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126"/>
  <workbookPr/>
  <bookViews>
    <workbookView xWindow="65416" yWindow="65416" windowWidth="29040" windowHeight="15840" activeTab="2"/>
  </bookViews>
  <sheets>
    <sheet name="Rekapitulace stavby" sheetId="1" r:id="rId1"/>
    <sheet name="SO 01 - Vsakovací nádrž v..." sheetId="2" r:id="rId2"/>
    <sheet name="SO 02 - Vsakovací nádrž v..." sheetId="3" r:id="rId3"/>
    <sheet name="SO 03 - Podzemní vsakovac..." sheetId="4" r:id="rId4"/>
    <sheet name="SO 04 - Podzemní vsakovac..." sheetId="5" r:id="rId5"/>
    <sheet name="SO 05 - Podzemní vsakovac..." sheetId="6" r:id="rId6"/>
    <sheet name="SO 06 - Podzemní vsakovac..." sheetId="7" r:id="rId7"/>
    <sheet name="SO 07 - Podzemní vsakovac..." sheetId="8" r:id="rId8"/>
    <sheet name="SO 08 - Dešťová kanalizace" sheetId="9" r:id="rId9"/>
    <sheet name="SO 09 - Úprava závlahy" sheetId="10" r:id="rId10"/>
    <sheet name="SO 10 - Doplňkové sadové ..." sheetId="11" r:id="rId11"/>
    <sheet name="VON - Vedlejší a ostatní ..." sheetId="12" r:id="rId12"/>
    <sheet name="Seznam figur" sheetId="13" r:id="rId13"/>
    <sheet name="Pokyny pro vyplnění" sheetId="14" r:id="rId14"/>
  </sheets>
  <definedNames>
    <definedName name="_xlnm._FilterDatabase" localSheetId="1" hidden="1">'SO 01 - Vsakovací nádrž v...'!$C$85:$K$471</definedName>
    <definedName name="_xlnm._FilterDatabase" localSheetId="2" hidden="1">'SO 02 - Vsakovací nádrž v...'!$C$86:$K$530</definedName>
    <definedName name="_xlnm._FilterDatabase" localSheetId="3" hidden="1">'SO 03 - Podzemní vsakovac...'!$C$84:$K$505</definedName>
    <definedName name="_xlnm._FilterDatabase" localSheetId="4" hidden="1">'SO 04 - Podzemní vsakovac...'!$C$85:$K$465</definedName>
    <definedName name="_xlnm._FilterDatabase" localSheetId="5" hidden="1">'SO 05 - Podzemní vsakovac...'!$C$86:$K$442</definedName>
    <definedName name="_xlnm._FilterDatabase" localSheetId="6" hidden="1">'SO 06 - Podzemní vsakovac...'!$C$84:$K$489</definedName>
    <definedName name="_xlnm._FilterDatabase" localSheetId="7" hidden="1">'SO 07 - Podzemní vsakovac...'!$C$84:$K$435</definedName>
    <definedName name="_xlnm._FilterDatabase" localSheetId="8" hidden="1">'SO 08 - Dešťová kanalizace'!$C$89:$K$1044</definedName>
    <definedName name="_xlnm._FilterDatabase" localSheetId="9" hidden="1">'SO 09 - Úprava závlahy'!$C$82:$K$121</definedName>
    <definedName name="_xlnm._FilterDatabase" localSheetId="10" hidden="1">'SO 10 - Doplňkové sadové ...'!$C$83:$K$344</definedName>
    <definedName name="_xlnm._FilterDatabase" localSheetId="11" hidden="1">'VON - Vedlejší a ostatní ...'!$C$82:$K$111</definedName>
    <definedName name="_xlnm.Print_Area" localSheetId="13">'Pokyny pro vyplnění'!$B$2:$K$71,'Pokyny pro vyplnění'!$B$74:$K$118,'Pokyny pro vyplnění'!$B$121:$K$161,'Pokyny pro vyplnění'!$B$164:$K$218</definedName>
    <definedName name="_xlnm.Print_Area" localSheetId="0">'Rekapitulace stavby'!$D$4:$AO$36,'Rekapitulace stavby'!$C$42:$AQ$66</definedName>
    <definedName name="_xlnm.Print_Area" localSheetId="12">'Seznam figur'!$C$4:$G$1331</definedName>
    <definedName name="_xlnm.Print_Area" localSheetId="1">'SO 01 - Vsakovací nádrž v...'!$C$4:$J$39,'SO 01 - Vsakovací nádrž v...'!$C$45:$J$67,'SO 01 - Vsakovací nádrž v...'!$C$73:$K$471</definedName>
    <definedName name="_xlnm.Print_Area" localSheetId="2">'SO 02 - Vsakovací nádrž v...'!$C$4:$J$39,'SO 02 - Vsakovací nádrž v...'!$C$45:$J$68,'SO 02 - Vsakovací nádrž v...'!$C$74:$K$530</definedName>
    <definedName name="_xlnm.Print_Area" localSheetId="3">'SO 03 - Podzemní vsakovac...'!$C$4:$J$39,'SO 03 - Podzemní vsakovac...'!$C$45:$J$66,'SO 03 - Podzemní vsakovac...'!$C$72:$K$505</definedName>
    <definedName name="_xlnm.Print_Area" localSheetId="4">'SO 04 - Podzemní vsakovac...'!$C$4:$J$39,'SO 04 - Podzemní vsakovac...'!$C$45:$J$67,'SO 04 - Podzemní vsakovac...'!$C$73:$K$465</definedName>
    <definedName name="_xlnm.Print_Area" localSheetId="5">'SO 05 - Podzemní vsakovac...'!$C$4:$J$39,'SO 05 - Podzemní vsakovac...'!$C$45:$J$68,'SO 05 - Podzemní vsakovac...'!$C$74:$K$442</definedName>
    <definedName name="_xlnm.Print_Area" localSheetId="6">'SO 06 - Podzemní vsakovac...'!$C$4:$J$39,'SO 06 - Podzemní vsakovac...'!$C$45:$J$66,'SO 06 - Podzemní vsakovac...'!$C$72:$K$489</definedName>
    <definedName name="_xlnm.Print_Area" localSheetId="7">'SO 07 - Podzemní vsakovac...'!$C$4:$J$39,'SO 07 - Podzemní vsakovac...'!$C$45:$J$66,'SO 07 - Podzemní vsakovac...'!$C$72:$K$435</definedName>
    <definedName name="_xlnm.Print_Area" localSheetId="8">'SO 08 - Dešťová kanalizace'!$C$4:$J$39,'SO 08 - Dešťová kanalizace'!$C$45:$J$71,'SO 08 - Dešťová kanalizace'!$C$77:$K$1044</definedName>
    <definedName name="_xlnm.Print_Area" localSheetId="9">'SO 09 - Úprava závlahy'!$C$4:$J$39,'SO 09 - Úprava závlahy'!$C$45:$J$64,'SO 09 - Úprava závlahy'!$C$70:$K$121</definedName>
    <definedName name="_xlnm.Print_Area" localSheetId="10">'SO 10 - Doplňkové sadové ...'!$C$4:$J$39,'SO 10 - Doplňkové sadové ...'!$C$45:$J$65,'SO 10 - Doplňkové sadové ...'!$C$71:$K$344</definedName>
    <definedName name="_xlnm.Print_Area" localSheetId="11">'VON - Vedlejší a ostatní ...'!$C$4:$J$39,'VON - Vedlejší a ostatní ...'!$C$45:$J$64,'VON - Vedlejší a ostatní ...'!$C$70:$K$111</definedName>
    <definedName name="_xlnm.Print_Titles" localSheetId="0">'Rekapitulace stavby'!$52:$52</definedName>
    <definedName name="_xlnm.Print_Titles" localSheetId="1">'SO 01 - Vsakovací nádrž v...'!$85:$85</definedName>
    <definedName name="_xlnm.Print_Titles" localSheetId="2">'SO 02 - Vsakovací nádrž v...'!$86:$86</definedName>
    <definedName name="_xlnm.Print_Titles" localSheetId="3">'SO 03 - Podzemní vsakovac...'!$84:$84</definedName>
    <definedName name="_xlnm.Print_Titles" localSheetId="4">'SO 04 - Podzemní vsakovac...'!$85:$85</definedName>
    <definedName name="_xlnm.Print_Titles" localSheetId="5">'SO 05 - Podzemní vsakovac...'!$86:$86</definedName>
    <definedName name="_xlnm.Print_Titles" localSheetId="6">'SO 06 - Podzemní vsakovac...'!$84:$84</definedName>
    <definedName name="_xlnm.Print_Titles" localSheetId="7">'SO 07 - Podzemní vsakovac...'!$84:$84</definedName>
    <definedName name="_xlnm.Print_Titles" localSheetId="8">'SO 08 - Dešťová kanalizace'!$89:$89</definedName>
    <definedName name="_xlnm.Print_Titles" localSheetId="9">'SO 09 - Úprava závlahy'!$82:$82</definedName>
    <definedName name="_xlnm.Print_Titles" localSheetId="10">'SO 10 - Doplňkové sadové ...'!$83:$83</definedName>
    <definedName name="_xlnm.Print_Titles" localSheetId="11">'VON - Vedlejší a ostatní ...'!$82:$82</definedName>
    <definedName name="_xlnm.Print_Titles" localSheetId="12">'Seznam figur'!$9:$9</definedName>
  </definedNames>
  <calcPr calcId="191029"/>
  <extLst/>
</workbook>
</file>

<file path=xl/sharedStrings.xml><?xml version="1.0" encoding="utf-8"?>
<sst xmlns="http://schemas.openxmlformats.org/spreadsheetml/2006/main" count="40150" uniqueCount="3145">
  <si>
    <t>Export Komplet</t>
  </si>
  <si>
    <t>VZ</t>
  </si>
  <si>
    <t>2.0</t>
  </si>
  <si>
    <t>ZAMOK</t>
  </si>
  <si>
    <t>False</t>
  </si>
  <si>
    <t>{57b12413-f113-4d97-82f8-5290230dc32e}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</si>
  <si>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</si>
  <si>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</si>
  <si>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</si>
  <si>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</si>
  <si>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</si>
  <si>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</si>
  <si>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</si>
  <si>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</si>
  <si>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23_07_ol_dps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</si>
  <si>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</si>
  <si>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</si>
  <si>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Hospodaření  se  srážkovou  vodou  z budovy  Přírodovědecké  fakulty  UP  v Olomouci</t>
  </si>
  <si>
    <t>KSO:</t>
  </si>
  <si>
    <t/>
  </si>
  <si>
    <t>CC-CZ:</t>
  </si>
  <si>
    <t>Místo:</t>
  </si>
  <si>
    <t>Olomouc – město</t>
  </si>
  <si>
    <t>Datum:</t>
  </si>
  <si>
    <t>4. 9. 2023</t>
  </si>
  <si>
    <t>Zadavatel:</t>
  </si>
  <si>
    <t>IČ:</t>
  </si>
  <si>
    <t>61989592</t>
  </si>
  <si>
    <t>Univerzita Palackého v Olomouci,Přírodovědecká fa.</t>
  </si>
  <si>
    <t>DIČ:</t>
  </si>
  <si>
    <t>CZ61989592</t>
  </si>
  <si>
    <t>Uchazeč:</t>
  </si>
  <si>
    <t>Vyplň údaj</t>
  </si>
  <si>
    <t>Projektant:</t>
  </si>
  <si>
    <t>05968551</t>
  </si>
  <si>
    <t>VHRoušar, s.r.o.</t>
  </si>
  <si>
    <t>CZ05968551</t>
  </si>
  <si>
    <t>True</t>
  </si>
  <si>
    <t>Zpracovatel:</t>
  </si>
  <si>
    <t xml:space="preserve"> 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</si>
  <si>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</si>
  <si>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https://podminky.urs.cz.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</si>
  <si>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</si>
  <si>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</si>
  <si>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</si>
  <si>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</si>
  <si>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</si>
  <si>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</si>
  <si>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</si>
  <si>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</si>
  <si>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</si>
  <si>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</si>
  <si>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</si>
  <si>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</si>
  <si>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</si>
  <si>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</si>
  <si>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</si>
  <si>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</si>
  <si>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</si>
  <si>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</si>
  <si>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</si>
  <si>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</si>
  <si>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</si>
  <si>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</si>
  <si>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</si>
  <si>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</si>
  <si>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</si>
  <si>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</si>
  <si>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</si>
  <si>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</si>
  <si>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</si>
  <si>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</si>
  <si>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</si>
  <si>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</si>
  <si>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</si>
  <si>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</si>
  <si>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</si>
  <si>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</si>
  <si>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</si>
  <si>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</si>
  <si>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</si>
  <si>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SO 01</t>
  </si>
  <si>
    <t>Vsakovací nádrž v ploše 396 m2</t>
  </si>
  <si>
    <t>STA</t>
  </si>
  <si>
    <t>1</t>
  </si>
  <si>
    <t>{a20e6590-a68e-43a1-b591-4590361f191d}</t>
  </si>
  <si>
    <t>2</t>
  </si>
  <si>
    <t>SO 02</t>
  </si>
  <si>
    <t>Vsakovací nádrž v ploše 482 m2</t>
  </si>
  <si>
    <t>{fac63070-2d13-40c8-9051-4aaa71c7ebac}</t>
  </si>
  <si>
    <t>SO 03</t>
  </si>
  <si>
    <t xml:space="preserve">Podzemní vsakovací zařízení v ploše 23 m2  </t>
  </si>
  <si>
    <t>{375cc228-7ea4-4bbd-a39b-931b94e399c1}</t>
  </si>
  <si>
    <t>SO 04</t>
  </si>
  <si>
    <t xml:space="preserve">Podzemní vsakovací zařízení v ploše 34 m2  </t>
  </si>
  <si>
    <t>{e291bcb0-c3f7-47e4-ad66-56edd444baf1}</t>
  </si>
  <si>
    <t>SO 05</t>
  </si>
  <si>
    <t>Podzemní vsakovací zařízení v ploše 43 m2</t>
  </si>
  <si>
    <t>{5abdda46-7745-4e35-8978-a3b7c31fcfc6}</t>
  </si>
  <si>
    <t>SO 06</t>
  </si>
  <si>
    <t>Podzemní vsakovací zařízení v ploše 69 m2</t>
  </si>
  <si>
    <t>{7cf9377a-b700-44ee-b021-dc02a7849f06}</t>
  </si>
  <si>
    <t>SO 07</t>
  </si>
  <si>
    <t xml:space="preserve">Podzemní vsakovací zařízení v ploše 23 m2 </t>
  </si>
  <si>
    <t>{990bdbf2-5abe-4cf7-961f-6b3f63131e0b}</t>
  </si>
  <si>
    <t>SO 08</t>
  </si>
  <si>
    <t>Dešťová kanalizace</t>
  </si>
  <si>
    <t>{a311162e-debc-49b0-9ccb-7ebd10b97653}</t>
  </si>
  <si>
    <t>SO 09</t>
  </si>
  <si>
    <t>Úprava závlahy</t>
  </si>
  <si>
    <t>{d1b7bd49-49bc-4b35-abbf-07dca93161a9}</t>
  </si>
  <si>
    <t>SO 10</t>
  </si>
  <si>
    <t>Doplňkové sadové úpravy</t>
  </si>
  <si>
    <t>{caa8b9dd-86b8-414a-a7e3-9c329c8a2adc}</t>
  </si>
  <si>
    <t>VON</t>
  </si>
  <si>
    <t>Vedlejší a ostatní náklady</t>
  </si>
  <si>
    <t>{424deada-1f66-4eae-99b7-f7e0aad275b0}</t>
  </si>
  <si>
    <t>hnojeni</t>
  </si>
  <si>
    <t>Hnojení</t>
  </si>
  <si>
    <t>t</t>
  </si>
  <si>
    <t>0,3</t>
  </si>
  <si>
    <t>mulčování</t>
  </si>
  <si>
    <t>Mulčování kůrou</t>
  </si>
  <si>
    <t>m2</t>
  </si>
  <si>
    <t>4</t>
  </si>
  <si>
    <t>KRYCÍ LIST SOUPISU PRACÍ</t>
  </si>
  <si>
    <t>nezap_jama</t>
  </si>
  <si>
    <t>Hloubení nezapažených jam</t>
  </si>
  <si>
    <t>m3</t>
  </si>
  <si>
    <t>692,07</t>
  </si>
  <si>
    <t>obsyp</t>
  </si>
  <si>
    <t>Obsyp potrubí</t>
  </si>
  <si>
    <t>9,053</t>
  </si>
  <si>
    <t>odvoz_tr3</t>
  </si>
  <si>
    <t>Odklizení přebytku zeminy v tř. 3</t>
  </si>
  <si>
    <t>698,282</t>
  </si>
  <si>
    <t>ohum_rov</t>
  </si>
  <si>
    <t>Ohumusování v rovině</t>
  </si>
  <si>
    <t>116</t>
  </si>
  <si>
    <t>Objekt:</t>
  </si>
  <si>
    <t>ohum_svah</t>
  </si>
  <si>
    <t>Ohumusování ve svahu</t>
  </si>
  <si>
    <t>335,92</t>
  </si>
  <si>
    <t>SO 01 - Vsakovací nádrž v ploše 396 m2</t>
  </si>
  <si>
    <t>přesazení</t>
  </si>
  <si>
    <t>Přesazení stromů</t>
  </si>
  <si>
    <t>kus</t>
  </si>
  <si>
    <t>PVC_DN250</t>
  </si>
  <si>
    <t>Kanalizační potrubí PVC DN 250</t>
  </si>
  <si>
    <t>m</t>
  </si>
  <si>
    <t>17,1</t>
  </si>
  <si>
    <t>PVC_DN300</t>
  </si>
  <si>
    <t>Kanalizační potrubí PVC DN 300</t>
  </si>
  <si>
    <t>6,3</t>
  </si>
  <si>
    <t>ryha_do200</t>
  </si>
  <si>
    <t>Hloubení rýh š. do 2000 mm</t>
  </si>
  <si>
    <t>18,78</t>
  </si>
  <si>
    <t>ryha_do80</t>
  </si>
  <si>
    <t>Hloubení rýh do š. 800 mm</t>
  </si>
  <si>
    <t>2,208</t>
  </si>
  <si>
    <t>zalití</t>
  </si>
  <si>
    <t>Zalití rostlin vodou</t>
  </si>
  <si>
    <t>13,858</t>
  </si>
  <si>
    <t>zásyp</t>
  </si>
  <si>
    <t>Zásyp se zhutněním</t>
  </si>
  <si>
    <t>14,776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</si>
  <si>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</si>
  <si>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</si>
  <si>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</si>
  <si>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</si>
  <si>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</si>
  <si>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</si>
  <si>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4 - Vodorovné konstrukce</t>
  </si>
  <si>
    <t xml:space="preserve">    8 - Trubní vedení</t>
  </si>
  <si>
    <t xml:space="preserve">    998 - Přesun hmot</t>
  </si>
  <si>
    <t>M - Práce a dodávky M</t>
  </si>
  <si>
    <t xml:space="preserve">    23-M - Montáže potrubí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</si>
  <si>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</si>
  <si>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</si>
  <si>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</si>
  <si>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</si>
  <si>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</si>
  <si>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</si>
  <si>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</si>
  <si>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</si>
  <si>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</si>
  <si>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</si>
  <si>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</si>
  <si>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</si>
  <si>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</si>
  <si>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</si>
  <si>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</si>
  <si>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</si>
  <si>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</si>
  <si>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</si>
  <si>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121151113</t>
  </si>
  <si>
    <t>Sejmutí ornice plochy do 500 m2 tl vrstvy do 200 mm strojně</t>
  </si>
  <si>
    <t>CS ÚRS 2023 02</t>
  </si>
  <si>
    <t>1700206085</t>
  </si>
  <si>
    <t>PP</t>
  </si>
  <si>
    <t>Sejmutí ornice strojně při souvislé ploše přes 100 do 500 m2, tl. vrstvy do 200 mm</t>
  </si>
  <si>
    <t>Online PSC</t>
  </si>
  <si>
    <t>https://podminky.urs.cz/item/CS_URS_2023_02/121151113</t>
  </si>
  <si>
    <t>VV</t>
  </si>
  <si>
    <t>439 "viz přílohu C.3 a D.4"</t>
  </si>
  <si>
    <t>sejmuti</t>
  </si>
  <si>
    <t>Součet</t>
  </si>
  <si>
    <t>131251105</t>
  </si>
  <si>
    <t>Hloubení jam nezapažených v hornině třídy těžitelnosti I skupiny 3 objemu do 1000 m3 strojně</t>
  </si>
  <si>
    <t>1087635393</t>
  </si>
  <si>
    <t>Hloubení nezapažených jam a zářezů strojně s urovnáním dna do předepsaného profilu a spádu v hornině třídy těžitelnosti I skupiny 3 přes 500 do 1 000 m3</t>
  </si>
  <si>
    <t>https://podminky.urs.cz/item/CS_URS_2023_02/131251105</t>
  </si>
  <si>
    <t>Viz přílohu C.3 a D.4</t>
  </si>
  <si>
    <t>(396,1+73,1)/2 * (1,20+1,75)</t>
  </si>
  <si>
    <t>3</t>
  </si>
  <si>
    <t>132251101</t>
  </si>
  <si>
    <t>Hloubení rýh nezapažených š do 800 mm v hornině třídy těžitelnosti I skupiny 3 objem do 20 m3 strojně</t>
  </si>
  <si>
    <t>1044705202</t>
  </si>
  <si>
    <t>Hloubení nezapažených rýh šířky do 800 mm strojně s urovnáním dna do předepsaného profilu a spádu v hornině třídy těžitelnosti I skupiny 3 do 20 m3</t>
  </si>
  <si>
    <t>https://podminky.urs.cz/item/CS_URS_2023_02/132251101</t>
  </si>
  <si>
    <t>2,76*0,80 "pro opevnění"</t>
  </si>
  <si>
    <t>132254202</t>
  </si>
  <si>
    <t>Hloubení zapažených rýh š do 2000 mm v hornině třídy těžitelnosti I skupiny 3 objem do 50 m3</t>
  </si>
  <si>
    <t>-833245554</t>
  </si>
  <si>
    <t>Hloubení zapažených rýh šířky přes 800 do 2 000 mm strojně s urovnáním dna do předepsaného profilu a spádu v hornině třídy těžitelnosti I skupiny 3 přes 20 do 50 m3</t>
  </si>
  <si>
    <t>https://podminky.urs.cz/item/CS_URS_2023_02/132254202</t>
  </si>
  <si>
    <t>8,4 "m2"*1,5 "m" +1,03*3,0*2</t>
  </si>
  <si>
    <t>5</t>
  </si>
  <si>
    <t>162351103</t>
  </si>
  <si>
    <t>Vodorovné přemístění přes 50 do 500 m výkopku/sypaniny z horniny třídy těžitelnosti I skupiny 1 až 3</t>
  </si>
  <si>
    <t>-1566670023</t>
  </si>
  <si>
    <t>Vodorovné přemístění výkopku nebo sypaniny po suchu na obvyklém dopravním prostředku, bez naložení výkopku, avšak se složením bez rozhrnutí z horniny třídy těžitelnosti I skupiny 1 až 3 na vzdálenost přes 50 do 500 m</t>
  </si>
  <si>
    <t>https://podminky.urs.cz/item/CS_URS_2023_02/162351103</t>
  </si>
  <si>
    <t>2*zásyp "přemístění na MD a zpět do zásypu"</t>
  </si>
  <si>
    <t>6</t>
  </si>
  <si>
    <t>162751117</t>
  </si>
  <si>
    <t>Vodorovné přemístění přes 9 000 do 10000 m výkopku/sypaniny z horniny třídy těžitelnosti I skupiny 1 až 3</t>
  </si>
  <si>
    <t>1937989125</t>
  </si>
  <si>
    <t>Vodorovné přemístění výkopku nebo sypaniny po suchu na obvyklém dopravním prostředku, bez naložení výkopku, avšak se složením bez rozhrnutí z horniny třídy těžitelnosti I skupiny 1 až 3 na vzdálenost přes 9 000 do 10 000 m</t>
  </si>
  <si>
    <t>https://podminky.urs.cz/item/CS_URS_2023_02/162751117</t>
  </si>
  <si>
    <t>-zásyp</t>
  </si>
  <si>
    <t>7</t>
  </si>
  <si>
    <t>162751119</t>
  </si>
  <si>
    <t>Příplatek k vodorovnému přemístění výkopku/sypaniny z horniny třídy těžitelnosti I skupiny 1 až 3 ZKD 1000 m přes 10000 m</t>
  </si>
  <si>
    <t>-1128148351</t>
  </si>
  <si>
    <t>Vodorovné přemístění výkopku nebo sypaniny po suchu na obvyklém dopravním prostředku, bez naložení výkopku, avšak se složením bez rozhrnutí z horniny třídy těžitelnosti I skupiny 1 až 3 na vzdálenost Příplatek k ceně za každých dalších i započatých 1 000 m</t>
  </si>
  <si>
    <t>https://podminky.urs.cz/item/CS_URS_2023_02/162751119</t>
  </si>
  <si>
    <t>odvoz_tr3*6 "celkem do 16 km"</t>
  </si>
  <si>
    <t>8</t>
  </si>
  <si>
    <t>167151101</t>
  </si>
  <si>
    <t>Nakládání výkopku z hornin třídy těžitelnosti I skupiny 1 až 3 do 100 m3</t>
  </si>
  <si>
    <t>-1465717272</t>
  </si>
  <si>
    <t>Nakládání, skládání a překládání neulehlého výkopku nebo sypaniny strojně nakládání, množství do 100 m3, z horniny třídy těžitelnosti I, skupiny 1 až 3</t>
  </si>
  <si>
    <t>https://podminky.urs.cz/item/CS_URS_2023_02/167151101</t>
  </si>
  <si>
    <t>zásyp "naložení na MD"</t>
  </si>
  <si>
    <t>9</t>
  </si>
  <si>
    <t>171201231</t>
  </si>
  <si>
    <t>Poplatek za uložení zeminy a kamení na recyklační skládce (skládkovné) kód odpadu 17 05 04</t>
  </si>
  <si>
    <t>-432922437</t>
  </si>
  <si>
    <t>Poplatek za uložení stavebního odpadu na recyklační skládce (skládkovné) zeminy a kamení zatříděného do Katalogu odpadů pod kódem 17 05 04</t>
  </si>
  <si>
    <t>https://podminky.urs.cz/item/CS_URS_2023_02/171201231</t>
  </si>
  <si>
    <t>odvoz_tr3*1,8</t>
  </si>
  <si>
    <t>10</t>
  </si>
  <si>
    <t>171251201</t>
  </si>
  <si>
    <t>Uložení sypaniny na skládky nebo meziskládky</t>
  </si>
  <si>
    <t>1834009904</t>
  </si>
  <si>
    <t>Uložení sypaniny na skládky nebo meziskládky bez hutnění s upravením uložené sypaniny do předepsaného tvaru</t>
  </si>
  <si>
    <t>https://podminky.urs.cz/item/CS_URS_2023_02/171251201</t>
  </si>
  <si>
    <t>zásyp "uložení na MD"</t>
  </si>
  <si>
    <t>11</t>
  </si>
  <si>
    <t>174151101</t>
  </si>
  <si>
    <t>Zásyp jam, šachet rýh nebo kolem objektů sypaninou se zhutněním</t>
  </si>
  <si>
    <t>805182612</t>
  </si>
  <si>
    <t>Zásyp sypaninou z jakékoliv horniny strojně s uložením výkopku ve vrstvách se zhutněním jam, šachet, rýh nebo kolem objektů v těchto vykopávkách</t>
  </si>
  <si>
    <t>https://podminky.urs.cz/item/CS_URS_2023_02/174151101</t>
  </si>
  <si>
    <t>-1,25^2*pi/4*1,8 "odpočet šachty"</t>
  </si>
  <si>
    <t>-1,50^2*pi/4*0,10 "odpočet podkladního betonu šachty"</t>
  </si>
  <si>
    <t>-0,10*0,90*4,1 "odpočet podsypu potrubí"</t>
  </si>
  <si>
    <t>-(0,315*0,30)*0,90*4,1 "odpočet obsypu potrubí"</t>
  </si>
  <si>
    <t>-0,20*3,0*1,5 "odpočet ohumusování nádrže"</t>
  </si>
  <si>
    <t>12</t>
  </si>
  <si>
    <t>175111101</t>
  </si>
  <si>
    <t>Obsypání potrubí ručně sypaninou bez prohození, uloženou do 3 m</t>
  </si>
  <si>
    <t>609279159</t>
  </si>
  <si>
    <t>Obsypání potrubí ručně sypaninou z vhodných hornin třídy těžitelnosti I a II, skupiny 1 až 4 nebo materiálem připraveným podél výkopu ve vzdálenosti do 3 m od jeho kraje pro jakoukoliv hloubku výkopu a míru zhutnění bez prohození sypaniny</t>
  </si>
  <si>
    <t>https://podminky.urs.cz/item/CS_URS_2023_02/175111101</t>
  </si>
  <si>
    <t>"DN250"  (0,25+0,30)*0,9*PVC_DN250</t>
  </si>
  <si>
    <t>-(0,25^2*pi/4)*PVC_DN250</t>
  </si>
  <si>
    <t>"DN300" (0,315+0,30)*0,9*3,0</t>
  </si>
  <si>
    <t>-(0,315^2*pi/4)*3,0</t>
  </si>
  <si>
    <t>13</t>
  </si>
  <si>
    <t>M</t>
  </si>
  <si>
    <t>58337303</t>
  </si>
  <si>
    <t>štěrkopísek frakce 0/8</t>
  </si>
  <si>
    <t>2133367482</t>
  </si>
  <si>
    <t>P</t>
  </si>
  <si>
    <t>Poznámka k položce:
Předpokládá se přemístění přímo na místo uložení bez mezideponování. V souladu s pravidly ÚRS není hmotnost zásypového materiálu započetna do přesunu hmot.</t>
  </si>
  <si>
    <t>obsyp*1,89</t>
  </si>
  <si>
    <t>14</t>
  </si>
  <si>
    <t>181351103</t>
  </si>
  <si>
    <t>Rozprostření ornice tl vrstvy do 200 mm pl přes 100 do 500 m2 v rovině nebo ve svahu do 1:5 strojně</t>
  </si>
  <si>
    <t>60097142</t>
  </si>
  <si>
    <t>Rozprostření a urovnání ornice v rovině nebo ve svahu sklonu do 1:5 strojně při souvislé ploše přes 100 do 500 m2, tl. vrstvy do 200 mm</t>
  </si>
  <si>
    <t>https://podminky.urs.cz/item/CS_URS_2023_02/181351103</t>
  </si>
  <si>
    <t>(439-396,1) "v rovine - na terénu"</t>
  </si>
  <si>
    <t>73,1 "v rovině - ve dně"</t>
  </si>
  <si>
    <t>181411121</t>
  </si>
  <si>
    <t>Založení lučního trávníku výsevem pl do 1000 m2 v rovině a ve svahu do 1:5</t>
  </si>
  <si>
    <t>75094495</t>
  </si>
  <si>
    <t>Založení trávníku na půdě předem připravené plochy do 1000 m2 výsevem včetně utažení lučního v rovině nebo na svahu do 1:5</t>
  </si>
  <si>
    <t>https://podminky.urs.cz/item/CS_URS_2023_02/181411121</t>
  </si>
  <si>
    <t>Poznámka k položce:
Viz dokumentaci "Sadové úpravy pro PřF UP v Olomouci, ing. Janošíková, 12/2020" - bude předáno zadavatelem.</t>
  </si>
  <si>
    <t>16</t>
  </si>
  <si>
    <t>0057-R01</t>
  </si>
  <si>
    <t>osevní směs pro květnatou (hmyzí) louku</t>
  </si>
  <si>
    <t>kg</t>
  </si>
  <si>
    <t>-1433457078</t>
  </si>
  <si>
    <t>Poznámka k položce:
Travní semeno bude tvořeno min. 95 rostlinnými druhy a bude určeno pro suchá místa s občasným zatopením.
Viz dokumentaci "Sadové úpravy pro PřF UP v Olomouci, ing. Janošíková, 12/2020" - bude předáno zadavatelem.</t>
  </si>
  <si>
    <t>ohum_rov*0,004 "4g/m2"</t>
  </si>
  <si>
    <t>17</t>
  </si>
  <si>
    <t>181411122</t>
  </si>
  <si>
    <t>Založení lučního trávníku výsevem pl do 1000 m2 ve svahu přes 1:5 do 1:2</t>
  </si>
  <si>
    <t>-901190224</t>
  </si>
  <si>
    <t>Založení trávníku na půdě předem připravené plochy do 1000 m2 výsevem včetně utažení lučního na svahu přes 1:5 do 1:2</t>
  </si>
  <si>
    <t>https://podminky.urs.cz/item/CS_URS_2023_02/181411122</t>
  </si>
  <si>
    <t>18</t>
  </si>
  <si>
    <t>666066359</t>
  </si>
  <si>
    <t>ohum_svah*0,004 "4g/m2"</t>
  </si>
  <si>
    <t>19</t>
  </si>
  <si>
    <t>181951111</t>
  </si>
  <si>
    <t>Úprava pláně v hornině třídy těžitelnosti I skupiny 1 až 3 bez zhutnění strojně</t>
  </si>
  <si>
    <t>-1960628809</t>
  </si>
  <si>
    <t>Úprava pláně vyrovnáním výškových rozdílů strojně v hornině třídy těžitelnosti I, skupiny 1 až 3 bez zhutnění</t>
  </si>
  <si>
    <t>https://podminky.urs.cz/item/CS_URS_2023_02/181951111</t>
  </si>
  <si>
    <t>20</t>
  </si>
  <si>
    <t>182151111</t>
  </si>
  <si>
    <t>Svahování v zářezech v hornině třídy těžitelnosti I skupiny 1 až 3 strojně</t>
  </si>
  <si>
    <t>771719952</t>
  </si>
  <si>
    <t>Svahování trvalých svahů do projektovaných profilů strojně s potřebným přemístěním výkopku při svahování v zářezech v hornině třídy těžitelnosti I, skupiny 1 až 3</t>
  </si>
  <si>
    <t>https://podminky.urs.cz/item/CS_URS_2023_02/182151111</t>
  </si>
  <si>
    <t>182351123</t>
  </si>
  <si>
    <t>Rozprostření ornice pl přes 100 do 500 m2 ve svahu přes 1:5 tl vrstvy do 200 mm strojně</t>
  </si>
  <si>
    <t>-1985175261</t>
  </si>
  <si>
    <t>Rozprostření a urovnání ornice ve svahu sklonu přes 1:5 strojně při souvislé ploše přes 100 do 500 m2, tl. vrstvy do 200 mm</t>
  </si>
  <si>
    <t>https://podminky.urs.cz/item/CS_URS_2023_02/182351123</t>
  </si>
  <si>
    <t>(396,1-73,1) * 1,04 "ve svahu"</t>
  </si>
  <si>
    <t>22</t>
  </si>
  <si>
    <t>183101121</t>
  </si>
  <si>
    <t>Hloubení jamek bez výměny půdy zeminy skupiny 1 až 4 obj přes 0,4 do 1 m3 v rovině a svahu do 1:5</t>
  </si>
  <si>
    <t>-567769273</t>
  </si>
  <si>
    <t>Hloubení jamek pro vysazování rostlin v zemině skupiny 1 až 4 bez výměny půdy v rovině nebo na svahu do 1:5, objemu přes 0,40 do 1,00 m3</t>
  </si>
  <si>
    <t>https://podminky.urs.cz/item/CS_URS_2023_02/183101121</t>
  </si>
  <si>
    <t>23</t>
  </si>
  <si>
    <t>184201112</t>
  </si>
  <si>
    <t>Výsadba stromu bez balu do jamky v kmene přes 1,8 do 2,5 m v rovině a svahu do 1:5</t>
  </si>
  <si>
    <t>1957166716</t>
  </si>
  <si>
    <t>Výsadba stromů bez balu do předem vyhloubené jamky se zalitím v rovině nebo na svahu do 1:5, při výšce kmene přes 1,8 do 2,5 m</t>
  </si>
  <si>
    <t>https://podminky.urs.cz/item/CS_URS_2023_02/184201112</t>
  </si>
  <si>
    <t>Poznámka k položce:
Výsadba vzrostlých stromků, OK 8/10, s balem, v rovině, s umístěním závlahové sondy.
Viz dokumentaci "Sadové úpravy pro PřF UP v Olomouci, ing. Janošíková, 12/2020" - bude předáno zadavatelem.</t>
  </si>
  <si>
    <t>1 "viz přílohu C.3 a D.1"</t>
  </si>
  <si>
    <t>24</t>
  </si>
  <si>
    <t>184215133</t>
  </si>
  <si>
    <t>Ukotvení kmene dřevin v rovině nebo na svahu do 1:5 třemi kůly D do 0,1 m dl přes 2 do 3 m</t>
  </si>
  <si>
    <t>751580277</t>
  </si>
  <si>
    <t>Ukotvení dřeviny kůly v rovině nebo na svahu do 1:5 třemi kůly, délky přes 2 do 3 m</t>
  </si>
  <si>
    <t>https://podminky.urs.cz/item/CS_URS_2023_02/184215133</t>
  </si>
  <si>
    <t>25</t>
  </si>
  <si>
    <t>60591257</t>
  </si>
  <si>
    <t>kůl vyvazovací dřevěný impregnovaný D 8cm dl 3m</t>
  </si>
  <si>
    <t>1655663665</t>
  </si>
  <si>
    <t>3*přesazení</t>
  </si>
  <si>
    <t>26</t>
  </si>
  <si>
    <t>184401112</t>
  </si>
  <si>
    <t>Příprava dřevin k přesazení bez výměny půdy s vyhnojením s balem D přes 0,8 do 1 m v rovině a svahu do 1:5</t>
  </si>
  <si>
    <t>-518310292</t>
  </si>
  <si>
    <t>Příprava dřeviny k přesazení v rovině nebo na svahu do 1:5 s balem, při průměru balu přes 0,8 do 1 m</t>
  </si>
  <si>
    <t>https://podminky.urs.cz/item/CS_URS_2023_02/184401112</t>
  </si>
  <si>
    <t>27</t>
  </si>
  <si>
    <t>18440-R01</t>
  </si>
  <si>
    <t>Přemístění dřeviny s balem D do 1,0 na místo výsadby</t>
  </si>
  <si>
    <t>954875086</t>
  </si>
  <si>
    <t>28</t>
  </si>
  <si>
    <t>184502115</t>
  </si>
  <si>
    <t>Vyzvednutí dřeviny k přesazení s balem D přes 0,8 do 1,0 m v rovině a svahu do 1:5</t>
  </si>
  <si>
    <t>1267482297</t>
  </si>
  <si>
    <t>Vyzvednutí dřeviny k přesazení s balem v rovině nebo na svahu do 1:5, při průměru balu přes 800 do 1000 mm</t>
  </si>
  <si>
    <t>https://podminky.urs.cz/item/CS_URS_2023_02/184502115</t>
  </si>
  <si>
    <t>29</t>
  </si>
  <si>
    <t>184801121</t>
  </si>
  <si>
    <t>Ošetřování vysazených dřevin soliterních v rovině a svahu do 1:5</t>
  </si>
  <si>
    <t>-623969931</t>
  </si>
  <si>
    <t>Ošetření vysazených dřevin solitérních v rovině nebo na svahu do 1:5</t>
  </si>
  <si>
    <t>https://podminky.urs.cz/item/CS_URS_2023_02/184801121</t>
  </si>
  <si>
    <t>30</t>
  </si>
  <si>
    <t>184818241</t>
  </si>
  <si>
    <t>Ochrana kmene průměru do 300 mm bedněním výšky přes 2 do 3 m</t>
  </si>
  <si>
    <t>-1497179606</t>
  </si>
  <si>
    <t>Ochrana kmene bedněním před poškozením stavebním provozem zřízení včetně odstranění výšky bednění přes 2 do 3 m průměru kmene do 300 mm</t>
  </si>
  <si>
    <t>https://podminky.urs.cz/item/CS_URS_2023_02/184818241</t>
  </si>
  <si>
    <t>5 "viz C.3"</t>
  </si>
  <si>
    <t>31</t>
  </si>
  <si>
    <t>184911431</t>
  </si>
  <si>
    <t>Mulčování rostlin kůrou tl přes 0,1 do 0,15 m v rovině a svahu do 1:5</t>
  </si>
  <si>
    <t>1229111066</t>
  </si>
  <si>
    <t>Mulčování vysazených rostlin mulčovací kůrou, tl. přes 100 do 150 mm v rovině nebo na svahu do 1:5</t>
  </si>
  <si>
    <t>https://podminky.urs.cz/item/CS_URS_2023_02/184911431</t>
  </si>
  <si>
    <t>2,0*2,0*přesazení</t>
  </si>
  <si>
    <t>32</t>
  </si>
  <si>
    <t>103911000</t>
  </si>
  <si>
    <t>kůra mulčovací VL</t>
  </si>
  <si>
    <t>1112360725</t>
  </si>
  <si>
    <t>0,15*mulčování</t>
  </si>
  <si>
    <t>33</t>
  </si>
  <si>
    <t>185802114R</t>
  </si>
  <si>
    <t>Hnojení půdy umělým hnojivem k jednotlivým rostlinám v rovině a svahu do 1:5</t>
  </si>
  <si>
    <t>-265103714</t>
  </si>
  <si>
    <t>Hnojení půdy nebo trávníku v rovině nebo na svahu do 1:5 umělým hnojivem s rozdělením k jednotlivým rostlinám</t>
  </si>
  <si>
    <t>https://podminky.urs.cz/item/CS_URS_2023_02/185802114R</t>
  </si>
  <si>
    <t>0,30*přesazení</t>
  </si>
  <si>
    <t>34</t>
  </si>
  <si>
    <t>25191155</t>
  </si>
  <si>
    <t>hnojivo průmyslové</t>
  </si>
  <si>
    <t>-1227476278</t>
  </si>
  <si>
    <t>35</t>
  </si>
  <si>
    <t>185803111</t>
  </si>
  <si>
    <t>Ošetření trávníku shrabáním v rovině a svahu do 1:5</t>
  </si>
  <si>
    <t>572326729</t>
  </si>
  <si>
    <t>Ošetření trávníku jednorázové v rovině nebo na svahu do 1:5</t>
  </si>
  <si>
    <t>https://podminky.urs.cz/item/CS_URS_2023_02/185803111</t>
  </si>
  <si>
    <t>36</t>
  </si>
  <si>
    <t>185803112</t>
  </si>
  <si>
    <t>Ošetření trávníku shrabáním ve svahu přes 1:5 do 1:2</t>
  </si>
  <si>
    <t>377125436</t>
  </si>
  <si>
    <t>Ošetření trávníku jednorázové na svahu přes 1:5 do 1:2</t>
  </si>
  <si>
    <t>https://podminky.urs.cz/item/CS_URS_2023_02/185803112</t>
  </si>
  <si>
    <t>37</t>
  </si>
  <si>
    <t>185804312</t>
  </si>
  <si>
    <t>Zalití rostlin vodou plocha přes 20 m2</t>
  </si>
  <si>
    <t>17858775</t>
  </si>
  <si>
    <t>Zalití rostlin vodou plochy záhonů jednotlivě přes 20 m2</t>
  </si>
  <si>
    <t>https://podminky.urs.cz/item/CS_URS_2023_02/185804312</t>
  </si>
  <si>
    <t>3*0,100*přesazení</t>
  </si>
  <si>
    <t>(ohum_rov+ohum_svah)*0,010*3 "3x 10 l/m2"</t>
  </si>
  <si>
    <t>38</t>
  </si>
  <si>
    <t>185851121</t>
  </si>
  <si>
    <t>Dovoz vody pro zálivku rostlin za vzdálenost do 1000 m</t>
  </si>
  <si>
    <t>1987931684</t>
  </si>
  <si>
    <t>Dovoz vody pro zálivku rostlin na vzdálenost do 1000 m</t>
  </si>
  <si>
    <t>https://podminky.urs.cz/item/CS_URS_2023_02/185851121</t>
  </si>
  <si>
    <t>39</t>
  </si>
  <si>
    <t>185851129</t>
  </si>
  <si>
    <t>Příplatek k dovozu vody pro zálivku rostlin do 1000 m ZKD 1000 m</t>
  </si>
  <si>
    <t>-359131336</t>
  </si>
  <si>
    <t>Dovoz vody pro zálivku rostlin Příplatek k ceně za každých dalších i započatých 1000 m</t>
  </si>
  <si>
    <t>https://podminky.urs.cz/item/CS_URS_2023_02/185851129</t>
  </si>
  <si>
    <t>Vodorovné konstrukce</t>
  </si>
  <si>
    <t>40</t>
  </si>
  <si>
    <t>451571111</t>
  </si>
  <si>
    <t>Lože pod dlažby ze štěrkopísku vrstva tl do 100 mm</t>
  </si>
  <si>
    <t>-1241928870</t>
  </si>
  <si>
    <t>Lože pod dlažby ze štěrkopísků, tl. vrstvy do 100 mm</t>
  </si>
  <si>
    <t>https://podminky.urs.cz/item/CS_URS_2023_02/451571111</t>
  </si>
  <si>
    <t>Podklad pod záhozovou patku a rovnaninu</t>
  </si>
  <si>
    <t>(0,75+0,45+4,55)*0,8</t>
  </si>
  <si>
    <t>41</t>
  </si>
  <si>
    <t>451573111</t>
  </si>
  <si>
    <t>Lože pod potrubí otevřený výkop ze štěrkopísku</t>
  </si>
  <si>
    <t>1568160574</t>
  </si>
  <si>
    <t>Lože pod potrubí, stoky a drobné objekty v otevřeném výkopu z písku a štěrkopísku do 63 mm</t>
  </si>
  <si>
    <t>https://podminky.urs.cz/item/CS_URS_2023_02/451573111</t>
  </si>
  <si>
    <t xml:space="preserve">Viz přílohu C.3, D.2.8 a D.3.1 a D.4 </t>
  </si>
  <si>
    <t>0,10*0,90*4,1 "potrubí PVC DN300"</t>
  </si>
  <si>
    <t>0,10*0,90*PVC_DN250</t>
  </si>
  <si>
    <t>"pod šachtu PP" 0,10*1,0^2*pi/4</t>
  </si>
  <si>
    <t>42</t>
  </si>
  <si>
    <t>452112112</t>
  </si>
  <si>
    <t>Osazení betonových prstenců nebo rámů v do 100 mm pod poklopy a mříže</t>
  </si>
  <si>
    <t>-338737522</t>
  </si>
  <si>
    <t>Osazení betonových dílců prstenců nebo rámů pod poklopy a mříže, výšky do 100 mm</t>
  </si>
  <si>
    <t>https://podminky.urs.cz/item/CS_URS_2023_02/452112112</t>
  </si>
  <si>
    <t>Viz přílohu D.4 a D.12</t>
  </si>
  <si>
    <t>"prstenec 63/10" 1</t>
  </si>
  <si>
    <t>43</t>
  </si>
  <si>
    <t>59224187</t>
  </si>
  <si>
    <t>prstenec šachtový vyrovnávací betonový 625x120x100mm</t>
  </si>
  <si>
    <t>1429855889</t>
  </si>
  <si>
    <t>44</t>
  </si>
  <si>
    <t>452311131</t>
  </si>
  <si>
    <t>Podkladní desky z betonu prostého bez zvýšených nároků na prostředí tř. C 12/15 otevřený výkop</t>
  </si>
  <si>
    <t>1496532622</t>
  </si>
  <si>
    <t>Podkladní a zajišťovací konstrukce z betonu prostého v otevřeném výkopu bez zvýšených nároků na prostředí desky pod potrubí, stoky a drobné objekty z betonu tř. C 12/15</t>
  </si>
  <si>
    <t>https://podminky.urs.cz/item/CS_URS_2023_02/452311131</t>
  </si>
  <si>
    <t>Podkladní beton pod šachtu viz D.1 a D.4</t>
  </si>
  <si>
    <t>0,10*(1,5^2*pi/4)</t>
  </si>
  <si>
    <t>Podkladní beton pod obetonování potrubí D.3.2 a D.4</t>
  </si>
  <si>
    <t>0,10*0,75*5,3</t>
  </si>
  <si>
    <t>45</t>
  </si>
  <si>
    <t>452351101</t>
  </si>
  <si>
    <t>Bednění podkladních desek nebo bloků nebo sedlového lože otevřený výkop</t>
  </si>
  <si>
    <t>1598924811</t>
  </si>
  <si>
    <t>Bednění podkladních a zajišťovacích konstrukcí v otevřeném výkopu desek nebo sedlových loží pod potrubí, stoky a drobné objekty</t>
  </si>
  <si>
    <t>https://podminky.urs.cz/item/CS_URS_2023_02/452351101</t>
  </si>
  <si>
    <t>0,10*1,5*pi</t>
  </si>
  <si>
    <t>Podkladní beton pod obetonování potrubí D.3 a D.4</t>
  </si>
  <si>
    <t>2*0,10*5,3 + 2*0,10*0,75</t>
  </si>
  <si>
    <t>46</t>
  </si>
  <si>
    <t>462511270</t>
  </si>
  <si>
    <t>Zához z lomového kamene bez proštěrkování z terénu hmotnost do 200 kg</t>
  </si>
  <si>
    <t>425331579</t>
  </si>
  <si>
    <t>Zához z lomového kamene neupraveného záhozového bez proštěrkování z terénu, hmotnosti jednotlivých kamenů do 200 kg</t>
  </si>
  <si>
    <t>https://podminky.urs.cz/item/CS_URS_2023_02/462511270</t>
  </si>
  <si>
    <t>Poznámka k položce:
Hmotnost kamene 40-80 kg</t>
  </si>
  <si>
    <t>1,1*0,80</t>
  </si>
  <si>
    <t>0,1+0,1*0,40 "rozšíření patky ve dně"</t>
  </si>
  <si>
    <t>47</t>
  </si>
  <si>
    <t>462519002</t>
  </si>
  <si>
    <t>Příplatek za urovnání ploch záhozu z lomového kamene hmotnost do 200 kg</t>
  </si>
  <si>
    <t>-773697095</t>
  </si>
  <si>
    <t>Zához z lomového kamene neupraveného záhozového Příplatek k cenám za urovnání viditelných ploch záhozu z kamene, hmotnosti jednotlivých kamenů do 200 kg</t>
  </si>
  <si>
    <t>https://podminky.urs.cz/item/CS_URS_2023_02/462519002</t>
  </si>
  <si>
    <t xml:space="preserve">(2,00+0,80)*0,80           </t>
  </si>
  <si>
    <t>48</t>
  </si>
  <si>
    <t>463212111</t>
  </si>
  <si>
    <t>Rovnanina z lomového kamene upraveného s vyklínováním spár úlomky kamene</t>
  </si>
  <si>
    <t>-1100582596</t>
  </si>
  <si>
    <t>Rovnanina z lomového kamene upraveného, tříděného jakékoliv tloušťky rovnaniny s vyklínováním spár a dutin úlomky kamene</t>
  </si>
  <si>
    <t>https://podminky.urs.cz/item/CS_URS_2023_02/463212111</t>
  </si>
  <si>
    <t>0,40*0,80*3,7</t>
  </si>
  <si>
    <t>49</t>
  </si>
  <si>
    <t>463212191</t>
  </si>
  <si>
    <t>Příplatek za vypracováni líce rovnaniny</t>
  </si>
  <si>
    <t>-573014453</t>
  </si>
  <si>
    <t>Rovnanina z lomového kamene upraveného, tříděného Příplatek k cenám za vypracování líce</t>
  </si>
  <si>
    <t>https://podminky.urs.cz/item/CS_URS_2023_02/463212191</t>
  </si>
  <si>
    <t xml:space="preserve">3,70*0,80           </t>
  </si>
  <si>
    <t>Trubní vedení</t>
  </si>
  <si>
    <t>50</t>
  </si>
  <si>
    <t>871365241</t>
  </si>
  <si>
    <t>Kanalizační potrubí z tvrdého PVC vícevrstvé tuhost třídy SN12 DN 250</t>
  </si>
  <si>
    <t>-1746901167</t>
  </si>
  <si>
    <t>Kanalizační potrubí z tvrdého PVC v otevřeném výkopu ve sklonu do 20 %, hladkého plnostěnného vícevrstvého, tuhost třídy SN 12 DN 250</t>
  </si>
  <si>
    <t>https://podminky.urs.cz/item/CS_URS_2023_02/871365241</t>
  </si>
  <si>
    <t>Potrubí přepadu z RŠ1, zemní práce jsou součástí SO 08</t>
  </si>
  <si>
    <t>51</t>
  </si>
  <si>
    <t>871375241</t>
  </si>
  <si>
    <t>Kanalizační potrubí z tvrdého PVC vícevrstvé tuhost třídy SN12 DN 300</t>
  </si>
  <si>
    <t>-1387858468</t>
  </si>
  <si>
    <t>Kanalizační potrubí z tvrdého PVC v otevřeném výkopu ve sklonu do 20 %, hladkého plnostěnného vícevrstvého, tuhost třídy SN 12 DN 300</t>
  </si>
  <si>
    <t>https://podminky.urs.cz/item/CS_URS_2023_02/871375241</t>
  </si>
  <si>
    <t>"Viz přílohu C.3 a D.4" 6,3</t>
  </si>
  <si>
    <t>52</t>
  </si>
  <si>
    <t>877365211</t>
  </si>
  <si>
    <t>Montáž kolen na kanalizačním potrubí z PP nebo tvrdého PVC trub hladkých plnostěnných DN 250</t>
  </si>
  <si>
    <t>404369008</t>
  </si>
  <si>
    <t>Montáž tvarovek na kanalizačním plastovém potrubí z polypropylenu PP nebo tvrdého PVC hladkého plnostěnného kolen, víček nebo hrdlových uzávěrů DN 250</t>
  </si>
  <si>
    <t>https://podminky.urs.cz/item/CS_URS_2023_02/877365211</t>
  </si>
  <si>
    <t>2 "viz D.1 aD.2.8"</t>
  </si>
  <si>
    <t>53</t>
  </si>
  <si>
    <t>28612210</t>
  </si>
  <si>
    <t>koleno kanalizační plastové PVC KG DN 250/45° SN12/16</t>
  </si>
  <si>
    <t>686466760</t>
  </si>
  <si>
    <t>54</t>
  </si>
  <si>
    <t>877370330</t>
  </si>
  <si>
    <t>Montáž spojek na kanalizačním potrubí z PP nebo tvrdého PVC trub hladkých plnostěnných DN 300</t>
  </si>
  <si>
    <t>-295909554</t>
  </si>
  <si>
    <t>Montáž tvarovek na kanalizačním plastovém potrubí z polypropylenu PP nebo tvrdého PVC hladkého plnostěnného spojek nebo redukcí DN 300</t>
  </si>
  <si>
    <t>https://podminky.urs.cz/item/CS_URS_2023_02/877370330</t>
  </si>
  <si>
    <t>1 "viz D.1 a D.2.8"</t>
  </si>
  <si>
    <t>55</t>
  </si>
  <si>
    <t>28617238</t>
  </si>
  <si>
    <t>spojka přesuvná kanalizační PP DN 300</t>
  </si>
  <si>
    <t>398595745</t>
  </si>
  <si>
    <t>56</t>
  </si>
  <si>
    <t>877375121R</t>
  </si>
  <si>
    <t>Výřez a montáž tvarovek odbočných na potrubí z kanalizačních trub z PP DN 300</t>
  </si>
  <si>
    <t>-1306975494</t>
  </si>
  <si>
    <t>Výřez a montáž odbočné tvarovky na potrubí z trub z tvrdého PP DN 300</t>
  </si>
  <si>
    <t>https://podminky.urs.cz/item/CS_URS_2023_02/877375121R</t>
  </si>
  <si>
    <t>57</t>
  </si>
  <si>
    <t>28617216</t>
  </si>
  <si>
    <t>odbočka kanalizační PP SN16 45° DN 300/250</t>
  </si>
  <si>
    <t>-1555308382</t>
  </si>
  <si>
    <t>58</t>
  </si>
  <si>
    <t>891365111</t>
  </si>
  <si>
    <t>Montáž koncových klapek hrdlových DN 250</t>
  </si>
  <si>
    <t>215448371</t>
  </si>
  <si>
    <t>Montáž vodovodních armatur na potrubí koncových klapek (žabích) hrdlových DN 250</t>
  </si>
  <si>
    <t>https://podminky.urs.cz/item/CS_URS_2023_02/891365111</t>
  </si>
  <si>
    <t>1 "viz přílohu D.1 a D.4"</t>
  </si>
  <si>
    <t>59</t>
  </si>
  <si>
    <t>R02</t>
  </si>
  <si>
    <t>koncová klapka pro PE-HD pro potrubí PVC KG DN250</t>
  </si>
  <si>
    <t>-337520779</t>
  </si>
  <si>
    <t>60</t>
  </si>
  <si>
    <t>892372111</t>
  </si>
  <si>
    <t>Zabezpečení konců potrubí DN do 300 při tlakových zkouškách vodou</t>
  </si>
  <si>
    <t>25675642</t>
  </si>
  <si>
    <t>Tlakové zkoušky vodou zabezpečení konců potrubí při tlakových zkouškách DN do 300</t>
  </si>
  <si>
    <t>https://podminky.urs.cz/item/CS_URS_2023_02/892372111</t>
  </si>
  <si>
    <t>61</t>
  </si>
  <si>
    <t>892381111</t>
  </si>
  <si>
    <t>Tlaková zkouška vodou potrubí DN 250, DN 300 nebo 350</t>
  </si>
  <si>
    <t>-2034413111</t>
  </si>
  <si>
    <t>Tlakové zkoušky vodou na potrubí DN 250, 300 nebo 350</t>
  </si>
  <si>
    <t>https://podminky.urs.cz/item/CS_URS_2023_02/892381111</t>
  </si>
  <si>
    <t>62</t>
  </si>
  <si>
    <t>894411121</t>
  </si>
  <si>
    <t>Zřízení šachet kanalizačních z betonových dílců na potrubí DN přes 200 do 300 dno beton tř. C 25/30</t>
  </si>
  <si>
    <t>1010488248</t>
  </si>
  <si>
    <t>Zřízení šachet kanalizačních z betonových dílců výšky vstupu do 1,50 m s obložením dna betonem tř. C 25/30, na potrubí DN přes 200 do 300</t>
  </si>
  <si>
    <t>https://podminky.urs.cz/item/CS_URS_2023_02/894411121</t>
  </si>
  <si>
    <t>"RŠ1" 1</t>
  </si>
  <si>
    <t>63</t>
  </si>
  <si>
    <t>59224339R</t>
  </si>
  <si>
    <t>dno betonové šachty kanalizační 100x100 cm tl. 15 cm</t>
  </si>
  <si>
    <t>146341444</t>
  </si>
  <si>
    <t>Poznámka k položce:
Kanalizační betonové dno s přítoky dle tab. šachtových den v příloze D.12
Stupadla: ocel s PE povlakem</t>
  </si>
  <si>
    <t>1 "viz přílohu D.12"</t>
  </si>
  <si>
    <t>64</t>
  </si>
  <si>
    <t>59224075</t>
  </si>
  <si>
    <t>deska betonová zákrytová k ukončení šachet 1000/625x200mm</t>
  </si>
  <si>
    <t>306912367</t>
  </si>
  <si>
    <t>65</t>
  </si>
  <si>
    <t>894812322</t>
  </si>
  <si>
    <t>Revizní a čistící šachta z PP typ DN 600/250 šachtové dno průtočné 30°, 60°, 90°</t>
  </si>
  <si>
    <t>-202936932</t>
  </si>
  <si>
    <t>Revizní a čistící šachta z polypropylenu PP pro hladké trouby DN 600 šachtové dno (DN šachty / DN trubního vedení) DN 600/250 průtočné 30°,60°,90°</t>
  </si>
  <si>
    <t>https://podminky.urs.cz/item/CS_URS_2023_02/894812322</t>
  </si>
  <si>
    <t>1 "viz D.1 a D.2.8, D.3.6"</t>
  </si>
  <si>
    <t>66</t>
  </si>
  <si>
    <t>894812332</t>
  </si>
  <si>
    <t>Revizní a čistící šachta z PP DN 600 šachtová roura korugovaná světlé hloubky 2000 mm</t>
  </si>
  <si>
    <t>1502273418</t>
  </si>
  <si>
    <t>Revizní a čistící šachta z polypropylenu PP pro hladké trouby DN 600 roura šachtová korugovaná, světlé hloubky 2 000 mm</t>
  </si>
  <si>
    <t>https://podminky.urs.cz/item/CS_URS_2023_02/894812332</t>
  </si>
  <si>
    <t>1 "viz D.1 a D.2.8, D3.6"</t>
  </si>
  <si>
    <t>67</t>
  </si>
  <si>
    <t>894812339</t>
  </si>
  <si>
    <t>Příplatek k rourám revizní a čistící šachty z PP DN 600 za uříznutí šachtové roury</t>
  </si>
  <si>
    <t>1791795769</t>
  </si>
  <si>
    <t>Revizní a čistící šachta z polypropylenu PP pro hladké trouby DN 600 Příplatek k cenám 2331 - 2334 za uříznutí šachtové roury</t>
  </si>
  <si>
    <t>https://podminky.urs.cz/item/CS_URS_2023_02/894812339</t>
  </si>
  <si>
    <t>68</t>
  </si>
  <si>
    <t>894812359</t>
  </si>
  <si>
    <t>Revizní a čistící šachta z PP DN 600 poklop litinový pro třídu zatížení B125 s plastovým konusem</t>
  </si>
  <si>
    <t>-924355933</t>
  </si>
  <si>
    <t>Revizní a čistící šachta z polypropylenu PP pro hladké trouby DN 600 poklop (mříž) litinový pro třídu zatížení B125 s plastovým konusem</t>
  </si>
  <si>
    <t>https://podminky.urs.cz/item/CS_URS_2023_02/894812359</t>
  </si>
  <si>
    <t>69</t>
  </si>
  <si>
    <t>899103112</t>
  </si>
  <si>
    <t>Osazení poklopů litinových, ocelových nebo železobetonových včetně rámů pro třídu zatížení B125, C250</t>
  </si>
  <si>
    <t>-1133167541</t>
  </si>
  <si>
    <t>https://podminky.urs.cz/item/CS_URS_2023_02/899103112</t>
  </si>
  <si>
    <t>1 "viz D.4 a D.12"</t>
  </si>
  <si>
    <t>70</t>
  </si>
  <si>
    <t>55241010</t>
  </si>
  <si>
    <t>poklop třída B125, kruhový rám, vstup 600mm s ventilací</t>
  </si>
  <si>
    <t>-150240481</t>
  </si>
  <si>
    <t>Poznámka k položce:
S odvětráním.</t>
  </si>
  <si>
    <t>71</t>
  </si>
  <si>
    <t>899623171R</t>
  </si>
  <si>
    <t>Obetonování potrubí nebo zdiva stok betonem prostým tř. C 25/30 - XC2, XF1, XA1 v otevřeném výkopu</t>
  </si>
  <si>
    <t>-1706291537</t>
  </si>
  <si>
    <t>Obetonování potrubí nebo zdiva stok betonem prostým v otevřeném výkopu, betonem tř. C 25/30</t>
  </si>
  <si>
    <t>https://podminky.urs.cz/item/CS_URS_2023_02/899623171R</t>
  </si>
  <si>
    <t>Viz přílohu C.3 a D3.2</t>
  </si>
  <si>
    <t>"Obetonování potrubí DN 250" (0,28-0,049)*5,3</t>
  </si>
  <si>
    <t>72</t>
  </si>
  <si>
    <t>899643111</t>
  </si>
  <si>
    <t>Bednění pro obetonování potrubí otevřený výkop</t>
  </si>
  <si>
    <t>-345253734</t>
  </si>
  <si>
    <t>Bednění pro obetonování potrubí v otevřeném výkopu</t>
  </si>
  <si>
    <t>https://podminky.urs.cz/item/CS_URS_2023_02/899643111</t>
  </si>
  <si>
    <t>"Obetonování potrubí DN 250" 2*(0,4+0,3)*5,3</t>
  </si>
  <si>
    <t>73</t>
  </si>
  <si>
    <t>899722112</t>
  </si>
  <si>
    <t>Krytí potrubí z plastů výstražnou fólií z PVC 25 cm</t>
  </si>
  <si>
    <t>1411209234</t>
  </si>
  <si>
    <t>Krytí potrubí z plastů výstražnou fólií z PVC šířky 25 cm</t>
  </si>
  <si>
    <t>https://podminky.urs.cz/item/CS_URS_2023_02/899722112</t>
  </si>
  <si>
    <t>Poznámka k položce:
Hnědá výstražná fólie z PVC šířky 250 mm.</t>
  </si>
  <si>
    <t>998</t>
  </si>
  <si>
    <t>Přesun hmot</t>
  </si>
  <si>
    <t>74</t>
  </si>
  <si>
    <t>998331011</t>
  </si>
  <si>
    <t>Přesun hmot pro nádrže</t>
  </si>
  <si>
    <t>-436177770</t>
  </si>
  <si>
    <t>Přesun hmot pro nádrže dopravní vzdálenost do 500 m</t>
  </si>
  <si>
    <t>https://podminky.urs.cz/item/CS_URS_2023_02/998331011</t>
  </si>
  <si>
    <t>Práce a dodávky M</t>
  </si>
  <si>
    <t>23-M</t>
  </si>
  <si>
    <t>Montáže potrubí</t>
  </si>
  <si>
    <t>75</t>
  </si>
  <si>
    <t>230083103</t>
  </si>
  <si>
    <t>Demontáž potrubí do šrotu přes 50 do 250 kg D 219 mm tl 10,0 mm</t>
  </si>
  <si>
    <t>221502902</t>
  </si>
  <si>
    <t>Demontáž ocelového potrubí do šrotu hmotnosti přes 50 do 250 kg připojovací rozměr Ø 219, tl. 10,0 mm</t>
  </si>
  <si>
    <t>https://podminky.urs.cz/item/CS_URS_2023_02/230083103</t>
  </si>
  <si>
    <t>Demontáž potrubí plynovodu</t>
  </si>
  <si>
    <t>"dl. 24 m, uvažováno po 3 m" 8</t>
  </si>
  <si>
    <t>76</t>
  </si>
  <si>
    <t>230-R03</t>
  </si>
  <si>
    <t>Odklizení demontovaného potrubí do kovošrotu</t>
  </si>
  <si>
    <t>1437241436</t>
  </si>
  <si>
    <t>Potrubí demontovaného plynovodu</t>
  </si>
  <si>
    <t>24*51,50/1000</t>
  </si>
  <si>
    <t>77</t>
  </si>
  <si>
    <t>230-R04</t>
  </si>
  <si>
    <t>Výzisk z prodeje železného šrotu</t>
  </si>
  <si>
    <t>-1529190042</t>
  </si>
  <si>
    <t>-24*51,50</t>
  </si>
  <si>
    <t>kabel_trasa</t>
  </si>
  <si>
    <t>Nová kabelová trasa</t>
  </si>
  <si>
    <t>772,56</t>
  </si>
  <si>
    <t>9,98</t>
  </si>
  <si>
    <t>778,85</t>
  </si>
  <si>
    <t>324,1</t>
  </si>
  <si>
    <t>SO 02 - Vsakovací nádrž v ploše 482 m2</t>
  </si>
  <si>
    <t>17,9</t>
  </si>
  <si>
    <t>21,915</t>
  </si>
  <si>
    <t>2,024</t>
  </si>
  <si>
    <t>23,489</t>
  </si>
  <si>
    <t>17,649</t>
  </si>
  <si>
    <t xml:space="preserve">    21-M - Elektromontáže</t>
  </si>
  <si>
    <t xml:space="preserve">    46-M - Zemní práce při extr.mont.pracích</t>
  </si>
  <si>
    <t>121151123</t>
  </si>
  <si>
    <t>Sejmutí ornice plochy přes 500 m2 tl vrstvy do 200 mm strojně</t>
  </si>
  <si>
    <t>1690234434</t>
  </si>
  <si>
    <t>Sejmutí ornice strojně při souvislé ploše přes 500 m2, tl. vrstvy do 200 mm</t>
  </si>
  <si>
    <t>https://podminky.urs.cz/item/CS_URS_2023_02/121151123</t>
  </si>
  <si>
    <t>728,7 "viz přílohu C.3 a D.5"</t>
  </si>
  <si>
    <t>654804726</t>
  </si>
  <si>
    <t>Viz přílohu C.3 a D.5</t>
  </si>
  <si>
    <t>(482,2+50,6)/2 * (1,7+1,2)</t>
  </si>
  <si>
    <t>-1280015908</t>
  </si>
  <si>
    <t>2,53*0,80 "pro opevnění"</t>
  </si>
  <si>
    <t>1031217130</t>
  </si>
  <si>
    <t>10,13"m2"*1,5 "m" +0,84*4,0*2</t>
  </si>
  <si>
    <t>-1456251299</t>
  </si>
  <si>
    <t>3699989</t>
  </si>
  <si>
    <t>-374978364</t>
  </si>
  <si>
    <t>-171706843</t>
  </si>
  <si>
    <t>43345166</t>
  </si>
  <si>
    <t>1944860475</t>
  </si>
  <si>
    <t>-90921037</t>
  </si>
  <si>
    <t>-1,25^2*pi/4*1,7 "odpočet šachty"</t>
  </si>
  <si>
    <t>-0,10*0,90*6,3 "odpočet podsypu potrubí"</t>
  </si>
  <si>
    <t>-(0,315*0,30)*0,90*6,3 "odpočet obsypu potrubí"</t>
  </si>
  <si>
    <t>-2088777641</t>
  </si>
  <si>
    <t>"DN300" (0,315+0,30)*0,9*4,2</t>
  </si>
  <si>
    <t>-(0,315^2*pi/4)*4,2</t>
  </si>
  <si>
    <t>-983595069</t>
  </si>
  <si>
    <t>-643023824</t>
  </si>
  <si>
    <t>(728,7-482,2) "v rovine - na terénu"</t>
  </si>
  <si>
    <t>50,6 "v rovině - ve dně"</t>
  </si>
  <si>
    <t>0,50*54 "v trase kabelu NN"</t>
  </si>
  <si>
    <t>-809344010</t>
  </si>
  <si>
    <t>-1423023377</t>
  </si>
  <si>
    <t>-129449414</t>
  </si>
  <si>
    <t>698258159</t>
  </si>
  <si>
    <t>-205285232</t>
  </si>
  <si>
    <t>527723692</t>
  </si>
  <si>
    <t>-1803439926</t>
  </si>
  <si>
    <t>(482,2-50,6) * 1,04 "ve svahu"</t>
  </si>
  <si>
    <t>-743665388</t>
  </si>
  <si>
    <t>199929232</t>
  </si>
  <si>
    <t>-655517095</t>
  </si>
  <si>
    <t>-1792862435</t>
  </si>
  <si>
    <t>-263685020</t>
  </si>
  <si>
    <t>-1677453545</t>
  </si>
  <si>
    <t>1318773423</t>
  </si>
  <si>
    <t>-1205207548</t>
  </si>
  <si>
    <t>-119307218</t>
  </si>
  <si>
    <t>7 "viz C.3"</t>
  </si>
  <si>
    <t>-1773703283</t>
  </si>
  <si>
    <t>-1694832460</t>
  </si>
  <si>
    <t>1533329833</t>
  </si>
  <si>
    <t>-1076509098</t>
  </si>
  <si>
    <t>1192910581</t>
  </si>
  <si>
    <t>-1506799001</t>
  </si>
  <si>
    <t>857006804</t>
  </si>
  <si>
    <t>(ohum_rov+ohum_svah)*0,010*3</t>
  </si>
  <si>
    <t>1007941302</t>
  </si>
  <si>
    <t>-2075292756</t>
  </si>
  <si>
    <t>181365421</t>
  </si>
  <si>
    <t>(0,70+0,65+8,4)*0,8</t>
  </si>
  <si>
    <t>-2039623081</t>
  </si>
  <si>
    <t>Viz přílohu C.3, D2.9 a D.3.1</t>
  </si>
  <si>
    <t>-51215833</t>
  </si>
  <si>
    <t>Viz přílohu D.5 a D.12</t>
  </si>
  <si>
    <t>"prstenec 63/6" 1</t>
  </si>
  <si>
    <t>"prstenec 63/8" 1</t>
  </si>
  <si>
    <t>59224185</t>
  </si>
  <si>
    <t>prstenec šachtový vyrovnávací betonový 625x120x60mm</t>
  </si>
  <si>
    <t>1947028012</t>
  </si>
  <si>
    <t>59224176</t>
  </si>
  <si>
    <t>prstenec šachtový vyrovnávací betonový 625x120x80mm</t>
  </si>
  <si>
    <t>-786749109</t>
  </si>
  <si>
    <t>1046906987</t>
  </si>
  <si>
    <t>Podkladní beton pod šachtu viz D.1 a D.5</t>
  </si>
  <si>
    <t>0,10*0,75*4,6</t>
  </si>
  <si>
    <t>1742417369</t>
  </si>
  <si>
    <t>Podkladní beton pod obetonování potrubí D.3 a D.5</t>
  </si>
  <si>
    <t>2*0,10*4,6 + 2*0,10*0,75</t>
  </si>
  <si>
    <t>-2132371085</t>
  </si>
  <si>
    <t>1,2*0,80</t>
  </si>
  <si>
    <t>-1008172891</t>
  </si>
  <si>
    <t xml:space="preserve">(2,3+0,8)*0,80           </t>
  </si>
  <si>
    <t>1775020300</t>
  </si>
  <si>
    <t>0,40*0,80*4,8</t>
  </si>
  <si>
    <t>907296552</t>
  </si>
  <si>
    <t>(3,8+1,9)*0,80</t>
  </si>
  <si>
    <t>1701725864</t>
  </si>
  <si>
    <t>Viz přílohu C.3 a D.2.9</t>
  </si>
  <si>
    <t>Potrubí přepadu z RŠ2, zemní práce jsou součástí SO 08</t>
  </si>
  <si>
    <t>-1459718516</t>
  </si>
  <si>
    <t>"Viz přílohu C.3 a D.5" 8,2</t>
  </si>
  <si>
    <t>1072120559</t>
  </si>
  <si>
    <t>2 "viz D.1 aD.5"</t>
  </si>
  <si>
    <t>-489741456</t>
  </si>
  <si>
    <t>766696991</t>
  </si>
  <si>
    <t>1 "viz D.1 a D.2.9"</t>
  </si>
  <si>
    <t>-898196306</t>
  </si>
  <si>
    <t>1264042257</t>
  </si>
  <si>
    <t>-271379230</t>
  </si>
  <si>
    <t>195498825</t>
  </si>
  <si>
    <t>1 "viz přílohu D.1 a D.5"</t>
  </si>
  <si>
    <t>1957173073</t>
  </si>
  <si>
    <t>125035568</t>
  </si>
  <si>
    <t>1036696730</t>
  </si>
  <si>
    <t>894118001</t>
  </si>
  <si>
    <t>Příplatek ZKD 0,60 m výšky vstupu na potrubí</t>
  </si>
  <si>
    <t>2145671003</t>
  </si>
  <si>
    <t>Šachty kanalizační zděné Příplatek k cenám za každých dalších 0,60 m výšky vstupu</t>
  </si>
  <si>
    <t>https://podminky.urs.cz/item/CS_URS_2023_02/894118001</t>
  </si>
  <si>
    <t>"RŠ2" 1</t>
  </si>
  <si>
    <t>1371634260</t>
  </si>
  <si>
    <t>-1275645689</t>
  </si>
  <si>
    <t>752058716</t>
  </si>
  <si>
    <t>59224348</t>
  </si>
  <si>
    <t>těsnění elastomerové pro spojení šachetních dílů DN 1000</t>
  </si>
  <si>
    <t>-1001911770</t>
  </si>
  <si>
    <t>1"viz přílohu D.12"</t>
  </si>
  <si>
    <t>872298666</t>
  </si>
  <si>
    <t>1 "viz D.1 a D.2.9, D.3.6"</t>
  </si>
  <si>
    <t>959421888</t>
  </si>
  <si>
    <t>1 "viz D.1 a D.2.9, D3.6"</t>
  </si>
  <si>
    <t>-1062963864</t>
  </si>
  <si>
    <t>-1234334315</t>
  </si>
  <si>
    <t>-1588289437</t>
  </si>
  <si>
    <t>1 "viz D.5 a D.12"</t>
  </si>
  <si>
    <t>2066097603</t>
  </si>
  <si>
    <t>-1643602781</t>
  </si>
  <si>
    <t>"Obetonování potrubí DN 250" (0,28-0,049)*4,6</t>
  </si>
  <si>
    <t>1499787014</t>
  </si>
  <si>
    <t>"Obetonování potrubí DN 250" 2*(0,4+0,3)*4,6</t>
  </si>
  <si>
    <t>-508338330</t>
  </si>
  <si>
    <t>-1125772382</t>
  </si>
  <si>
    <t>21-M</t>
  </si>
  <si>
    <t>Elektromontáže</t>
  </si>
  <si>
    <t>78</t>
  </si>
  <si>
    <t>210813011</t>
  </si>
  <si>
    <t>Montáž kabelu Cu plného nebo laněného do 1 kV žíly 3x1,5 až 6 mm2 (např. CYKY) bez ukončení uloženého pevně</t>
  </si>
  <si>
    <t>870037489</t>
  </si>
  <si>
    <t>Montáž izolovaných kabelů měděných do 1 kV bez ukončení plných nebo laněných kulatých (např. CYKY, CHKE-R) uložených pevně počtu a průřezu žil 3x1,5 až 6 mm2</t>
  </si>
  <si>
    <t>https://podminky.urs.cz/item/CS_URS_2023_02/210813011</t>
  </si>
  <si>
    <t>2*(54+1)</t>
  </si>
  <si>
    <t>79</t>
  </si>
  <si>
    <t>34111036</t>
  </si>
  <si>
    <t>kabel instalační jádro Cu plné izolace PVC plášť PVC 450/750V (CYKY) 3x2,5mm2</t>
  </si>
  <si>
    <t>128</t>
  </si>
  <si>
    <t>-1451285822</t>
  </si>
  <si>
    <t>110*1,15 'Přepočtené koeficientem množství</t>
  </si>
  <si>
    <t>80</t>
  </si>
  <si>
    <t>210813061</t>
  </si>
  <si>
    <t>Montáž kabelu Cu plného nebo laněného do 1 kV žíly 5x1,5 až 2,5 mm2 (např. CYKY) bez ukončení uloženého pevně</t>
  </si>
  <si>
    <t>-1569005868</t>
  </si>
  <si>
    <t>Montáž izolovaných kabelů měděných do 1 kV bez ukončení plných nebo laněných kulatých (např. CYKY, CHKE-R) uložených pevně počtu a průřezu žil 5x1,5 až 2,5 mm2</t>
  </si>
  <si>
    <t>https://podminky.urs.cz/item/CS_URS_2023_02/210813061</t>
  </si>
  <si>
    <t>54+1</t>
  </si>
  <si>
    <t>81</t>
  </si>
  <si>
    <t>34111094</t>
  </si>
  <si>
    <t>kabel instalační jádro Cu plné izolace PVC plášť PVC 450/750V (CYKY) 5x2,5mm2</t>
  </si>
  <si>
    <t>-1812570375</t>
  </si>
  <si>
    <t>55*1,15 'Přepočtené koeficientem množství</t>
  </si>
  <si>
    <t>82</t>
  </si>
  <si>
    <t>210813063</t>
  </si>
  <si>
    <t>Montáž kabelu Cu plného nebo laněného do 1 kV žíly 5x4 až 6 mm2 (např. CYKY) bez ukončení uloženého pevně</t>
  </si>
  <si>
    <t>1069886077</t>
  </si>
  <si>
    <t>Montáž izolovaných kabelů měděných do 1 kV bez ukončení plných nebo laněných kulatých (např. CYKY, CHKE-R) uložených pevně počtu a průřezu žil 5x4 až 6 mm2</t>
  </si>
  <si>
    <t>https://podminky.urs.cz/item/CS_URS_2023_02/210813063</t>
  </si>
  <si>
    <t>83</t>
  </si>
  <si>
    <t>34111098</t>
  </si>
  <si>
    <t>kabel instalační jádro Cu plné izolace PVC plášť PVC 450/750V (CYKY) 5x4mm2</t>
  </si>
  <si>
    <t>-1705157312</t>
  </si>
  <si>
    <t>84</t>
  </si>
  <si>
    <t>210-R02</t>
  </si>
  <si>
    <t>Naspojkování kabelů CYKY 3x2,5 vč. dodávky spojky</t>
  </si>
  <si>
    <t>kpl.</t>
  </si>
  <si>
    <t>-1576466329</t>
  </si>
  <si>
    <t>85</t>
  </si>
  <si>
    <t>210-R03</t>
  </si>
  <si>
    <t>Naspojkování kabelů CYKY 5x2,5 vč. dodávky spojky</t>
  </si>
  <si>
    <t>-1657103887</t>
  </si>
  <si>
    <t>86</t>
  </si>
  <si>
    <t>210-R04</t>
  </si>
  <si>
    <t>Naspojkování kabelů CYKY 5x4,0 vč. dodávky spojky</t>
  </si>
  <si>
    <t>-1709237379</t>
  </si>
  <si>
    <t>87</t>
  </si>
  <si>
    <t>210-R05</t>
  </si>
  <si>
    <t>Úprava stávajícího kabeluNN (veřejné osnětlaní) - přeskojkování a přesunutí nad potrubí přepadu</t>
  </si>
  <si>
    <t>342324087</t>
  </si>
  <si>
    <t>Úprava stávajícího kabeluNN (veřejné osnětlaní) - přeskojkování a přesunutí nad potrubí přepadu
Položka zahrnuje provedení a veškerý potřebný materiál - spojky, kabel pro případné prodloužení, izolaci atd.</t>
  </si>
  <si>
    <t>88</t>
  </si>
  <si>
    <t>210-R06</t>
  </si>
  <si>
    <t>Demontáž stávajícího kabelu NN ve výkopu, vč. odklizení a likvidace</t>
  </si>
  <si>
    <t>-1857656042</t>
  </si>
  <si>
    <t>33 "viz příluhu D.1"</t>
  </si>
  <si>
    <t>46-M</t>
  </si>
  <si>
    <t>Zemní práce při extr.mont.pracích</t>
  </si>
  <si>
    <t>89</t>
  </si>
  <si>
    <t>460021111</t>
  </si>
  <si>
    <t>Sejmutí ornice při elektromontážích ručně tl vrstvy do 20 cm</t>
  </si>
  <si>
    <t>1149535422</t>
  </si>
  <si>
    <t>Sejmutí ornice ručně včetně rozpojení a odhozu ornice do vzdálenosti 3 m nebo naložení na dopravní prostředek tl. vrstvy do 20 cm</t>
  </si>
  <si>
    <t>https://podminky.urs.cz/item/CS_URS_2023_02/460021111</t>
  </si>
  <si>
    <t>0,5*kabel_trasa</t>
  </si>
  <si>
    <t>90</t>
  </si>
  <si>
    <t>460150283</t>
  </si>
  <si>
    <t>Hloubení kabelových rýh ručně š 50 cm hl 100 cm v hornině tř I skupiny 3</t>
  </si>
  <si>
    <t>-1767029330</t>
  </si>
  <si>
    <t>Hloubení zapažených i nezapažených kabelových rýh ručně včetně urovnání dna s přemístěním výkopku do vzdálenosti 3 m od okraje jámy nebo s naložením na dopravní prostředek šířky 50 cm hloubky 100 cm v hornině třídy těžitelnosti I skupiny 3</t>
  </si>
  <si>
    <t>https://podminky.urs.cz/item/CS_URS_2023_02/460150283</t>
  </si>
  <si>
    <t>Viz přílohu D.1, D.3.5 a D.5</t>
  </si>
  <si>
    <t>54 "nová kabelová trasa"</t>
  </si>
  <si>
    <t>91</t>
  </si>
  <si>
    <t>460421101</t>
  </si>
  <si>
    <t>Kabelové lože z písku pro kabely vn a vvn bez zakrytí š přes 50 do 65 cm</t>
  </si>
  <si>
    <t>1348176665</t>
  </si>
  <si>
    <t>Kabelové lože z písku včetně podsypu, zhutnění a urovnání povrchu pro kabely vn a vvn bez zakrytí, šířky přes 50 do 65 cm</t>
  </si>
  <si>
    <t>https://podminky.urs.cz/item/CS_URS_2023_02/460421101</t>
  </si>
  <si>
    <t>kabel_trasa*2 "uvažováno jako podsyp a obsyp kabelů"</t>
  </si>
  <si>
    <t>92</t>
  </si>
  <si>
    <t>460421181</t>
  </si>
  <si>
    <t>Kabelové lože z písku pro kabely vn a vvn kryté plastovou fólií š lože do 25 cm</t>
  </si>
  <si>
    <t>1354777941</t>
  </si>
  <si>
    <t>Kabelové lože z písku včetně podsypu, zhutnění a urovnání povrchu pro kabely vn a vvn zakryté plastovou fólií, šířky do 25 cm</t>
  </si>
  <si>
    <t>https://podminky.urs.cz/item/CS_URS_2023_02/460421181</t>
  </si>
  <si>
    <t>93</t>
  </si>
  <si>
    <t>460520172</t>
  </si>
  <si>
    <t>Montáž trubek ochranných plastových uložených volně do rýhy ohebných přes 32 do 50 mm</t>
  </si>
  <si>
    <t>-224413450</t>
  </si>
  <si>
    <t>Montáž trubek ochranných uložených volně do rýhy plastových ohebných, vnitřního průměru přes 32 do 50 mm</t>
  </si>
  <si>
    <t>https://podminky.urs.cz/item/CS_URS_2023_02/460520172</t>
  </si>
  <si>
    <t>94</t>
  </si>
  <si>
    <t>34571351</t>
  </si>
  <si>
    <t>trubka elektroinstalační ohebná dvouplášťová korugovaná (chránička) D 41/50mm, HDPE+LDPE</t>
  </si>
  <si>
    <t>940899736</t>
  </si>
  <si>
    <t>kabel_trasa*1,05 "5% ztratné a přasah"</t>
  </si>
  <si>
    <t>95</t>
  </si>
  <si>
    <t>460560283</t>
  </si>
  <si>
    <t>Zásyp kabelových rýh ručně se zhutněním š 50 cm hl 100 cm z horniny tř I skupiny 3</t>
  </si>
  <si>
    <t>1657817827</t>
  </si>
  <si>
    <t>Zásyp kabelových rýh ručně s přemístění sypaniny ze vzdálenosti do 10 m, s uložením výkopku ve vrstvách včetně zhutnění a úpravy povrchu šířky 50 cm hloubky 100 cm z horniny třídy těžitelnosti I skupiny 3</t>
  </si>
  <si>
    <t>https://podminky.urs.cz/item/CS_URS_2023_02/460560283</t>
  </si>
  <si>
    <t>GT_oplasteni</t>
  </si>
  <si>
    <t>Opláštění odvodnění</t>
  </si>
  <si>
    <t>226,43</t>
  </si>
  <si>
    <t>0,9</t>
  </si>
  <si>
    <t>199,194</t>
  </si>
  <si>
    <t>3,536</t>
  </si>
  <si>
    <t>obsyp_vsaku</t>
  </si>
  <si>
    <t>Obsyp vsaků</t>
  </si>
  <si>
    <t>30,297</t>
  </si>
  <si>
    <t>55,439</t>
  </si>
  <si>
    <t xml:space="preserve">SO 03 - Podzemní vsakovací zařízení v ploše 23 m2  </t>
  </si>
  <si>
    <t>100</t>
  </si>
  <si>
    <t>5,4</t>
  </si>
  <si>
    <t>vsak_boxy</t>
  </si>
  <si>
    <t>Vsakovací boxy</t>
  </si>
  <si>
    <t>3,9</t>
  </si>
  <si>
    <t>143,755</t>
  </si>
  <si>
    <t xml:space="preserve">    2 - Zakládání</t>
  </si>
  <si>
    <t>115101201</t>
  </si>
  <si>
    <t>Čerpání vody na dopravní výšku do 10 m průměrný přítok do 500 l/min</t>
  </si>
  <si>
    <t>hod</t>
  </si>
  <si>
    <t>1028192010</t>
  </si>
  <si>
    <t>Čerpání vody na dopravní výšku do 10 m s uvažovaným průměrným přítokem do 500 l/min</t>
  </si>
  <si>
    <t>https://podminky.urs.cz/item/CS_URS_2023_02/115101201</t>
  </si>
  <si>
    <t>Předpokládané čerpání v hloubce nad 3 m viz Technickou zprávu</t>
  </si>
  <si>
    <t>24 "h" * 10 "dní"</t>
  </si>
  <si>
    <t>1496785263</t>
  </si>
  <si>
    <t>100 "viz přílohu C.3 a D.6"</t>
  </si>
  <si>
    <t>131251104</t>
  </si>
  <si>
    <t>Hloubení jam nezapažených v hornině třídy těžitelnosti I skupiny 3 objem do 500 m3 strojně</t>
  </si>
  <si>
    <t>-935912571</t>
  </si>
  <si>
    <t>Hloubení nezapažených jam a zářezů strojně s urovnáním dna do předepsaného profilu a spádu v hornině třídy těžitelnosti I skupiny 3 přes 100 do 500 m3</t>
  </si>
  <si>
    <t>https://podminky.urs.cz/item/CS_URS_2023_02/131251104</t>
  </si>
  <si>
    <t>Viz přílohu C.3 a D.6</t>
  </si>
  <si>
    <t>(100,4+48,0)/2 * 2,33</t>
  </si>
  <si>
    <t>(48,0+13,9)/2 * 0,85 "prohloubení u šachty"</t>
  </si>
  <si>
    <t>-749139567</t>
  </si>
  <si>
    <t>538303114</t>
  </si>
  <si>
    <t>404321606</t>
  </si>
  <si>
    <t>1637373518</t>
  </si>
  <si>
    <t>1936919864</t>
  </si>
  <si>
    <t>975587204</t>
  </si>
  <si>
    <t>1950947954</t>
  </si>
  <si>
    <t>Viz přílohu D.6</t>
  </si>
  <si>
    <t xml:space="preserve"> - (3,4+4,6)/2*1,12 * ((10,0+10,5)/2) "odpočet vsaku"</t>
  </si>
  <si>
    <t>-2*0,25*0,77 "odpočet lože připojení na šachtu"</t>
  </si>
  <si>
    <t>-1,54*0,77 "odpočet obsypu připojení na šachtu"</t>
  </si>
  <si>
    <t>-1,8^2*pi/4*3,0 "odpočet šachty"</t>
  </si>
  <si>
    <t>-2,0^2*pi/4*0,10 "odpočet podkladního betonu šachty"</t>
  </si>
  <si>
    <t>-550711843</t>
  </si>
  <si>
    <t>Obsyp potrubí připojení na šachtu - viz D.6</t>
  </si>
  <si>
    <t>1,54*0,77</t>
  </si>
  <si>
    <t>-(0,64+1,20)*(0,200^2*pi/4) "odpočet potrubí"</t>
  </si>
  <si>
    <t>Mezisoučet</t>
  </si>
  <si>
    <t>Potrubí přepadu - viz přílohu C.3 a D.2.10</t>
  </si>
  <si>
    <t>-(0,25^2*pi/4)*PVC_DN250 "odpočet potrubí"</t>
  </si>
  <si>
    <t>38246760</t>
  </si>
  <si>
    <t>175151101</t>
  </si>
  <si>
    <t>Obsypání potrubí strojně sypaninou bez prohození, uloženou do 3 m</t>
  </si>
  <si>
    <t>144887075</t>
  </si>
  <si>
    <t>Obsypání potrubí strojně sypaninou z vhodných třídy těžitelnosti I a II, skupiny 1 až 4 nebo materiálem připraveným podél výkopu ve vzdálenosti do 3 m od jeho kraje, pro jakoukoliv hloubku výkopu a míru zhutnění bez prohození sypaniny</t>
  </si>
  <si>
    <t>https://podminky.urs.cz/item/CS_URS_2023_02/175151101</t>
  </si>
  <si>
    <t>Obsyp denážního potrubí</t>
  </si>
  <si>
    <t>(3,4+3,8)/2*0,30 * 10,3</t>
  </si>
  <si>
    <t>-(0,20^2*pi/4) * (9,6+9,6) "odpočet drenážního potrubí"</t>
  </si>
  <si>
    <t>Obsyp drenážních boxů</t>
  </si>
  <si>
    <t>(3,8+4,6)/2*0,72 * 10,7</t>
  </si>
  <si>
    <t>-2,4*0,52*9,96 "odpočet vsakovacích boxů"</t>
  </si>
  <si>
    <t>-(0,10^2*pi/4) * (9,6+9,6) "odpočet odvzdušňovacího potrubí"</t>
  </si>
  <si>
    <t>58343959</t>
  </si>
  <si>
    <t>kamenivo drcené hrubé frakce 32/63</t>
  </si>
  <si>
    <t>1239802185</t>
  </si>
  <si>
    <t>Poznámka k položce:
Předpokládá se ukládání přímo do výkopu bez mezideponování. Hmotnost není započtena do vnitrostaveništního přesunu hmot.</t>
  </si>
  <si>
    <t>obsyp_vsaku*1,85</t>
  </si>
  <si>
    <t>-647320305</t>
  </si>
  <si>
    <t>-600347490</t>
  </si>
  <si>
    <t>881377989</t>
  </si>
  <si>
    <t>-1469081969</t>
  </si>
  <si>
    <t>423184014</t>
  </si>
  <si>
    <t>1611550127</t>
  </si>
  <si>
    <t>3 "viz přílohu C.3 a D.1"</t>
  </si>
  <si>
    <t>125608038</t>
  </si>
  <si>
    <t>-80095974</t>
  </si>
  <si>
    <t>1750743791</t>
  </si>
  <si>
    <t>1852595801</t>
  </si>
  <si>
    <t>-505963681</t>
  </si>
  <si>
    <t>-44532592</t>
  </si>
  <si>
    <t>-282725703</t>
  </si>
  <si>
    <t>2057780610</t>
  </si>
  <si>
    <t>1216983657</t>
  </si>
  <si>
    <t>-40331433</t>
  </si>
  <si>
    <t>1568526435</t>
  </si>
  <si>
    <t>-1827379224</t>
  </si>
  <si>
    <t>ohum_rov*0,010*3</t>
  </si>
  <si>
    <t>1960105490</t>
  </si>
  <si>
    <t>1080899504</t>
  </si>
  <si>
    <t>Zakládání</t>
  </si>
  <si>
    <t>211971121</t>
  </si>
  <si>
    <t>Zřízení opláštění žeber nebo trativodů geotextilií v rýze nebo zářezu sklonu přes 1:2 š do 2,5 m</t>
  </si>
  <si>
    <t>896332448</t>
  </si>
  <si>
    <t>Zřízení opláštění výplně z geotextilie odvodňovacích žeber nebo trativodů v rýze nebo zářezu se stěnami svislými nebo šikmými o sklonu přes 1:2 při rozvinuté šířce opláštění do 2,5 m</t>
  </si>
  <si>
    <t>https://podminky.urs.cz/item/CS_URS_2023_02/211971121</t>
  </si>
  <si>
    <t>(2*2,4*(0,52+0,30)+2*9,6*(0,52+0,30)+2,4*9,5) "Opláštění boxů"</t>
  </si>
  <si>
    <t>(10,3*(3,4+0,45+3,8+0,45) + ((3,4+3,8)/2*0,40)*2) "opláštění podsypu"</t>
  </si>
  <si>
    <t>(10,7*(3,8+0,85+4,6*0,85) + ((3,8+4,6)/2*0,72)*2) "opláštění obsypu"</t>
  </si>
  <si>
    <t>69311173</t>
  </si>
  <si>
    <t>geotextilie PP s ÚV stabilizací 350g/m2</t>
  </si>
  <si>
    <t>-1731008547</t>
  </si>
  <si>
    <t>GT_oplasteni*1,20 "20% na přesahy a ztratné"</t>
  </si>
  <si>
    <t>212532111</t>
  </si>
  <si>
    <t>Lože pro trativody z kameniva hrubého drceného</t>
  </si>
  <si>
    <t>719775205</t>
  </si>
  <si>
    <t>https://podminky.urs.cz/item/CS_URS_2023_02/212532111</t>
  </si>
  <si>
    <t>Poznámka k položce:
Frakce 32/63 mm</t>
  </si>
  <si>
    <t>Podklad pod trubkami vsaku - viz D.6</t>
  </si>
  <si>
    <t>"pod vsakem" 0,10*(3,4+3,5)/2*10,2</t>
  </si>
  <si>
    <t>212752401</t>
  </si>
  <si>
    <t>Trativod z drenážních trubek korugovaných PE-HD SN 8 perforace 360° včetně lože otevřený výkop DN 100 pro liniové stavby</t>
  </si>
  <si>
    <t>-2135997519</t>
  </si>
  <si>
    <t>Trativody z drenážních trubek pro liniové stavby a komunikace se zřízením štěrkového lože pod trubky a s jejich obsypem v otevřeném výkopu trubka korugovaná sendvičová PE-HD SN 8 celoperforovaná 360° DN 100</t>
  </si>
  <si>
    <t>https://podminky.urs.cz/item/CS_URS_2023_02/212752401</t>
  </si>
  <si>
    <t>Poznámka k položce:
Horní perforace 120°</t>
  </si>
  <si>
    <t>Odvětrávací potrubí vsaku - viz přílohu D.6</t>
  </si>
  <si>
    <t>2*9,6</t>
  </si>
  <si>
    <t>212752403</t>
  </si>
  <si>
    <t>Trativod z drenážních trubek korugovaných PE-HD SN 8 perforace 360° včetně lože otevřený výkop DN 200 pro liniové stavby</t>
  </si>
  <si>
    <t>-468194606</t>
  </si>
  <si>
    <t>Trativody z drenážních trubek pro liniové stavby a komunikace se zřízením štěrkového lože pod trubky a s jejich obsypem v otevřeném výkopu trubka korugovaná sendvičová PE-HD SN 8 celoperforovaná 360° DN 200</t>
  </si>
  <si>
    <t>https://podminky.urs.cz/item/CS_URS_2023_02/212752403</t>
  </si>
  <si>
    <t>Poznámka k položce:
Horní perforace 360°</t>
  </si>
  <si>
    <t>Potrubí vsaku - viz přílohu D.6</t>
  </si>
  <si>
    <t>2-R01</t>
  </si>
  <si>
    <t>Osazení vsakovacích voštinových boxů 2400/1200/520 mm</t>
  </si>
  <si>
    <t>640434711</t>
  </si>
  <si>
    <t>"vsak " 2*4</t>
  </si>
  <si>
    <t>4582-R02</t>
  </si>
  <si>
    <t>vsakovací voštinový box, 2400/1200/520mm</t>
  </si>
  <si>
    <t>KS</t>
  </si>
  <si>
    <t>1511191208</t>
  </si>
  <si>
    <t>964519588</t>
  </si>
  <si>
    <t>Poznámka k položce:
frakce 0-4 mm</t>
  </si>
  <si>
    <t>"pod připojením na šachtu" 2*0,25*0,77</t>
  </si>
  <si>
    <t>Podklad pod potrubím přepadu - viz C.3, D.2.10 a D.3.1</t>
  </si>
  <si>
    <t>-188970977</t>
  </si>
  <si>
    <t>Viz přílohu D.6 a D.12</t>
  </si>
  <si>
    <t>"prstenec 63/10" 2</t>
  </si>
  <si>
    <t>873394941</t>
  </si>
  <si>
    <t>1520862308</t>
  </si>
  <si>
    <t>1118634822</t>
  </si>
  <si>
    <t>Podkladní beton pod RŠ3</t>
  </si>
  <si>
    <t>0,15*(2,0^2*pi/4)</t>
  </si>
  <si>
    <t>871260310R</t>
  </si>
  <si>
    <t>Montáž kanalizačního potrubí hladkého plnostěnného PE-HD SN 8 DN 100</t>
  </si>
  <si>
    <t>832784189</t>
  </si>
  <si>
    <t>Potrubí odvzdušnění - viz přílohu D.6</t>
  </si>
  <si>
    <t>1,5+0,8</t>
  </si>
  <si>
    <t>28619320R</t>
  </si>
  <si>
    <t>trubka kanalizační (neperforovaná) PE-HD D 110mm SN8</t>
  </si>
  <si>
    <t>-1134086013</t>
  </si>
  <si>
    <t>(1,5+0,8)*1,05 "5% ztratné"</t>
  </si>
  <si>
    <t>871355221</t>
  </si>
  <si>
    <t>Kanalizační potrubí z tvrdého PVC jednovrstvé tuhost třídy SN8 DN 200</t>
  </si>
  <si>
    <t>-1954624880</t>
  </si>
  <si>
    <t>Kanalizační potrubí z tvrdého PVC v otevřeném výkopu ve sklonu do 20 %, hladkého plnostěnného jednovrstvého, tuhost třídy SN 8 DN 200</t>
  </si>
  <si>
    <t>https://podminky.urs.cz/item/CS_URS_2023_02/871355221</t>
  </si>
  <si>
    <t>-1656920538</t>
  </si>
  <si>
    <t>Viz přílohu C.3 a D.2.10</t>
  </si>
  <si>
    <t>Potrubí přepadu z RŠ3, zemní práce jsou součástí SO 08</t>
  </si>
  <si>
    <t>"potrubí přepadu" 4,4</t>
  </si>
  <si>
    <t>"potrubí obtoku u šachty" 1,0</t>
  </si>
  <si>
    <t>877265211R</t>
  </si>
  <si>
    <t>Montáž tvarovek z PE-HD jednoosé DN100, DN 110</t>
  </si>
  <si>
    <t>-889557156</t>
  </si>
  <si>
    <t>Montáž tvarovek na kanalizačním potrubí z trub z plastu z tvrdého PVC, PE-HD nebo z polypropylenu v otevřeném výkopu jednoosých DN 110</t>
  </si>
  <si>
    <t>1 "kolenu 45°"</t>
  </si>
  <si>
    <t>2 "přechod na drenážní potrubí"</t>
  </si>
  <si>
    <t>28619342R</t>
  </si>
  <si>
    <t>koleno kanalizační PE-HD 45° D 100mm</t>
  </si>
  <si>
    <t>-409243352</t>
  </si>
  <si>
    <t>28610413R</t>
  </si>
  <si>
    <t>přechod drenážního potrubí systému budov DN 100 na potrubí PE-HD neperforované</t>
  </si>
  <si>
    <t>-828278917</t>
  </si>
  <si>
    <t>877265231R</t>
  </si>
  <si>
    <t>Montáž drenážní zátky z PE-HD DN 110</t>
  </si>
  <si>
    <t>-107239181</t>
  </si>
  <si>
    <t>Montáž tvarovek na kanalizačním potrubí z trub z plastu z tvrdého PVC, PE-HD nebo z polypropylenu v otevřeném výkopu zátky DN 110</t>
  </si>
  <si>
    <t>2 "viz přílohu D.6"</t>
  </si>
  <si>
    <t>28610682R</t>
  </si>
  <si>
    <t>zátka koncová  drenážního tyčového potrubí systému inženýrských liniových staveb HD-PE SN 8 DN 100</t>
  </si>
  <si>
    <t>-1588198315</t>
  </si>
  <si>
    <t>877350430</t>
  </si>
  <si>
    <t>Montáž spojek na kanalizačním potrubí z PP trub korugovaných DN 200</t>
  </si>
  <si>
    <t>-1454271268</t>
  </si>
  <si>
    <t>Montáž tvarovek na kanalizačním plastovém potrubí z polypropylenu PP nebo tvrdého PVC korugovaného nebo žebrovaného spojek, redukcí nebo navrtávacích sedel DN 200</t>
  </si>
  <si>
    <t>https://podminky.urs.cz/item/CS_URS_2023_02/877350430</t>
  </si>
  <si>
    <t>1 "napojení potrubí na šachtu PP - viz D.1 a D.2.10"</t>
  </si>
  <si>
    <t>28661846</t>
  </si>
  <si>
    <t>spojka navrtávané kanalizace DN 200 do korugovaného potrubí</t>
  </si>
  <si>
    <t>410104772</t>
  </si>
  <si>
    <t>877355211</t>
  </si>
  <si>
    <t>Montáž kolen na kanalizačním potrubí z PP nebo tvrdého PVC trub hladkých plnostěnných DN 200</t>
  </si>
  <si>
    <t>304933227</t>
  </si>
  <si>
    <t>Montáž tvarovek na kanalizačním plastovém potrubí z polypropylenu PP nebo tvrdého PVC hladkého plnostěnného kolen, víček nebo hrdlových uzávěrů DN 200</t>
  </si>
  <si>
    <t>https://podminky.urs.cz/item/CS_URS_2023_02/877355211</t>
  </si>
  <si>
    <t>1 "koleno 45°"</t>
  </si>
  <si>
    <t>28611366</t>
  </si>
  <si>
    <t>koleno kanalizační PVC KG 200x45°</t>
  </si>
  <si>
    <t>170434164</t>
  </si>
  <si>
    <t>28610673R</t>
  </si>
  <si>
    <t>přechod drenážního tyčového potrubí systému inženýrských liniových staveb HD-PE SN 8 DN 200 na hrdlo potrubí KG SN 8 DN 200</t>
  </si>
  <si>
    <t>392237372</t>
  </si>
  <si>
    <t>877355231R</t>
  </si>
  <si>
    <t>Montáž drenážní zátky z tvrdého PE-HD DN 200</t>
  </si>
  <si>
    <t>-958810186</t>
  </si>
  <si>
    <t>Montáž tvarovek na kanalizačním potrubí z trub z plastu z tvrdého PVC, PE-HD nebo z polypropylenu v otevřeném výkopu drenážní zátky DN 200</t>
  </si>
  <si>
    <t>Uvažováno jako montáž zátky drenážního potrubí</t>
  </si>
  <si>
    <t>28610684R</t>
  </si>
  <si>
    <t>zátka koncová  drenážního tyčového potrubí systému inženýrských liniových staveb HD-PE SN 8 DN 200</t>
  </si>
  <si>
    <t>736622314</t>
  </si>
  <si>
    <t>956393469</t>
  </si>
  <si>
    <t>Viz přílohu D.1 a D.6</t>
  </si>
  <si>
    <t>"koleno 90°" 1</t>
  </si>
  <si>
    <t>"koleno 45°" 3</t>
  </si>
  <si>
    <t>"koleno 30°" 1</t>
  </si>
  <si>
    <t>"redukce 250/200" 1</t>
  </si>
  <si>
    <t>28612211</t>
  </si>
  <si>
    <t>koleno kanalizační plastové PVC KG DN 250/90° SN12/16</t>
  </si>
  <si>
    <t>-1498954206</t>
  </si>
  <si>
    <t>366656816</t>
  </si>
  <si>
    <t>28612209</t>
  </si>
  <si>
    <t>koleno kanalizační plastové PVC KG DN 250/30° SN12/16</t>
  </si>
  <si>
    <t>586115263</t>
  </si>
  <si>
    <t>28611512R</t>
  </si>
  <si>
    <t>redukce kanalizační PVC 250/200 SN12/16</t>
  </si>
  <si>
    <t>1599770525</t>
  </si>
  <si>
    <t>877365221</t>
  </si>
  <si>
    <t>Montáž odboček na kanalizačním potrubí z PP nebo tvrdého PVC trub hladkých plnostěnných DN 250</t>
  </si>
  <si>
    <t>2115084941</t>
  </si>
  <si>
    <t>Montáž tvarovek na kanalizačním plastovém potrubí z polypropylenu PP nebo tvrdého PVC hladkého plnostěnného odboček DN 250</t>
  </si>
  <si>
    <t>https://podminky.urs.cz/item/CS_URS_2023_02/877365221</t>
  </si>
  <si>
    <t>Obtok šachty PP - viz D.1</t>
  </si>
  <si>
    <t>"odbočka 250/250" 1</t>
  </si>
  <si>
    <t>28612226</t>
  </si>
  <si>
    <t>odbočka kanalizační plastová PVC KG DN 250x250/45° SN12/16</t>
  </si>
  <si>
    <t>-1876362217</t>
  </si>
  <si>
    <t>142196933</t>
  </si>
  <si>
    <t>1 "viz D.1 a D.2.10, D.3.4"</t>
  </si>
  <si>
    <t>333770310</t>
  </si>
  <si>
    <t>2082582483</t>
  </si>
  <si>
    <t>876926330</t>
  </si>
  <si>
    <t>481481471</t>
  </si>
  <si>
    <t>1 "viz přílohu D.1 a D.6"</t>
  </si>
  <si>
    <t>-2026795326</t>
  </si>
  <si>
    <t>635876177</t>
  </si>
  <si>
    <t>624976714</t>
  </si>
  <si>
    <t>-289109522</t>
  </si>
  <si>
    <t>Poznámka k položce:
Sachta DN 1500.</t>
  </si>
  <si>
    <t>"RŠ3" 3</t>
  </si>
  <si>
    <t>-704142620</t>
  </si>
  <si>
    <t>"RŠ3" 1</t>
  </si>
  <si>
    <t>PFB.1126006</t>
  </si>
  <si>
    <t>Dno výšky 1500 mm přímé - VÝROBA NA ZAKÁZKU TBZ-Q.1 150/184 V120</t>
  </si>
  <si>
    <t>1955136693</t>
  </si>
  <si>
    <t>Poznámka k položce:
Kanalizační betonové dno s přítoky dle tab. šachtových den v příloze D.12
Stupadla: ocel s PE povlakem
S otvory pro odvětrávací potrubí.</t>
  </si>
  <si>
    <t>PFB.1122161J</t>
  </si>
  <si>
    <t>Skruž TBS-Q.1 150/50</t>
  </si>
  <si>
    <t>-857908545</t>
  </si>
  <si>
    <t>PFB.1121502</t>
  </si>
  <si>
    <t>Deska zákrytováTZK-Q.1 150-63/17</t>
  </si>
  <si>
    <t>-1122684150</t>
  </si>
  <si>
    <t>PFB.0006004OZ</t>
  </si>
  <si>
    <t>Těsnění elastomerové pro spojení šachtových dílů  EMT DN 1500</t>
  </si>
  <si>
    <t>-709873721</t>
  </si>
  <si>
    <t>894812321</t>
  </si>
  <si>
    <t>Revizní a čistící šachta z PP typ DN 600/250 šachtové dno průtočné</t>
  </si>
  <si>
    <t>458986356</t>
  </si>
  <si>
    <t>Revizní a čistící šachta z polypropylenu PP pro hladké trouby DN 600 šachtové dno (DN šachty / DN trubního vedení) DN 600/250 průtočné</t>
  </si>
  <si>
    <t>https://podminky.urs.cz/item/CS_URS_2023_02/894812321</t>
  </si>
  <si>
    <t>1 "viz D.1 a D.2.10, D.3.6"</t>
  </si>
  <si>
    <t>894812333</t>
  </si>
  <si>
    <t>Revizní a čistící šachta z PP DN 600 šachtová roura korugovaná světlé hloubky 3000 mm</t>
  </si>
  <si>
    <t>601250207</t>
  </si>
  <si>
    <t>Revizní a čistící šachta z polypropylenu PP pro hladké trouby DN 600 roura šachtová korugovaná, světlé hloubky 3 000 mm</t>
  </si>
  <si>
    <t>https://podminky.urs.cz/item/CS_URS_2023_02/894812333</t>
  </si>
  <si>
    <t>-571865224</t>
  </si>
  <si>
    <t>-1529749726</t>
  </si>
  <si>
    <t>609728109</t>
  </si>
  <si>
    <t>1 "viz D.6 a D.12"</t>
  </si>
  <si>
    <t>-106111171</t>
  </si>
  <si>
    <t>-1658901664</t>
  </si>
  <si>
    <t>8-R03</t>
  </si>
  <si>
    <t xml:space="preserve">Napojení a utěsnění odvzdušňovacího potrubí na rozdělovací šachtu </t>
  </si>
  <si>
    <t>1738281534</t>
  </si>
  <si>
    <t>998276101</t>
  </si>
  <si>
    <t>Přesun hmot pro trubní vedení z trub z plastických hmot otevřený výkop</t>
  </si>
  <si>
    <t>1692473875</t>
  </si>
  <si>
    <t>Přesun hmot pro trubní vedení hloubené z trub z plastických hmot nebo sklolaminátových pro vodovody, kanalizace, teplovody, produktovody v otevřeném výkopu dopravní vzdálenost do 15 m</t>
  </si>
  <si>
    <t>https://podminky.urs.cz/item/CS_URS_2023_02/998276101</t>
  </si>
  <si>
    <t>bour_ZB_DN1000</t>
  </si>
  <si>
    <t>Bourání ŽB potrubí DN1000</t>
  </si>
  <si>
    <t>288,018</t>
  </si>
  <si>
    <t>238,665</t>
  </si>
  <si>
    <t>6,191</t>
  </si>
  <si>
    <t>36,504</t>
  </si>
  <si>
    <t>71,511</t>
  </si>
  <si>
    <t>127</t>
  </si>
  <si>
    <t xml:space="preserve">SO 04 - Podzemní vsakovací zařízení v ploše 34 m2  </t>
  </si>
  <si>
    <t>8,6</t>
  </si>
  <si>
    <t>3,81</t>
  </si>
  <si>
    <t>167,154</t>
  </si>
  <si>
    <t xml:space="preserve">    997 - Přesun sutě</t>
  </si>
  <si>
    <t>-401838265</t>
  </si>
  <si>
    <t>-312602445</t>
  </si>
  <si>
    <t>127 "viz přílohu C.3 a D.7"</t>
  </si>
  <si>
    <t>1438534379</t>
  </si>
  <si>
    <t>Viz přílohu C.3 a D.7</t>
  </si>
  <si>
    <t>(76,8+46,6)/2 * 2,4 "v prostoru vsaku"</t>
  </si>
  <si>
    <t>(39,3+15,6)/2 * 3,3 "v prostoru u šachty - hlubší výkop"</t>
  </si>
  <si>
    <t>-1191943501</t>
  </si>
  <si>
    <t>274295869</t>
  </si>
  <si>
    <t>41688477</t>
  </si>
  <si>
    <t>-486108149</t>
  </si>
  <si>
    <t>1626867421</t>
  </si>
  <si>
    <t>314736793</t>
  </si>
  <si>
    <t>-81129182</t>
  </si>
  <si>
    <t>Viz přílohu D.7</t>
  </si>
  <si>
    <t xml:space="preserve"> - (4,62+5,76)/2*1,12 * ((10,1+10,7)/2) "odpočet vsaku"</t>
  </si>
  <si>
    <t>-2*0,33*1,25 "odpočet lože připojení na šachtu"</t>
  </si>
  <si>
    <t>-1,97*1,25 "odpočet obsypu připojení na šachtu"</t>
  </si>
  <si>
    <t>-1,8^2*pi/4*2,93 "odpočet šachty"</t>
  </si>
  <si>
    <t>1360399446</t>
  </si>
  <si>
    <t>Obsyp potrubí připojení na šachtu - viz D.7</t>
  </si>
  <si>
    <t>1,97*1,25</t>
  </si>
  <si>
    <t>-(1,3+0,8+1,3)*(0,200^2*pi/4) "odpočet potrubí"</t>
  </si>
  <si>
    <t>Potrubí přepadu - viz přílohu C.3 a D.2.11</t>
  </si>
  <si>
    <t>2112885644</t>
  </si>
  <si>
    <t>59195130</t>
  </si>
  <si>
    <t>(4,7+5,0)/2*0,30 * 10,3</t>
  </si>
  <si>
    <t>-(0,20^2*pi/4) * (9,6+9,6+9,6) "odpočet drenážního potrubí"</t>
  </si>
  <si>
    <t>(5,0+5,72)/2*0,72 * 10,7</t>
  </si>
  <si>
    <t>-3,6*0,52*9,96 "odpočet vsakovacích boxů"</t>
  </si>
  <si>
    <t>-(0,10^2*pi/4) * (9,6+9,6+9,6) "odpočet odvzdušňovacího potrubí"</t>
  </si>
  <si>
    <t>1140692307</t>
  </si>
  <si>
    <t>166893215</t>
  </si>
  <si>
    <t>-1187110190</t>
  </si>
  <si>
    <t>-972854158</t>
  </si>
  <si>
    <t>1500394510</t>
  </si>
  <si>
    <t>-665160835</t>
  </si>
  <si>
    <t>1755190123</t>
  </si>
  <si>
    <t>761768820</t>
  </si>
  <si>
    <t>-49498696</t>
  </si>
  <si>
    <t>-1649368058</t>
  </si>
  <si>
    <t>(2*3,6*(0,52+0,30)+2*9,6*(0,52+0,30)+3,6*9,5) "Opláštění boxů"</t>
  </si>
  <si>
    <t>(10,3*(4,6+0,45+5,0+0,45) + ((4,6+5,0)/2*0,40)*2) "opláštění podsypu"</t>
  </si>
  <si>
    <t>(10,7*(5,0+0,82+5,72*0,82) + ((5,0+5,72)/2*0,72)*2) "opláštění obsypu"</t>
  </si>
  <si>
    <t>-450818086</t>
  </si>
  <si>
    <t>1931693575</t>
  </si>
  <si>
    <t>Podklad pod trubkami vsaku - viz D.7</t>
  </si>
  <si>
    <t>"pod vsakem" 0,10*(4,6+4,7)/2*10,2</t>
  </si>
  <si>
    <t>2014428376</t>
  </si>
  <si>
    <t>Odvětrávací potrubí vsaku - viz přílohu D.7</t>
  </si>
  <si>
    <t>3*9,6</t>
  </si>
  <si>
    <t>657664873</t>
  </si>
  <si>
    <t>Potrubí vsaku - viz přílohu D.7</t>
  </si>
  <si>
    <t>-1615176797</t>
  </si>
  <si>
    <t>"vsak " 3*4</t>
  </si>
  <si>
    <t>-833555663</t>
  </si>
  <si>
    <t>-562442871</t>
  </si>
  <si>
    <t xml:space="preserve">"pod připojením na šachtu" 2*0,33*1,25 </t>
  </si>
  <si>
    <t>Podklad pod potrubím přepadu - viz C.3, D.2.11 a D.3.1</t>
  </si>
  <si>
    <t>-1838768919</t>
  </si>
  <si>
    <t>Viz přílohu D.7 a D.11</t>
  </si>
  <si>
    <t>"prstenec 63/8" 2</t>
  </si>
  <si>
    <t>1463099324</t>
  </si>
  <si>
    <t>-89079038</t>
  </si>
  <si>
    <t>-1214112831</t>
  </si>
  <si>
    <t>Podkladní beton pod RŠ4</t>
  </si>
  <si>
    <t>820491811</t>
  </si>
  <si>
    <t>Bourání stávajícího potrubí ze ŽB DN přes 800 do 1000</t>
  </si>
  <si>
    <t>-2038097199</t>
  </si>
  <si>
    <t>Bourání stávajícího potrubí ze železobetonu v otevřeném výkopu DN přes 800 do 1000</t>
  </si>
  <si>
    <t>https://podminky.urs.cz/item/CS_URS_2023_02/820491811</t>
  </si>
  <si>
    <t>Odstanění ŽB potrubí horkovodu</t>
  </si>
  <si>
    <t>21 "viz C.3 a D.1"</t>
  </si>
  <si>
    <t>-2039225567</t>
  </si>
  <si>
    <t>Potrubí odvzdušnění - viz přílohu D.7</t>
  </si>
  <si>
    <t>1,5+0,9+1,5</t>
  </si>
  <si>
    <t>-346015186</t>
  </si>
  <si>
    <t>(1,5+0,9+1,5)*1,05 "5% ztratné"</t>
  </si>
  <si>
    <t>490672329</t>
  </si>
  <si>
    <t>-277796753</t>
  </si>
  <si>
    <t>Viz přílohu C.3 a D.2.11</t>
  </si>
  <si>
    <t>Potrubí přepadu z RŠ4, zemní práce jsou součástí SO 08</t>
  </si>
  <si>
    <t>"potrubí přepadu" 7,6</t>
  </si>
  <si>
    <t>1696785453</t>
  </si>
  <si>
    <t>2 "kolenu 45°"</t>
  </si>
  <si>
    <t>3 "přechod na drenážní potrubí"</t>
  </si>
  <si>
    <t>-715505089</t>
  </si>
  <si>
    <t>-1019249414</t>
  </si>
  <si>
    <t>-375763542</t>
  </si>
  <si>
    <t>3 "viz přílohu D.7"</t>
  </si>
  <si>
    <t>-343001094</t>
  </si>
  <si>
    <t>1760761838</t>
  </si>
  <si>
    <t>1 "napojení potrubí na šachtu PP - viz D.1 a D.2.11"</t>
  </si>
  <si>
    <t>1681828799</t>
  </si>
  <si>
    <t>-1071806501</t>
  </si>
  <si>
    <t>2 "koleno 45°"</t>
  </si>
  <si>
    <t>1049561648</t>
  </si>
  <si>
    <t>-186927403</t>
  </si>
  <si>
    <t>-1996260859</t>
  </si>
  <si>
    <t>848999658</t>
  </si>
  <si>
    <t>1849551841</t>
  </si>
  <si>
    <t>Viz přílohu D.1 a D.7</t>
  </si>
  <si>
    <t>637598475</t>
  </si>
  <si>
    <t>-1776642939</t>
  </si>
  <si>
    <t>-1179839720</t>
  </si>
  <si>
    <t>1330160237</t>
  </si>
  <si>
    <t>1633981069</t>
  </si>
  <si>
    <t>828129393</t>
  </si>
  <si>
    <t>2076132815</t>
  </si>
  <si>
    <t>1 "viz D.1 a D.2.12, D.3.4"</t>
  </si>
  <si>
    <t>-438107659</t>
  </si>
  <si>
    <t>301386462</t>
  </si>
  <si>
    <t>1 "viz D.1 a D.2.11, D.3.4"</t>
  </si>
  <si>
    <t>592350336</t>
  </si>
  <si>
    <t>1831590373</t>
  </si>
  <si>
    <t>1 "viz přílohu D.1 a D.7"</t>
  </si>
  <si>
    <t>-1022846302</t>
  </si>
  <si>
    <t>839157655</t>
  </si>
  <si>
    <t>1604060630</t>
  </si>
  <si>
    <t>1471808103</t>
  </si>
  <si>
    <t>Viz přílohu D.7 a D.12</t>
  </si>
  <si>
    <t>"RŠ4" 3</t>
  </si>
  <si>
    <t>-1204065924</t>
  </si>
  <si>
    <t>"RŠ4" 1</t>
  </si>
  <si>
    <t>-1941984799</t>
  </si>
  <si>
    <t>-1634355544</t>
  </si>
  <si>
    <t>-971097890</t>
  </si>
  <si>
    <t>-1214361993</t>
  </si>
  <si>
    <t>1484024344</t>
  </si>
  <si>
    <t>1 "viz D.1 a D.2.11, D.3.6"</t>
  </si>
  <si>
    <t>-1736204978</t>
  </si>
  <si>
    <t>1 "viz D.1 a D.2.11. D.3.6"</t>
  </si>
  <si>
    <t>832673287</t>
  </si>
  <si>
    <t>-1227965334</t>
  </si>
  <si>
    <t>1559150575</t>
  </si>
  <si>
    <t>1 "viz D.7 a D.12"</t>
  </si>
  <si>
    <t>384404711</t>
  </si>
  <si>
    <t>572485504</t>
  </si>
  <si>
    <t>-1508547996</t>
  </si>
  <si>
    <t>997</t>
  </si>
  <si>
    <t>Přesun sutě</t>
  </si>
  <si>
    <t>997013501</t>
  </si>
  <si>
    <t>Odvoz suti a vybouraných hmot na skládku nebo meziskládku do 1 km se složením</t>
  </si>
  <si>
    <t>411437771</t>
  </si>
  <si>
    <t>Odvoz suti a vybouraných hmot na skládku nebo meziskládku se složením, na vzdálenost do 1 km</t>
  </si>
  <si>
    <t>https://podminky.urs.cz/item/CS_URS_2023_02/997013501</t>
  </si>
  <si>
    <t>bour_ZB_DN1000*1,650</t>
  </si>
  <si>
    <t>997013509</t>
  </si>
  <si>
    <t>Příplatek k odvozu suti a vybouraných hmot na skládku ZKD 1 km přes 1 km</t>
  </si>
  <si>
    <t>-1008772416</t>
  </si>
  <si>
    <t>Odvoz suti a vybouraných hmot na skládku nebo meziskládku se složením, na vzdálenost Příplatek k ceně za každý další i započatý 1 km přes 1 km</t>
  </si>
  <si>
    <t>https://podminky.urs.cz/item/CS_URS_2023_02/997013509</t>
  </si>
  <si>
    <t>bour_ZB_DN1000*1,650*15 "celkem do 16 km"</t>
  </si>
  <si>
    <t>997013862</t>
  </si>
  <si>
    <t>Poplatek za uložení stavebního odpadu na recyklační skládce (skládkovné) z armovaného betonu kód odpadu 17 01 01</t>
  </si>
  <si>
    <t>-1197729313</t>
  </si>
  <si>
    <t>Poplatek za uložení stavebního odpadu na recyklační skládce (skládkovné) z armovaného betonu zatříděného do Katalogu odpadů pod kódem 17 01 01</t>
  </si>
  <si>
    <t>https://podminky.urs.cz/item/CS_URS_2023_02/997013862</t>
  </si>
  <si>
    <t>1717276868</t>
  </si>
  <si>
    <t>348,753</t>
  </si>
  <si>
    <t>259,205</t>
  </si>
  <si>
    <t>9,982</t>
  </si>
  <si>
    <t>48,371</t>
  </si>
  <si>
    <t>85,3090000000001</t>
  </si>
  <si>
    <t>143</t>
  </si>
  <si>
    <t>SO 05 - Podzemní vsakovací zařízení v ploše 43 m2</t>
  </si>
  <si>
    <t>3,48</t>
  </si>
  <si>
    <t>606,761</t>
  </si>
  <si>
    <t>101901123</t>
  </si>
  <si>
    <t>18835773</t>
  </si>
  <si>
    <t>143 "viz přílohu C.3 a D.8"</t>
  </si>
  <si>
    <t>-739353851</t>
  </si>
  <si>
    <t>Viz přílohu C.3 a D.8</t>
  </si>
  <si>
    <t>(91,7+56,2)/2 * 2,3 "v prostoru vsaku"</t>
  </si>
  <si>
    <t>(38,7+17,0)/2 * 3,2 "v prostoru u šachty - hlubší výkop"</t>
  </si>
  <si>
    <t>804212204</t>
  </si>
  <si>
    <t>-336556809</t>
  </si>
  <si>
    <t>-1129189320</t>
  </si>
  <si>
    <t>-260191415</t>
  </si>
  <si>
    <t>-804863902</t>
  </si>
  <si>
    <t>261566473</t>
  </si>
  <si>
    <t>1578896615</t>
  </si>
  <si>
    <t>Viz přílohu D.8</t>
  </si>
  <si>
    <t xml:space="preserve"> - (4,62+5,76)/2*1,12 * ((12,5+13,1)/2) "odpočet vsaku"</t>
  </si>
  <si>
    <t>-1,8^2*pi/4*2,87 "odpočet šachty"</t>
  </si>
  <si>
    <t>-964036354</t>
  </si>
  <si>
    <t>Obsyp potrubí připojení na šachtu - viz D.8</t>
  </si>
  <si>
    <t>Potrubí přepadu - viz přílohu C.3 a D.2.12</t>
  </si>
  <si>
    <t>686376103</t>
  </si>
  <si>
    <t>-977571389</t>
  </si>
  <si>
    <t>(4,7+5,0)/2*0,30 * 12,55</t>
  </si>
  <si>
    <t>-(0,20^2*pi/4) * (12,0+12,0+12,0) "odpočet drenážního potrubí"</t>
  </si>
  <si>
    <t>(5,0+5,72)/2*0,72 * 13,0</t>
  </si>
  <si>
    <t>-(0,10^2*pi/4) * (12,0+12,0+12,0) "odpočet odvzdušňovacího potrubí"</t>
  </si>
  <si>
    <t>1695221581</t>
  </si>
  <si>
    <t>197460156</t>
  </si>
  <si>
    <t>1752626846</t>
  </si>
  <si>
    <t>1099184810</t>
  </si>
  <si>
    <t>1580871929</t>
  </si>
  <si>
    <t>-1984651365</t>
  </si>
  <si>
    <t>403629542</t>
  </si>
  <si>
    <t>-1507628293</t>
  </si>
  <si>
    <t>241365620</t>
  </si>
  <si>
    <t>209782668</t>
  </si>
  <si>
    <t>(2*3,6*(0,52+0,30)+2*12,0*(0,52+0,30)+3,6*12,0) "Opláštění boxů"</t>
  </si>
  <si>
    <t>(12,55*(4,6+0,45+5,0+0,45) + ((4,6+5,0)/2*0,40)*2) "opláštění podsypu"</t>
  </si>
  <si>
    <t>(13,0*(5,0+0,82+5,72*0,82) + ((5,0+5,72)/2*0,72)*2) "opláštění obsypu"</t>
  </si>
  <si>
    <t>464405990</t>
  </si>
  <si>
    <t>1268034825</t>
  </si>
  <si>
    <t>Podklad pod trubkami vsaku - viz D.8</t>
  </si>
  <si>
    <t>"pod vsakem" 0,10*(4,6+4,7)/2*12,55</t>
  </si>
  <si>
    <t>-766520879</t>
  </si>
  <si>
    <t>Odvětrávací potrubí vsaku - viz přílohu D.8</t>
  </si>
  <si>
    <t>3*12,0</t>
  </si>
  <si>
    <t>-782773485</t>
  </si>
  <si>
    <t>Potrubí vsaku - viz přílohu D.8</t>
  </si>
  <si>
    <t>-1239870161</t>
  </si>
  <si>
    <t>"vsak " 3*5</t>
  </si>
  <si>
    <t>-1265952916</t>
  </si>
  <si>
    <t>1897307082</t>
  </si>
  <si>
    <t>Podklad pod potrubím přepadu - viz C.3, D.2.12 a D.3.1</t>
  </si>
  <si>
    <t>1490018480</t>
  </si>
  <si>
    <t>Viz přílohu D.8 a D.12</t>
  </si>
  <si>
    <t>-519692857</t>
  </si>
  <si>
    <t>463266583</t>
  </si>
  <si>
    <t>-1569034059</t>
  </si>
  <si>
    <t>Podkladní beton pod RŠ5</t>
  </si>
  <si>
    <t>1806371452</t>
  </si>
  <si>
    <t>Potrubí odvzdušnění - viz přílohu D.8</t>
  </si>
  <si>
    <t>-1907811967</t>
  </si>
  <si>
    <t>-593809419</t>
  </si>
  <si>
    <t>-1938560337</t>
  </si>
  <si>
    <t>Viz přílohu C.3 a D.2.12</t>
  </si>
  <si>
    <t>Potrubí přepadu z RŠ5, zemní práce jsou součástí SO 08</t>
  </si>
  <si>
    <t>"potrubí přepadu" 6,0</t>
  </si>
  <si>
    <t>1142462630</t>
  </si>
  <si>
    <t>670261303</t>
  </si>
  <si>
    <t>-670122311</t>
  </si>
  <si>
    <t>1049279122</t>
  </si>
  <si>
    <t>3 "viz přílohu D.8"</t>
  </si>
  <si>
    <t>564937680</t>
  </si>
  <si>
    <t>1758275919</t>
  </si>
  <si>
    <t>-126068166</t>
  </si>
  <si>
    <t>-1206538922</t>
  </si>
  <si>
    <t>309141164</t>
  </si>
  <si>
    <t>473736550</t>
  </si>
  <si>
    <t>1234898798</t>
  </si>
  <si>
    <t>Viz přílohu D.1 a D.8</t>
  </si>
  <si>
    <t>"koleno 45°" 2</t>
  </si>
  <si>
    <t>1689868952</t>
  </si>
  <si>
    <t>503883285</t>
  </si>
  <si>
    <t>-1725343087</t>
  </si>
  <si>
    <t>1577465860</t>
  </si>
  <si>
    <t>722081594</t>
  </si>
  <si>
    <t>-1515973839</t>
  </si>
  <si>
    <t>-1310944897</t>
  </si>
  <si>
    <t>1 "viz přílohu D.1 a D.8"</t>
  </si>
  <si>
    <t>1284860234</t>
  </si>
  <si>
    <t>1962045926</t>
  </si>
  <si>
    <t>1150268207</t>
  </si>
  <si>
    <t>789531482</t>
  </si>
  <si>
    <t>"RŠ5" 3</t>
  </si>
  <si>
    <t>-200236094</t>
  </si>
  <si>
    <t>"RŠ5" 1</t>
  </si>
  <si>
    <t>1443706057</t>
  </si>
  <si>
    <t>-2104476130</t>
  </si>
  <si>
    <t>-639454249</t>
  </si>
  <si>
    <t>1950408152</t>
  </si>
  <si>
    <t>-1595788399</t>
  </si>
  <si>
    <t>1 "viz D.1 a D.2.12, D.3.6"</t>
  </si>
  <si>
    <t>-557574119</t>
  </si>
  <si>
    <t>-917484452</t>
  </si>
  <si>
    <t>1 "viz D.1 a D.2.12. D.3.6"</t>
  </si>
  <si>
    <t>-1624146474</t>
  </si>
  <si>
    <t>-740459524</t>
  </si>
  <si>
    <t>1 "viz D.8 a D.12"</t>
  </si>
  <si>
    <t>748109712</t>
  </si>
  <si>
    <t>-1919918444</t>
  </si>
  <si>
    <t>2037570778</t>
  </si>
  <si>
    <t>275024804</t>
  </si>
  <si>
    <t>1881913822</t>
  </si>
  <si>
    <t>"dl. 6 m, uvažováno po 3 m" 2</t>
  </si>
  <si>
    <t>1707077878</t>
  </si>
  <si>
    <t>6*51,50/1000</t>
  </si>
  <si>
    <t>-1312710099</t>
  </si>
  <si>
    <t>-6*51,50</t>
  </si>
  <si>
    <t>483,414</t>
  </si>
  <si>
    <t>412,14</t>
  </si>
  <si>
    <t>10,139</t>
  </si>
  <si>
    <t>55,796</t>
  </si>
  <si>
    <t>126,447</t>
  </si>
  <si>
    <t>175</t>
  </si>
  <si>
    <t>11,1</t>
  </si>
  <si>
    <t>SO 06 - Podzemní vsakovací zařízení v ploše 69 m2</t>
  </si>
  <si>
    <t>5,25</t>
  </si>
  <si>
    <t>285,693</t>
  </si>
  <si>
    <t>-2000028074</t>
  </si>
  <si>
    <t>24 "h" * 10 "dní" * 2 "šachty"</t>
  </si>
  <si>
    <t>1577564098</t>
  </si>
  <si>
    <t>175 "viz přílohu C.3 a D.9"</t>
  </si>
  <si>
    <t>2037978774</t>
  </si>
  <si>
    <t>Viz přílohu C.3 a D.9</t>
  </si>
  <si>
    <t>(116,5+81,2)/2 * 2,4 "v prostoru vsaku"</t>
  </si>
  <si>
    <t>(31,2+16,6)/2 * 3,3 "v prostoru u šachty RŠ6a - hlubší výkop"</t>
  </si>
  <si>
    <t>(42,8+15,4)/2 * 3,3 "v prostoru u šachty RŠ6b - hlubší výkop"</t>
  </si>
  <si>
    <t>1231496668</t>
  </si>
  <si>
    <t>1769863576</t>
  </si>
  <si>
    <t>175831434</t>
  </si>
  <si>
    <t>183135141</t>
  </si>
  <si>
    <t>-1082006505</t>
  </si>
  <si>
    <t>95363187</t>
  </si>
  <si>
    <t>-1739849085</t>
  </si>
  <si>
    <t>Viz přílohu D.9</t>
  </si>
  <si>
    <t xml:space="preserve"> - (5,8+6,92)/2*1,12 * 14,44 "odpočet vsaku"</t>
  </si>
  <si>
    <t>-2*0,45*1,8 "odpočet lože připojení na šachtu"</t>
  </si>
  <si>
    <t>-2*0,10*0,90 "odpočet lože připojení na šachtu"</t>
  </si>
  <si>
    <t>-2,6*1,8 "odpočet obsypu připojení na šachtu"</t>
  </si>
  <si>
    <t>-0,78*0,9 "odpočet obsypu připojení na šachtu"</t>
  </si>
  <si>
    <t>-1,8^2*pi/4*3,1 "odpočet šachty"</t>
  </si>
  <si>
    <t>-738559390</t>
  </si>
  <si>
    <t>Obsyp potrubí připojení na šachtu - viz D.9</t>
  </si>
  <si>
    <t>2,6*1,8 + 0,8*0,9</t>
  </si>
  <si>
    <t>-(2,1+0,9+0,9+2,1)*(0,200^2*pi/4) "odpočet potrubí"</t>
  </si>
  <si>
    <t>-0,73*(0,200^2*pi/4) "odpočet potrubí"</t>
  </si>
  <si>
    <t>Potrubí přepadu - viz přílohu C.3 a D.9</t>
  </si>
  <si>
    <t>392573488</t>
  </si>
  <si>
    <t>-1954970714</t>
  </si>
  <si>
    <t>(5,9+6,2)/2*0,30 * 14,4</t>
  </si>
  <si>
    <t>-(0,20^2*pi/4) * (4*14,4) "odpočet drenážního potrubí"</t>
  </si>
  <si>
    <t>(6,2+6,92)/2*0,72 * 14,4</t>
  </si>
  <si>
    <t>-4,82*0,52*14,4 "odpočet vsakovacích boxů"</t>
  </si>
  <si>
    <t>-(0,10^2*pi/4) * (4*14,4) "odpočet odvzdušňovacího potrubí"</t>
  </si>
  <si>
    <t>2019577795</t>
  </si>
  <si>
    <t>-31779951</t>
  </si>
  <si>
    <t>-1416114416</t>
  </si>
  <si>
    <t>372841659</t>
  </si>
  <si>
    <t>-1242405661</t>
  </si>
  <si>
    <t>-2132200030</t>
  </si>
  <si>
    <t>237331236</t>
  </si>
  <si>
    <t>1992137382</t>
  </si>
  <si>
    <t>1176327191</t>
  </si>
  <si>
    <t>459005704</t>
  </si>
  <si>
    <t>(2*4,8*(0,52+0,30)+2*14,4*(0,52+0,30)+4,8*14,4) "Opláštění boxů"</t>
  </si>
  <si>
    <t>(14,4*(5,8+0,45+6,2+0,45) + ((5,8+6,2)/2*0,40)*2) "opláštění podsypu"</t>
  </si>
  <si>
    <t>(14,4*(6,2+0,82+6,92*0,82) + ((6,2+6,92)/2*0,72)*2) "opláštění obsypu"</t>
  </si>
  <si>
    <t>774065304</t>
  </si>
  <si>
    <t>1448424</t>
  </si>
  <si>
    <t>Podklad pod trubkami vsaku - viz D.9</t>
  </si>
  <si>
    <t>"pod vsakem" 0,10*(5,8+5,9)/2*14,4</t>
  </si>
  <si>
    <t>1277183500</t>
  </si>
  <si>
    <t>Odvětrávací potrubí vsaku - viz přílohu D.9</t>
  </si>
  <si>
    <t>4*14,4</t>
  </si>
  <si>
    <t>-440560209</t>
  </si>
  <si>
    <t>Potrubí vsaku - viz přílohu D.9</t>
  </si>
  <si>
    <t>-1302260449</t>
  </si>
  <si>
    <t>"vsak " 4*6</t>
  </si>
  <si>
    <t>1784622279</t>
  </si>
  <si>
    <t>-1835332318</t>
  </si>
  <si>
    <t>"pod připojením na šachtu" 2*0,45*1,8</t>
  </si>
  <si>
    <t>"pod připojením na šachtu" 2*0,1*0,9</t>
  </si>
  <si>
    <t>Podklad pod potrubím přepadu - viz C.3, D.2.13 a D.3.1</t>
  </si>
  <si>
    <t>-1723282883</t>
  </si>
  <si>
    <t>Viz přílohu D.9 a D.12</t>
  </si>
  <si>
    <t>"prstenec 63/10" 1+1</t>
  </si>
  <si>
    <t>-1971537198</t>
  </si>
  <si>
    <t>451039879</t>
  </si>
  <si>
    <t>452112122</t>
  </si>
  <si>
    <t>Osazení betonových prstenců nebo rámů v přes 100 do 200 mm pod poklopy a mříže</t>
  </si>
  <si>
    <t>-664699607</t>
  </si>
  <si>
    <t>Osazení betonových dílců prstenců nebo rámů pod poklopy a mříže, výšky přes 100 do 200 mm</t>
  </si>
  <si>
    <t>https://podminky.urs.cz/item/CS_URS_2023_02/452112122</t>
  </si>
  <si>
    <t>"prstenec 63/12" 1</t>
  </si>
  <si>
    <t>59224188</t>
  </si>
  <si>
    <t>prstenec šachtový vyrovnávací betonový 625x120x120mm</t>
  </si>
  <si>
    <t>935783275</t>
  </si>
  <si>
    <t>957801740</t>
  </si>
  <si>
    <t>Podkladní beton pod RŠ6 a RŠ6b</t>
  </si>
  <si>
    <t>0,15*(2,0^2*pi/4) * 2</t>
  </si>
  <si>
    <t>-1900737031</t>
  </si>
  <si>
    <t>Potrubí odvzdušnění - viz přílohu D.9</t>
  </si>
  <si>
    <t>2*2,5+2*1,3 + 1,0</t>
  </si>
  <si>
    <t>1267219186</t>
  </si>
  <si>
    <t>Potrubí vsaku - viz přílohu D.1 a D.9</t>
  </si>
  <si>
    <t>(2*2,5+2*1,3 + 1,0)*1,05 "5% ztratné"</t>
  </si>
  <si>
    <t>-1105097013</t>
  </si>
  <si>
    <t>1579141711</t>
  </si>
  <si>
    <t>Viz přílohu C.3 a D.2.13</t>
  </si>
  <si>
    <t>Potrubí přepadu z RŠ6b, zemní práce jsou součástí SO 08</t>
  </si>
  <si>
    <t>"potrubí přepadu" 9,6</t>
  </si>
  <si>
    <t>"obtok šachty PP" 1,5</t>
  </si>
  <si>
    <t>-2049019148</t>
  </si>
  <si>
    <t>2  "kolena 90°"</t>
  </si>
  <si>
    <t>2*2 "kolena 45°"</t>
  </si>
  <si>
    <t>2 "kolena 30°"</t>
  </si>
  <si>
    <t>4+1 "přechod na drenážní potrubí"</t>
  </si>
  <si>
    <t>28619406R</t>
  </si>
  <si>
    <t>koleno kanalizační PE-HD 90° D 100mm</t>
  </si>
  <si>
    <t>795192509</t>
  </si>
  <si>
    <t>-1748828626</t>
  </si>
  <si>
    <t>2861-R04</t>
  </si>
  <si>
    <t>koleno kanalizační PE-HD 30° D 100mm</t>
  </si>
  <si>
    <t>2003062200</t>
  </si>
  <si>
    <t>-1022878386</t>
  </si>
  <si>
    <t>-80875644</t>
  </si>
  <si>
    <t>3 "viz přílohu D.9"</t>
  </si>
  <si>
    <t>1399542684</t>
  </si>
  <si>
    <t>679313146</t>
  </si>
  <si>
    <t>1 "napojení potrubí na šachtu PP - viz D.1 a D.2.13"</t>
  </si>
  <si>
    <t>638750360</t>
  </si>
  <si>
    <t>-220507950</t>
  </si>
  <si>
    <t>2*2 "koleno 45°"</t>
  </si>
  <si>
    <t>2 "koleno 30°"</t>
  </si>
  <si>
    <t>1995076163</t>
  </si>
  <si>
    <t>28611365</t>
  </si>
  <si>
    <t>koleno kanalizační PVC KG 200x30°</t>
  </si>
  <si>
    <t>-1380662952</t>
  </si>
  <si>
    <t>202583042</t>
  </si>
  <si>
    <t>-1077914959</t>
  </si>
  <si>
    <t>1110274270</t>
  </si>
  <si>
    <t>-197622799</t>
  </si>
  <si>
    <t>Viz přílohu D.1 a D.9</t>
  </si>
  <si>
    <t>"redukce DN250 /DN200" 1</t>
  </si>
  <si>
    <t>482965121</t>
  </si>
  <si>
    <t>-679898687</t>
  </si>
  <si>
    <t>-825250702</t>
  </si>
  <si>
    <t>677418571</t>
  </si>
  <si>
    <t>140147167</t>
  </si>
  <si>
    <t>-1469362793</t>
  </si>
  <si>
    <t>1177997277</t>
  </si>
  <si>
    <t>1 "viz D.1 a D.2.13, D.3.4"</t>
  </si>
  <si>
    <t>1406747021</t>
  </si>
  <si>
    <t>-963388172</t>
  </si>
  <si>
    <t>841629258</t>
  </si>
  <si>
    <t>1952787869</t>
  </si>
  <si>
    <t>1 "viz přílohu D.1 a D.9"</t>
  </si>
  <si>
    <t>646223673</t>
  </si>
  <si>
    <t>452074620</t>
  </si>
  <si>
    <t>1056536349</t>
  </si>
  <si>
    <t>-1694841416</t>
  </si>
  <si>
    <t>"RŠ6a" 3</t>
  </si>
  <si>
    <t>"RŠ6b" 3</t>
  </si>
  <si>
    <t>-1812277818</t>
  </si>
  <si>
    <t>"RŠ6a" 1</t>
  </si>
  <si>
    <t>"RŠ6b" 1</t>
  </si>
  <si>
    <t>472682219</t>
  </si>
  <si>
    <t>PFB.1126005</t>
  </si>
  <si>
    <t>Dno výšky 1500 mm přímé - VÝROBA NA ZAKÁZKU TBZ-Q.1 150/159 V100</t>
  </si>
  <si>
    <t>762780905</t>
  </si>
  <si>
    <t>-123122630</t>
  </si>
  <si>
    <t>PFB.1122164J</t>
  </si>
  <si>
    <t>Skruž TBS-Q.1 150/100</t>
  </si>
  <si>
    <t>-1459530030</t>
  </si>
  <si>
    <t>-569098260</t>
  </si>
  <si>
    <t>-2036943938</t>
  </si>
  <si>
    <t>"RŠ6a" 2</t>
  </si>
  <si>
    <t>"RŠ6b" 2</t>
  </si>
  <si>
    <t>-1504726317</t>
  </si>
  <si>
    <t>1 "viz D.1 a D.2.13, D.3.6"</t>
  </si>
  <si>
    <t>74516129</t>
  </si>
  <si>
    <t>556275567</t>
  </si>
  <si>
    <t>1201540016</t>
  </si>
  <si>
    <t>-1051637902</t>
  </si>
  <si>
    <t>1+1 "viz D.9 a D.12"</t>
  </si>
  <si>
    <t>-1509214870</t>
  </si>
  <si>
    <t>1863748412</t>
  </si>
  <si>
    <t>-405781545</t>
  </si>
  <si>
    <t>2071606430</t>
  </si>
  <si>
    <t>224,062</t>
  </si>
  <si>
    <t>153,645</t>
  </si>
  <si>
    <t>3,909</t>
  </si>
  <si>
    <t>30,179</t>
  </si>
  <si>
    <t>54,622</t>
  </si>
  <si>
    <t>5,8</t>
  </si>
  <si>
    <t xml:space="preserve">SO 07 - Podzemní vsakovací zařízení v ploše 23 m2 </t>
  </si>
  <si>
    <t>2,52</t>
  </si>
  <si>
    <t>99,023</t>
  </si>
  <si>
    <t xml:space="preserve">      4 - Vodorovné konstrukce</t>
  </si>
  <si>
    <t>1912912162</t>
  </si>
  <si>
    <t>84 "viz přílohu C.3 a D.10"</t>
  </si>
  <si>
    <t>2006151011</t>
  </si>
  <si>
    <t>Viz přílohu C.3 a D.10</t>
  </si>
  <si>
    <t>(58,4+33,7)/2 * 2,1 "v prostoru vsaku"</t>
  </si>
  <si>
    <t>(31,3+12,5)/2 * 2,6 "v prostoru u šachty - hlubší výkop"</t>
  </si>
  <si>
    <t>147979248</t>
  </si>
  <si>
    <t>811363742</t>
  </si>
  <si>
    <t>-1394634101</t>
  </si>
  <si>
    <t>-207274129</t>
  </si>
  <si>
    <t>-1069846147</t>
  </si>
  <si>
    <t>-131322869</t>
  </si>
  <si>
    <t>-1414475374</t>
  </si>
  <si>
    <t>Viz přílohu D.10</t>
  </si>
  <si>
    <t xml:space="preserve"> - (3,4+4,52)/2*1,12 * ((10,1+10,7)/2) "odpočet vsaku"</t>
  </si>
  <si>
    <t>-2*0,22*1,0 "odpočet lože připojení na šachtu"</t>
  </si>
  <si>
    <t>-1,38*1,0 "odpočet obsypu připojení na šachtu"</t>
  </si>
  <si>
    <t>-1,8^2*pi/4*2,5 "odpočet šachty"</t>
  </si>
  <si>
    <t>1360415244</t>
  </si>
  <si>
    <t>Obsyp potrubí připojení na šachtu - viz D.10</t>
  </si>
  <si>
    <t>1,38*1,00</t>
  </si>
  <si>
    <t>-(0,9+0,9)*(0,200^2*pi/4) "odpočet potrubí"</t>
  </si>
  <si>
    <t>Potrubí přepadu - viz přílohu C.3 a D.2.14</t>
  </si>
  <si>
    <t>48922989</t>
  </si>
  <si>
    <t>843344510</t>
  </si>
  <si>
    <t>(3,4+3,5)/2*0,30 * 10,2</t>
  </si>
  <si>
    <t>-2,4*0,52*9,6 "odpočet vsakovacích boxů"</t>
  </si>
  <si>
    <t>-507612072</t>
  </si>
  <si>
    <t>1076729616</t>
  </si>
  <si>
    <t>117699867</t>
  </si>
  <si>
    <t>803634090</t>
  </si>
  <si>
    <t>405972232</t>
  </si>
  <si>
    <t>104401377</t>
  </si>
  <si>
    <t>1665683019</t>
  </si>
  <si>
    <t>2051764557</t>
  </si>
  <si>
    <t>869299131</t>
  </si>
  <si>
    <t>1057403602</t>
  </si>
  <si>
    <t>(2*2,4*(0,52+0,30)+2*9,6*(0,52+0,30)+2,4*9,6) "Opláštění boxů"</t>
  </si>
  <si>
    <t>(10,2*(3,4+0,45+3,8+0,45) + ((3,4+3,8)/2*0,40)*2) "opláštění podsypu"</t>
  </si>
  <si>
    <t>(10,7*(3,8+0,82+4,6*0,82) + ((3,8+4,6)/2*0,72)*2) "opláštění obsypu"</t>
  </si>
  <si>
    <t>1661026600</t>
  </si>
  <si>
    <t>-1356411991</t>
  </si>
  <si>
    <t>Podklad pod trubkami vsaku - viz D.10</t>
  </si>
  <si>
    <t>718746555</t>
  </si>
  <si>
    <t>Odvětrávací potrubí vsaku - viz přílohu D.10</t>
  </si>
  <si>
    <t>410582331</t>
  </si>
  <si>
    <t>Potrubí vsaku - viz přílohu D.10</t>
  </si>
  <si>
    <t>-1832100257</t>
  </si>
  <si>
    <t>1234593048</t>
  </si>
  <si>
    <t>197306261</t>
  </si>
  <si>
    <t>"pod připojením na šachtu" 2*0,21*1,0</t>
  </si>
  <si>
    <t>Podklad pod potrubím přepadu - viz C.3, D.2.14 a D.3.1</t>
  </si>
  <si>
    <t>1127333301</t>
  </si>
  <si>
    <t>Viz přílohu D.10 a D.12</t>
  </si>
  <si>
    <t>"prstenec 63/10" 3</t>
  </si>
  <si>
    <t>-1626505858</t>
  </si>
  <si>
    <t>1851509099</t>
  </si>
  <si>
    <t>Podkladní beton pod RŠ7</t>
  </si>
  <si>
    <t>-1463092514</t>
  </si>
  <si>
    <t>Potrubí odvzdušnění - viz přílohu D.10</t>
  </si>
  <si>
    <t>1,0+1,0</t>
  </si>
  <si>
    <t>154419576</t>
  </si>
  <si>
    <t>-599355637</t>
  </si>
  <si>
    <t>-1384085772</t>
  </si>
  <si>
    <t>Viz přílohu C.3 a D.2.14</t>
  </si>
  <si>
    <t>Potrubí přepadu z RŠ7, zemní práce jsou součástí SO 08</t>
  </si>
  <si>
    <t>"potrubí přepadu" 5,8</t>
  </si>
  <si>
    <t>-721642859</t>
  </si>
  <si>
    <t>2 "kolenu 30°"</t>
  </si>
  <si>
    <t>1390497317</t>
  </si>
  <si>
    <t>178170422</t>
  </si>
  <si>
    <t>-638276601</t>
  </si>
  <si>
    <t>2 "viz přílohu D.10"</t>
  </si>
  <si>
    <t>-100335462</t>
  </si>
  <si>
    <t>-615618324</t>
  </si>
  <si>
    <t>1 "napojení potrubí na šachtu PP - viz D.1 a D.2.14"</t>
  </si>
  <si>
    <t>-954229862</t>
  </si>
  <si>
    <t>852492817</t>
  </si>
  <si>
    <t>28611365R</t>
  </si>
  <si>
    <t>koleno kanalizace PVC KG 200x30° SN8</t>
  </si>
  <si>
    <t>417720057</t>
  </si>
  <si>
    <t>151790004</t>
  </si>
  <si>
    <t>-1491396219</t>
  </si>
  <si>
    <t>1887086256</t>
  </si>
  <si>
    <t>1282643267</t>
  </si>
  <si>
    <t>Viz přílohu D.1 a D.10</t>
  </si>
  <si>
    <t>113236145</t>
  </si>
  <si>
    <t>-1425514986</t>
  </si>
  <si>
    <t>-1122014551</t>
  </si>
  <si>
    <t>-1355608871</t>
  </si>
  <si>
    <t>387090320</t>
  </si>
  <si>
    <t>-1628303223</t>
  </si>
  <si>
    <t>877390330</t>
  </si>
  <si>
    <t>Montáž spojek na kanalizačním potrubí z PP nebo tvrdého PVC trub hladkých plnostěnných DN 400</t>
  </si>
  <si>
    <t>828317837</t>
  </si>
  <si>
    <t>Montáž tvarovek na kanalizačním plastovém potrubí z polypropylenu PP nebo tvrdého PVC hladkého plnostěnného spojek nebo redukcí DN 400</t>
  </si>
  <si>
    <t>https://podminky.urs.cz/item/CS_URS_2023_02/877390330</t>
  </si>
  <si>
    <t>1 "viz D.1 a D.2.14, D.3.4"</t>
  </si>
  <si>
    <t>28617239</t>
  </si>
  <si>
    <t>spojka přesuvná kanalizační PP DN 400</t>
  </si>
  <si>
    <t>-347412030</t>
  </si>
  <si>
    <t>877395121</t>
  </si>
  <si>
    <t>Výřez a montáž tvarovek odbočných na potrubí z kanalizačních trub z PVC DN 400</t>
  </si>
  <si>
    <t>113790062</t>
  </si>
  <si>
    <t>Výřez a montáž odbočné tvarovky na potrubí z trub z tvrdého PVC DN 400</t>
  </si>
  <si>
    <t>https://podminky.urs.cz/item/CS_URS_2023_02/877395121</t>
  </si>
  <si>
    <t>28617221</t>
  </si>
  <si>
    <t>odbočka kanalizační PP SN16 45° DN 400/250</t>
  </si>
  <si>
    <t>-1747860127</t>
  </si>
  <si>
    <t>2052578360</t>
  </si>
  <si>
    <t>1 "viz přílohu D.1 a D.10"</t>
  </si>
  <si>
    <t>1383617929</t>
  </si>
  <si>
    <t>-203849935</t>
  </si>
  <si>
    <t>-108134234</t>
  </si>
  <si>
    <t>570592059</t>
  </si>
  <si>
    <t>"RŠ7" 2</t>
  </si>
  <si>
    <t>1350498355</t>
  </si>
  <si>
    <t>"RŠ7" 1</t>
  </si>
  <si>
    <t>-1552742329</t>
  </si>
  <si>
    <t>-10164271</t>
  </si>
  <si>
    <t>-446344805</t>
  </si>
  <si>
    <t>-293757946</t>
  </si>
  <si>
    <t>1 "viz D.1 a D.2.14, D.3.6"</t>
  </si>
  <si>
    <t>-1572421911</t>
  </si>
  <si>
    <t>-1016460132</t>
  </si>
  <si>
    <t>-1302745195</t>
  </si>
  <si>
    <t>730567199</t>
  </si>
  <si>
    <t>1 "viz D.10 a D.12"</t>
  </si>
  <si>
    <t>-724512086</t>
  </si>
  <si>
    <t>601149498</t>
  </si>
  <si>
    <t>514699067</t>
  </si>
  <si>
    <t>310846901</t>
  </si>
  <si>
    <t>1,2</t>
  </si>
  <si>
    <t>kačírek</t>
  </si>
  <si>
    <t>Kačírek</t>
  </si>
  <si>
    <t>48,9</t>
  </si>
  <si>
    <t>445,205</t>
  </si>
  <si>
    <t>obrub_chod</t>
  </si>
  <si>
    <t>Chodníkový obrubník</t>
  </si>
  <si>
    <t>obrub_kacirku</t>
  </si>
  <si>
    <t>Obruba kačírku</t>
  </si>
  <si>
    <t>155,914</t>
  </si>
  <si>
    <t>SO 08 - Dešťová kanalizace</t>
  </si>
  <si>
    <t>231,502</t>
  </si>
  <si>
    <t>914,5</t>
  </si>
  <si>
    <t>paz_box_12</t>
  </si>
  <si>
    <t>Pažící boxi do š. 1,2 m</t>
  </si>
  <si>
    <t>657,929</t>
  </si>
  <si>
    <t>paz_box_25</t>
  </si>
  <si>
    <t>Pažící boxi do š. 2,5 m</t>
  </si>
  <si>
    <t>150,104</t>
  </si>
  <si>
    <t>PVC_DN150</t>
  </si>
  <si>
    <t>Potrubí PVC DN 150 SN12</t>
  </si>
  <si>
    <t>99,53</t>
  </si>
  <si>
    <t>Potrubí PVC DN 250 SN12</t>
  </si>
  <si>
    <t>272</t>
  </si>
  <si>
    <t>Sejmutí humusu</t>
  </si>
  <si>
    <t>vykop_rucne</t>
  </si>
  <si>
    <t>Řuční výkop v místě křížení IS</t>
  </si>
  <si>
    <t>17,496</t>
  </si>
  <si>
    <t>28,635</t>
  </si>
  <si>
    <t>zamkovka</t>
  </si>
  <si>
    <t>Zámková dlažba</t>
  </si>
  <si>
    <t>231,199</t>
  </si>
  <si>
    <t xml:space="preserve">    5 - Komunikace pozemní</t>
  </si>
  <si>
    <t xml:space="preserve">    9 - Ostatní konstrukce a práce, bourání</t>
  </si>
  <si>
    <t>113106023</t>
  </si>
  <si>
    <t>Rozebrání dlažeb při překopech komunikací pro pěší ze zámkové dlažby ručně</t>
  </si>
  <si>
    <t>-1748326438</t>
  </si>
  <si>
    <t>Rozebrání dlažeb a dílců při překopech inženýrských sítí s přemístěním hmot na skládku na vzdálenost do 3 m nebo s naložením na dopravní prostředek ručně komunikací pro pěší s ložem z kameniva nebo živice a s výplní spár ze zámkové dlažby</t>
  </si>
  <si>
    <t>https://podminky.urs.cz/item/CS_URS_2023_02/113106023</t>
  </si>
  <si>
    <t>Viz přílohu C.3</t>
  </si>
  <si>
    <t>"Dešťová stoka A" 11 "chodník"</t>
  </si>
  <si>
    <t>"Dešťová stoka B1" 9+18+1 "chodník"</t>
  </si>
  <si>
    <t>"Dešťová stoka D1" 21 "chodník"</t>
  </si>
  <si>
    <t>113107512</t>
  </si>
  <si>
    <t>Odstranění podkladu z kameniva těženého tl přes 100 do 200 mm při překopech strojně pl přes 15 m2</t>
  </si>
  <si>
    <t>344473828</t>
  </si>
  <si>
    <t>Odstranění podkladů nebo krytů při překopech inženýrských sítí s přemístěním hmot na skládku ve vzdálenosti do 3 m nebo s naložením na dopravní prostředek strojně plochy jednotlivě přes 15 m2 z kameniva těženého, o tl. vrstvy přes 100 do 200 mm</t>
  </si>
  <si>
    <t>https://podminky.urs.cz/item/CS_URS_2023_02/113107512</t>
  </si>
  <si>
    <t>zamkovka*2 "odstranění podkladní vrstvy VŠ150+ŠD150"</t>
  </si>
  <si>
    <t>113107413</t>
  </si>
  <si>
    <t>Odstranění podkladu z kameniva těženého tl přes 200 do 300 mm při překopech strojně pl do 15 m2</t>
  </si>
  <si>
    <t>729791045</t>
  </si>
  <si>
    <t>Odstranění podkladů nebo krytů při překopech inženýrských sítí s přemístěním hmot na skládku ve vzdálenosti do 3 m nebo s naložením na dopravní prostředek strojně plochy jednotlivě do 15 m2 z kameniva těženého, o tl. vrstvy přes 200 do 300 mm</t>
  </si>
  <si>
    <t>https://podminky.urs.cz/item/CS_URS_2023_02/113107413</t>
  </si>
  <si>
    <t>Odstranění kačírku, vč. podkladní vrstvy - viz C.3</t>
  </si>
  <si>
    <t>"Dešťová stoka B1" 25,4 "kačírek"</t>
  </si>
  <si>
    <t>"Dešťová stoka D1" 23,5 "kačírek"</t>
  </si>
  <si>
    <t>113202111</t>
  </si>
  <si>
    <t>Vytrhání obrub krajníků obrubníků stojatých</t>
  </si>
  <si>
    <t>-322328829</t>
  </si>
  <si>
    <t>Vytrhání obrub s vybouráním lože, s přemístěním hmot na skládku na vzdálenost do 3 m nebo s naložením na dopravní prostředek z krajníků nebo obrubníků stojatých</t>
  </si>
  <si>
    <t>https://podminky.urs.cz/item/CS_URS_2023_02/113202111</t>
  </si>
  <si>
    <t>Odstranění chodníkových obrubníků</t>
  </si>
  <si>
    <t>"Dešťová stoka A" 2*3,0</t>
  </si>
  <si>
    <t>"Dešťová stoka B1" 2*3,0 + 5,0</t>
  </si>
  <si>
    <t>"Dešťová stoka D1" 6,0</t>
  </si>
  <si>
    <t>Odstranění obrubníku u kačírku</t>
  </si>
  <si>
    <t>"Dešťová stoka B1" 5,0</t>
  </si>
  <si>
    <t>"Dešťová stoka D1" 3,0</t>
  </si>
  <si>
    <t>113204111</t>
  </si>
  <si>
    <t>Vytrhání obrub záhonových</t>
  </si>
  <si>
    <t>-1036435111</t>
  </si>
  <si>
    <t>Vytrhání obrub s vybouráním lože, s přemístěním hmot na skládku na vzdálenost do 3 m nebo s naložením na dopravní prostředek záhonových</t>
  </si>
  <si>
    <t>https://podminky.urs.cz/item/CS_URS_2023_02/113204111</t>
  </si>
  <si>
    <t>119001401</t>
  </si>
  <si>
    <t>Dočasné zajištění potrubí ocelového nebo litinového DN do 200 mm</t>
  </si>
  <si>
    <t>1896254665</t>
  </si>
  <si>
    <t>Dočasné zajištění podzemního potrubí nebo vedení ve výkopišti ve stavu i poloze, ve kterých byla na začátku zemních prací a to s podepřením, vzepřením nebo vyvěšením, případně s ochranným bedněním, se zřízením a odstraněním zajišťovací konstrukce, s opotřebením hmot potrubí ocelového nebo litinového, jmenovité světlosti DN do 200 mm</t>
  </si>
  <si>
    <t>https://podminky.urs.cz/item/CS_URS_2023_02/119001401</t>
  </si>
  <si>
    <t>Viz přílohu C.3 a D.3.1</t>
  </si>
  <si>
    <t>Dešťová stoka A-1, viz přílohu D.2.1</t>
  </si>
  <si>
    <t>"Vodovodni pripojka"  4,0 "v souběhu"</t>
  </si>
  <si>
    <t>Dešťová stoka B1-1, viz přílohu D.2.2</t>
  </si>
  <si>
    <t>119001421</t>
  </si>
  <si>
    <t>Dočasné zajištění kabelů a kabelových tratí ze 3 volně ložených kabelů</t>
  </si>
  <si>
    <t>-433142485</t>
  </si>
  <si>
    <t>Dočasné zajištění podzemního potrubí nebo vedení ve výkopišti ve stavu i poloze, ve kterých byla na začátku zemních prací a to s podepřením, vzepřením nebo vyvěšením, případně s ochranným bedněním, se zřízením a odstraněním zajišťovací konstrukce, s opotřebením hmot kabelů a kabelových tratí z volně ložených kabelů a to do 3 kabelů</t>
  </si>
  <si>
    <t>https://podminky.urs.cz/item/CS_URS_2023_02/119001421</t>
  </si>
  <si>
    <t>"NN-VO" 4,0 "v souběhu"</t>
  </si>
  <si>
    <t>"NN-zavlaha" 3,0</t>
  </si>
  <si>
    <t>-1949936362</t>
  </si>
  <si>
    <t>"Dešťová stoka A" 279,5 -11 "odpočet chdníku"</t>
  </si>
  <si>
    <t>"Dešťová stoka B1" 160,1-9 "odpočet chodníku - část v křížení"</t>
  </si>
  <si>
    <t>"Dešťová stoka B2" 72,0</t>
  </si>
  <si>
    <t>"Dešťová stoka C1" 73,7</t>
  </si>
  <si>
    <t>"Dešťová stoka C2" 188,2</t>
  </si>
  <si>
    <t>"Dešťová stoka D1" 100,9</t>
  </si>
  <si>
    <t>"Dešťová stoka D2" 60,1</t>
  </si>
  <si>
    <t>132212221</t>
  </si>
  <si>
    <t>Hloubení zapažených rýh šířky do 2000 mm v soudržných horninách třídy těžitelnosti I skupiny 3 ručně</t>
  </si>
  <si>
    <t>1512015432</t>
  </si>
  <si>
    <t>Hloubení zapažených rýh šířky přes 800 do 2 000 mm ručně s urovnáním dna do předepsaného profilu a spádu v hornině třídy těžitelnosti I skupiny 3 soudržných</t>
  </si>
  <si>
    <t>https://podminky.urs.cz/item/CS_URS_2023_02/132212221</t>
  </si>
  <si>
    <t>"NN-VO" 1,8*(1,42-0,20)*2,0 "v souběhu"</t>
  </si>
  <si>
    <t>"Vodovodni pripojka"  1,8*(1,59-0,20)*2,0 "v souběhu"</t>
  </si>
  <si>
    <t>"NN-VO" 1,8*(1,01-0,20)*2,0 "v souběhu"</t>
  </si>
  <si>
    <t>"NN-zavlaha" 0,9*(1,38-0,20)*3,0</t>
  </si>
  <si>
    <t>"Vodovodni pripojka"  0,9*(1,31-0,20)*2,0 "v souběhu"</t>
  </si>
  <si>
    <t>132254204</t>
  </si>
  <si>
    <t>Hloubení zapažených rýh š do 2000 mm v hornině třídy těžitelnosti I skupiny 3 objem do 500 m3</t>
  </si>
  <si>
    <t>-1596797927</t>
  </si>
  <si>
    <t>Hloubení zapažených rýh šířky přes 800 do 2 000 mm strojně s urovnáním dna do předepsaného profilu a spádu v hornině třídy těžitelnosti I skupiny 3 přes 100 do 500 m3</t>
  </si>
  <si>
    <t>https://podminky.urs.cz/item/CS_URS_2023_02/132254204</t>
  </si>
  <si>
    <t>1,8*((1,29-0,20)+(1,43-0,20))/2 * (7,54-0,00) "v souběhu"</t>
  </si>
  <si>
    <t>1,8*((1,43-0,45)+(1,59-0,45))/2 * (11,75-7,54) "v souběhu, v chodníku"</t>
  </si>
  <si>
    <t>1,8*((1,59-0,20)+(1,57-0,20))/2 * (16,37-11,75) "v souběhu"</t>
  </si>
  <si>
    <t>0,90*((1,57-0,20)+(1,62-0,20))/2 * (30,77-16,37)</t>
  </si>
  <si>
    <t>0,90*((1,62-0,20)+(1,43-0,20))/2 * (45,08-30,77)</t>
  </si>
  <si>
    <t>Dešťová stoka A-2, viz přílohu D.2.1</t>
  </si>
  <si>
    <t>0,90*((1,57-0,20)+(1,16-0,20))/2 * (27,85-0,00)</t>
  </si>
  <si>
    <t>1,8*((1,23-0,20)+(1,01-0,20))/2 * (4,34-0,00) "v souběhu"</t>
  </si>
  <si>
    <t>1,8*((1,01-0,45)+(1,06-0,45))/2 * (7,88-4,34) "v souběhu, v chodníku"</t>
  </si>
  <si>
    <t>1,8*((1,06-0,20)+(1,38-0,20))/2 * (16,83-7,88) "v souběhu"</t>
  </si>
  <si>
    <t>0,9*((1,38-0,20)+(1,31-0,20))/2 * (24,33-16,83)</t>
  </si>
  <si>
    <t>0,9*((1,31-0,30)+(1,20-0,30))/2 * (45,03-24,33) "v kačírku a dlažbě"</t>
  </si>
  <si>
    <t>Dešťová stoka B1-2, viz přílohu D.2.2</t>
  </si>
  <si>
    <t>0,9*((1,38-0,20)+(1,13-0,20))/2 * (14,87-0,00)</t>
  </si>
  <si>
    <t>0,9*((1,13-0,20)+(1,13-0,20))/2 * (20,99-14,87)</t>
  </si>
  <si>
    <t>Dešťová stoka B2, viz přílohu D.2.3</t>
  </si>
  <si>
    <t>1,8*((1,60-0,20)+(1,65-0,20))/2 * (3,95-0,00) "v souběhu"</t>
  </si>
  <si>
    <t>0,9*((1,65-0,20)+(1,33-0,20))/2 * (18,48-3,95)</t>
  </si>
  <si>
    <t>0,9*1,65*1,3 "rozšíření společného výkopu v souběhu s KP13"</t>
  </si>
  <si>
    <t>Dešťová stoka C1, viz přílohu D.2.4</t>
  </si>
  <si>
    <t>1,8*((1,57-0,20)+(1,75-0,20))/2 * (6,02-0,00) "v souběhu!</t>
  </si>
  <si>
    <t>0,9*((1,75-0,20)+(1,26-0,20))/2 * (22,32-6,02)</t>
  </si>
  <si>
    <t>0,9*1,75*1,3 "rozšíření společného výkopu v souběhu s KP14"</t>
  </si>
  <si>
    <t>Dešťová stoka C2-1, viz přílohu D.2.5</t>
  </si>
  <si>
    <t>1,8*((1,50-0,20)+(1,63-0,20))/2 * (4,68-0,00) "v souběhu"</t>
  </si>
  <si>
    <t>0,9*((1,63-0,20)+(1,31-0,20))/2 * (47,82-4,68)</t>
  </si>
  <si>
    <t>0,9*1,50*1,3 "rozšíření společného výkopu v souběhu s KP19"</t>
  </si>
  <si>
    <t>Dešťová stoka D1-1, viz přílohu D.2.6</t>
  </si>
  <si>
    <t>0,9*((1,72-0,20)+(1,74-0,20))/2 * (3,00-0,00)</t>
  </si>
  <si>
    <t>0,9*((1,74-0,30)+(1,86-0,30))/2 * (8,63-3,00) "v kačírku a dlažbě"</t>
  </si>
  <si>
    <t>0,9*((1,86-0,30)+(1,70-0,30))/2 * (26,50-8,63) "v kačírku a dlažbě"</t>
  </si>
  <si>
    <t>Dešťová stoka D1-2, viz přílohu D.2.6</t>
  </si>
  <si>
    <t>1,8*((1,45-0,20)+(1,24-0,20))/2 * (5,94-0,00) "v souběhu"</t>
  </si>
  <si>
    <t>Dešťová stoka D2, viz přílohu D.2.7</t>
  </si>
  <si>
    <t>1,8*((1,10-0,20)+(1,18-0,20))/2 * (4,59-0,00) "v souběhu"</t>
  </si>
  <si>
    <t>0,9*((0,97-0,20)+(1,18-0,20))/2 * (17,92-4,59)</t>
  </si>
  <si>
    <t>0,9*1,10*1,5 "rozšíření společného výkopu v souběhu s KP24"</t>
  </si>
  <si>
    <t>Přípojky dešťové kanalizace</t>
  </si>
  <si>
    <t>Stoka A</t>
  </si>
  <si>
    <t>"KP1" 0,80*(1,16-0,20)*3,54</t>
  </si>
  <si>
    <t>"KP2" 0,80*(1,36-0,20)*3,75</t>
  </si>
  <si>
    <t>"KP3" 0,80*(1,57-0,20)*3,95</t>
  </si>
  <si>
    <t>"KP4" 0,80*(1,62-0,20)*4,13</t>
  </si>
  <si>
    <t>"KP5" 0,80*(1,43-0,20)*4,13</t>
  </si>
  <si>
    <t>Stoka B1</t>
  </si>
  <si>
    <t>"KP6" 0,80*(1,20-0,45)*4,30 "v dlažbě"</t>
  </si>
  <si>
    <t>"KP7" 0,80*(1,34-0,30)*4,96 "v kačírku"</t>
  </si>
  <si>
    <t>"KP8" 0,80*(1,31-0,20)*2,97</t>
  </si>
  <si>
    <t>"KP9" 0,80*(1,13-0,20)*4,08</t>
  </si>
  <si>
    <t>"KP10" 0,80*(1,13-0,20)*4,05</t>
  </si>
  <si>
    <t>Stoka B2</t>
  </si>
  <si>
    <t>"KP11" 0,80*(1,33-0,20)*4,03</t>
  </si>
  <si>
    <t>"KP12" 0,80*(1,49-0,20)*4,03</t>
  </si>
  <si>
    <t>"KP13" 0,80*(1,65-0,20)*4,03</t>
  </si>
  <si>
    <t>Stoka C1</t>
  </si>
  <si>
    <t>"KP14" 0,80*(1,75-0,20)*3,96</t>
  </si>
  <si>
    <t>"KP15" 0,80*(1,26-0,20)*3,60</t>
  </si>
  <si>
    <t>Stoka C2</t>
  </si>
  <si>
    <t>"KP16" 0,80*(1,31-0,20)*3,84</t>
  </si>
  <si>
    <t>"KP17" 0,80*(1,44-0,20)*3,89</t>
  </si>
  <si>
    <t>"KP18" 0,80*(1,51-0,20)*4,11</t>
  </si>
  <si>
    <t>"KP19" 0,80*(1,63-0,20)*4,25</t>
  </si>
  <si>
    <t>Stoka D1</t>
  </si>
  <si>
    <t>"KP20" 0,80*(1,86-0,30)*3,90 "v kačírku"</t>
  </si>
  <si>
    <t>"KP21" 0,80*(1,70-0,45)*4,20 "v dlažbě"</t>
  </si>
  <si>
    <t>"KP22" 0,80*(1,24-0,20)*1,50</t>
  </si>
  <si>
    <t>Stoka D2</t>
  </si>
  <si>
    <t>"KP23" 0,80*(0,97-0,20)*4,22</t>
  </si>
  <si>
    <t>"KP24" 0,80*(1,18-0,20)*4,21</t>
  </si>
  <si>
    <t>Rozšířšní v místě ŽB prefabrikovaných šachet</t>
  </si>
  <si>
    <t>"ŠD3" 2*0,50*(1,57-0,20)*1,0</t>
  </si>
  <si>
    <t>"ŠD9"  2*0,50*(1,38-0,20)*1,0</t>
  </si>
  <si>
    <t>"ŠD15"  2*0,50*(1,75-0,20)*1,0</t>
  </si>
  <si>
    <t>"ŠD20"  2*0,50*(1,63-0,20)*1,0</t>
  </si>
  <si>
    <t>"ŠD22"  2*0,50*(1,86-0,20)*1,0</t>
  </si>
  <si>
    <t>-vykop_rucne "odpočet ručního výkopu v křížení s IS"</t>
  </si>
  <si>
    <t>151811131</t>
  </si>
  <si>
    <t>Osazení pažicího boxu hl výkopu do 4 m š do 1,2 m</t>
  </si>
  <si>
    <t>-739505916</t>
  </si>
  <si>
    <t>Zřízení pažicích boxů pro pažení a rozepření stěn rýh podzemního vedení hloubka výkopu do 4 m, šířka do 1,2 m</t>
  </si>
  <si>
    <t>https://podminky.urs.cz/item/CS_URS_2023_02/151811131</t>
  </si>
  <si>
    <t>2*((1,57-0,20)+(1,62-0,20))/2 * (30,77-16,37)</t>
  </si>
  <si>
    <t>2*((1,62-0,20)+(1,43-0,20))/2 * (45,08-30,77)</t>
  </si>
  <si>
    <t>2*((1,57-0,20)+(1,16-0,20))/2 * (27,85-0,00)</t>
  </si>
  <si>
    <t>2*((1,38-0,20)+(1,31-0,20))/2 * (24,33-16,83)</t>
  </si>
  <si>
    <t>2*((1,31-0,30)+(1,20-0,30))/2 * (45,03-24,33) "v kačírku a dlažbě"</t>
  </si>
  <si>
    <t>2*((1,38-0,20)+(1,13-0,20))/2 * (14,87-0,00)</t>
  </si>
  <si>
    <t>2*((1,13-0,20)+(1,13-0,20))/2 * (20,99-14,87)</t>
  </si>
  <si>
    <t>2*((1,65-0,20)+(1,33-0,20))/2 * (18,48-3,95)</t>
  </si>
  <si>
    <t>2*((1,75-0,20)+(1,26-0,20))/2 * (22,32-6,02)</t>
  </si>
  <si>
    <t>2*((1,63-0,20)+(1,31-0,20))/2 * (47,82-4,68)</t>
  </si>
  <si>
    <t>2*((1,72-0,20)+(1,74-0,20))/2 * (3,00-0,00)</t>
  </si>
  <si>
    <t>2*((1,74-0,30)+(1,86-0,30))/2 * (8,63-3,00) "v kačírku a dlažbě"</t>
  </si>
  <si>
    <t>2*((1,86-0,30)+(1,70-0,30))/2 * (26,50-8,63) "v kačírku a dlažbě"</t>
  </si>
  <si>
    <t>2*((0,97-0,20)+(1,18-0,20))/2 * (17,92-4,59)</t>
  </si>
  <si>
    <t>Přípojky dešťové kanalizace (nad hloubku 1,2 m)</t>
  </si>
  <si>
    <t>"KP3" 2*(1,57-0,20)*3,95</t>
  </si>
  <si>
    <t>"KP4" 2*(1,62-0,20)*4,13</t>
  </si>
  <si>
    <t>"KP5" 2*(1,43-0,20)*4,13</t>
  </si>
  <si>
    <t>"KP12" 2*(1,49-0,20)*4,03</t>
  </si>
  <si>
    <t>"KP13" 2*(1,65-0,20)*4,03</t>
  </si>
  <si>
    <t>"KP14" 2*(1,75-0,20)*3,96</t>
  </si>
  <si>
    <t>"KP17" 2*(1,44-0,20)*3,89</t>
  </si>
  <si>
    <t>"KP18" 2*(1,51-0,20)*4,11</t>
  </si>
  <si>
    <t>"KP19" 2*(1,63-0,20)*4,25</t>
  </si>
  <si>
    <t>"KP20" 2*(1,86-0,30)*3,90 "v kačírku"</t>
  </si>
  <si>
    <t>"KP21" 2*(1,70-0,30)*4,20 "v dlažbě"</t>
  </si>
  <si>
    <t>151811132</t>
  </si>
  <si>
    <t>Osazení pažicího boxu hl výkopu do 4 m š přes 1,2 do 2,5 m</t>
  </si>
  <si>
    <t>1260992684</t>
  </si>
  <si>
    <t>Zřízení pažicích boxů pro pažení a rozepření stěn rýh podzemního vedení hloubka výkopu do 4 m, šířka přes 1,2 do 2,5 m</t>
  </si>
  <si>
    <t>https://podminky.urs.cz/item/CS_URS_2023_02/151811132</t>
  </si>
  <si>
    <t>2*((1,29-0,20)+(1,43-0,20))/2 * (7,54-0,00) "v souběhu"</t>
  </si>
  <si>
    <t>2*((1,43-0,30)+(1,59-0,30))/2 * (11,75-7,54) "v souběhu, v chodníku"</t>
  </si>
  <si>
    <t>2*((1,59-0,20)+(1,57-0,20))/2 * (16,37-11,75) "v souběhu"</t>
  </si>
  <si>
    <t>2*((1,23-0,20)+(1,01-0,20))/2 * (4,34-0,00) "v souběhu"</t>
  </si>
  <si>
    <t>2*((1,01-0,30)+(1,06-0,30))/2 * (7,88-4,34) "v souběhu, v chodníku"</t>
  </si>
  <si>
    <t>2*((1,06-0,20)+(1,38-0,20))/2 * (16,83-7,88) "v souběhu"</t>
  </si>
  <si>
    <t>2*((1,60-0,20)+(1,65-0,20))/2 * (3,95-0,00) "v souběhu"</t>
  </si>
  <si>
    <t>2*((1,57-0,20)+(1,75-0,20))/2 * (6,02-0,00) "v souběhu!</t>
  </si>
  <si>
    <t>2*((1,50-0,20)+(1,63-0,20))/2 * (4,68-0,00) "v souběhu"</t>
  </si>
  <si>
    <t>2*((1,45-0,20)+(1,24-0,20))/2 * (5,94-0,00) "v souběhu"</t>
  </si>
  <si>
    <t>2*((1,10-0,20)+(1,18-0,20))/2 * (4,59-0,00) "v souběhu"</t>
  </si>
  <si>
    <t>"ŠD3" 2*(1,57-0,20)*1,0</t>
  </si>
  <si>
    <t>"ŠD9"  2*(1,38-0,20)*1,0</t>
  </si>
  <si>
    <t>"ŠD15"  2*(1,75-0,20)*1,0</t>
  </si>
  <si>
    <t>"ŠD20"  2*(1,63-0,20)*1,0</t>
  </si>
  <si>
    <t>"ŠD22"  2*(1,86-0,20)*1,0</t>
  </si>
  <si>
    <t>151811231</t>
  </si>
  <si>
    <t>Odstranění pažicího boxu hl výkopu do 4 m š do 1,2 m</t>
  </si>
  <si>
    <t>-1897530090</t>
  </si>
  <si>
    <t>Odstranění pažicích boxů pro pažení a rozepření stěn rýh podzemního vedení hloubka výkopu do 4 m, šířka do 1,2 m</t>
  </si>
  <si>
    <t>https://podminky.urs.cz/item/CS_URS_2023_02/151811231</t>
  </si>
  <si>
    <t>151811232</t>
  </si>
  <si>
    <t>Odstranění pažicího boxu hl výkopu do 4 m š přes 1,2 do 2,5 m</t>
  </si>
  <si>
    <t>1316474406</t>
  </si>
  <si>
    <t>Odstranění pažicích boxů pro pažení a rozepření stěn rýh podzemního vedení hloubka výkopu do 4 m, šířka přes 1,2 do 2,5 m</t>
  </si>
  <si>
    <t>https://podminky.urs.cz/item/CS_URS_2023_02/151811232</t>
  </si>
  <si>
    <t>920570739</t>
  </si>
  <si>
    <t>1656823970</t>
  </si>
  <si>
    <t>529587834</t>
  </si>
  <si>
    <t>41423697</t>
  </si>
  <si>
    <t>-1239450164</t>
  </si>
  <si>
    <t>921084909</t>
  </si>
  <si>
    <t>1,8*(((1,29-0,20)+(1,43-0,20))/2-(0,10+0,25+0,30)) * (7,54-0,00) "v souběhu"</t>
  </si>
  <si>
    <t>1,8*(((1,43-0,45)+(1,59-0,45))/2-(0,10+0,25+0,30)) * (11,75-7,54) "v souběhu, v chodníku"</t>
  </si>
  <si>
    <t>1,8*((1,59-0,20)+(1,57-0,20))/2-(0,10+0,25+0,30)) * (16,37-11,75) "v souběhu"</t>
  </si>
  <si>
    <t>0,9*(((1,57-0,20)+(1,62-0,20))/2-(0,10+0,25+0,30)) * (30,77-16,37)</t>
  </si>
  <si>
    <t>0,90*(((1,62-0,20)+(1,43-0,20))/2-(0,10+0,25+0,30)) * (45,08-30,77)</t>
  </si>
  <si>
    <t>0,90*(((1,57-0,20)+(1,16-0,20))/2-(0,10+0,25+0,30)) * (27,85-0,00)</t>
  </si>
  <si>
    <t>1,8*(((1,23-0,20)+(1,01-0,20))/2-(0,10+0,25+0,30)) * (4,34-0,00) "v souběhu"</t>
  </si>
  <si>
    <t>1,8*(((1,01-0,45)+(1,06-0,45))/2-(0,10+0,25+0,30)) * (7,88-4,34) "v souběhu, v chodníku"</t>
  </si>
  <si>
    <t>1,8*(((1,06-0,20)+(1,38-0,20))/2-(0,10+0,25+0,30)) * (16,83-7,88) "v souběhu"</t>
  </si>
  <si>
    <t>0,9*(((1,38-0,20)+(1,31-0,20))/2-(0,10+0,25+0,30)) * (24,33-16,83)</t>
  </si>
  <si>
    <t>0,9*(((1,31-0,30)+(1,20-0,30))/2-(0,10+0,25+0,30)) * (45,03-24,33) "v kačírku a dlažbě"</t>
  </si>
  <si>
    <t>0,9*(((1,38-0,20)+(1,13-0,20))/2-(0,10+0,25+0,30)) * (14,87-0,00)</t>
  </si>
  <si>
    <t>0,9*(((1,13-0,20)+(1,13-0,20))/2-(0,10+0,25+0,30)) * (20,99-14,87)</t>
  </si>
  <si>
    <t>1,8*(((1,60-0,20)+(1,65-0,20))/2-(0,10+0,25+0,30)) * (3,95-0,00) "v souběhu"</t>
  </si>
  <si>
    <t>0,9*(((1,65-0,20)+(1,33-0,20))/2-(0,10+0,25+0,30)) * (18,48-3,95)</t>
  </si>
  <si>
    <t>0,9*(1,65-(0,10+0,25+0,30))*1,3 "rozšíření společného výkopu v souběhu s KP13"</t>
  </si>
  <si>
    <t>1,8*(((1,57-0,20)+(1,75-0,20))/2-(0,10+0,25+0,30)) * (6,02-0,00) "v souběhu!</t>
  </si>
  <si>
    <t>0,9*(((1,75-0,20)+(1,26-0,20))/2-(0,10+0,25+0,30)) * (22,32-6,02)</t>
  </si>
  <si>
    <t>0,9*(1,75-(0,10+0,25+0,30))*1,3 "rozšíření společného výkopu v souběhu s KP14"</t>
  </si>
  <si>
    <t>0,9*(((1,72-0,20)+(1,74-0,20))/2-(0,10+0,25+0,30)) * (3,00-0,00)</t>
  </si>
  <si>
    <t>0,9*(((1,74-0,30)+(1,86-0,30))/2-(0,10+0,25+0,30)) * (8,63-3,00) "v kačírku a dlažbě"</t>
  </si>
  <si>
    <t>0,9*(((1,86-0,30)+(1,70-0,30))/2-(0,10+0,25+0,30)) * (26,50-8,63) "v kačírku a dlažbě"</t>
  </si>
  <si>
    <t>1,8*(((1,45-0,20)+(1,24-0,20))/2-(0,10+0,25+0,30)) * (5,94-0,00) "v souběhu"</t>
  </si>
  <si>
    <t>1,8*(((1,10-0,20)+(1,18-0,20))/2-(0,10+0,25+0,30)) * (4,59-0,00) "v souběhu"</t>
  </si>
  <si>
    <t>0,9*(((0,97-0,20)+(1,18-0,20))/2-(0,10+0,25+0,30)) * (17,92-4,59)</t>
  </si>
  <si>
    <t>0,9*(1,10-(0,10+0,25+0,30))*1,5 "rozšíření společného výkopu v souběhu s KP24"</t>
  </si>
  <si>
    <t>"KP1" 0,80*((1,16-0,20)-(0,10+0,16+0,30))*3,54</t>
  </si>
  <si>
    <t>"KP2" 0,80*((1,36-0,20)-(0,10+0,16+0,30))*3,75</t>
  </si>
  <si>
    <t>"KP3" 0,80*((1,57-0,20)-(0,10+0,16+0,30))*3,95</t>
  </si>
  <si>
    <t>"KP4" 0,80*((1,62-0,20)-(0,10+0,16+0,30))*4,13</t>
  </si>
  <si>
    <t>"KP5" 0,80*((1,43-0,20)-(0,10+0,16+0,30))*4,13</t>
  </si>
  <si>
    <t>"KP6" 0,80*((1,20-0,45)-(0,10+0,16+0,30))*4,30 "v dlažbě"</t>
  </si>
  <si>
    <t>"KP7" 0,80*((1,34-0,30)-(0,10+0,16+0,30))*4,96 "v kačírku"</t>
  </si>
  <si>
    <t>"KP8" 0,80*((1,31-0,20)-(0,10+0,16+0,30))*2,97</t>
  </si>
  <si>
    <t>"KP9" 0,80*((1,13-0,20)-(0,10+0,16+0,30))*4,08</t>
  </si>
  <si>
    <t>"KP10" 0,80*((1,13-0,20)-(0,10+0,16+0,30))*4,05</t>
  </si>
  <si>
    <t>"KP11" 0,80*((1,33-0,20)-(0,10+0,16+0,30))*4,03</t>
  </si>
  <si>
    <t>"KP12" 0,80*((1,49-0,20)-(0,10+0,16+0,30))*4,03</t>
  </si>
  <si>
    <t>"KP13" 0,80*((1,65-0,20)-(0,10+0,16+0,30))*4,03</t>
  </si>
  <si>
    <t>"KP14" 0,80*((1,75-0,20)-(0,10+0,16+0,30))*3,96</t>
  </si>
  <si>
    <t>"KP15" 0,80*((1,26-0,20)-(0,10+0,16+0,30))*3,60</t>
  </si>
  <si>
    <t>"KP16" 0,80*((1,31-0,20)-(0,10+0,16+0,30))*3,84</t>
  </si>
  <si>
    <t>"KP17" 0,80*((1,44-0,20)-(0,10+0,16+0,30))*3,89</t>
  </si>
  <si>
    <t>"KP18" 0,80*((1,51-0,20)-(0,10+0,16+0,30))*4,11</t>
  </si>
  <si>
    <t>"KP19" 0,80*((1,63-0,20)-(0,10+0,16+0,30))*4,25</t>
  </si>
  <si>
    <t>"KP20" 0,80*((1,86-0,30)-(0,10+0,16+0,30))*3,90 "v kačírku"</t>
  </si>
  <si>
    <t>"KP21" 0,80*((1,70-0,45)-(0,10+0,16+0,30))*4,20 "v dlažbě"</t>
  </si>
  <si>
    <t>"KP22" 0,80*((1,24-0,20)-(0,10+0,16+0,30))*1,50</t>
  </si>
  <si>
    <t>"KP23" 0,80*((0,97-0,20)-(0,10+0,16+0,30))*4,22</t>
  </si>
  <si>
    <t>"KP24" 0,80*((1,18-0,20)-(0,10+0,16+0,30))*4,21</t>
  </si>
  <si>
    <t>Odpočet ŽB prefabrikovaných šachet</t>
  </si>
  <si>
    <t>"ŠD3" -2*0,50*(1,57-0,20)*(1,24^2*pi/4)</t>
  </si>
  <si>
    <t>"ŠD9"  -2*0,50*(1,38-0,20)*(1,24^2*pi/4)</t>
  </si>
  <si>
    <t>"ŠD15"  -2*0,50*(1,75-0,20)*(1,24^2*pi/4)</t>
  </si>
  <si>
    <t>"ŠD20"  -2*0,50*(1,63-0,20)*(1,24^2*pi/4)</t>
  </si>
  <si>
    <t>"ŠD22"  -2*0,50*(1,86-0,20)*(1,24^2*pi/4)</t>
  </si>
  <si>
    <t>Odpočet PP šachet</t>
  </si>
  <si>
    <t>"Stoka A" -((1,16-0,20)+(1,36-0,20)+(1,54-0,20)+(1,43-0,20))*(0,60^2*pi/4)</t>
  </si>
  <si>
    <t>"Stoka B1" -((1,20-0,3)+(1,34-0,30)+(1,31-0,20)+(1,13-0,20)+(1,13-0,20))*(0,60^2*pi/4)</t>
  </si>
  <si>
    <t>"Stoka B2" -((1,33-0,2)+(1,49-0,2)+(1,65-0,20))*(0,60^2*pi/4)</t>
  </si>
  <si>
    <t>"Stoka C1" -(1,26-0,2)*(0,60^2*pi/4)</t>
  </si>
  <si>
    <t>"Stoka C2" -((1,31-0,2)+(1,44-0,2)+(1,51-0,20))*(0,60^2*pi/4)</t>
  </si>
  <si>
    <t>"Stoka D1" -((1,86-0,3)+(1,24-0,2))*(0,60^2*pi/4)</t>
  </si>
  <si>
    <t>"Stoka D2" -((0,97-0,2)+(1,18-0,2))*(0,60^2*pi/4)</t>
  </si>
  <si>
    <t>-138359368</t>
  </si>
  <si>
    <t>Viz přílohu C.3, D2.1 až D.2.7 a D.3.1</t>
  </si>
  <si>
    <t>(0,25+0,30)*0,90*PVC_DN250</t>
  </si>
  <si>
    <t>-0,25^2*pi/4*PVC_DN250 "odpočet potrubí"</t>
  </si>
  <si>
    <t>(0,16+0,30)*0,80*PVC_DN150</t>
  </si>
  <si>
    <t>-0,16^2*pi/4*PVC_DN150 "odpočet potrubí"</t>
  </si>
  <si>
    <t>-843958473</t>
  </si>
  <si>
    <t>988453553</t>
  </si>
  <si>
    <t>sejmuti "zpětné ohumusování sejmutých ploch"</t>
  </si>
  <si>
    <t>-526410562</t>
  </si>
  <si>
    <t>909370543</t>
  </si>
  <si>
    <t>-738725009</t>
  </si>
  <si>
    <t>181951112</t>
  </si>
  <si>
    <t>Úprava pláně v hornině třídy těžitelnosti I skupiny 1 až 3 se zhutněním strojně</t>
  </si>
  <si>
    <t>568695499</t>
  </si>
  <si>
    <t>Úprava pláně vyrovnáním výškových rozdílů strojně v hornině třídy těžitelnosti I, skupiny 1 až 3 se zhutněním</t>
  </si>
  <si>
    <t>https://podminky.urs.cz/item/CS_URS_2023_02/181951112</t>
  </si>
  <si>
    <t>-1798631667</t>
  </si>
  <si>
    <t>282092283</t>
  </si>
  <si>
    <t>Poznámka k položce:
Výsadba vzroslých stromků, OK 8/10, s balem, v rovině, s umístěním závlahové sondy.
Viz dokumentaci "Sadové úpravy pro PřF UP v Olomouci, ing. Janošíková, 12/2020" - bude předáno zadavatelem.</t>
  </si>
  <si>
    <t>1+3 "viz přílohu C.3 a D.1"</t>
  </si>
  <si>
    <t>-1377406404</t>
  </si>
  <si>
    <t>-25687131</t>
  </si>
  <si>
    <t>-401589293</t>
  </si>
  <si>
    <t>-899431528</t>
  </si>
  <si>
    <t>-1417776456</t>
  </si>
  <si>
    <t>1282102457</t>
  </si>
  <si>
    <t>50856168</t>
  </si>
  <si>
    <t>6+1 "viz přílohu C.3 a D.1"</t>
  </si>
  <si>
    <t>-1676390844</t>
  </si>
  <si>
    <t>-1099991114</t>
  </si>
  <si>
    <t>184-R13</t>
  </si>
  <si>
    <t>Přesazení keřů - (příprava plochy, příprava k přesazení, vyzvednutí, přemístění, výkop jamek, výsadba, mulčování, hnojení, zalití)</t>
  </si>
  <si>
    <t>-72017281</t>
  </si>
  <si>
    <t>Přesazení keřů - (příprava plochy, příprava k přesazení, vyzvednutí, přemístění, výkop jamek, výsadba, mulčování, hnojení, zalití)
Položka zahrnuje přesazení 518 ks keřů
 - Vytyčení výsadeb ... 402 m2
 - Založení záhonu v rovině a svahu do 1:5 zemina tř 1 a 2 ... 402 m2
 - Řez keřů netrnitých zmlazením D koruny do 1 m ... 388 ks
 - Řez keřů netrnitých zmlazením D koruny do 1,5 m ... 130 ks
 - Vyzvednutí křovin k přesazení bez balu v rovině a svahu do 1:5 ... 518 ks
 - Hloubení jamek bez výměny půdy zeminy tř 1 až 4 objem do 0,005 m3 v rovině a svahu do 1:5 ... 388 ks
 - Hloubení jamek bez výměny půdy zeminy tř 1 až 4 objem do 0,01 m3 v rovině a svahu do 1:5 ... 130 ks
 - Výsadba dřeviny s balem D do 0,3 m do jamky se zalitím v rovině a svahu do 1:5 ... 388 ks
 - Výsadba dřeviny s balem D do 0,4 m do jamky se zalitím v rovině a svahu do 1:5 ... 186 ks
 - Hnojení půdy umělým hnojivem k jednotlivým rostlinám v rovině a svahu do 1:5
 - Tabletované hnojivo na bázi NPK - 10g/tableta ... 1*518ks
 - Mulčování rostlin kůrou tl. Do 0,15 m v rovině a svahu do 1:5 ... 402 m2
 - kůra mulčovací VL vč. Dovozu ... 0,15*402=60,3 m3
 - Zalití rostlin vodou plocha do 20 m2 ... 10*518/1000=5,18 m3
 - Dovoz vody pro zálivku rostlin za vzdálenost do 1000 m ... 518 m3
 - Příplatek k dovozu vody pro zálivku rostlin do 1000 m ZKD 1000 m ... 15*5,18=77 m3
 - Přesun hmot</t>
  </si>
  <si>
    <t>402 "m2 - předpokládaná plocha dle přílohy D.1 Technická zpráva"</t>
  </si>
  <si>
    <t>-1449767511</t>
  </si>
  <si>
    <t>1087887820</t>
  </si>
  <si>
    <t>-523457839</t>
  </si>
  <si>
    <t>-148813890</t>
  </si>
  <si>
    <t>-1652743930</t>
  </si>
  <si>
    <t>211656965</t>
  </si>
  <si>
    <t>515706107</t>
  </si>
  <si>
    <t>0,10*0,80*PVC_DN150</t>
  </si>
  <si>
    <t xml:space="preserve">Viz přílohu D.1, C.3, D.3.6  </t>
  </si>
  <si>
    <t>"pod šachtu PP" 0,10*1,0^2*pi/4 *20 "ks"</t>
  </si>
  <si>
    <t>1354232427</t>
  </si>
  <si>
    <t>Viz přílohu D.12</t>
  </si>
  <si>
    <t>"prstenec 63/4" 1</t>
  </si>
  <si>
    <t>"prstenec 63/8" 1+1+2</t>
  </si>
  <si>
    <t>"prstenec 63/10" 2+1+1</t>
  </si>
  <si>
    <t>186960623</t>
  </si>
  <si>
    <t>59224184</t>
  </si>
  <si>
    <t>prstenec šachtový vyrovnávací betonový 625x120x40mm</t>
  </si>
  <si>
    <t>405118292</t>
  </si>
  <si>
    <t>-2088001735</t>
  </si>
  <si>
    <t>-1558129304</t>
  </si>
  <si>
    <t>-1346400798</t>
  </si>
  <si>
    <t>Podkladní beton pod šachtu viz D.1 a C.3</t>
  </si>
  <si>
    <t>0,10*(1,5^2*pi/4) * 5"ks - ŠD3, ŠD9, ŠD15, ŠD20, ŠD22"</t>
  </si>
  <si>
    <t>Podkladní beton pod obetonování potrubí C.3 a D.3.2</t>
  </si>
  <si>
    <t>"Obetonování potrubí DN 250" 0,10*0,75*5,3 "A1"</t>
  </si>
  <si>
    <t>"Obetonování potrubí DN 250" 0,10*0,75*4,6 "B1-1"</t>
  </si>
  <si>
    <t>Komunikace pozemní</t>
  </si>
  <si>
    <t>564752114R</t>
  </si>
  <si>
    <t>Podklad z vibrovaného štěrku VŠ tl 180 mm - obnova po překopu</t>
  </si>
  <si>
    <t>1020157893</t>
  </si>
  <si>
    <t>Podklad nebo kryt z vibrovaného štěrku VŠ s rozprostřením, vlhčením a zhutněním, po zhutnění tl. 180 mm - obnova po překopu</t>
  </si>
  <si>
    <t>zamkovka "obnova podkladu"</t>
  </si>
  <si>
    <t>566901222</t>
  </si>
  <si>
    <t>Vyspravení podkladu po překopech inženýrských sítí plochy přes 15 m2 štěrkopískem tl. 150 mm</t>
  </si>
  <si>
    <t>465140551</t>
  </si>
  <si>
    <t>Vyspravení podkladu po překopech inženýrských sítí plochy přes 15 m2 s rozprostřením a zhutněním štěrpískem tl. 150 mm</t>
  </si>
  <si>
    <t>https://podminky.urs.cz/item/CS_URS_2023_02/566901222</t>
  </si>
  <si>
    <t>kačírek "obnova podkladu kačírku"</t>
  </si>
  <si>
    <t>566901232</t>
  </si>
  <si>
    <t>Vyspravení podkladu po překopech inženýrských sítí plochy přes 15 m2 štěrkodrtí tl. 150 mm</t>
  </si>
  <si>
    <t>1239335535</t>
  </si>
  <si>
    <t>Vyspravení podkladu po překopech inženýrských sítí plochy přes 15 m2 s rozprostřením a zhutněním štěrkodrtí tl. 150 mm</t>
  </si>
  <si>
    <t>https://podminky.urs.cz/item/CS_URS_2023_02/566901232</t>
  </si>
  <si>
    <t>Poznámka k položce:
Frakce 0-63 mm</t>
  </si>
  <si>
    <t>57190-R04</t>
  </si>
  <si>
    <t>Kryt vymývaným dekoračním kamenivem (kačírkem) tl 150 mm - obnova po překopu</t>
  </si>
  <si>
    <t>-1050934958</t>
  </si>
  <si>
    <t>Kryt vymývaným dekoračním kamenivem (kačírkem) tl. 200 mm - obnova po překopu</t>
  </si>
  <si>
    <t>kačírek "obnova"</t>
  </si>
  <si>
    <t>596212210R</t>
  </si>
  <si>
    <t>Kladení zámkové dlažby pozemních komunikací tl 80 mm skupiny A pl do 50 m2 - obnova po překopu</t>
  </si>
  <si>
    <t>1559214235</t>
  </si>
  <si>
    <t>Kladení dlažby z betonových zámkových dlaždic pozemních komunikací s ložem z kameniva těženého nebo drceného tl. do 50 mm, s vyplněním spár, s dvojitým hutněním vibrováním a se smetením přebytečného materiálu na krajnici tl. 80 mm skupiny A, pro plochy do 50 m2 - obnova po překopu</t>
  </si>
  <si>
    <t>Poznámka k položce:
Uvažováno 90% použití půvpodní rozebrané dlažby a 10% doplnění novou dlažbou.</t>
  </si>
  <si>
    <t>59245005</t>
  </si>
  <si>
    <t>dlažba tvar obdélník betonová 200x100x80mm barevná</t>
  </si>
  <si>
    <t>1684146752</t>
  </si>
  <si>
    <t>0,10*zamkovka "doplnění novou dlažbou 10%"</t>
  </si>
  <si>
    <t>871315241</t>
  </si>
  <si>
    <t>Kanalizační potrubí z tvrdého PVC vícevrstvé tuhost třídy SN12 DN 150</t>
  </si>
  <si>
    <t>-448820972</t>
  </si>
  <si>
    <t>Kanalizační potrubí z tvrdého PVC v otevřeném výkopu ve sklonu do 20 %, hladkého plnostěnného vícevrstvého, tuhost třídy SN 12 DN 150</t>
  </si>
  <si>
    <t>https://podminky.urs.cz/item/CS_URS_2023_02/871315241</t>
  </si>
  <si>
    <t>Viz přílohu C.3 a D.1</t>
  </si>
  <si>
    <t xml:space="preserve">5,9 "Dešťová stoka D1-2, viz přílohu D.2.6" </t>
  </si>
  <si>
    <t>"KP1" 3,54</t>
  </si>
  <si>
    <t>"KP2" 3,75</t>
  </si>
  <si>
    <t>"KP3" 3,95</t>
  </si>
  <si>
    <t>"KP4" 4,13</t>
  </si>
  <si>
    <t>"KP5" 4,13</t>
  </si>
  <si>
    <t>"KP6" 4,30</t>
  </si>
  <si>
    <t>"KP7" 4,96</t>
  </si>
  <si>
    <t>"KP8" 2,97</t>
  </si>
  <si>
    <t>"KP9" 4,08</t>
  </si>
  <si>
    <t>"KP10" 4,05</t>
  </si>
  <si>
    <t>"KP11" 4,03</t>
  </si>
  <si>
    <t>"KP12" 4,03</t>
  </si>
  <si>
    <t>"KP13" 4,03</t>
  </si>
  <si>
    <t>"KP14" 3,96</t>
  </si>
  <si>
    <t>"KP15" 3,60</t>
  </si>
  <si>
    <t>"KP16" 3,84</t>
  </si>
  <si>
    <t>"KP17" 3,89</t>
  </si>
  <si>
    <t>"KP18" 4,11</t>
  </si>
  <si>
    <t>"KP19" 4,25</t>
  </si>
  <si>
    <t>"KP20" 3,90</t>
  </si>
  <si>
    <t>"KP21" 4,20</t>
  </si>
  <si>
    <t>"KP22" 1,50</t>
  </si>
  <si>
    <t>"KP23" 4,22</t>
  </si>
  <si>
    <t>"KP24" 4,21</t>
  </si>
  <si>
    <t>5,9 "potrubí pro výškovou změnu prostupů z budovy"</t>
  </si>
  <si>
    <t>1745076520</t>
  </si>
  <si>
    <t xml:space="preserve">45,1 "Dešťová stoka A-1, viz přílohu D.2.1" </t>
  </si>
  <si>
    <t xml:space="preserve">27,9 "Dešťová stoka A-2, viz přílohu D.2.1" </t>
  </si>
  <si>
    <t xml:space="preserve">45,0 "Dešťová stoka B1-1, viz přílohu D.2.2" </t>
  </si>
  <si>
    <t xml:space="preserve">21,0 "Dešťová stoka B1-2, viz přílohu D.2.2" </t>
  </si>
  <si>
    <t xml:space="preserve">18,5 "Dešťová stoka B2, viz přílohu D.2.3" </t>
  </si>
  <si>
    <t xml:space="preserve">22,3 "Dešťová stoka C1, viz přílohu D.2.4" </t>
  </si>
  <si>
    <t>47,8 "Dešťová stoka C2-1, viz přílohu D.2.5"</t>
  </si>
  <si>
    <t xml:space="preserve">26,5 "Dešťová stoka D1-1, viz přílohu D.2.6" </t>
  </si>
  <si>
    <t xml:space="preserve">17,9 "Dešťová stoka D2, viz přílohu D.2.7" </t>
  </si>
  <si>
    <t>877315211R</t>
  </si>
  <si>
    <t>Montáž tvarovek z tvrdého PVC-systém KG nebo z polypropylenu-systém KG 2000 jednoosé DN 150</t>
  </si>
  <si>
    <t>-681278988</t>
  </si>
  <si>
    <t>Montáž tvarovek na kanalizačním potrubí z trub z plastu z tvrdého PVC nebo z polypropylenu v otevřeném výkopu jednoosých DN 150</t>
  </si>
  <si>
    <t>Viz přílohu D.1 a C.3</t>
  </si>
  <si>
    <t xml:space="preserve">2xkoleno 45° pro KP  7, 8, 9, 10, 11, 12, 13, 14, 16, 17, 18, 19, 20, 22 a 24 </t>
  </si>
  <si>
    <t>2*15 "ks"</t>
  </si>
  <si>
    <t>2xkoleno 90° pri prostupu anglickým dvorkem - viz C.3  a D3.3</t>
  </si>
  <si>
    <t>2*2 "ks"</t>
  </si>
  <si>
    <t>2xkoleno 90° pri křížení přípojek 7, 8, a 20 se splaškovou kanalizací - viz D.1</t>
  </si>
  <si>
    <t>3*2 "ks"</t>
  </si>
  <si>
    <t>Redukce pro připojení přípojek DN150 na šachetní dna se vstupem DN250</t>
  </si>
  <si>
    <t>24-4 "ks - viz D.1, odečteny 4ks zaústěné do ŽB prefabrikovaných šachet"</t>
  </si>
  <si>
    <t>28612202R</t>
  </si>
  <si>
    <t>koleno kanalizační plastové PVC KG DN 150/45° SN12/16</t>
  </si>
  <si>
    <t>-1933340180</t>
  </si>
  <si>
    <t>28612203R</t>
  </si>
  <si>
    <t>koleno kanalizační plastové PVC KG DN 150/90° SN12/16</t>
  </si>
  <si>
    <t>-841954357</t>
  </si>
  <si>
    <t>2861-R12</t>
  </si>
  <si>
    <t>redukce kanalizační PVC 250/150</t>
  </si>
  <si>
    <t>-1371624893</t>
  </si>
  <si>
    <t>877315231R</t>
  </si>
  <si>
    <t>Montáž víčka z tvrdého PVC-systém KG DN 160</t>
  </si>
  <si>
    <t>654830639</t>
  </si>
  <si>
    <t>Montáž tvarovek na kanalizačním potrubí z trub z plastu z tvrdého PVC nebo z polypropylenu v otevřeném výkopu víček DN 160</t>
  </si>
  <si>
    <t>3xkanalizační víčko pri prostupu anglickým dvorkem - viz C.3  a D3.3</t>
  </si>
  <si>
    <t>2*3 "ks"</t>
  </si>
  <si>
    <t xml:space="preserve">Ostatní přípojky - zaslepení šachet </t>
  </si>
  <si>
    <t>24-2 "ks"</t>
  </si>
  <si>
    <t>OSM.222630</t>
  </si>
  <si>
    <t>KGK víčko DN 160 SN8</t>
  </si>
  <si>
    <t>-941459820</t>
  </si>
  <si>
    <t>877-R10</t>
  </si>
  <si>
    <t>Zatmelení víček zaslepení stávajících přípojek</t>
  </si>
  <si>
    <t>1900535497</t>
  </si>
  <si>
    <t>892351111</t>
  </si>
  <si>
    <t>Tlaková zkouška vodou potrubí DN 150 nebo 200</t>
  </si>
  <si>
    <t>-1238073650</t>
  </si>
  <si>
    <t>Tlakové zkoušky vodou na potrubí DN 150 nebo 200</t>
  </si>
  <si>
    <t>https://podminky.urs.cz/item/CS_URS_2023_02/892351111</t>
  </si>
  <si>
    <t>89237-R01</t>
  </si>
  <si>
    <t>Zabezpečení konců potrubí DN do 150 při tlakových zkouškách vodou</t>
  </si>
  <si>
    <t>-392473254</t>
  </si>
  <si>
    <t>Tlakové zkoušky vodou zabezpečení konců potrubí při tlakových zkouškách DN do 150</t>
  </si>
  <si>
    <t>"Dešťová stoka D1-2" 0</t>
  </si>
  <si>
    <t>"Kanalizační přípojky" 24</t>
  </si>
  <si>
    <t>-390694761</t>
  </si>
  <si>
    <t>"Dešťová stoka A-1" 1</t>
  </si>
  <si>
    <t>"Dešťová stoka A-2" 0</t>
  </si>
  <si>
    <t>"Dešťová stoka B1-1" 1</t>
  </si>
  <si>
    <t>"Dešťová stoka B1-2" 0</t>
  </si>
  <si>
    <t>"Dešťová stoka B2" 1</t>
  </si>
  <si>
    <t>"Dešťová stoka C1" 1</t>
  </si>
  <si>
    <t>"Dešťová stoka C2-1"1</t>
  </si>
  <si>
    <t>"Dešťová stoka D1-1" 1</t>
  </si>
  <si>
    <t>"Dešťová stoka D2" 1</t>
  </si>
  <si>
    <t>-1360688780</t>
  </si>
  <si>
    <t>894138001</t>
  </si>
  <si>
    <t>Příplatek ZKD 0,60 m výšky vstupu na stokách</t>
  </si>
  <si>
    <t>1224158420</t>
  </si>
  <si>
    <t>Šachty kanalizační zděné Příplatek k cenám šachet na stokách kruhových a vejčitých za každých dalších 0,60 m výšky</t>
  </si>
  <si>
    <t>https://podminky.urs.cz/item/CS_URS_2023_02/894138001</t>
  </si>
  <si>
    <t>"ŠD3" 1</t>
  </si>
  <si>
    <t>"ŠD9" 1</t>
  </si>
  <si>
    <t>"ŠD15" 1</t>
  </si>
  <si>
    <t>"ŠD20" 1</t>
  </si>
  <si>
    <t>"ŠD22" 1</t>
  </si>
  <si>
    <t>337689793</t>
  </si>
  <si>
    <t>1741109319</t>
  </si>
  <si>
    <t>Poznámka k položce:
Kanalizační betonové dno s přítoky dle tab. šachtových den v příloze D.12
Stupadla: ocel s PE povlakem
Dno bude opatřeno napojovacím potrubím ze stejného materiálu jako stoková síť.</t>
  </si>
  <si>
    <t>59224161</t>
  </si>
  <si>
    <t>skruž kanalizační s ocelovými stupadly 100x50x12cm</t>
  </si>
  <si>
    <t>-309906470</t>
  </si>
  <si>
    <t>59224315</t>
  </si>
  <si>
    <t>deska betonová zákrytová pro kruhové šachty 100/62,5x16,5cm</t>
  </si>
  <si>
    <t>-900551188</t>
  </si>
  <si>
    <t>1526243782</t>
  </si>
  <si>
    <t>"ŠD3" 2</t>
  </si>
  <si>
    <t>"ŠD9" 2</t>
  </si>
  <si>
    <t>"ŠD15" 2</t>
  </si>
  <si>
    <t>"ŠD20" 2</t>
  </si>
  <si>
    <t>"ŠD22" 2</t>
  </si>
  <si>
    <t>1057853341</t>
  </si>
  <si>
    <t>Vit přílohu D.1, C.3 a  D.2.1 až D.2.7. D3.6</t>
  </si>
  <si>
    <t>"Stoka A: ŠD1, ŠD5" 2</t>
  </si>
  <si>
    <t>"Stoka B1: ŠD6, ŠD11" 2</t>
  </si>
  <si>
    <t>"Stoka B2: ŠD12" 1</t>
  </si>
  <si>
    <t>"Stoka C1: ŠD16" 1</t>
  </si>
  <si>
    <t>"Stoka C2: ŠD17" 1</t>
  </si>
  <si>
    <t>"Stoka D1: ŠD21, ŠD23" 2</t>
  </si>
  <si>
    <t>"Stoka D2: ŠD24" 1</t>
  </si>
  <si>
    <t>894812323</t>
  </si>
  <si>
    <t>Revizní a čistící šachta z PP typ DN 600/250 šachtové dno s přítokem tvaru T</t>
  </si>
  <si>
    <t>-2032787976</t>
  </si>
  <si>
    <t>Revizní a čistící šachta z polypropylenu PP pro hladké trouby DN 600 šachtové dno (DN šachty / DN trubního vedení) DN 600/250 s přítokem tvaru T</t>
  </si>
  <si>
    <t>https://podminky.urs.cz/item/CS_URS_2023_02/894812323</t>
  </si>
  <si>
    <t>"Stoka A: ŠD2, ŠD4" 2</t>
  </si>
  <si>
    <t>"Stoka B1: ŠD7, ŠD8, ŠD10" 3</t>
  </si>
  <si>
    <t>"Stoka B2: ŠD11, ŠD14" 2</t>
  </si>
  <si>
    <t>"Stoka C2: ŠD18, ŠD19" 2</t>
  </si>
  <si>
    <t>"Stoka D2: ŠD25" 1</t>
  </si>
  <si>
    <t>896191692</t>
  </si>
  <si>
    <t>"ŠD1, ŠD2, ŠD6, ŠD7, ŠD8, ŠD 10, ŠD11, ŠD12, ŠD16, ŠD17, ŠD23, ŠD24, ŠD25" 13</t>
  </si>
  <si>
    <t>"ŠD4, ŠD5, ŠD13, ŠD14, ŠD18, ŠD19, ŠD21" 7</t>
  </si>
  <si>
    <t>-1990549919</t>
  </si>
  <si>
    <t>1454312409</t>
  </si>
  <si>
    <t>1750650645</t>
  </si>
  <si>
    <t>86078750</t>
  </si>
  <si>
    <t>939290381</t>
  </si>
  <si>
    <t>"Obetonování potrubí DN 250" (0,28-0,049)*5,3 "A1"</t>
  </si>
  <si>
    <t>"Obetonování potrubí DN 250" (0,28-0,049)*4,6 "B1-1"</t>
  </si>
  <si>
    <t>-144497989</t>
  </si>
  <si>
    <t>"Obetonování potrubí DN 250" 2*(0,4+0,3)*5,3 "A1"</t>
  </si>
  <si>
    <t>"Obetonování potrubí DN 250" 2*(0,4+0,3)*4,6 "B1-1"</t>
  </si>
  <si>
    <t>-934243531</t>
  </si>
  <si>
    <t>8-R02</t>
  </si>
  <si>
    <t>Napojení a utěsnění nových připojek dešťové kananizace PVC DN 150 na stávající vnitří děštonou kanalizaci u budov</t>
  </si>
  <si>
    <t>1909890053</t>
  </si>
  <si>
    <t xml:space="preserve">Napojení a utěsnění nových připojek dešťové kananizace PVC DN 150 na stávající vnitří děštonou kanalizaci u budov
Položka zahrnuje:
 - přerušení stávající kanalizace
 - úpravu konce potrubí pro napojení na nové
 - dodávku a osazení vhodné spojky
</t>
  </si>
  <si>
    <t>24 "ks - viz přílohu D.1 a C.3"</t>
  </si>
  <si>
    <t>Ostatní konstrukce a práce, bourání</t>
  </si>
  <si>
    <t>916231213</t>
  </si>
  <si>
    <t>Osazení chodníkového obrubníku betonového stojatého s boční opěrou do lože z betonu prostého</t>
  </si>
  <si>
    <t>178261431</t>
  </si>
  <si>
    <t>Osazení chodníkového obrubníku betonového se zřízením lože, s vyplněním a zatřením spár cementovou maltou stojatého s boční opěrou z betonu prostého, do lože z betonu prostého</t>
  </si>
  <si>
    <t>https://podminky.urs.cz/item/CS_URS_2023_02/916231213</t>
  </si>
  <si>
    <t>Poznámka k položce:
Použijí se stávající rozebrané obrubníky.</t>
  </si>
  <si>
    <t>916331112</t>
  </si>
  <si>
    <t>Osazení zahradního obrubníku betonového do lože z betonu s boční opěrou</t>
  </si>
  <si>
    <t>1167893689</t>
  </si>
  <si>
    <t>Osazení zahradního obrubníku betonového s ložem tl. od 50 do 100 mm z betonu prostého tř. C 12/15 s boční opěrou z betonu prostého tř. C 12/15</t>
  </si>
  <si>
    <t>https://podminky.urs.cz/item/CS_URS_2023_02/916331112</t>
  </si>
  <si>
    <t>977151125</t>
  </si>
  <si>
    <t>Jádrové vrty diamantovými korunkami do stavebních materiálů D přes 180 do 200 mm</t>
  </si>
  <si>
    <t>-545709920</t>
  </si>
  <si>
    <t>Jádrové vrty diamantovými korunkami do stavebních materiálů (železobetonu, betonu, cihel, obkladů, dlažeb, kamene) průměru přes 180 do 200 mm</t>
  </si>
  <si>
    <t>https://podminky.urs.cz/item/CS_URS_2023_02/977151125</t>
  </si>
  <si>
    <t>Viz přílohu D.1 a D.3.3</t>
  </si>
  <si>
    <t>Vrty při prostupu přípojky anglickým dvorkem</t>
  </si>
  <si>
    <t>(0,350+0,150) * 2 "prostupy"</t>
  </si>
  <si>
    <t>979024442</t>
  </si>
  <si>
    <t>Očištění vybouraných obrubníků a krajníků chodníkových</t>
  </si>
  <si>
    <t>1925113929</t>
  </si>
  <si>
    <t>Očištění vybouraných prvků komunikací od spojovacího materiálu s odklizením a uložením očištěných hmot a spojovacího materiálu na skládku na vzdálenost do 10 m obrubníků a krajníků, vybouraných z jakéhokoliv lože a s jakoukoliv výplní spár chodníkových</t>
  </si>
  <si>
    <t>https://podminky.urs.cz/item/CS_URS_2023_02/979024442</t>
  </si>
  <si>
    <t>979054451</t>
  </si>
  <si>
    <t>Očištění vybouraných zámkových dlaždic s původním spárováním z kameniva těženého</t>
  </si>
  <si>
    <t>-2069617952</t>
  </si>
  <si>
    <t>Očištění vybouraných prvků komunikací od spojovacího materiálu s odklizením a uložením očištěných hmot a spojovacího materiálu na skládku na vzdálenost do 10 m zámkových dlaždic s vyplněním spár kamenivem</t>
  </si>
  <si>
    <t>https://podminky.urs.cz/item/CS_URS_2023_02/979054451</t>
  </si>
  <si>
    <t>0,90*zamkovka "90% uvažováno k opětovnému použití"</t>
  </si>
  <si>
    <t>9-R05</t>
  </si>
  <si>
    <t>Odstranění fasádního zateplovacího systému tl. 120 m v místě nového prostupu v anglickém dvorku, vč. odklizení a likvidace</t>
  </si>
  <si>
    <t>2092182994</t>
  </si>
  <si>
    <t xml:space="preserve">Odstranění fasádního zateplovacího systému tl. 120 m v místě nového prostupu v anglickém dvorku, vč. odklizení a likvidace
Podrovná specifikace zásahu do fasádního systému viz přílohu D.1 Technická zpráva a detail D.3.3
</t>
  </si>
  <si>
    <t>9-R06</t>
  </si>
  <si>
    <t>Odříznutí stávajícího kanalizačního potrubí PVC DN160, vč. odklizení a likvidace</t>
  </si>
  <si>
    <t>998954587</t>
  </si>
  <si>
    <t>96</t>
  </si>
  <si>
    <t>9-R07</t>
  </si>
  <si>
    <t>Provedení utěsnění kanalizačního potrubí PVC DN 150 prostupem v anglickém dvorku</t>
  </si>
  <si>
    <t>-699928012</t>
  </si>
  <si>
    <t>Provedení utěsnění kanalizačního potrubí PVC DN 150 prostupem v anglickém dvorku vč. zaříznutí stávajícího potrubí
Položka utěsnění nového potrubí v prostupu viz výkres D.3.3
 - dodávku a osazení bobtnacích pásku
 - zatěsnění studniční pěnou
 - provedení hydroizolace stěny okolo prostupu asf. pásem
 - dodávku a osazení asf. rukávce vš. spony a jeho navaření na svislou izolaci</t>
  </si>
  <si>
    <t>97</t>
  </si>
  <si>
    <t>9-R08</t>
  </si>
  <si>
    <t>Obnovení fasádního zeteplovacího systému tl. 120 mm vč. silikonové omítky a fasádního nátěru v místě nového prostupu v anglickém dvorku</t>
  </si>
  <si>
    <t>-1017409996</t>
  </si>
  <si>
    <t>Obnovení fasádního zeteplovacího systému tl. 120 mm vč. silikonové omítky a fasádního nátěru v místě nového prostupu v anglickém dvorku
Položka zahrnuje kompletní provedení opravy fasádního systému viz detail D.3.3
vč. dodávky vsech materiálů a hmot</t>
  </si>
  <si>
    <t>98</t>
  </si>
  <si>
    <t>9-R09</t>
  </si>
  <si>
    <t>Zřízení dočasného přemostění výkopu z ocelového plechu se zábradlím (dodávka, zřízení, odstranění a likvidace)</t>
  </si>
  <si>
    <t>-42694626</t>
  </si>
  <si>
    <t>Poznámka k položce:
Po provedení výkopu bude přes chodník položen ocelový pochůzný plech se zábradlím. Šířka společného výkopu je 2,3 m a přesah ocelového plechu musí být alespoň 0,4 m na každou stranu.</t>
  </si>
  <si>
    <t>2 "Při křížení chodníku stok A-1 a B1-1"</t>
  </si>
  <si>
    <t>99</t>
  </si>
  <si>
    <t>9-R14</t>
  </si>
  <si>
    <t>Kamerový průzkum digitální videokamerou (prokázání zachování kruhového průřezu potrubí jako podklad pro předání objednateli)</t>
  </si>
  <si>
    <t>1489787280</t>
  </si>
  <si>
    <t>997221551</t>
  </si>
  <si>
    <t>Vodorovná doprava suti ze sypkých materiálů do 1 km</t>
  </si>
  <si>
    <t>-1893981976</t>
  </si>
  <si>
    <t>Vodorovná doprava suti bez naložení, ale se složením a s hrubým urovnáním ze sypkých materiálů, na vzdálenost do 1 km</t>
  </si>
  <si>
    <t>https://podminky.urs.cz/item/CS_URS_2023_02/997221551</t>
  </si>
  <si>
    <t>Odklizení k likvidaci</t>
  </si>
  <si>
    <t>kačírek*0,500 "vč. podkladu"</t>
  </si>
  <si>
    <t>zamkovka*2*0,300 "podklad z kameniva VŠ150+ŠD150"</t>
  </si>
  <si>
    <t>101</t>
  </si>
  <si>
    <t>997221559</t>
  </si>
  <si>
    <t>Příplatek ZKD 1 km u vodorovné dopravy suti ze sypkých materiálů</t>
  </si>
  <si>
    <t>-865354232</t>
  </si>
  <si>
    <t>Vodorovná doprava suti bez naložení, ale se složením a s hrubým urovnáním Příplatek k ceně za každý další i započatý 1 km přes 1 km</t>
  </si>
  <si>
    <t>https://podminky.urs.cz/item/CS_URS_2023_02/997221559</t>
  </si>
  <si>
    <t>kačírek*0,500 "vč. podkladu" * 15 "celkem do 16 km"</t>
  </si>
  <si>
    <t>zamkovka*2*0,300 "podklad z kameniva VŠ150+ŠD150" * 15 "celkem do 16 km"</t>
  </si>
  <si>
    <t>102</t>
  </si>
  <si>
    <t>997221561</t>
  </si>
  <si>
    <t>Vodorovná doprava suti z kusových materiálů do 1 km</t>
  </si>
  <si>
    <t>100260564</t>
  </si>
  <si>
    <t>Vodorovná doprava suti bez naložení, ale se složením a s hrubým urovnáním z kusových materiálů, na vzdálenost do 1 km</t>
  </si>
  <si>
    <t>https://podminky.urs.cz/item/CS_URS_2023_02/997221561</t>
  </si>
  <si>
    <t>0,10*zamkovka*0,260 "10% nepoužité dlažby"</t>
  </si>
  <si>
    <t>103</t>
  </si>
  <si>
    <t>997221569</t>
  </si>
  <si>
    <t>Příplatek ZKD 1 km u vodorovné dopravy suti z kusových materiálů</t>
  </si>
  <si>
    <t>-341422092</t>
  </si>
  <si>
    <t>https://podminky.urs.cz/item/CS_URS_2023_02/997221569</t>
  </si>
  <si>
    <t>0,10*zamkovka*0,260 "10% nepoužité dlažby" * 15 "celkem do 16 km"</t>
  </si>
  <si>
    <t>104</t>
  </si>
  <si>
    <t>997221861</t>
  </si>
  <si>
    <t>Poplatek za uložení na recyklační skládce (skládkovné) stavebního odpadu z prostého betonu pod kódem 17 01 01</t>
  </si>
  <si>
    <t>-1196001161</t>
  </si>
  <si>
    <t>Poplatek za uložení stavebního odpadu na recyklační skládce (skládkovné) z prostého betonu zatříděného do Katalogu odpadů pod kódem 17 01 01</t>
  </si>
  <si>
    <t>https://podminky.urs.cz/item/CS_URS_2023_02/997221861</t>
  </si>
  <si>
    <t>105</t>
  </si>
  <si>
    <t>997221873</t>
  </si>
  <si>
    <t>Poplatek za uložení na recyklační skládce (skládkovné) stavebního odpadu zeminy a kamení zatříděného do Katalogu odpadů pod kódem 17 05 04</t>
  </si>
  <si>
    <t>-1299595796</t>
  </si>
  <si>
    <t>https://podminky.urs.cz/item/CS_URS_2023_02/997221873</t>
  </si>
  <si>
    <t>106</t>
  </si>
  <si>
    <t>5060877</t>
  </si>
  <si>
    <t>107</t>
  </si>
  <si>
    <t>-1200266311</t>
  </si>
  <si>
    <t>1 "V místě křížení stoky B.1-1"</t>
  </si>
  <si>
    <t>108</t>
  </si>
  <si>
    <t>-584321494</t>
  </si>
  <si>
    <t>Z prostoru stoky A-1 a C2-1 bude odstaněno neprovozované plynovodní potrubí DN 200 v dl. 2,0 m</t>
  </si>
  <si>
    <t>1+1 "ks"</t>
  </si>
  <si>
    <t>109</t>
  </si>
  <si>
    <t>-189847214</t>
  </si>
  <si>
    <t>2*2,0*51,50/1000</t>
  </si>
  <si>
    <t>110</t>
  </si>
  <si>
    <t>-337336739</t>
  </si>
  <si>
    <t>-2*2,0*51,50</t>
  </si>
  <si>
    <t>SO 09 - Úprava závlahy</t>
  </si>
  <si>
    <t>I. - OVLÁDACÍ SYSTÉM, OVLÁDACÍ KABELY</t>
  </si>
  <si>
    <t>II. - OVLÁDACÍ VENTILY, ŠACHTICE</t>
  </si>
  <si>
    <t>III. - POTRUBÍ A TVAROVKY K PE POTRUBÍ</t>
  </si>
  <si>
    <t>IV. - MONTÁŽ SYSTÉMU, VÝKOPOVÉ PRÁCE</t>
  </si>
  <si>
    <t>I.</t>
  </si>
  <si>
    <t>OVLÁDACÍ SYSTÉM, OVLÁDACÍ KABELY</t>
  </si>
  <si>
    <t>R001</t>
  </si>
  <si>
    <t>Slučovač a rozdělovač signálu</t>
  </si>
  <si>
    <t>256</t>
  </si>
  <si>
    <t>870274820</t>
  </si>
  <si>
    <t>F42160</t>
  </si>
  <si>
    <t>Elektronická modulární ovládací jednotka, 8 sekcí, max. 48 sekcí</t>
  </si>
  <si>
    <t>1594750549</t>
  </si>
  <si>
    <t>F42220</t>
  </si>
  <si>
    <t>Rozšiřovací modul pro elektronickou ovládací jednotku, 12 sekcí</t>
  </si>
  <si>
    <t>-1240193641</t>
  </si>
  <si>
    <t>II.</t>
  </si>
  <si>
    <t>OVLÁDACÍ VENTILY, ŠACHTICE</t>
  </si>
  <si>
    <t>B70311</t>
  </si>
  <si>
    <t>3/4" výs. postř.s převod.mechanizmem, výsuv 100 mm</t>
  </si>
  <si>
    <t>1660433341</t>
  </si>
  <si>
    <t>A46011</t>
  </si>
  <si>
    <t>hadicová spojka, 3/4"</t>
  </si>
  <si>
    <t>1469198385</t>
  </si>
  <si>
    <t>A46005</t>
  </si>
  <si>
    <t>hadicová spojka rovná 3/4"</t>
  </si>
  <si>
    <t>-18574690</t>
  </si>
  <si>
    <t>BS3390</t>
  </si>
  <si>
    <t>integrovaný připojovací pas 32mm s nástrčnou koncovkou</t>
  </si>
  <si>
    <t>978823965</t>
  </si>
  <si>
    <t>L02700</t>
  </si>
  <si>
    <t>Flex tubing 30m role</t>
  </si>
  <si>
    <t>231260882</t>
  </si>
  <si>
    <t>III.</t>
  </si>
  <si>
    <t>POTRUBÍ A TVAROVKY K PE POTRUBÍ</t>
  </si>
  <si>
    <t>R002</t>
  </si>
  <si>
    <t>32 x 2,0 PE80, PE-MD potrubí, PN 8, SDR17, role 100m</t>
  </si>
  <si>
    <t>-1359162490</t>
  </si>
  <si>
    <t>R003</t>
  </si>
  <si>
    <t>tvarovky k PE 32x2,0mm</t>
  </si>
  <si>
    <t>-2069944117</t>
  </si>
  <si>
    <t>R004</t>
  </si>
  <si>
    <t>40 x 2,4 PE100, PE-HD potrubí, PN 10, SDR17, role 100m</t>
  </si>
  <si>
    <t>821390052</t>
  </si>
  <si>
    <t>R005</t>
  </si>
  <si>
    <t>tvarovky k PE 40x2,4mm</t>
  </si>
  <si>
    <t>-1562365192</t>
  </si>
  <si>
    <t>IV.</t>
  </si>
  <si>
    <t>MONTÁŽ SYSTÉMU, VÝKOPOVÉ PRÁCE</t>
  </si>
  <si>
    <t>R006</t>
  </si>
  <si>
    <t>Výkopové práce (šířka 0,2m; výška 0,4m), výkop, obsyp, zásyp, hutnění</t>
  </si>
  <si>
    <t>892282879</t>
  </si>
  <si>
    <t>R007</t>
  </si>
  <si>
    <t>Montáže zavlažovacího systému dle projektu</t>
  </si>
  <si>
    <t>-209211618</t>
  </si>
  <si>
    <t>R008</t>
  </si>
  <si>
    <t>Komplexní vyzkoušení, seřízení systému a nastavení ovládání</t>
  </si>
  <si>
    <t>h</t>
  </si>
  <si>
    <t>-775517626</t>
  </si>
  <si>
    <t>R009</t>
  </si>
  <si>
    <t>Vypracování manuálu údržb a obsluhy</t>
  </si>
  <si>
    <t>ks</t>
  </si>
  <si>
    <t>720674681</t>
  </si>
  <si>
    <t>R010</t>
  </si>
  <si>
    <t>Zaškolení obsluhy</t>
  </si>
  <si>
    <t>1982641801</t>
  </si>
  <si>
    <t>SO 10 - Doplňkové sadové úpravy</t>
  </si>
  <si>
    <t>Viz dokumentaci "Sadové úpravy pro PřF UP v Olomouci, ing. Janošíková, 12/2020"</t>
  </si>
  <si>
    <t xml:space="preserve">    01 - Kácení</t>
  </si>
  <si>
    <t xml:space="preserve">    02 - Výsadba stromů</t>
  </si>
  <si>
    <t xml:space="preserve">    03 - Přesadba a dosadba keřů</t>
  </si>
  <si>
    <t xml:space="preserve">    04 - Založení trávníku po odstraněných dřevinách</t>
  </si>
  <si>
    <t>01</t>
  </si>
  <si>
    <t>Kácení</t>
  </si>
  <si>
    <t>111251111R</t>
  </si>
  <si>
    <t>Drcení ořezaných větví D do 100 mm s odvozem do 20 km</t>
  </si>
  <si>
    <t>571867175</t>
  </si>
  <si>
    <t>“ TZ  a výkresová příloha Stávající dřeviny“</t>
  </si>
  <si>
    <t>"odhad množství" 0,100</t>
  </si>
  <si>
    <t>112151111</t>
  </si>
  <si>
    <t>Směrové kácení stromů s rozřezáním a odvětvením D kmene přes 100 do 200 mm</t>
  </si>
  <si>
    <t>-859006149</t>
  </si>
  <si>
    <t>Pokácení stromu směrové v celku s odřezáním kmene a s odvětvením průměru kmene přes 100 do 200 mm</t>
  </si>
  <si>
    <t>“ TZ  a výkresová příloha Stávající dřeviny - Součet ks</t>
  </si>
  <si>
    <t>112201111</t>
  </si>
  <si>
    <t>Odstranění pařezů D do 0,2 m v rovině a svahu do 1:5 s odklizením do 20 m a zasypáním jámy</t>
  </si>
  <si>
    <t>-508583142</t>
  </si>
  <si>
    <t>Odstranění pařezu v rovině nebo na svahu do 1:5 o průměru pařezu na řezné ploše do 200 mm</t>
  </si>
  <si>
    <t>162201411</t>
  </si>
  <si>
    <t>Vodorovné přemístění kmenů stromů listnatých do 1 km D kmene přes 100 do 300 mm</t>
  </si>
  <si>
    <t>552849168</t>
  </si>
  <si>
    <t>Vodorovné přemístění větví, kmenů nebo pařezů s naložením, složením a dopravou do 1000 m kmenů stromů listnatých, průměru přes 100 do 300 mm</t>
  </si>
  <si>
    <t>162201421</t>
  </si>
  <si>
    <t>Vodorovné přemístění pařezů do 1 km D přes 100 do 300 mm</t>
  </si>
  <si>
    <t>1258945109</t>
  </si>
  <si>
    <t>Vodorovné přemístění větví, kmenů nebo pařezů s naložením, složením a dopravou do 1000 m pařezů kmenů, průměru přes 100 do 300 mm</t>
  </si>
  <si>
    <t>162301951</t>
  </si>
  <si>
    <t>Příplatek k vodorovnému přemístění kmenů stromů listnatých D kmene přes 100 do 300 mm ZKD 1 km</t>
  </si>
  <si>
    <t>484444018</t>
  </si>
  <si>
    <t>Vodorovné přemístění větví, kmenů nebo pařezů s naložením, složením a dopravou Příplatek k cenám za každých dalších i započatých 1000 m přes 1000 m kmenů stromů listnatých, o průměru přes 100 do 300 mm</t>
  </si>
  <si>
    <t>"odvoz na vzdálenost do 15 km" 15*6</t>
  </si>
  <si>
    <t>162301971</t>
  </si>
  <si>
    <t>Příplatek k vodorovnému přemístění pařezů D přes 100 do 300 mm ZKD 1 km</t>
  </si>
  <si>
    <t>867702511</t>
  </si>
  <si>
    <t>Vodorovné přemístění větví, kmenů nebo pařezů s naložením, složením a dopravou Příplatek k cenám za každých dalších i započatých 1000 m přes 1000 m pařezů kmenů, průměru přes 100 do 300 mm</t>
  </si>
  <si>
    <t>R-997221645</t>
  </si>
  <si>
    <t>Poplatek za uložení na skládce (skládkovné) odpadu</t>
  </si>
  <si>
    <t>1889159039</t>
  </si>
  <si>
    <t>0,100</t>
  </si>
  <si>
    <t>02</t>
  </si>
  <si>
    <t>Výsadba stromů</t>
  </si>
  <si>
    <t>165235260</t>
  </si>
  <si>
    <t>“ TZ a výkresová příloha č.3 Návrh přesadby a dosadby dřevin - Součet ks</t>
  </si>
  <si>
    <t>184102116</t>
  </si>
  <si>
    <t>Výsadba dřeviny s balem D přes 0,6 do 0,8 m do jamky se zalitím v rovině a svahu do 1:5</t>
  </si>
  <si>
    <t>-36311264</t>
  </si>
  <si>
    <t>Výsadba dřeviny s balem do předem vyhloubené jamky se zalitím v rovině nebo na svahu do 1:5, při průměru balu přes 600 do 800 mm</t>
  </si>
  <si>
    <t>-1066186058</t>
  </si>
  <si>
    <t>“ TZ a výkresová příloha č.3 Přesadby a dosadby dřevin</t>
  </si>
  <si>
    <t>R-MAT-001</t>
  </si>
  <si>
    <t>Kůly</t>
  </si>
  <si>
    <t>2030572540</t>
  </si>
  <si>
    <t>“ TZ a výkresová příloha č.3 Přesadby a dosadby dřevin - 3ks/strom</t>
  </si>
  <si>
    <t>3*4</t>
  </si>
  <si>
    <t>R-MAT-002</t>
  </si>
  <si>
    <t>Příčky</t>
  </si>
  <si>
    <t>433183698</t>
  </si>
  <si>
    <t>R-MAT-003.1</t>
  </si>
  <si>
    <t>Popruh</t>
  </si>
  <si>
    <t>bm</t>
  </si>
  <si>
    <t>215255894</t>
  </si>
  <si>
    <t xml:space="preserve">“ TZ a výkresová příloha č.3 Návrh přesadby a dosadby dřevin - 1,5bm/strom               </t>
  </si>
  <si>
    <t>1,5*4</t>
  </si>
  <si>
    <t>184215413</t>
  </si>
  <si>
    <t>Zhotovení závlahové mísy dřevin D přes 1,0 m v rovině nebo na svahu do 1:5</t>
  </si>
  <si>
    <t>221964719</t>
  </si>
  <si>
    <t>“ TZ a výkresová příloha č.3 Přesadby a dosadby dřevin -  1,77m2/strom</t>
  </si>
  <si>
    <t>1,77*4</t>
  </si>
  <si>
    <t>184501131</t>
  </si>
  <si>
    <t>Zhotovení obalu z juty ve dvou vrstvách v rovině a svahu do 1:5</t>
  </si>
  <si>
    <t>-1240973988</t>
  </si>
  <si>
    <t>Zhotovení obalu kmene a spodních částí větví stromu z juty ve dvou vrstvách v rovině nebo na svahu do 1:5</t>
  </si>
  <si>
    <t>“ TZ a výkresová příloha č.3 Návrh přesadby a dosadby dřevin - 3m2/strom</t>
  </si>
  <si>
    <t>67390872</t>
  </si>
  <si>
    <t>M textilie jutařská – obalový pás 300 g/m2 0,1 x 10 m</t>
  </si>
  <si>
    <t>1229550296</t>
  </si>
  <si>
    <t>184502114</t>
  </si>
  <si>
    <t>Vyzvednutí dřeviny k přesazení s balem D přes 0,6 do 0,8 m v rovině a svahu do 1:5</t>
  </si>
  <si>
    <t>-42613526</t>
  </si>
  <si>
    <t>Vyzvednutí dřeviny k přesazení s balem v rovině nebo na svahu do 1:5, při průměru balu přes 600 do 800 mm</t>
  </si>
  <si>
    <t>184852321</t>
  </si>
  <si>
    <t>Řez stromu výchovný špičáků a keřových stromů v do 4 m</t>
  </si>
  <si>
    <t>-1761381904</t>
  </si>
  <si>
    <t>Řez stromů prováděný lezeckou technikou výchovný (S-RV) špičáky a keřové stromy, výšky do 4 m</t>
  </si>
  <si>
    <t>“ TZ a výkresová příloha č.3 Návrh přesadby a dosadby dřevin</t>
  </si>
  <si>
    <t>-1545233465</t>
  </si>
  <si>
    <t>“ TZ a výkresová příloha č.3 Návrh přesadby a dosadby dřevin - 1,77m2/strom</t>
  </si>
  <si>
    <t>10391100</t>
  </si>
  <si>
    <t>-1263358364</t>
  </si>
  <si>
    <t>1,77*4*0,2</t>
  </si>
  <si>
    <t>682908755</t>
  </si>
  <si>
    <t xml:space="preserve">“ TZ a výkresová příloha č.3 Návrh přesadby a dosadby dřevin - tableta 10g, 5ks/strom    </t>
  </si>
  <si>
    <t>0,010*5*4</t>
  </si>
  <si>
    <t>R-MAT-003</t>
  </si>
  <si>
    <t>Tabletované hnojivo na bázi NPK "5 ks / strom"</t>
  </si>
  <si>
    <t>-1334944848</t>
  </si>
  <si>
    <t>“ TZ a výkresová příloha č.3 Návrh přesadby a dosadby dřevin - 5ks/strom</t>
  </si>
  <si>
    <t>5*4</t>
  </si>
  <si>
    <t>185804311</t>
  </si>
  <si>
    <t>Zalití rostlin vodou plocha do 20 m2</t>
  </si>
  <si>
    <t>-1520515055</t>
  </si>
  <si>
    <t>Zalití rostlin vodou plochy záhonů jednotlivě do 20 m2</t>
  </si>
  <si>
    <t>“ TZ a výkresová příloha č.3 Návrh přesadby a dosadby dřevin - 100l/strom</t>
  </si>
  <si>
    <t>100*4/1000</t>
  </si>
  <si>
    <t>461758169</t>
  </si>
  <si>
    <t>-1577767288</t>
  </si>
  <si>
    <t>“ TZ a výkresová příloha č.3 Návrh přesadby a dosadby dřevin - 100l/strom,dovoz na vzd</t>
  </si>
  <si>
    <t xml:space="preserve">"na vzdálenost do 15 km – 15*4"  100*4/1000 *15  </t>
  </si>
  <si>
    <t>998231311</t>
  </si>
  <si>
    <t>Přesun hmot pro sadovnické a krajinářské úpravy vodorovně do 5000 m</t>
  </si>
  <si>
    <t>-642287602</t>
  </si>
  <si>
    <t>Přesun hmot pro sadovnické a krajinářské úpravy - strojně dopravní vzdálenost do 5000 m</t>
  </si>
  <si>
    <t>03</t>
  </si>
  <si>
    <t>Přesadba a dosadba keřů</t>
  </si>
  <si>
    <t>119003217</t>
  </si>
  <si>
    <t>Mobilní plotová zábrana vyplněná dráty výšky do 1,5 m pro zabezpečení výkopu zřízení</t>
  </si>
  <si>
    <t>236460504</t>
  </si>
  <si>
    <t>Pomocné konstrukce při zabezpečení výkopu svislé ocelové mobilní oplocení, výšky do 1,5 m panely vyplněné dráty zřízení</t>
  </si>
  <si>
    <t xml:space="preserve">“ TZ a výkresová příloha č.3 Návrh přesadby a dosadby dřevin´                                                        </t>
  </si>
  <si>
    <t>200</t>
  </si>
  <si>
    <t>119005132</t>
  </si>
  <si>
    <t>Vytyčení výsadeb zapojených nebo v záhonu plochy přes 100 m2 s rozmístěním rostlin do plochy nepravidelně</t>
  </si>
  <si>
    <t>1181397516</t>
  </si>
  <si>
    <t>Vytyčení výsadeb s rozmístěním rostlin dle projektové dokumentace zapojených nebo v záhonu, plochy přes 100 m2 do plochy individuálně</t>
  </si>
  <si>
    <t>448 "dosadba dřevin"</t>
  </si>
  <si>
    <t>183111113</t>
  </si>
  <si>
    <t>Hloubení jamek bez výměny půdy zeminy skupiny 1 až 4 obj přes 0,005 do 0,01 m3 v rovině a svahu do 1:5</t>
  </si>
  <si>
    <t>-96497495</t>
  </si>
  <si>
    <t>Hloubení jamek pro vysazování rostlin v zemině skupiny 1 až 4 bez výměny půdy v rovině nebo na svahu do 1:5, objemu přes 0,005 do 0,01 m3</t>
  </si>
  <si>
    <t xml:space="preserve">“ TZ a výkresová příloha č.3 Návrh přesadby a dosadby dřevin´  </t>
  </si>
  <si>
    <t>56 "dosadba dřevin"</t>
  </si>
  <si>
    <t>183205111</t>
  </si>
  <si>
    <t>Založení záhonu v rovině a svahu do 1:5 zemina skupiny 1 a 2</t>
  </si>
  <si>
    <t>2123068817</t>
  </si>
  <si>
    <t>Založení záhonu pro výsadbu rostlin v rovině nebo na svahu do 1:5 v zemině skupiny 1 až 2</t>
  </si>
  <si>
    <t>183211313</t>
  </si>
  <si>
    <t>Výsadba cibulí nebo hlíz</t>
  </si>
  <si>
    <t>-1301523418</t>
  </si>
  <si>
    <t>Výsadba květin do připravené půdy se zalitím do připravené půdy, se zalitím cibulí nebo hlíz</t>
  </si>
  <si>
    <t>184102113</t>
  </si>
  <si>
    <t>Výsadba dřeviny s balem D přes 0,3 do 0,4 m do jamky se zalitím v rovině a svahu do 1:5</t>
  </si>
  <si>
    <t>506571204</t>
  </si>
  <si>
    <t>Výsadba dřeviny s balem do předem vyhloubené jamky se zalitím v rovině nebo na svahu do 1:5, při průměru balu přes 300 do 400 mm</t>
  </si>
  <si>
    <t>R-MAT-007</t>
  </si>
  <si>
    <t>Cornus alba ´Siberian Pearl´ 60-80</t>
  </si>
  <si>
    <t>290883213</t>
  </si>
  <si>
    <t>R-MAT-008</t>
  </si>
  <si>
    <t>Lonicera tatarica ´Arnold Red´ 60-80</t>
  </si>
  <si>
    <t>305459304</t>
  </si>
  <si>
    <t>R-MAT-009</t>
  </si>
  <si>
    <t>Physocarpus opulifolius ´Schuch´ 60-80</t>
  </si>
  <si>
    <t>-1753628706</t>
  </si>
  <si>
    <t>R-MAT-010</t>
  </si>
  <si>
    <t>Viburnum plicatum ´Mariesii´  60-80</t>
  </si>
  <si>
    <t>-2004905570</t>
  </si>
  <si>
    <t>R-MAT-011</t>
  </si>
  <si>
    <t>Viburnum opulus ´Roseum´ 60-80</t>
  </si>
  <si>
    <t>-1957051495</t>
  </si>
  <si>
    <t>R-MAT-012</t>
  </si>
  <si>
    <t>Weigela florida ´Bristol Ruby´ 60-80</t>
  </si>
  <si>
    <t>1195170836</t>
  </si>
  <si>
    <t>184851412</t>
  </si>
  <si>
    <t>Zpětný řez netrnitých keřů po výsadbě v přes 0,5 do 1 m</t>
  </si>
  <si>
    <t>1000083760</t>
  </si>
  <si>
    <t>Zpětný řez keřů po výsadbě netrnitých, výšky přes 0,5 m do 1 m</t>
  </si>
  <si>
    <t xml:space="preserve">“ TZ a výkresová příloha č.3 Návrh přesadby a dosadby dřevin´                                                         </t>
  </si>
  <si>
    <t>56 "dosadby"</t>
  </si>
  <si>
    <t>-389235913</t>
  </si>
  <si>
    <t>“ TZ a výkresová příloha č.3 Návrh přesadby a dosadby dřevin´</t>
  </si>
  <si>
    <t>1959023275</t>
  </si>
  <si>
    <t>“ TZ a výkresová příloha č.3 Návrh přesadby a dosadby dřevin - 0,15m</t>
  </si>
  <si>
    <t>448*0,15 "dosadba dřevin"</t>
  </si>
  <si>
    <t>185802114</t>
  </si>
  <si>
    <t>-1141426316</t>
  </si>
  <si>
    <t>“ TZ a výkresová příloha č.3 Návrh přesadby a dosadby dřevin - tableta 10g 1ks/keř</t>
  </si>
  <si>
    <t>10*1*56/1000/1000</t>
  </si>
  <si>
    <t>R-MAT-005</t>
  </si>
  <si>
    <t>Tabletované hnojivo na bázi NPK "1 ks / strom"</t>
  </si>
  <si>
    <t>-1219553899</t>
  </si>
  <si>
    <t>“ TZ a výkresová příloha č.3 Návrh přesadby a dosadby dřevin - 1ks/keř</t>
  </si>
  <si>
    <t>1*574</t>
  </si>
  <si>
    <t>728237025</t>
  </si>
  <si>
    <t>“ TZ a výkresová příloha č.3 Návrh přesadby a dosadby dřevin - 10l/keř</t>
  </si>
  <si>
    <t>10*56/1000</t>
  </si>
  <si>
    <t>-2090123380</t>
  </si>
  <si>
    <t>-1607799476</t>
  </si>
  <si>
    <t>"dovoz na vzdálenost 15 km" 10*56/1000*15</t>
  </si>
  <si>
    <t>-836501106</t>
  </si>
  <si>
    <t>04</t>
  </si>
  <si>
    <t>Založení trávníku po odstraněných dřevinách</t>
  </si>
  <si>
    <t>181114711</t>
  </si>
  <si>
    <t>Odstranění kamene sebráním a naložením na dopravní prostředek hmotnosti jednotlivě do 15 kg</t>
  </si>
  <si>
    <t>-1496173989</t>
  </si>
  <si>
    <t>Odstranění kamene z pozemku sebráním kamene, hmotnosti jednotlivě do 15 kg</t>
  </si>
  <si>
    <t>181451311</t>
  </si>
  <si>
    <t>Založení trávníku strojně v jedné operaci v rovině nebo na svahu do 1:5</t>
  </si>
  <si>
    <t>-1385960523</t>
  </si>
  <si>
    <t>Založení trávníku strojně výsevem včetně utažení na ploše v rovině nebo na svahu do 1:5</t>
  </si>
  <si>
    <t xml:space="preserve">"TZ a výkresová příloha č.3 Návrh přesadby a dosadby dřevin - Součet ploch"  4240 "m2" </t>
  </si>
  <si>
    <t>"Odpočet ploch zatravňovaných v rámci jednotlivých SO" - 1983,6 - 784,4</t>
  </si>
  <si>
    <t>R-MAT-014</t>
  </si>
  <si>
    <t>osivo směs travní parková okrasná</t>
  </si>
  <si>
    <t>804459425</t>
  </si>
  <si>
    <t>“ TZ a výkresová příloha č.3 Návrh přesadby a dosadby dřevin - 30 g/m2</t>
  </si>
  <si>
    <t>0,030*(4240-(1983,6+784,4))</t>
  </si>
  <si>
    <t>183403113</t>
  </si>
  <si>
    <t>Obdělání půdy frézováním v rovině a svahu do 1:5</t>
  </si>
  <si>
    <t>-712172664</t>
  </si>
  <si>
    <t>Obdělání půdy frézováním v rovině nebo na svahu do 1:5</t>
  </si>
  <si>
    <t xml:space="preserve">“ TZ a výkresová příloha č.3 Návrh přesadby a dosadby dřevin´                                                                                       </t>
  </si>
  <si>
    <t>4240</t>
  </si>
  <si>
    <t>183403153</t>
  </si>
  <si>
    <t>Obdělání půdy hrabáním v rovině a svahu do 1:5</t>
  </si>
  <si>
    <t>-2125979639</t>
  </si>
  <si>
    <t>Obdělání půdy hrabáním v rovině nebo na svahu do 1:5</t>
  </si>
  <si>
    <t>“ TZ a výkresová příloha č.3 Přesadby a dosadby dřevin - 1x</t>
  </si>
  <si>
    <t>1*4240</t>
  </si>
  <si>
    <t>183403161</t>
  </si>
  <si>
    <t>Obdělání půdy válením v rovině a svahu do 1:5</t>
  </si>
  <si>
    <t>1400064615</t>
  </si>
  <si>
    <t>Obdělání půdy válením v rovině nebo na svahu do 1:5</t>
  </si>
  <si>
    <t>184853511</t>
  </si>
  <si>
    <t>Chemické odplevelení před založením kultury přes 20 m2 postřikem na široko v rovině a svahu do 1:5 strojně</t>
  </si>
  <si>
    <t>-1612996460</t>
  </si>
  <si>
    <t>Chemické odplevelení půdy před založením kultury, trávníku nebo zpevněných ploch strojně o výměře jednotlivě přes 20 m2 postřikem na široko v rovině nebo na svahu do 1:5</t>
  </si>
  <si>
    <t xml:space="preserve">“ TZ a výkresová příloha č.3 Návrh přesadby a dosadby dřevin - Součet ploch  4240 m2 </t>
  </si>
  <si>
    <t>R-MAT-013</t>
  </si>
  <si>
    <t>herbicid totální na bázi glyfosátu  2 l /ha</t>
  </si>
  <si>
    <t>l</t>
  </si>
  <si>
    <t>-2134312622</t>
  </si>
  <si>
    <t>“ TZ a výkresová příloha č.3 Návrh přesadby a dosadby dřevin - Součet ploch 2 l / ha, 4240m2</t>
  </si>
  <si>
    <t>4240*2/10000</t>
  </si>
  <si>
    <t>-1294460977</t>
  </si>
  <si>
    <t>VON - Vedlejší a ostatní náklady</t>
  </si>
  <si>
    <t>01 - Vedlejší rozpočtové náklady</t>
  </si>
  <si>
    <t>02 - Projektová dokumentace - ostatní náklady</t>
  </si>
  <si>
    <t>03 - Geodetické práce a vytýčení - ostatní náklady</t>
  </si>
  <si>
    <t>04 - Ostatní náklady</t>
  </si>
  <si>
    <t>Vedlejší rozpočtové náklady</t>
  </si>
  <si>
    <t>01.01</t>
  </si>
  <si>
    <t>Kompletní zařízení staveniště, vč. zajištění vody a el. energie</t>
  </si>
  <si>
    <t>1043675682</t>
  </si>
  <si>
    <t xml:space="preserve">Kompletní zařízení staveniště, vč. zajištění vody a el. energie
Zahrnuje i označení staveniště, opatření proti pádu do výkopu atd.
Opratření pro zamezení poškození dlažby pod plochu zařízení staveniště.
Oplocení zařízení staveniště (obvod cca 70 m)
Bybavení staveniště pro případ havárie - sorbent přítomen na stavbě.
Minimální požadavky viz D.1 Technická zpráva kap. D.1.2.1 </t>
  </si>
  <si>
    <t>Projektová dokumentace - ostatní náklady</t>
  </si>
  <si>
    <t>02.01</t>
  </si>
  <si>
    <t>Dokumentace zajišťovaní zhotovitelem stavby vč. harmonogramu prací</t>
  </si>
  <si>
    <t>-932420661</t>
  </si>
  <si>
    <t xml:space="preserve">Dokumentace zajišťovaní zhotovitelem stavby vč. harmonogramu prací
Minimální požadavky viz Technickou zprávu kap. D1.2.4 v příloze D.1
</t>
  </si>
  <si>
    <t>02.02</t>
  </si>
  <si>
    <t>Vypracování povodňového plánu pro realizaci stavby</t>
  </si>
  <si>
    <t>kpl</t>
  </si>
  <si>
    <t>-2012218058</t>
  </si>
  <si>
    <t>02.03</t>
  </si>
  <si>
    <t>Vypracování povodňového plánu pro provoz realizovaného díla</t>
  </si>
  <si>
    <t>-953876892</t>
  </si>
  <si>
    <t>02.04</t>
  </si>
  <si>
    <t>Vypracování projektu skutečného provedení díla</t>
  </si>
  <si>
    <t>1814294429</t>
  </si>
  <si>
    <t>Geodetické práce a vytýčení - ostatní náklady</t>
  </si>
  <si>
    <t>03.01</t>
  </si>
  <si>
    <t>Zajištění veškerých geodetických prací souvisejících s realizací díla</t>
  </si>
  <si>
    <t>soubor</t>
  </si>
  <si>
    <t>393335225</t>
  </si>
  <si>
    <t>03.02</t>
  </si>
  <si>
    <t>Zajištění vytýčení veškerých podzemních zařízení, inženýrských sítí</t>
  </si>
  <si>
    <t>1122964607</t>
  </si>
  <si>
    <t>03.03</t>
  </si>
  <si>
    <t>Vypracování geodetického zaměření skutečného stavu</t>
  </si>
  <si>
    <t>550151299</t>
  </si>
  <si>
    <t>Ostatní náklady</t>
  </si>
  <si>
    <t>04.01</t>
  </si>
  <si>
    <t>Záchranný archeologický průzkum</t>
  </si>
  <si>
    <t>-1892946881</t>
  </si>
  <si>
    <t>04.02</t>
  </si>
  <si>
    <t>Přesunutí 19 ks kamenů u Archeoparku (pro zajištění příjezdu) předpokládaná hmotnost kamene do 2t, vč.uložení a přemístění zpět po dokončení stavby</t>
  </si>
  <si>
    <t>-431009101</t>
  </si>
  <si>
    <t>Poznámka k položce:
Před zahájením prací pro zajištění příjezdu a prostoru stavebních objektů bude přesunuto 19 ks kamenů (12x u SO-01, 7x u SO-02) Archeoparku. Předpokládaná hmotnost kamene je do 2 tun. Po dokončení prací budou navráceny na původní místo, ale mimo objekty. Jestliže kameny jsou umístěny v ploše vsakovací nádrže, je třeba se dohodnout s investorem o jejich novém umístění.</t>
  </si>
  <si>
    <t>04.03</t>
  </si>
  <si>
    <t>Provedení pasportizace stávajících nemovitostí (vč. pozemků a komunikací) a jejich příslušenství, zajištění fotodokumentace stávajícího stavu přístupových komunikací</t>
  </si>
  <si>
    <t>-1761945031</t>
  </si>
  <si>
    <t>04.04</t>
  </si>
  <si>
    <t>Ověření hloubky napojení přípojek dešťové kanalizace u budovy a všech dotčených šachet</t>
  </si>
  <si>
    <t>1305358122</t>
  </si>
  <si>
    <t>Poznámka k položce:
Před započetím prací na daném SO je nutné správně označit vývody vnitřních dešťových přípojek z budovy a u všech dotčených šachet ověřit hloubky napojení přítoků! V případě nejasností určení dešťové/splaškové přípojky budou provedeny ověřovací zkoušky – nalití vody do okapového svodu.</t>
  </si>
  <si>
    <t>04.05</t>
  </si>
  <si>
    <t>Opatření výjezdu ze staveniště odpovídajícím dopravním značením (zřízení, pronájem, odstranění) - DIO</t>
  </si>
  <si>
    <t>-1807710676</t>
  </si>
  <si>
    <t>04.06</t>
  </si>
  <si>
    <t>Zajištění fotodokumentace veškerých konstrukcí, které budou v průběhu výstavby skryty nebo zakryty</t>
  </si>
  <si>
    <t>-540889712</t>
  </si>
  <si>
    <t>04.07</t>
  </si>
  <si>
    <t>Čištění vozidel, údržování příjezdných komunikací - odstraňování znečištění</t>
  </si>
  <si>
    <t>1527266982</t>
  </si>
  <si>
    <t>04.08</t>
  </si>
  <si>
    <t>Uvedení veškerých stavbou dotčených pozemků a ploch do původního stavu</t>
  </si>
  <si>
    <t>-401865068</t>
  </si>
  <si>
    <t>04.09</t>
  </si>
  <si>
    <t>Kolaudační rozhodnutí včetně všech nezbytných kroků, které jsou k udělení rozhodnutí nezbytné</t>
  </si>
  <si>
    <t>219693018</t>
  </si>
  <si>
    <t>SEZNAM FIGUR</t>
  </si>
  <si>
    <t>Výměra</t>
  </si>
  <si>
    <t xml:space="preserve"> SO 01</t>
  </si>
  <si>
    <t>Použití figury:</t>
  </si>
  <si>
    <t xml:space="preserve"> SO 02</t>
  </si>
  <si>
    <t xml:space="preserve"> SO 03</t>
  </si>
  <si>
    <t xml:space="preserve"> SO 04</t>
  </si>
  <si>
    <t xml:space="preserve"> SO 05</t>
  </si>
  <si>
    <t xml:space="preserve"> SO 06</t>
  </si>
  <si>
    <t xml:space="preserve"> SO 07</t>
  </si>
  <si>
    <t xml:space="preserve"> SO 08</t>
  </si>
  <si>
    <t>odstr_keř</t>
  </si>
  <si>
    <t>Odstranění keřů</t>
  </si>
  <si>
    <t>štepky</t>
  </si>
  <si>
    <t>Rozdrcená dřevní hmota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</si>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</sst>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53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color rgb="FF0000A8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8"/>
      <color rgb="FF000000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i/>
      <sz val="7"/>
      <color rgb="FF969696"/>
      <name val="Arial CE"/>
      <family val="2"/>
    </font>
    <font>
      <b/>
      <sz val="9"/>
      <name val="Arial CE"/>
      <family val="2"/>
    </font>
    <font>
      <sz val="8"/>
      <name val="Trebuchet MS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1" fillId="0" borderId="0" applyNumberFormat="0" applyFill="0" applyBorder="0" applyAlignment="0" applyProtection="0"/>
  </cellStyleXfs>
  <cellXfs count="328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/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3" xfId="0" applyBorder="1" applyAlignment="1">
      <alignment vertical="center"/>
    </xf>
    <xf numFmtId="0" fontId="19" fillId="0" borderId="5" xfId="0" applyFont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3" borderId="0" xfId="0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0" fillId="3" borderId="7" xfId="0" applyFill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2" fillId="0" borderId="0" xfId="0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4" borderId="7" xfId="0" applyFill="1" applyBorder="1" applyAlignment="1">
      <alignment vertical="center"/>
    </xf>
    <xf numFmtId="0" fontId="23" fillId="4" borderId="13" xfId="0" applyFont="1" applyFill="1" applyBorder="1" applyAlignment="1">
      <alignment horizontal="center" vertical="center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vertical="center"/>
    </xf>
    <xf numFmtId="0" fontId="5" fillId="0" borderId="3" xfId="0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vertical="center"/>
    </xf>
    <xf numFmtId="4" fontId="25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21" fillId="0" borderId="18" xfId="0" applyNumberFormat="1" applyFont="1" applyBorder="1" applyAlignment="1">
      <alignment vertical="center"/>
    </xf>
    <xf numFmtId="4" fontId="21" fillId="0" borderId="0" xfId="0" applyNumberFormat="1" applyFont="1" applyAlignment="1">
      <alignment vertical="center"/>
    </xf>
    <xf numFmtId="166" fontId="21" fillId="0" borderId="0" xfId="0" applyNumberFormat="1" applyFont="1" applyAlignment="1">
      <alignment vertical="center"/>
    </xf>
    <xf numFmtId="4" fontId="21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30" fillId="0" borderId="18" xfId="0" applyNumberFormat="1" applyFont="1" applyBorder="1" applyAlignment="1">
      <alignment vertical="center"/>
    </xf>
    <xf numFmtId="4" fontId="30" fillId="0" borderId="0" xfId="0" applyNumberFormat="1" applyFont="1" applyAlignment="1">
      <alignment vertical="center"/>
    </xf>
    <xf numFmtId="166" fontId="30" fillId="0" borderId="0" xfId="0" applyNumberFormat="1" applyFont="1" applyAlignment="1">
      <alignment vertical="center"/>
    </xf>
    <xf numFmtId="4" fontId="30" fillId="0" borderId="12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4" fontId="30" fillId="0" borderId="19" xfId="0" applyNumberFormat="1" applyFont="1" applyBorder="1" applyAlignment="1">
      <alignment vertical="center"/>
    </xf>
    <xf numFmtId="4" fontId="30" fillId="0" borderId="20" xfId="0" applyNumberFormat="1" applyFont="1" applyBorder="1" applyAlignment="1">
      <alignment vertical="center"/>
    </xf>
    <xf numFmtId="166" fontId="30" fillId="0" borderId="20" xfId="0" applyNumberFormat="1" applyFont="1" applyBorder="1" applyAlignment="1">
      <alignment vertical="center"/>
    </xf>
    <xf numFmtId="4" fontId="30" fillId="0" borderId="21" xfId="0" applyNumberFormat="1" applyFont="1" applyBorder="1" applyAlignment="1">
      <alignment vertical="center"/>
    </xf>
    <xf numFmtId="0" fontId="31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0" fillId="0" borderId="3" xfId="0" applyBorder="1" applyAlignment="1">
      <alignment vertical="center" wrapText="1"/>
    </xf>
    <xf numFmtId="0" fontId="19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13" xfId="0" applyFill="1" applyBorder="1" applyAlignment="1">
      <alignment vertical="center"/>
    </xf>
    <xf numFmtId="0" fontId="23" fillId="4" borderId="0" xfId="0" applyFont="1" applyFill="1" applyAlignment="1">
      <alignment horizontal="left" vertical="center"/>
    </xf>
    <xf numFmtId="0" fontId="23" fillId="4" borderId="0" xfId="0" applyFont="1" applyFill="1" applyAlignment="1">
      <alignment horizontal="right" vertical="center"/>
    </xf>
    <xf numFmtId="0" fontId="33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20" xfId="0" applyFont="1" applyBorder="1" applyAlignment="1">
      <alignment horizontal="left" vertical="center"/>
    </xf>
    <xf numFmtId="0" fontId="8" fillId="0" borderId="20" xfId="0" applyFont="1" applyBorder="1" applyAlignment="1">
      <alignment vertical="center"/>
    </xf>
    <xf numFmtId="4" fontId="8" fillId="0" borderId="20" xfId="0" applyNumberFormat="1" applyFont="1" applyBorder="1" applyAlignment="1">
      <alignment vertical="center"/>
    </xf>
    <xf numFmtId="0" fontId="0" fillId="0" borderId="3" xfId="0" applyBorder="1" applyAlignment="1">
      <alignment horizontal="center" vertical="center" wrapText="1"/>
    </xf>
    <xf numFmtId="0" fontId="23" fillId="4" borderId="14" xfId="0" applyFont="1" applyFill="1" applyBorder="1" applyAlignment="1">
      <alignment horizontal="center" vertical="center" wrapText="1"/>
    </xf>
    <xf numFmtId="0" fontId="23" fillId="4" borderId="15" xfId="0" applyFont="1" applyFill="1" applyBorder="1" applyAlignment="1">
      <alignment horizontal="center" vertical="center" wrapText="1"/>
    </xf>
    <xf numFmtId="0" fontId="23" fillId="4" borderId="16" xfId="0" applyFont="1" applyFill="1" applyBorder="1" applyAlignment="1">
      <alignment horizontal="center" vertical="center" wrapText="1"/>
    </xf>
    <xf numFmtId="4" fontId="25" fillId="0" borderId="0" xfId="0" applyNumberFormat="1" applyFont="1"/>
    <xf numFmtId="166" fontId="34" fillId="0" borderId="10" xfId="0" applyNumberFormat="1" applyFont="1" applyBorder="1"/>
    <xf numFmtId="166" fontId="34" fillId="0" borderId="11" xfId="0" applyNumberFormat="1" applyFont="1" applyBorder="1"/>
    <xf numFmtId="4" fontId="35" fillId="0" borderId="0" xfId="0" applyNumberFormat="1" applyFont="1" applyAlignment="1">
      <alignment vertical="center"/>
    </xf>
    <xf numFmtId="0" fontId="9" fillId="0" borderId="3" xfId="0" applyFont="1" applyBorder="1"/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Protection="1">
      <protection locked="0"/>
    </xf>
    <xf numFmtId="4" fontId="7" fillId="0" borderId="0" xfId="0" applyNumberFormat="1" applyFont="1"/>
    <xf numFmtId="0" fontId="9" fillId="0" borderId="18" xfId="0" applyFont="1" applyBorder="1"/>
    <xf numFmtId="166" fontId="9" fillId="0" borderId="0" xfId="0" applyNumberFormat="1" applyFont="1"/>
    <xf numFmtId="166" fontId="9" fillId="0" borderId="12" xfId="0" applyNumberFormat="1" applyFont="1" applyBorder="1"/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/>
    <xf numFmtId="0" fontId="23" fillId="0" borderId="22" xfId="0" applyFont="1" applyBorder="1" applyAlignment="1">
      <alignment horizontal="center" vertical="center"/>
    </xf>
    <xf numFmtId="49" fontId="23" fillId="0" borderId="22" xfId="0" applyNumberFormat="1" applyFont="1" applyBorder="1" applyAlignment="1">
      <alignment horizontal="left" vertical="center" wrapText="1"/>
    </xf>
    <xf numFmtId="0" fontId="23" fillId="0" borderId="22" xfId="0" applyFont="1" applyBorder="1" applyAlignment="1">
      <alignment horizontal="left" vertical="center" wrapText="1"/>
    </xf>
    <xf numFmtId="0" fontId="23" fillId="0" borderId="22" xfId="0" applyFont="1" applyBorder="1" applyAlignment="1">
      <alignment horizontal="center" vertical="center" wrapText="1"/>
    </xf>
    <xf numFmtId="167" fontId="23" fillId="0" borderId="22" xfId="0" applyNumberFormat="1" applyFont="1" applyBorder="1" applyAlignment="1">
      <alignment vertical="center"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>
      <alignment vertical="center"/>
    </xf>
    <xf numFmtId="0" fontId="24" fillId="2" borderId="18" xfId="0" applyFont="1" applyFill="1" applyBorder="1" applyAlignment="1" applyProtection="1">
      <alignment horizontal="left" vertical="center"/>
      <protection locked="0"/>
    </xf>
    <xf numFmtId="0" fontId="24" fillId="0" borderId="0" xfId="0" applyFont="1" applyAlignment="1">
      <alignment horizontal="center" vertical="center"/>
    </xf>
    <xf numFmtId="166" fontId="24" fillId="0" borderId="0" xfId="0" applyNumberFormat="1" applyFont="1" applyAlignment="1">
      <alignment vertical="center"/>
    </xf>
    <xf numFmtId="166" fontId="24" fillId="0" borderId="12" xfId="0" applyNumberFormat="1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4" fontId="0" fillId="0" borderId="0" xfId="0" applyNumberFormat="1" applyAlignment="1">
      <alignment vertical="center"/>
    </xf>
    <xf numFmtId="0" fontId="36" fillId="0" borderId="0" xfId="0" applyFont="1" applyAlignment="1">
      <alignment horizontal="left" vertical="center"/>
    </xf>
    <xf numFmtId="0" fontId="37" fillId="0" borderId="0" xfId="0" applyFont="1" applyAlignment="1">
      <alignment horizontal="left" vertical="center" wrapText="1"/>
    </xf>
    <xf numFmtId="0" fontId="0" fillId="0" borderId="0" xfId="0" applyAlignment="1" applyProtection="1">
      <alignment vertical="center"/>
      <protection locked="0"/>
    </xf>
    <xf numFmtId="0" fontId="0" fillId="0" borderId="18" xfId="0" applyBorder="1" applyAlignment="1">
      <alignment vertical="center"/>
    </xf>
    <xf numFmtId="0" fontId="38" fillId="0" borderId="0" xfId="0" applyFont="1" applyAlignment="1">
      <alignment horizontal="left" vertical="center"/>
    </xf>
    <xf numFmtId="0" fontId="39" fillId="0" borderId="0" xfId="20" applyFont="1" applyAlignment="1" applyProtection="1">
      <alignment vertical="center" wrapText="1"/>
      <protection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8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8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 applyProtection="1">
      <alignment vertical="center"/>
      <protection locked="0"/>
    </xf>
    <xf numFmtId="0" fontId="12" fillId="0" borderId="18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40" fillId="0" borderId="22" xfId="0" applyFont="1" applyBorder="1" applyAlignment="1">
      <alignment horizontal="center" vertical="center"/>
    </xf>
    <xf numFmtId="49" fontId="40" fillId="0" borderId="22" xfId="0" applyNumberFormat="1" applyFont="1" applyBorder="1" applyAlignment="1">
      <alignment horizontal="left" vertical="center" wrapText="1"/>
    </xf>
    <xf numFmtId="0" fontId="40" fillId="0" borderId="22" xfId="0" applyFont="1" applyBorder="1" applyAlignment="1">
      <alignment horizontal="left" vertical="center" wrapText="1"/>
    </xf>
    <xf numFmtId="0" fontId="40" fillId="0" borderId="22" xfId="0" applyFont="1" applyBorder="1" applyAlignment="1">
      <alignment horizontal="center" vertical="center" wrapText="1"/>
    </xf>
    <xf numFmtId="167" fontId="40" fillId="0" borderId="22" xfId="0" applyNumberFormat="1" applyFont="1" applyBorder="1" applyAlignment="1">
      <alignment vertical="center"/>
    </xf>
    <xf numFmtId="4" fontId="40" fillId="2" borderId="22" xfId="0" applyNumberFormat="1" applyFont="1" applyFill="1" applyBorder="1" applyAlignment="1" applyProtection="1">
      <alignment vertical="center"/>
      <protection locked="0"/>
    </xf>
    <xf numFmtId="4" fontId="40" fillId="0" borderId="22" xfId="0" applyNumberFormat="1" applyFont="1" applyBorder="1" applyAlignment="1">
      <alignment vertical="center"/>
    </xf>
    <xf numFmtId="0" fontId="41" fillId="0" borderId="3" xfId="0" applyFont="1" applyBorder="1" applyAlignment="1">
      <alignment vertical="center"/>
    </xf>
    <xf numFmtId="0" fontId="40" fillId="2" borderId="18" xfId="0" applyFont="1" applyFill="1" applyBorder="1" applyAlignment="1" applyProtection="1">
      <alignment horizontal="left" vertical="center"/>
      <protection locked="0"/>
    </xf>
    <xf numFmtId="0" fontId="40" fillId="0" borderId="0" xfId="0" applyFont="1" applyAlignment="1">
      <alignment horizontal="center" vertical="center"/>
    </xf>
    <xf numFmtId="0" fontId="42" fillId="0" borderId="0" xfId="0" applyFont="1" applyAlignment="1">
      <alignment vertical="center" wrapText="1"/>
    </xf>
    <xf numFmtId="0" fontId="10" fillId="0" borderId="19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0" fillId="0" borderId="21" xfId="0" applyFont="1" applyBorder="1" applyAlignment="1">
      <alignment vertical="center"/>
    </xf>
    <xf numFmtId="0" fontId="13" fillId="0" borderId="3" xfId="0" applyFont="1" applyBorder="1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 wrapText="1"/>
    </xf>
    <xf numFmtId="167" fontId="13" fillId="0" borderId="0" xfId="0" applyNumberFormat="1" applyFont="1" applyAlignment="1">
      <alignment vertical="center"/>
    </xf>
    <xf numFmtId="0" fontId="13" fillId="0" borderId="0" xfId="0" applyFont="1" applyAlignment="1" applyProtection="1">
      <alignment vertical="center"/>
      <protection locked="0"/>
    </xf>
    <xf numFmtId="0" fontId="13" fillId="0" borderId="18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5" fillId="0" borderId="0" xfId="0" applyFont="1" applyAlignment="1">
      <alignment horizontal="left" vertical="center" wrapText="1"/>
    </xf>
    <xf numFmtId="0" fontId="43" fillId="0" borderId="14" xfId="0" applyFont="1" applyBorder="1" applyAlignment="1">
      <alignment horizontal="left" vertical="center" wrapText="1"/>
    </xf>
    <xf numFmtId="0" fontId="43" fillId="0" borderId="22" xfId="0" applyFont="1" applyBorder="1" applyAlignment="1">
      <alignment horizontal="left" vertical="center" wrapText="1"/>
    </xf>
    <xf numFmtId="0" fontId="43" fillId="0" borderId="22" xfId="0" applyFont="1" applyBorder="1" applyAlignment="1">
      <alignment horizontal="left" vertical="center"/>
    </xf>
    <xf numFmtId="167" fontId="43" fillId="0" borderId="16" xfId="0" applyNumberFormat="1" applyFont="1" applyBorder="1" applyAlignment="1">
      <alignment vertical="center"/>
    </xf>
    <xf numFmtId="0" fontId="0" fillId="0" borderId="0" xfId="0" applyAlignment="1">
      <alignment horizontal="left" vertical="center" wrapText="1"/>
    </xf>
    <xf numFmtId="167" fontId="0" fillId="0" borderId="0" xfId="0" applyNumberFormat="1" applyAlignment="1">
      <alignment vertical="center"/>
    </xf>
    <xf numFmtId="0" fontId="35" fillId="0" borderId="0" xfId="0" applyFont="1" applyAlignment="1">
      <alignment horizontal="left" vertical="center"/>
    </xf>
    <xf numFmtId="0" fontId="0" fillId="0" borderId="0" xfId="0" applyAlignment="1">
      <alignment vertical="top"/>
    </xf>
    <xf numFmtId="0" fontId="44" fillId="0" borderId="23" xfId="0" applyFont="1" applyBorder="1" applyAlignment="1">
      <alignment vertical="center" wrapText="1"/>
    </xf>
    <xf numFmtId="0" fontId="44" fillId="0" borderId="24" xfId="0" applyFont="1" applyBorder="1" applyAlignment="1">
      <alignment vertical="center" wrapText="1"/>
    </xf>
    <xf numFmtId="0" fontId="44" fillId="0" borderId="25" xfId="0" applyFont="1" applyBorder="1" applyAlignment="1">
      <alignment vertical="center" wrapText="1"/>
    </xf>
    <xf numFmtId="0" fontId="44" fillId="0" borderId="26" xfId="0" applyFont="1" applyBorder="1" applyAlignment="1">
      <alignment horizontal="center" vertical="center" wrapText="1"/>
    </xf>
    <xf numFmtId="0" fontId="44" fillId="0" borderId="27" xfId="0" applyFont="1" applyBorder="1" applyAlignment="1">
      <alignment horizontal="center" vertical="center" wrapText="1"/>
    </xf>
    <xf numFmtId="0" fontId="44" fillId="0" borderId="26" xfId="0" applyFont="1" applyBorder="1" applyAlignment="1">
      <alignment vertical="center" wrapText="1"/>
    </xf>
    <xf numFmtId="0" fontId="44" fillId="0" borderId="27" xfId="0" applyFont="1" applyBorder="1" applyAlignment="1">
      <alignment vertical="center" wrapText="1"/>
    </xf>
    <xf numFmtId="0" fontId="46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7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vertical="center" wrapText="1"/>
    </xf>
    <xf numFmtId="0" fontId="44" fillId="0" borderId="28" xfId="0" applyFont="1" applyBorder="1" applyAlignment="1">
      <alignment vertical="center" wrapText="1"/>
    </xf>
    <xf numFmtId="0" fontId="48" fillId="0" borderId="29" xfId="0" applyFont="1" applyBorder="1" applyAlignment="1">
      <alignment vertical="center" wrapText="1"/>
    </xf>
    <xf numFmtId="0" fontId="44" fillId="0" borderId="30" xfId="0" applyFont="1" applyBorder="1" applyAlignment="1">
      <alignment vertical="center" wrapText="1"/>
    </xf>
    <xf numFmtId="0" fontId="44" fillId="0" borderId="0" xfId="0" applyFont="1" applyBorder="1" applyAlignment="1">
      <alignment vertical="top"/>
    </xf>
    <xf numFmtId="0" fontId="44" fillId="0" borderId="0" xfId="0" applyFont="1" applyAlignment="1">
      <alignment vertical="top"/>
    </xf>
    <xf numFmtId="0" fontId="44" fillId="0" borderId="23" xfId="0" applyFont="1" applyBorder="1" applyAlignment="1">
      <alignment horizontal="left" vertical="center"/>
    </xf>
    <xf numFmtId="0" fontId="44" fillId="0" borderId="24" xfId="0" applyFont="1" applyBorder="1" applyAlignment="1">
      <alignment horizontal="left" vertical="center"/>
    </xf>
    <xf numFmtId="0" fontId="44" fillId="0" borderId="25" xfId="0" applyFont="1" applyBorder="1" applyAlignment="1">
      <alignment horizontal="left" vertical="center"/>
    </xf>
    <xf numFmtId="0" fontId="44" fillId="0" borderId="26" xfId="0" applyFont="1" applyBorder="1" applyAlignment="1">
      <alignment horizontal="left" vertical="center"/>
    </xf>
    <xf numFmtId="0" fontId="44" fillId="0" borderId="27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49" fillId="0" borderId="0" xfId="0" applyFont="1" applyAlignment="1">
      <alignment horizontal="left" vertical="center"/>
    </xf>
    <xf numFmtId="0" fontId="46" fillId="0" borderId="29" xfId="0" applyFont="1" applyBorder="1" applyAlignment="1">
      <alignment horizontal="left" vertical="center"/>
    </xf>
    <xf numFmtId="0" fontId="46" fillId="0" borderId="29" xfId="0" applyFont="1" applyBorder="1" applyAlignment="1">
      <alignment horizontal="center" vertical="center"/>
    </xf>
    <xf numFmtId="0" fontId="49" fillId="0" borderId="29" xfId="0" applyFont="1" applyBorder="1" applyAlignment="1">
      <alignment horizontal="left" vertical="center"/>
    </xf>
    <xf numFmtId="0" fontId="50" fillId="0" borderId="0" xfId="0" applyFont="1" applyBorder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35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7" fillId="0" borderId="26" xfId="0" applyFont="1" applyBorder="1" applyAlignment="1">
      <alignment horizontal="left" vertical="center"/>
    </xf>
    <xf numFmtId="0" fontId="44" fillId="0" borderId="28" xfId="0" applyFont="1" applyBorder="1" applyAlignment="1">
      <alignment horizontal="left" vertical="center"/>
    </xf>
    <xf numFmtId="0" fontId="48" fillId="0" borderId="29" xfId="0" applyFont="1" applyBorder="1" applyAlignment="1">
      <alignment horizontal="left" vertical="center"/>
    </xf>
    <xf numFmtId="0" fontId="44" fillId="0" borderId="30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8" fillId="0" borderId="0" xfId="0" applyFont="1" applyBorder="1" applyAlignment="1">
      <alignment horizontal="left" vertical="center"/>
    </xf>
    <xf numFmtId="0" fontId="49" fillId="0" borderId="0" xfId="0" applyFont="1" applyBorder="1" applyAlignment="1">
      <alignment horizontal="left" vertical="center"/>
    </xf>
    <xf numFmtId="0" fontId="47" fillId="0" borderId="29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 wrapText="1"/>
    </xf>
    <xf numFmtId="0" fontId="47" fillId="0" borderId="0" xfId="0" applyFont="1" applyBorder="1" applyAlignment="1">
      <alignment horizontal="left" vertical="center" wrapText="1"/>
    </xf>
    <xf numFmtId="0" fontId="47" fillId="0" borderId="0" xfId="0" applyFont="1" applyBorder="1" applyAlignment="1">
      <alignment horizontal="center" vertical="center" wrapText="1"/>
    </xf>
    <xf numFmtId="0" fontId="44" fillId="0" borderId="23" xfId="0" applyFont="1" applyBorder="1" applyAlignment="1">
      <alignment horizontal="left" vertical="center" wrapText="1"/>
    </xf>
    <xf numFmtId="0" fontId="44" fillId="0" borderId="24" xfId="0" applyFont="1" applyBorder="1" applyAlignment="1">
      <alignment horizontal="left" vertical="center" wrapText="1"/>
    </xf>
    <xf numFmtId="0" fontId="44" fillId="0" borderId="25" xfId="0" applyFont="1" applyBorder="1" applyAlignment="1">
      <alignment horizontal="left" vertical="center" wrapText="1"/>
    </xf>
    <xf numFmtId="0" fontId="44" fillId="0" borderId="26" xfId="0" applyFont="1" applyBorder="1" applyAlignment="1">
      <alignment horizontal="left" vertical="center" wrapText="1"/>
    </xf>
    <xf numFmtId="0" fontId="44" fillId="0" borderId="27" xfId="0" applyFont="1" applyBorder="1" applyAlignment="1">
      <alignment horizontal="left" vertical="center" wrapText="1"/>
    </xf>
    <xf numFmtId="0" fontId="49" fillId="0" borderId="26" xfId="0" applyFont="1" applyBorder="1" applyAlignment="1">
      <alignment horizontal="left" vertical="center" wrapText="1"/>
    </xf>
    <xf numFmtId="0" fontId="49" fillId="0" borderId="27" xfId="0" applyFont="1" applyBorder="1" applyAlignment="1">
      <alignment horizontal="left" vertical="center" wrapText="1"/>
    </xf>
    <xf numFmtId="0" fontId="47" fillId="0" borderId="26" xfId="0" applyFont="1" applyBorder="1" applyAlignment="1">
      <alignment horizontal="left" vertical="center" wrapText="1"/>
    </xf>
    <xf numFmtId="0" fontId="47" fillId="0" borderId="0" xfId="0" applyFont="1" applyBorder="1" applyAlignment="1">
      <alignment horizontal="left" vertical="center"/>
    </xf>
    <xf numFmtId="0" fontId="47" fillId="0" borderId="27" xfId="0" applyFont="1" applyBorder="1" applyAlignment="1">
      <alignment horizontal="left" vertical="center" wrapText="1"/>
    </xf>
    <xf numFmtId="0" fontId="47" fillId="0" borderId="27" xfId="0" applyFont="1" applyBorder="1" applyAlignment="1">
      <alignment horizontal="left" vertical="center"/>
    </xf>
    <xf numFmtId="0" fontId="47" fillId="0" borderId="28" xfId="0" applyFont="1" applyBorder="1" applyAlignment="1">
      <alignment horizontal="left" vertical="center" wrapText="1"/>
    </xf>
    <xf numFmtId="0" fontId="47" fillId="0" borderId="29" xfId="0" applyFont="1" applyBorder="1" applyAlignment="1">
      <alignment horizontal="left" vertical="center" wrapText="1"/>
    </xf>
    <xf numFmtId="0" fontId="47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7" fillId="0" borderId="28" xfId="0" applyFont="1" applyBorder="1" applyAlignment="1">
      <alignment horizontal="left" vertical="center"/>
    </xf>
    <xf numFmtId="0" fontId="47" fillId="0" borderId="30" xfId="0" applyFont="1" applyBorder="1" applyAlignment="1">
      <alignment horizontal="left" vertical="center"/>
    </xf>
    <xf numFmtId="0" fontId="47" fillId="0" borderId="0" xfId="0" applyFont="1" applyBorder="1" applyAlignment="1">
      <alignment horizontal="center" vertical="center"/>
    </xf>
    <xf numFmtId="0" fontId="49" fillId="0" borderId="0" xfId="0" applyFont="1" applyAlignment="1">
      <alignment vertical="center"/>
    </xf>
    <xf numFmtId="0" fontId="46" fillId="0" borderId="0" xfId="0" applyFont="1" applyBorder="1" applyAlignment="1">
      <alignment vertical="center"/>
    </xf>
    <xf numFmtId="0" fontId="49" fillId="0" borderId="29" xfId="0" applyFont="1" applyBorder="1" applyAlignment="1">
      <alignment vertical="center"/>
    </xf>
    <xf numFmtId="0" fontId="46" fillId="0" borderId="29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46" fillId="0" borderId="29" xfId="0" applyFont="1" applyBorder="1" applyAlignment="1">
      <alignment horizontal="left"/>
    </xf>
    <xf numFmtId="0" fontId="49" fillId="0" borderId="29" xfId="0" applyFont="1" applyBorder="1"/>
    <xf numFmtId="0" fontId="44" fillId="0" borderId="26" xfId="0" applyFont="1" applyBorder="1" applyAlignment="1">
      <alignment vertical="top"/>
    </xf>
    <xf numFmtId="0" fontId="44" fillId="0" borderId="27" xfId="0" applyFont="1" applyBorder="1" applyAlignment="1">
      <alignment vertical="top"/>
    </xf>
    <xf numFmtId="0" fontId="44" fillId="0" borderId="28" xfId="0" applyFont="1" applyBorder="1" applyAlignment="1">
      <alignment vertical="top"/>
    </xf>
    <xf numFmtId="0" fontId="44" fillId="0" borderId="29" xfId="0" applyFont="1" applyBorder="1" applyAlignment="1">
      <alignment vertical="top"/>
    </xf>
    <xf numFmtId="0" fontId="44" fillId="0" borderId="30" xfId="0" applyFont="1" applyBorder="1" applyAlignment="1">
      <alignment vertical="top"/>
    </xf>
    <xf numFmtId="4" fontId="29" fillId="0" borderId="0" xfId="0" applyNumberFormat="1" applyFont="1" applyAlignment="1">
      <alignment vertical="center"/>
    </xf>
    <xf numFmtId="0" fontId="29" fillId="0" borderId="0" xfId="0" applyFont="1" applyAlignment="1">
      <alignment vertical="center"/>
    </xf>
    <xf numFmtId="4" fontId="25" fillId="0" borderId="0" xfId="0" applyNumberFormat="1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23" fillId="4" borderId="7" xfId="0" applyFont="1" applyFill="1" applyBorder="1" applyAlignment="1">
      <alignment horizontal="center" vertical="center"/>
    </xf>
    <xf numFmtId="0" fontId="23" fillId="4" borderId="7" xfId="0" applyFont="1" applyFill="1" applyBorder="1" applyAlignment="1">
      <alignment horizontal="left"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7" xfId="0" applyFill="1" applyBorder="1" applyAlignment="1">
      <alignment vertical="center"/>
    </xf>
    <xf numFmtId="0" fontId="0" fillId="3" borderId="13" xfId="0" applyFill="1" applyBorder="1" applyAlignment="1">
      <alignment vertical="center"/>
    </xf>
    <xf numFmtId="0" fontId="5" fillId="3" borderId="7" xfId="0" applyFont="1" applyFill="1" applyBorder="1" applyAlignment="1">
      <alignment horizontal="left" vertical="center"/>
    </xf>
    <xf numFmtId="0" fontId="0" fillId="0" borderId="0" xfId="0"/>
    <xf numFmtId="0" fontId="23" fillId="4" borderId="7" xfId="0" applyFont="1" applyFill="1" applyBorder="1" applyAlignment="1">
      <alignment horizontal="right" vertical="center"/>
    </xf>
    <xf numFmtId="0" fontId="21" fillId="0" borderId="17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2" fillId="0" borderId="18" xfId="0" applyFont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4" fontId="20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0" fontId="28" fillId="0" borderId="0" xfId="0" applyFont="1" applyAlignment="1">
      <alignment horizontal="left" vertical="center" wrapText="1"/>
    </xf>
    <xf numFmtId="4" fontId="25" fillId="0" borderId="0" xfId="0" applyNumberFormat="1" applyFont="1" applyAlignment="1">
      <alignment horizontal="right" vertical="center"/>
    </xf>
    <xf numFmtId="0" fontId="18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4" fontId="19" fillId="0" borderId="5" xfId="0" applyNumberFormat="1" applyFont="1" applyBorder="1" applyAlignment="1">
      <alignment vertical="center"/>
    </xf>
    <xf numFmtId="0" fontId="0" fillId="0" borderId="5" xfId="0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3" fillId="4" borderId="6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0" fillId="0" borderId="0" xfId="0" applyFont="1" applyBorder="1" applyAlignment="1">
      <alignment horizontal="left" vertical="center" wrapText="1"/>
    </xf>
    <xf numFmtId="0" fontId="45" fillId="0" borderId="0" xfId="0" applyFont="1" applyBorder="1" applyAlignment="1">
      <alignment horizontal="center" vertical="center" wrapText="1"/>
    </xf>
    <xf numFmtId="0" fontId="46" fillId="0" borderId="29" xfId="0" applyFont="1" applyBorder="1" applyAlignment="1">
      <alignment horizontal="left" wrapText="1"/>
    </xf>
    <xf numFmtId="0" fontId="45" fillId="0" borderId="0" xfId="0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center"/>
    </xf>
    <xf numFmtId="0" fontId="46" fillId="0" borderId="29" xfId="0" applyFont="1" applyBorder="1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142875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2/121151113" TargetMode="External" /><Relationship Id="rId2" Type="http://schemas.openxmlformats.org/officeDocument/2006/relationships/hyperlink" Target="https://podminky.urs.cz/item/CS_URS_2023_02/131251105" TargetMode="External" /><Relationship Id="rId3" Type="http://schemas.openxmlformats.org/officeDocument/2006/relationships/hyperlink" Target="https://podminky.urs.cz/item/CS_URS_2023_02/132251101" TargetMode="External" /><Relationship Id="rId4" Type="http://schemas.openxmlformats.org/officeDocument/2006/relationships/hyperlink" Target="https://podminky.urs.cz/item/CS_URS_2023_02/132254202" TargetMode="External" /><Relationship Id="rId5" Type="http://schemas.openxmlformats.org/officeDocument/2006/relationships/hyperlink" Target="https://podminky.urs.cz/item/CS_URS_2023_02/162351103" TargetMode="External" /><Relationship Id="rId6" Type="http://schemas.openxmlformats.org/officeDocument/2006/relationships/hyperlink" Target="https://podminky.urs.cz/item/CS_URS_2023_02/162751117" TargetMode="External" /><Relationship Id="rId7" Type="http://schemas.openxmlformats.org/officeDocument/2006/relationships/hyperlink" Target="https://podminky.urs.cz/item/CS_URS_2023_02/162751119" TargetMode="External" /><Relationship Id="rId8" Type="http://schemas.openxmlformats.org/officeDocument/2006/relationships/hyperlink" Target="https://podminky.urs.cz/item/CS_URS_2023_02/167151101" TargetMode="External" /><Relationship Id="rId9" Type="http://schemas.openxmlformats.org/officeDocument/2006/relationships/hyperlink" Target="https://podminky.urs.cz/item/CS_URS_2023_02/171201231" TargetMode="External" /><Relationship Id="rId10" Type="http://schemas.openxmlformats.org/officeDocument/2006/relationships/hyperlink" Target="https://podminky.urs.cz/item/CS_URS_2023_02/171251201" TargetMode="External" /><Relationship Id="rId11" Type="http://schemas.openxmlformats.org/officeDocument/2006/relationships/hyperlink" Target="https://podminky.urs.cz/item/CS_URS_2023_02/174151101" TargetMode="External" /><Relationship Id="rId12" Type="http://schemas.openxmlformats.org/officeDocument/2006/relationships/hyperlink" Target="https://podminky.urs.cz/item/CS_URS_2023_02/175111101" TargetMode="External" /><Relationship Id="rId13" Type="http://schemas.openxmlformats.org/officeDocument/2006/relationships/hyperlink" Target="https://podminky.urs.cz/item/CS_URS_2023_02/181351103" TargetMode="External" /><Relationship Id="rId14" Type="http://schemas.openxmlformats.org/officeDocument/2006/relationships/hyperlink" Target="https://podminky.urs.cz/item/CS_URS_2023_02/181411121" TargetMode="External" /><Relationship Id="rId15" Type="http://schemas.openxmlformats.org/officeDocument/2006/relationships/hyperlink" Target="https://podminky.urs.cz/item/CS_URS_2023_02/181411122" TargetMode="External" /><Relationship Id="rId16" Type="http://schemas.openxmlformats.org/officeDocument/2006/relationships/hyperlink" Target="https://podminky.urs.cz/item/CS_URS_2023_02/181951111" TargetMode="External" /><Relationship Id="rId17" Type="http://schemas.openxmlformats.org/officeDocument/2006/relationships/hyperlink" Target="https://podminky.urs.cz/item/CS_URS_2023_02/182151111" TargetMode="External" /><Relationship Id="rId18" Type="http://schemas.openxmlformats.org/officeDocument/2006/relationships/hyperlink" Target="https://podminky.urs.cz/item/CS_URS_2023_02/182351123" TargetMode="External" /><Relationship Id="rId19" Type="http://schemas.openxmlformats.org/officeDocument/2006/relationships/hyperlink" Target="https://podminky.urs.cz/item/CS_URS_2023_02/183101121" TargetMode="External" /><Relationship Id="rId20" Type="http://schemas.openxmlformats.org/officeDocument/2006/relationships/hyperlink" Target="https://podminky.urs.cz/item/CS_URS_2023_02/184201112" TargetMode="External" /><Relationship Id="rId21" Type="http://schemas.openxmlformats.org/officeDocument/2006/relationships/hyperlink" Target="https://podminky.urs.cz/item/CS_URS_2023_02/184215133" TargetMode="External" /><Relationship Id="rId22" Type="http://schemas.openxmlformats.org/officeDocument/2006/relationships/hyperlink" Target="https://podminky.urs.cz/item/CS_URS_2023_02/184401112" TargetMode="External" /><Relationship Id="rId23" Type="http://schemas.openxmlformats.org/officeDocument/2006/relationships/hyperlink" Target="https://podminky.urs.cz/item/CS_URS_2023_02/184502115" TargetMode="External" /><Relationship Id="rId24" Type="http://schemas.openxmlformats.org/officeDocument/2006/relationships/hyperlink" Target="https://podminky.urs.cz/item/CS_URS_2023_02/184801121" TargetMode="External" /><Relationship Id="rId25" Type="http://schemas.openxmlformats.org/officeDocument/2006/relationships/hyperlink" Target="https://podminky.urs.cz/item/CS_URS_2023_02/184818241" TargetMode="External" /><Relationship Id="rId26" Type="http://schemas.openxmlformats.org/officeDocument/2006/relationships/hyperlink" Target="https://podminky.urs.cz/item/CS_URS_2023_02/184911431" TargetMode="External" /><Relationship Id="rId27" Type="http://schemas.openxmlformats.org/officeDocument/2006/relationships/hyperlink" Target="https://podminky.urs.cz/item/CS_URS_2023_02/185802114R" TargetMode="External" /><Relationship Id="rId28" Type="http://schemas.openxmlformats.org/officeDocument/2006/relationships/hyperlink" Target="https://podminky.urs.cz/item/CS_URS_2023_02/185803111" TargetMode="External" /><Relationship Id="rId29" Type="http://schemas.openxmlformats.org/officeDocument/2006/relationships/hyperlink" Target="https://podminky.urs.cz/item/CS_URS_2023_02/185803112" TargetMode="External" /><Relationship Id="rId30" Type="http://schemas.openxmlformats.org/officeDocument/2006/relationships/hyperlink" Target="https://podminky.urs.cz/item/CS_URS_2023_02/185804312" TargetMode="External" /><Relationship Id="rId31" Type="http://schemas.openxmlformats.org/officeDocument/2006/relationships/hyperlink" Target="https://podminky.urs.cz/item/CS_URS_2023_02/185851121" TargetMode="External" /><Relationship Id="rId32" Type="http://schemas.openxmlformats.org/officeDocument/2006/relationships/hyperlink" Target="https://podminky.urs.cz/item/CS_URS_2023_02/185851129" TargetMode="External" /><Relationship Id="rId33" Type="http://schemas.openxmlformats.org/officeDocument/2006/relationships/hyperlink" Target="https://podminky.urs.cz/item/CS_URS_2023_02/451571111" TargetMode="External" /><Relationship Id="rId34" Type="http://schemas.openxmlformats.org/officeDocument/2006/relationships/hyperlink" Target="https://podminky.urs.cz/item/CS_URS_2023_02/451573111" TargetMode="External" /><Relationship Id="rId35" Type="http://schemas.openxmlformats.org/officeDocument/2006/relationships/hyperlink" Target="https://podminky.urs.cz/item/CS_URS_2023_02/452112112" TargetMode="External" /><Relationship Id="rId36" Type="http://schemas.openxmlformats.org/officeDocument/2006/relationships/hyperlink" Target="https://podminky.urs.cz/item/CS_URS_2023_02/452311131" TargetMode="External" /><Relationship Id="rId37" Type="http://schemas.openxmlformats.org/officeDocument/2006/relationships/hyperlink" Target="https://podminky.urs.cz/item/CS_URS_2023_02/452351101" TargetMode="External" /><Relationship Id="rId38" Type="http://schemas.openxmlformats.org/officeDocument/2006/relationships/hyperlink" Target="https://podminky.urs.cz/item/CS_URS_2023_02/462511270" TargetMode="External" /><Relationship Id="rId39" Type="http://schemas.openxmlformats.org/officeDocument/2006/relationships/hyperlink" Target="https://podminky.urs.cz/item/CS_URS_2023_02/462519002" TargetMode="External" /><Relationship Id="rId40" Type="http://schemas.openxmlformats.org/officeDocument/2006/relationships/hyperlink" Target="https://podminky.urs.cz/item/CS_URS_2023_02/463212111" TargetMode="External" /><Relationship Id="rId41" Type="http://schemas.openxmlformats.org/officeDocument/2006/relationships/hyperlink" Target="https://podminky.urs.cz/item/CS_URS_2023_02/463212191" TargetMode="External" /><Relationship Id="rId42" Type="http://schemas.openxmlformats.org/officeDocument/2006/relationships/hyperlink" Target="https://podminky.urs.cz/item/CS_URS_2023_02/871365241" TargetMode="External" /><Relationship Id="rId43" Type="http://schemas.openxmlformats.org/officeDocument/2006/relationships/hyperlink" Target="https://podminky.urs.cz/item/CS_URS_2023_02/871375241" TargetMode="External" /><Relationship Id="rId44" Type="http://schemas.openxmlformats.org/officeDocument/2006/relationships/hyperlink" Target="https://podminky.urs.cz/item/CS_URS_2023_02/877365211" TargetMode="External" /><Relationship Id="rId45" Type="http://schemas.openxmlformats.org/officeDocument/2006/relationships/hyperlink" Target="https://podminky.urs.cz/item/CS_URS_2023_02/877370330" TargetMode="External" /><Relationship Id="rId46" Type="http://schemas.openxmlformats.org/officeDocument/2006/relationships/hyperlink" Target="https://podminky.urs.cz/item/CS_URS_2023_02/877375121R" TargetMode="External" /><Relationship Id="rId47" Type="http://schemas.openxmlformats.org/officeDocument/2006/relationships/hyperlink" Target="https://podminky.urs.cz/item/CS_URS_2023_02/891365111" TargetMode="External" /><Relationship Id="rId48" Type="http://schemas.openxmlformats.org/officeDocument/2006/relationships/hyperlink" Target="https://podminky.urs.cz/item/CS_URS_2023_02/892372111" TargetMode="External" /><Relationship Id="rId49" Type="http://schemas.openxmlformats.org/officeDocument/2006/relationships/hyperlink" Target="https://podminky.urs.cz/item/CS_URS_2023_02/892381111" TargetMode="External" /><Relationship Id="rId50" Type="http://schemas.openxmlformats.org/officeDocument/2006/relationships/hyperlink" Target="https://podminky.urs.cz/item/CS_URS_2023_02/894411121" TargetMode="External" /><Relationship Id="rId51" Type="http://schemas.openxmlformats.org/officeDocument/2006/relationships/hyperlink" Target="https://podminky.urs.cz/item/CS_URS_2023_02/894812322" TargetMode="External" /><Relationship Id="rId52" Type="http://schemas.openxmlformats.org/officeDocument/2006/relationships/hyperlink" Target="https://podminky.urs.cz/item/CS_URS_2023_02/894812332" TargetMode="External" /><Relationship Id="rId53" Type="http://schemas.openxmlformats.org/officeDocument/2006/relationships/hyperlink" Target="https://podminky.urs.cz/item/CS_URS_2023_02/894812339" TargetMode="External" /><Relationship Id="rId54" Type="http://schemas.openxmlformats.org/officeDocument/2006/relationships/hyperlink" Target="https://podminky.urs.cz/item/CS_URS_2023_02/894812359" TargetMode="External" /><Relationship Id="rId55" Type="http://schemas.openxmlformats.org/officeDocument/2006/relationships/hyperlink" Target="https://podminky.urs.cz/item/CS_URS_2023_02/899103112" TargetMode="External" /><Relationship Id="rId56" Type="http://schemas.openxmlformats.org/officeDocument/2006/relationships/hyperlink" Target="https://podminky.urs.cz/item/CS_URS_2023_02/899623171R" TargetMode="External" /><Relationship Id="rId57" Type="http://schemas.openxmlformats.org/officeDocument/2006/relationships/hyperlink" Target="https://podminky.urs.cz/item/CS_URS_2023_02/899643111" TargetMode="External" /><Relationship Id="rId58" Type="http://schemas.openxmlformats.org/officeDocument/2006/relationships/hyperlink" Target="https://podminky.urs.cz/item/CS_URS_2023_02/899722112" TargetMode="External" /><Relationship Id="rId59" Type="http://schemas.openxmlformats.org/officeDocument/2006/relationships/hyperlink" Target="https://podminky.urs.cz/item/CS_URS_2023_02/998331011" TargetMode="External" /><Relationship Id="rId60" Type="http://schemas.openxmlformats.org/officeDocument/2006/relationships/hyperlink" Target="https://podminky.urs.cz/item/CS_URS_2023_02/230083103" TargetMode="External" /><Relationship Id="rId61" Type="http://schemas.openxmlformats.org/officeDocument/2006/relationships/drawing" Target="../drawings/drawing2.xml" /><Relationship Id="rId6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2/121151123" TargetMode="External" /><Relationship Id="rId2" Type="http://schemas.openxmlformats.org/officeDocument/2006/relationships/hyperlink" Target="https://podminky.urs.cz/item/CS_URS_2023_02/131251105" TargetMode="External" /><Relationship Id="rId3" Type="http://schemas.openxmlformats.org/officeDocument/2006/relationships/hyperlink" Target="https://podminky.urs.cz/item/CS_URS_2023_02/132251101" TargetMode="External" /><Relationship Id="rId4" Type="http://schemas.openxmlformats.org/officeDocument/2006/relationships/hyperlink" Target="https://podminky.urs.cz/item/CS_URS_2023_02/132254202" TargetMode="External" /><Relationship Id="rId5" Type="http://schemas.openxmlformats.org/officeDocument/2006/relationships/hyperlink" Target="https://podminky.urs.cz/item/CS_URS_2023_02/162351103" TargetMode="External" /><Relationship Id="rId6" Type="http://schemas.openxmlformats.org/officeDocument/2006/relationships/hyperlink" Target="https://podminky.urs.cz/item/CS_URS_2023_02/162751117" TargetMode="External" /><Relationship Id="rId7" Type="http://schemas.openxmlformats.org/officeDocument/2006/relationships/hyperlink" Target="https://podminky.urs.cz/item/CS_URS_2023_02/162751119" TargetMode="External" /><Relationship Id="rId8" Type="http://schemas.openxmlformats.org/officeDocument/2006/relationships/hyperlink" Target="https://podminky.urs.cz/item/CS_URS_2023_02/167151101" TargetMode="External" /><Relationship Id="rId9" Type="http://schemas.openxmlformats.org/officeDocument/2006/relationships/hyperlink" Target="https://podminky.urs.cz/item/CS_URS_2023_02/171201231" TargetMode="External" /><Relationship Id="rId10" Type="http://schemas.openxmlformats.org/officeDocument/2006/relationships/hyperlink" Target="https://podminky.urs.cz/item/CS_URS_2023_02/171251201" TargetMode="External" /><Relationship Id="rId11" Type="http://schemas.openxmlformats.org/officeDocument/2006/relationships/hyperlink" Target="https://podminky.urs.cz/item/CS_URS_2023_02/174151101" TargetMode="External" /><Relationship Id="rId12" Type="http://schemas.openxmlformats.org/officeDocument/2006/relationships/hyperlink" Target="https://podminky.urs.cz/item/CS_URS_2023_02/175111101" TargetMode="External" /><Relationship Id="rId13" Type="http://schemas.openxmlformats.org/officeDocument/2006/relationships/hyperlink" Target="https://podminky.urs.cz/item/CS_URS_2023_02/181351103" TargetMode="External" /><Relationship Id="rId14" Type="http://schemas.openxmlformats.org/officeDocument/2006/relationships/hyperlink" Target="https://podminky.urs.cz/item/CS_URS_2023_02/181411121" TargetMode="External" /><Relationship Id="rId15" Type="http://schemas.openxmlformats.org/officeDocument/2006/relationships/hyperlink" Target="https://podminky.urs.cz/item/CS_URS_2023_02/181411122" TargetMode="External" /><Relationship Id="rId16" Type="http://schemas.openxmlformats.org/officeDocument/2006/relationships/hyperlink" Target="https://podminky.urs.cz/item/CS_URS_2023_02/181951111" TargetMode="External" /><Relationship Id="rId17" Type="http://schemas.openxmlformats.org/officeDocument/2006/relationships/hyperlink" Target="https://podminky.urs.cz/item/CS_URS_2023_02/182151111" TargetMode="External" /><Relationship Id="rId18" Type="http://schemas.openxmlformats.org/officeDocument/2006/relationships/hyperlink" Target="https://podminky.urs.cz/item/CS_URS_2023_02/182351123" TargetMode="External" /><Relationship Id="rId19" Type="http://schemas.openxmlformats.org/officeDocument/2006/relationships/hyperlink" Target="https://podminky.urs.cz/item/CS_URS_2023_02/183101121" TargetMode="External" /><Relationship Id="rId20" Type="http://schemas.openxmlformats.org/officeDocument/2006/relationships/hyperlink" Target="https://podminky.urs.cz/item/CS_URS_2023_02/184201112" TargetMode="External" /><Relationship Id="rId21" Type="http://schemas.openxmlformats.org/officeDocument/2006/relationships/hyperlink" Target="https://podminky.urs.cz/item/CS_URS_2023_02/184215133" TargetMode="External" /><Relationship Id="rId22" Type="http://schemas.openxmlformats.org/officeDocument/2006/relationships/hyperlink" Target="https://podminky.urs.cz/item/CS_URS_2023_02/184401112" TargetMode="External" /><Relationship Id="rId23" Type="http://schemas.openxmlformats.org/officeDocument/2006/relationships/hyperlink" Target="https://podminky.urs.cz/item/CS_URS_2023_02/184502115" TargetMode="External" /><Relationship Id="rId24" Type="http://schemas.openxmlformats.org/officeDocument/2006/relationships/hyperlink" Target="https://podminky.urs.cz/item/CS_URS_2023_02/184801121" TargetMode="External" /><Relationship Id="rId25" Type="http://schemas.openxmlformats.org/officeDocument/2006/relationships/hyperlink" Target="https://podminky.urs.cz/item/CS_URS_2023_02/184818241" TargetMode="External" /><Relationship Id="rId26" Type="http://schemas.openxmlformats.org/officeDocument/2006/relationships/hyperlink" Target="https://podminky.urs.cz/item/CS_URS_2023_02/184911431" TargetMode="External" /><Relationship Id="rId27" Type="http://schemas.openxmlformats.org/officeDocument/2006/relationships/hyperlink" Target="https://podminky.urs.cz/item/CS_URS_2023_02/185802114R" TargetMode="External" /><Relationship Id="rId28" Type="http://schemas.openxmlformats.org/officeDocument/2006/relationships/hyperlink" Target="https://podminky.urs.cz/item/CS_URS_2023_02/185803111" TargetMode="External" /><Relationship Id="rId29" Type="http://schemas.openxmlformats.org/officeDocument/2006/relationships/hyperlink" Target="https://podminky.urs.cz/item/CS_URS_2023_02/185803112" TargetMode="External" /><Relationship Id="rId30" Type="http://schemas.openxmlformats.org/officeDocument/2006/relationships/hyperlink" Target="https://podminky.urs.cz/item/CS_URS_2023_02/185804312" TargetMode="External" /><Relationship Id="rId31" Type="http://schemas.openxmlformats.org/officeDocument/2006/relationships/hyperlink" Target="https://podminky.urs.cz/item/CS_URS_2023_02/185851121" TargetMode="External" /><Relationship Id="rId32" Type="http://schemas.openxmlformats.org/officeDocument/2006/relationships/hyperlink" Target="https://podminky.urs.cz/item/CS_URS_2023_02/185851129" TargetMode="External" /><Relationship Id="rId33" Type="http://schemas.openxmlformats.org/officeDocument/2006/relationships/hyperlink" Target="https://podminky.urs.cz/item/CS_URS_2023_02/451571111" TargetMode="External" /><Relationship Id="rId34" Type="http://schemas.openxmlformats.org/officeDocument/2006/relationships/hyperlink" Target="https://podminky.urs.cz/item/CS_URS_2023_02/451573111" TargetMode="External" /><Relationship Id="rId35" Type="http://schemas.openxmlformats.org/officeDocument/2006/relationships/hyperlink" Target="https://podminky.urs.cz/item/CS_URS_2023_02/452112112" TargetMode="External" /><Relationship Id="rId36" Type="http://schemas.openxmlformats.org/officeDocument/2006/relationships/hyperlink" Target="https://podminky.urs.cz/item/CS_URS_2023_02/452311131" TargetMode="External" /><Relationship Id="rId37" Type="http://schemas.openxmlformats.org/officeDocument/2006/relationships/hyperlink" Target="https://podminky.urs.cz/item/CS_URS_2023_02/452351101" TargetMode="External" /><Relationship Id="rId38" Type="http://schemas.openxmlformats.org/officeDocument/2006/relationships/hyperlink" Target="https://podminky.urs.cz/item/CS_URS_2023_02/462511270" TargetMode="External" /><Relationship Id="rId39" Type="http://schemas.openxmlformats.org/officeDocument/2006/relationships/hyperlink" Target="https://podminky.urs.cz/item/CS_URS_2023_02/462519002" TargetMode="External" /><Relationship Id="rId40" Type="http://schemas.openxmlformats.org/officeDocument/2006/relationships/hyperlink" Target="https://podminky.urs.cz/item/CS_URS_2023_02/463212111" TargetMode="External" /><Relationship Id="rId41" Type="http://schemas.openxmlformats.org/officeDocument/2006/relationships/hyperlink" Target="https://podminky.urs.cz/item/CS_URS_2023_02/463212191" TargetMode="External" /><Relationship Id="rId42" Type="http://schemas.openxmlformats.org/officeDocument/2006/relationships/hyperlink" Target="https://podminky.urs.cz/item/CS_URS_2023_02/871365241" TargetMode="External" /><Relationship Id="rId43" Type="http://schemas.openxmlformats.org/officeDocument/2006/relationships/hyperlink" Target="https://podminky.urs.cz/item/CS_URS_2023_02/871375241" TargetMode="External" /><Relationship Id="rId44" Type="http://schemas.openxmlformats.org/officeDocument/2006/relationships/hyperlink" Target="https://podminky.urs.cz/item/CS_URS_2023_02/877365211" TargetMode="External" /><Relationship Id="rId45" Type="http://schemas.openxmlformats.org/officeDocument/2006/relationships/hyperlink" Target="https://podminky.urs.cz/item/CS_URS_2023_02/877370330" TargetMode="External" /><Relationship Id="rId46" Type="http://schemas.openxmlformats.org/officeDocument/2006/relationships/hyperlink" Target="https://podminky.urs.cz/item/CS_URS_2023_02/877375121R" TargetMode="External" /><Relationship Id="rId47" Type="http://schemas.openxmlformats.org/officeDocument/2006/relationships/hyperlink" Target="https://podminky.urs.cz/item/CS_URS_2023_02/891365111" TargetMode="External" /><Relationship Id="rId48" Type="http://schemas.openxmlformats.org/officeDocument/2006/relationships/hyperlink" Target="https://podminky.urs.cz/item/CS_URS_2023_02/892372111" TargetMode="External" /><Relationship Id="rId49" Type="http://schemas.openxmlformats.org/officeDocument/2006/relationships/hyperlink" Target="https://podminky.urs.cz/item/CS_URS_2023_02/892381111" TargetMode="External" /><Relationship Id="rId50" Type="http://schemas.openxmlformats.org/officeDocument/2006/relationships/hyperlink" Target="https://podminky.urs.cz/item/CS_URS_2023_02/894118001" TargetMode="External" /><Relationship Id="rId51" Type="http://schemas.openxmlformats.org/officeDocument/2006/relationships/hyperlink" Target="https://podminky.urs.cz/item/CS_URS_2023_02/894411121" TargetMode="External" /><Relationship Id="rId52" Type="http://schemas.openxmlformats.org/officeDocument/2006/relationships/hyperlink" Target="https://podminky.urs.cz/item/CS_URS_2023_02/894812322" TargetMode="External" /><Relationship Id="rId53" Type="http://schemas.openxmlformats.org/officeDocument/2006/relationships/hyperlink" Target="https://podminky.urs.cz/item/CS_URS_2023_02/894812332" TargetMode="External" /><Relationship Id="rId54" Type="http://schemas.openxmlformats.org/officeDocument/2006/relationships/hyperlink" Target="https://podminky.urs.cz/item/CS_URS_2023_02/894812339" TargetMode="External" /><Relationship Id="rId55" Type="http://schemas.openxmlformats.org/officeDocument/2006/relationships/hyperlink" Target="https://podminky.urs.cz/item/CS_URS_2023_02/894812359" TargetMode="External" /><Relationship Id="rId56" Type="http://schemas.openxmlformats.org/officeDocument/2006/relationships/hyperlink" Target="https://podminky.urs.cz/item/CS_URS_2023_02/899103112" TargetMode="External" /><Relationship Id="rId57" Type="http://schemas.openxmlformats.org/officeDocument/2006/relationships/hyperlink" Target="https://podminky.urs.cz/item/CS_URS_2023_02/899643111" TargetMode="External" /><Relationship Id="rId58" Type="http://schemas.openxmlformats.org/officeDocument/2006/relationships/hyperlink" Target="https://podminky.urs.cz/item/CS_URS_2023_02/899722112" TargetMode="External" /><Relationship Id="rId59" Type="http://schemas.openxmlformats.org/officeDocument/2006/relationships/hyperlink" Target="https://podminky.urs.cz/item/CS_URS_2023_02/998331011" TargetMode="External" /><Relationship Id="rId60" Type="http://schemas.openxmlformats.org/officeDocument/2006/relationships/hyperlink" Target="https://podminky.urs.cz/item/CS_URS_2023_02/210813011" TargetMode="External" /><Relationship Id="rId61" Type="http://schemas.openxmlformats.org/officeDocument/2006/relationships/hyperlink" Target="https://podminky.urs.cz/item/CS_URS_2023_02/210813061" TargetMode="External" /><Relationship Id="rId62" Type="http://schemas.openxmlformats.org/officeDocument/2006/relationships/hyperlink" Target="https://podminky.urs.cz/item/CS_URS_2023_02/210813063" TargetMode="External" /><Relationship Id="rId63" Type="http://schemas.openxmlformats.org/officeDocument/2006/relationships/hyperlink" Target="https://podminky.urs.cz/item/CS_URS_2023_02/460021111" TargetMode="External" /><Relationship Id="rId64" Type="http://schemas.openxmlformats.org/officeDocument/2006/relationships/hyperlink" Target="https://podminky.urs.cz/item/CS_URS_2023_02/460150283" TargetMode="External" /><Relationship Id="rId65" Type="http://schemas.openxmlformats.org/officeDocument/2006/relationships/hyperlink" Target="https://podminky.urs.cz/item/CS_URS_2023_02/460421101" TargetMode="External" /><Relationship Id="rId66" Type="http://schemas.openxmlformats.org/officeDocument/2006/relationships/hyperlink" Target="https://podminky.urs.cz/item/CS_URS_2023_02/460421181" TargetMode="External" /><Relationship Id="rId67" Type="http://schemas.openxmlformats.org/officeDocument/2006/relationships/hyperlink" Target="https://podminky.urs.cz/item/CS_URS_2023_02/460520172" TargetMode="External" /><Relationship Id="rId68" Type="http://schemas.openxmlformats.org/officeDocument/2006/relationships/hyperlink" Target="https://podminky.urs.cz/item/CS_URS_2023_02/460560283" TargetMode="External" /><Relationship Id="rId69" Type="http://schemas.openxmlformats.org/officeDocument/2006/relationships/drawing" Target="../drawings/drawing3.xml" /><Relationship Id="rId70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2/115101201" TargetMode="External" /><Relationship Id="rId2" Type="http://schemas.openxmlformats.org/officeDocument/2006/relationships/hyperlink" Target="https://podminky.urs.cz/item/CS_URS_2023_02/121151113" TargetMode="External" /><Relationship Id="rId3" Type="http://schemas.openxmlformats.org/officeDocument/2006/relationships/hyperlink" Target="https://podminky.urs.cz/item/CS_URS_2023_02/131251104" TargetMode="External" /><Relationship Id="rId4" Type="http://schemas.openxmlformats.org/officeDocument/2006/relationships/hyperlink" Target="https://podminky.urs.cz/item/CS_URS_2023_02/162351103" TargetMode="External" /><Relationship Id="rId5" Type="http://schemas.openxmlformats.org/officeDocument/2006/relationships/hyperlink" Target="https://podminky.urs.cz/item/CS_URS_2023_02/162751117" TargetMode="External" /><Relationship Id="rId6" Type="http://schemas.openxmlformats.org/officeDocument/2006/relationships/hyperlink" Target="https://podminky.urs.cz/item/CS_URS_2023_02/162751119" TargetMode="External" /><Relationship Id="rId7" Type="http://schemas.openxmlformats.org/officeDocument/2006/relationships/hyperlink" Target="https://podminky.urs.cz/item/CS_URS_2023_02/167151101" TargetMode="External" /><Relationship Id="rId8" Type="http://schemas.openxmlformats.org/officeDocument/2006/relationships/hyperlink" Target="https://podminky.urs.cz/item/CS_URS_2023_02/171201231" TargetMode="External" /><Relationship Id="rId9" Type="http://schemas.openxmlformats.org/officeDocument/2006/relationships/hyperlink" Target="https://podminky.urs.cz/item/CS_URS_2023_02/171251201" TargetMode="External" /><Relationship Id="rId10" Type="http://schemas.openxmlformats.org/officeDocument/2006/relationships/hyperlink" Target="https://podminky.urs.cz/item/CS_URS_2023_02/174151101" TargetMode="External" /><Relationship Id="rId11" Type="http://schemas.openxmlformats.org/officeDocument/2006/relationships/hyperlink" Target="https://podminky.urs.cz/item/CS_URS_2023_02/175111101" TargetMode="External" /><Relationship Id="rId12" Type="http://schemas.openxmlformats.org/officeDocument/2006/relationships/hyperlink" Target="https://podminky.urs.cz/item/CS_URS_2023_02/175151101" TargetMode="External" /><Relationship Id="rId13" Type="http://schemas.openxmlformats.org/officeDocument/2006/relationships/hyperlink" Target="https://podminky.urs.cz/item/CS_URS_2023_02/181351103" TargetMode="External" /><Relationship Id="rId14" Type="http://schemas.openxmlformats.org/officeDocument/2006/relationships/hyperlink" Target="https://podminky.urs.cz/item/CS_URS_2023_02/181411121" TargetMode="External" /><Relationship Id="rId15" Type="http://schemas.openxmlformats.org/officeDocument/2006/relationships/hyperlink" Target="https://podminky.urs.cz/item/CS_URS_2023_02/181951111" TargetMode="External" /><Relationship Id="rId16" Type="http://schemas.openxmlformats.org/officeDocument/2006/relationships/hyperlink" Target="https://podminky.urs.cz/item/CS_URS_2023_02/183101121" TargetMode="External" /><Relationship Id="rId17" Type="http://schemas.openxmlformats.org/officeDocument/2006/relationships/hyperlink" Target="https://podminky.urs.cz/item/CS_URS_2023_02/184201112" TargetMode="External" /><Relationship Id="rId18" Type="http://schemas.openxmlformats.org/officeDocument/2006/relationships/hyperlink" Target="https://podminky.urs.cz/item/CS_URS_2023_02/184215133" TargetMode="External" /><Relationship Id="rId19" Type="http://schemas.openxmlformats.org/officeDocument/2006/relationships/hyperlink" Target="https://podminky.urs.cz/item/CS_URS_2023_02/184401112" TargetMode="External" /><Relationship Id="rId20" Type="http://schemas.openxmlformats.org/officeDocument/2006/relationships/hyperlink" Target="https://podminky.urs.cz/item/CS_URS_2023_02/184502115" TargetMode="External" /><Relationship Id="rId21" Type="http://schemas.openxmlformats.org/officeDocument/2006/relationships/hyperlink" Target="https://podminky.urs.cz/item/CS_URS_2023_02/184801121" TargetMode="External" /><Relationship Id="rId22" Type="http://schemas.openxmlformats.org/officeDocument/2006/relationships/hyperlink" Target="https://podminky.urs.cz/item/CS_URS_2023_02/184911431" TargetMode="External" /><Relationship Id="rId23" Type="http://schemas.openxmlformats.org/officeDocument/2006/relationships/hyperlink" Target="https://podminky.urs.cz/item/CS_URS_2023_02/185802114R" TargetMode="External" /><Relationship Id="rId24" Type="http://schemas.openxmlformats.org/officeDocument/2006/relationships/hyperlink" Target="https://podminky.urs.cz/item/CS_URS_2023_02/185803111" TargetMode="External" /><Relationship Id="rId25" Type="http://schemas.openxmlformats.org/officeDocument/2006/relationships/hyperlink" Target="https://podminky.urs.cz/item/CS_URS_2023_02/185804312" TargetMode="External" /><Relationship Id="rId26" Type="http://schemas.openxmlformats.org/officeDocument/2006/relationships/hyperlink" Target="https://podminky.urs.cz/item/CS_URS_2023_02/185851121" TargetMode="External" /><Relationship Id="rId27" Type="http://schemas.openxmlformats.org/officeDocument/2006/relationships/hyperlink" Target="https://podminky.urs.cz/item/CS_URS_2023_02/185851129" TargetMode="External" /><Relationship Id="rId28" Type="http://schemas.openxmlformats.org/officeDocument/2006/relationships/hyperlink" Target="https://podminky.urs.cz/item/CS_URS_2023_02/211971121" TargetMode="External" /><Relationship Id="rId29" Type="http://schemas.openxmlformats.org/officeDocument/2006/relationships/hyperlink" Target="https://podminky.urs.cz/item/CS_URS_2023_02/212532111" TargetMode="External" /><Relationship Id="rId30" Type="http://schemas.openxmlformats.org/officeDocument/2006/relationships/hyperlink" Target="https://podminky.urs.cz/item/CS_URS_2023_02/212752401" TargetMode="External" /><Relationship Id="rId31" Type="http://schemas.openxmlformats.org/officeDocument/2006/relationships/hyperlink" Target="https://podminky.urs.cz/item/CS_URS_2023_02/212752403" TargetMode="External" /><Relationship Id="rId32" Type="http://schemas.openxmlformats.org/officeDocument/2006/relationships/hyperlink" Target="https://podminky.urs.cz/item/CS_URS_2023_02/451573111" TargetMode="External" /><Relationship Id="rId33" Type="http://schemas.openxmlformats.org/officeDocument/2006/relationships/hyperlink" Target="https://podminky.urs.cz/item/CS_URS_2023_02/452112112" TargetMode="External" /><Relationship Id="rId34" Type="http://schemas.openxmlformats.org/officeDocument/2006/relationships/hyperlink" Target="https://podminky.urs.cz/item/CS_URS_2023_02/452311131" TargetMode="External" /><Relationship Id="rId35" Type="http://schemas.openxmlformats.org/officeDocument/2006/relationships/hyperlink" Target="https://podminky.urs.cz/item/CS_URS_2023_02/871355221" TargetMode="External" /><Relationship Id="rId36" Type="http://schemas.openxmlformats.org/officeDocument/2006/relationships/hyperlink" Target="https://podminky.urs.cz/item/CS_URS_2023_02/871365241" TargetMode="External" /><Relationship Id="rId37" Type="http://schemas.openxmlformats.org/officeDocument/2006/relationships/hyperlink" Target="https://podminky.urs.cz/item/CS_URS_2023_02/877350430" TargetMode="External" /><Relationship Id="rId38" Type="http://schemas.openxmlformats.org/officeDocument/2006/relationships/hyperlink" Target="https://podminky.urs.cz/item/CS_URS_2023_02/877355211" TargetMode="External" /><Relationship Id="rId39" Type="http://schemas.openxmlformats.org/officeDocument/2006/relationships/hyperlink" Target="https://podminky.urs.cz/item/CS_URS_2023_02/877365211" TargetMode="External" /><Relationship Id="rId40" Type="http://schemas.openxmlformats.org/officeDocument/2006/relationships/hyperlink" Target="https://podminky.urs.cz/item/CS_URS_2023_02/877365221" TargetMode="External" /><Relationship Id="rId41" Type="http://schemas.openxmlformats.org/officeDocument/2006/relationships/hyperlink" Target="https://podminky.urs.cz/item/CS_URS_2023_02/877370330" TargetMode="External" /><Relationship Id="rId42" Type="http://schemas.openxmlformats.org/officeDocument/2006/relationships/hyperlink" Target="https://podminky.urs.cz/item/CS_URS_2023_02/877375121R" TargetMode="External" /><Relationship Id="rId43" Type="http://schemas.openxmlformats.org/officeDocument/2006/relationships/hyperlink" Target="https://podminky.urs.cz/item/CS_URS_2023_02/891365111" TargetMode="External" /><Relationship Id="rId44" Type="http://schemas.openxmlformats.org/officeDocument/2006/relationships/hyperlink" Target="https://podminky.urs.cz/item/CS_URS_2023_02/892372111" TargetMode="External" /><Relationship Id="rId45" Type="http://schemas.openxmlformats.org/officeDocument/2006/relationships/hyperlink" Target="https://podminky.urs.cz/item/CS_URS_2023_02/892381111" TargetMode="External" /><Relationship Id="rId46" Type="http://schemas.openxmlformats.org/officeDocument/2006/relationships/hyperlink" Target="https://podminky.urs.cz/item/CS_URS_2023_02/894118001" TargetMode="External" /><Relationship Id="rId47" Type="http://schemas.openxmlformats.org/officeDocument/2006/relationships/hyperlink" Target="https://podminky.urs.cz/item/CS_URS_2023_02/894411121" TargetMode="External" /><Relationship Id="rId48" Type="http://schemas.openxmlformats.org/officeDocument/2006/relationships/hyperlink" Target="https://podminky.urs.cz/item/CS_URS_2023_02/894812321" TargetMode="External" /><Relationship Id="rId49" Type="http://schemas.openxmlformats.org/officeDocument/2006/relationships/hyperlink" Target="https://podminky.urs.cz/item/CS_URS_2023_02/894812333" TargetMode="External" /><Relationship Id="rId50" Type="http://schemas.openxmlformats.org/officeDocument/2006/relationships/hyperlink" Target="https://podminky.urs.cz/item/CS_URS_2023_02/894812339" TargetMode="External" /><Relationship Id="rId51" Type="http://schemas.openxmlformats.org/officeDocument/2006/relationships/hyperlink" Target="https://podminky.urs.cz/item/CS_URS_2023_02/894812359" TargetMode="External" /><Relationship Id="rId52" Type="http://schemas.openxmlformats.org/officeDocument/2006/relationships/hyperlink" Target="https://podminky.urs.cz/item/CS_URS_2023_02/899103112" TargetMode="External" /><Relationship Id="rId53" Type="http://schemas.openxmlformats.org/officeDocument/2006/relationships/hyperlink" Target="https://podminky.urs.cz/item/CS_URS_2023_02/899722112" TargetMode="External" /><Relationship Id="rId54" Type="http://schemas.openxmlformats.org/officeDocument/2006/relationships/hyperlink" Target="https://podminky.urs.cz/item/CS_URS_2023_02/998276101" TargetMode="External" /><Relationship Id="rId55" Type="http://schemas.openxmlformats.org/officeDocument/2006/relationships/drawing" Target="../drawings/drawing4.xml" /><Relationship Id="rId56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2/115101201" TargetMode="External" /><Relationship Id="rId2" Type="http://schemas.openxmlformats.org/officeDocument/2006/relationships/hyperlink" Target="https://podminky.urs.cz/item/CS_URS_2023_02/121151113" TargetMode="External" /><Relationship Id="rId3" Type="http://schemas.openxmlformats.org/officeDocument/2006/relationships/hyperlink" Target="https://podminky.urs.cz/item/CS_URS_2023_02/131251104" TargetMode="External" /><Relationship Id="rId4" Type="http://schemas.openxmlformats.org/officeDocument/2006/relationships/hyperlink" Target="https://podminky.urs.cz/item/CS_URS_2023_02/162351103" TargetMode="External" /><Relationship Id="rId5" Type="http://schemas.openxmlformats.org/officeDocument/2006/relationships/hyperlink" Target="https://podminky.urs.cz/item/CS_URS_2023_02/162751117" TargetMode="External" /><Relationship Id="rId6" Type="http://schemas.openxmlformats.org/officeDocument/2006/relationships/hyperlink" Target="https://podminky.urs.cz/item/CS_URS_2023_02/162751119" TargetMode="External" /><Relationship Id="rId7" Type="http://schemas.openxmlformats.org/officeDocument/2006/relationships/hyperlink" Target="https://podminky.urs.cz/item/CS_URS_2023_02/167151101" TargetMode="External" /><Relationship Id="rId8" Type="http://schemas.openxmlformats.org/officeDocument/2006/relationships/hyperlink" Target="https://podminky.urs.cz/item/CS_URS_2023_02/171201231" TargetMode="External" /><Relationship Id="rId9" Type="http://schemas.openxmlformats.org/officeDocument/2006/relationships/hyperlink" Target="https://podminky.urs.cz/item/CS_URS_2023_02/171251201" TargetMode="External" /><Relationship Id="rId10" Type="http://schemas.openxmlformats.org/officeDocument/2006/relationships/hyperlink" Target="https://podminky.urs.cz/item/CS_URS_2023_02/174151101" TargetMode="External" /><Relationship Id="rId11" Type="http://schemas.openxmlformats.org/officeDocument/2006/relationships/hyperlink" Target="https://podminky.urs.cz/item/CS_URS_2023_02/175111101" TargetMode="External" /><Relationship Id="rId12" Type="http://schemas.openxmlformats.org/officeDocument/2006/relationships/hyperlink" Target="https://podminky.urs.cz/item/CS_URS_2023_02/175151101" TargetMode="External" /><Relationship Id="rId13" Type="http://schemas.openxmlformats.org/officeDocument/2006/relationships/hyperlink" Target="https://podminky.urs.cz/item/CS_URS_2023_02/181351103" TargetMode="External" /><Relationship Id="rId14" Type="http://schemas.openxmlformats.org/officeDocument/2006/relationships/hyperlink" Target="https://podminky.urs.cz/item/CS_URS_2023_02/181411121" TargetMode="External" /><Relationship Id="rId15" Type="http://schemas.openxmlformats.org/officeDocument/2006/relationships/hyperlink" Target="https://podminky.urs.cz/item/CS_URS_2023_02/181951111" TargetMode="External" /><Relationship Id="rId16" Type="http://schemas.openxmlformats.org/officeDocument/2006/relationships/hyperlink" Target="https://podminky.urs.cz/item/CS_URS_2023_02/185803111" TargetMode="External" /><Relationship Id="rId17" Type="http://schemas.openxmlformats.org/officeDocument/2006/relationships/hyperlink" Target="https://podminky.urs.cz/item/CS_URS_2023_02/185804312" TargetMode="External" /><Relationship Id="rId18" Type="http://schemas.openxmlformats.org/officeDocument/2006/relationships/hyperlink" Target="https://podminky.urs.cz/item/CS_URS_2023_02/185851121" TargetMode="External" /><Relationship Id="rId19" Type="http://schemas.openxmlformats.org/officeDocument/2006/relationships/hyperlink" Target="https://podminky.urs.cz/item/CS_URS_2023_02/185851129" TargetMode="External" /><Relationship Id="rId20" Type="http://schemas.openxmlformats.org/officeDocument/2006/relationships/hyperlink" Target="https://podminky.urs.cz/item/CS_URS_2023_02/211971121" TargetMode="External" /><Relationship Id="rId21" Type="http://schemas.openxmlformats.org/officeDocument/2006/relationships/hyperlink" Target="https://podminky.urs.cz/item/CS_URS_2023_02/212532111" TargetMode="External" /><Relationship Id="rId22" Type="http://schemas.openxmlformats.org/officeDocument/2006/relationships/hyperlink" Target="https://podminky.urs.cz/item/CS_URS_2023_02/212752401" TargetMode="External" /><Relationship Id="rId23" Type="http://schemas.openxmlformats.org/officeDocument/2006/relationships/hyperlink" Target="https://podminky.urs.cz/item/CS_URS_2023_02/212752403" TargetMode="External" /><Relationship Id="rId24" Type="http://schemas.openxmlformats.org/officeDocument/2006/relationships/hyperlink" Target="https://podminky.urs.cz/item/CS_URS_2023_02/451573111" TargetMode="External" /><Relationship Id="rId25" Type="http://schemas.openxmlformats.org/officeDocument/2006/relationships/hyperlink" Target="https://podminky.urs.cz/item/CS_URS_2023_02/452112112" TargetMode="External" /><Relationship Id="rId26" Type="http://schemas.openxmlformats.org/officeDocument/2006/relationships/hyperlink" Target="https://podminky.urs.cz/item/CS_URS_2023_02/452311131" TargetMode="External" /><Relationship Id="rId27" Type="http://schemas.openxmlformats.org/officeDocument/2006/relationships/hyperlink" Target="https://podminky.urs.cz/item/CS_URS_2023_02/820491811" TargetMode="External" /><Relationship Id="rId28" Type="http://schemas.openxmlformats.org/officeDocument/2006/relationships/hyperlink" Target="https://podminky.urs.cz/item/CS_URS_2023_02/871355221" TargetMode="External" /><Relationship Id="rId29" Type="http://schemas.openxmlformats.org/officeDocument/2006/relationships/hyperlink" Target="https://podminky.urs.cz/item/CS_URS_2023_02/871365241" TargetMode="External" /><Relationship Id="rId30" Type="http://schemas.openxmlformats.org/officeDocument/2006/relationships/hyperlink" Target="https://podminky.urs.cz/item/CS_URS_2023_02/877350430" TargetMode="External" /><Relationship Id="rId31" Type="http://schemas.openxmlformats.org/officeDocument/2006/relationships/hyperlink" Target="https://podminky.urs.cz/item/CS_URS_2023_02/877355211" TargetMode="External" /><Relationship Id="rId32" Type="http://schemas.openxmlformats.org/officeDocument/2006/relationships/hyperlink" Target="https://podminky.urs.cz/item/CS_URS_2023_02/877365211" TargetMode="External" /><Relationship Id="rId33" Type="http://schemas.openxmlformats.org/officeDocument/2006/relationships/hyperlink" Target="https://podminky.urs.cz/item/CS_URS_2023_02/877365221" TargetMode="External" /><Relationship Id="rId34" Type="http://schemas.openxmlformats.org/officeDocument/2006/relationships/hyperlink" Target="https://podminky.urs.cz/item/CS_URS_2023_02/877370330" TargetMode="External" /><Relationship Id="rId35" Type="http://schemas.openxmlformats.org/officeDocument/2006/relationships/hyperlink" Target="https://podminky.urs.cz/item/CS_URS_2023_02/877375121R" TargetMode="External" /><Relationship Id="rId36" Type="http://schemas.openxmlformats.org/officeDocument/2006/relationships/hyperlink" Target="https://podminky.urs.cz/item/CS_URS_2023_02/891365111" TargetMode="External" /><Relationship Id="rId37" Type="http://schemas.openxmlformats.org/officeDocument/2006/relationships/hyperlink" Target="https://podminky.urs.cz/item/CS_URS_2023_02/892372111" TargetMode="External" /><Relationship Id="rId38" Type="http://schemas.openxmlformats.org/officeDocument/2006/relationships/hyperlink" Target="https://podminky.urs.cz/item/CS_URS_2023_02/892381111" TargetMode="External" /><Relationship Id="rId39" Type="http://schemas.openxmlformats.org/officeDocument/2006/relationships/hyperlink" Target="https://podminky.urs.cz/item/CS_URS_2023_02/894118001" TargetMode="External" /><Relationship Id="rId40" Type="http://schemas.openxmlformats.org/officeDocument/2006/relationships/hyperlink" Target="https://podminky.urs.cz/item/CS_URS_2023_02/894411121" TargetMode="External" /><Relationship Id="rId41" Type="http://schemas.openxmlformats.org/officeDocument/2006/relationships/hyperlink" Target="https://podminky.urs.cz/item/CS_URS_2023_02/894812322" TargetMode="External" /><Relationship Id="rId42" Type="http://schemas.openxmlformats.org/officeDocument/2006/relationships/hyperlink" Target="https://podminky.urs.cz/item/CS_URS_2023_02/894812333" TargetMode="External" /><Relationship Id="rId43" Type="http://schemas.openxmlformats.org/officeDocument/2006/relationships/hyperlink" Target="https://podminky.urs.cz/item/CS_URS_2023_02/894812339" TargetMode="External" /><Relationship Id="rId44" Type="http://schemas.openxmlformats.org/officeDocument/2006/relationships/hyperlink" Target="https://podminky.urs.cz/item/CS_URS_2023_02/894812359" TargetMode="External" /><Relationship Id="rId45" Type="http://schemas.openxmlformats.org/officeDocument/2006/relationships/hyperlink" Target="https://podminky.urs.cz/item/CS_URS_2023_02/899103112" TargetMode="External" /><Relationship Id="rId46" Type="http://schemas.openxmlformats.org/officeDocument/2006/relationships/hyperlink" Target="https://podminky.urs.cz/item/CS_URS_2023_02/899722112" TargetMode="External" /><Relationship Id="rId47" Type="http://schemas.openxmlformats.org/officeDocument/2006/relationships/hyperlink" Target="https://podminky.urs.cz/item/CS_URS_2023_02/997013501" TargetMode="External" /><Relationship Id="rId48" Type="http://schemas.openxmlformats.org/officeDocument/2006/relationships/hyperlink" Target="https://podminky.urs.cz/item/CS_URS_2023_02/997013509" TargetMode="External" /><Relationship Id="rId49" Type="http://schemas.openxmlformats.org/officeDocument/2006/relationships/hyperlink" Target="https://podminky.urs.cz/item/CS_URS_2023_02/997013862" TargetMode="External" /><Relationship Id="rId50" Type="http://schemas.openxmlformats.org/officeDocument/2006/relationships/hyperlink" Target="https://podminky.urs.cz/item/CS_URS_2023_02/998276101" TargetMode="External" /><Relationship Id="rId51" Type="http://schemas.openxmlformats.org/officeDocument/2006/relationships/drawing" Target="../drawings/drawing5.xml" /><Relationship Id="rId5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2/115101201" TargetMode="External" /><Relationship Id="rId2" Type="http://schemas.openxmlformats.org/officeDocument/2006/relationships/hyperlink" Target="https://podminky.urs.cz/item/CS_URS_2023_02/121151113" TargetMode="External" /><Relationship Id="rId3" Type="http://schemas.openxmlformats.org/officeDocument/2006/relationships/hyperlink" Target="https://podminky.urs.cz/item/CS_URS_2023_02/131251104" TargetMode="External" /><Relationship Id="rId4" Type="http://schemas.openxmlformats.org/officeDocument/2006/relationships/hyperlink" Target="https://podminky.urs.cz/item/CS_URS_2023_02/162351103" TargetMode="External" /><Relationship Id="rId5" Type="http://schemas.openxmlformats.org/officeDocument/2006/relationships/hyperlink" Target="https://podminky.urs.cz/item/CS_URS_2023_02/162751117" TargetMode="External" /><Relationship Id="rId6" Type="http://schemas.openxmlformats.org/officeDocument/2006/relationships/hyperlink" Target="https://podminky.urs.cz/item/CS_URS_2023_02/162751119" TargetMode="External" /><Relationship Id="rId7" Type="http://schemas.openxmlformats.org/officeDocument/2006/relationships/hyperlink" Target="https://podminky.urs.cz/item/CS_URS_2023_02/167151101" TargetMode="External" /><Relationship Id="rId8" Type="http://schemas.openxmlformats.org/officeDocument/2006/relationships/hyperlink" Target="https://podminky.urs.cz/item/CS_URS_2023_02/171201231" TargetMode="External" /><Relationship Id="rId9" Type="http://schemas.openxmlformats.org/officeDocument/2006/relationships/hyperlink" Target="https://podminky.urs.cz/item/CS_URS_2023_02/171251201" TargetMode="External" /><Relationship Id="rId10" Type="http://schemas.openxmlformats.org/officeDocument/2006/relationships/hyperlink" Target="https://podminky.urs.cz/item/CS_URS_2023_02/174151101" TargetMode="External" /><Relationship Id="rId11" Type="http://schemas.openxmlformats.org/officeDocument/2006/relationships/hyperlink" Target="https://podminky.urs.cz/item/CS_URS_2023_02/175111101" TargetMode="External" /><Relationship Id="rId12" Type="http://schemas.openxmlformats.org/officeDocument/2006/relationships/hyperlink" Target="https://podminky.urs.cz/item/CS_URS_2023_02/175151101" TargetMode="External" /><Relationship Id="rId13" Type="http://schemas.openxmlformats.org/officeDocument/2006/relationships/hyperlink" Target="https://podminky.urs.cz/item/CS_URS_2023_02/181351103" TargetMode="External" /><Relationship Id="rId14" Type="http://schemas.openxmlformats.org/officeDocument/2006/relationships/hyperlink" Target="https://podminky.urs.cz/item/CS_URS_2023_02/181411121" TargetMode="External" /><Relationship Id="rId15" Type="http://schemas.openxmlformats.org/officeDocument/2006/relationships/hyperlink" Target="https://podminky.urs.cz/item/CS_URS_2023_02/181951111" TargetMode="External" /><Relationship Id="rId16" Type="http://schemas.openxmlformats.org/officeDocument/2006/relationships/hyperlink" Target="https://podminky.urs.cz/item/CS_URS_2023_02/185803111" TargetMode="External" /><Relationship Id="rId17" Type="http://schemas.openxmlformats.org/officeDocument/2006/relationships/hyperlink" Target="https://podminky.urs.cz/item/CS_URS_2023_02/185804312" TargetMode="External" /><Relationship Id="rId18" Type="http://schemas.openxmlformats.org/officeDocument/2006/relationships/hyperlink" Target="https://podminky.urs.cz/item/CS_URS_2023_02/185851121" TargetMode="External" /><Relationship Id="rId19" Type="http://schemas.openxmlformats.org/officeDocument/2006/relationships/hyperlink" Target="https://podminky.urs.cz/item/CS_URS_2023_02/185851129" TargetMode="External" /><Relationship Id="rId20" Type="http://schemas.openxmlformats.org/officeDocument/2006/relationships/hyperlink" Target="https://podminky.urs.cz/item/CS_URS_2023_02/211971121" TargetMode="External" /><Relationship Id="rId21" Type="http://schemas.openxmlformats.org/officeDocument/2006/relationships/hyperlink" Target="https://podminky.urs.cz/item/CS_URS_2023_02/212532111" TargetMode="External" /><Relationship Id="rId22" Type="http://schemas.openxmlformats.org/officeDocument/2006/relationships/hyperlink" Target="https://podminky.urs.cz/item/CS_URS_2023_02/212752401" TargetMode="External" /><Relationship Id="rId23" Type="http://schemas.openxmlformats.org/officeDocument/2006/relationships/hyperlink" Target="https://podminky.urs.cz/item/CS_URS_2023_02/212752403" TargetMode="External" /><Relationship Id="rId24" Type="http://schemas.openxmlformats.org/officeDocument/2006/relationships/hyperlink" Target="https://podminky.urs.cz/item/CS_URS_2023_02/451573111" TargetMode="External" /><Relationship Id="rId25" Type="http://schemas.openxmlformats.org/officeDocument/2006/relationships/hyperlink" Target="https://podminky.urs.cz/item/CS_URS_2023_02/452112112" TargetMode="External" /><Relationship Id="rId26" Type="http://schemas.openxmlformats.org/officeDocument/2006/relationships/hyperlink" Target="https://podminky.urs.cz/item/CS_URS_2023_02/452311131" TargetMode="External" /><Relationship Id="rId27" Type="http://schemas.openxmlformats.org/officeDocument/2006/relationships/hyperlink" Target="https://podminky.urs.cz/item/CS_URS_2023_02/871355221" TargetMode="External" /><Relationship Id="rId28" Type="http://schemas.openxmlformats.org/officeDocument/2006/relationships/hyperlink" Target="https://podminky.urs.cz/item/CS_URS_2023_02/871365241" TargetMode="External" /><Relationship Id="rId29" Type="http://schemas.openxmlformats.org/officeDocument/2006/relationships/hyperlink" Target="https://podminky.urs.cz/item/CS_URS_2023_02/877355211" TargetMode="External" /><Relationship Id="rId30" Type="http://schemas.openxmlformats.org/officeDocument/2006/relationships/hyperlink" Target="https://podminky.urs.cz/item/CS_URS_2023_02/877365211" TargetMode="External" /><Relationship Id="rId31" Type="http://schemas.openxmlformats.org/officeDocument/2006/relationships/hyperlink" Target="https://podminky.urs.cz/item/CS_URS_2023_02/877370330" TargetMode="External" /><Relationship Id="rId32" Type="http://schemas.openxmlformats.org/officeDocument/2006/relationships/hyperlink" Target="https://podminky.urs.cz/item/CS_URS_2023_02/877375121R" TargetMode="External" /><Relationship Id="rId33" Type="http://schemas.openxmlformats.org/officeDocument/2006/relationships/hyperlink" Target="https://podminky.urs.cz/item/CS_URS_2023_02/891365111" TargetMode="External" /><Relationship Id="rId34" Type="http://schemas.openxmlformats.org/officeDocument/2006/relationships/hyperlink" Target="https://podminky.urs.cz/item/CS_URS_2023_02/892372111" TargetMode="External" /><Relationship Id="rId35" Type="http://schemas.openxmlformats.org/officeDocument/2006/relationships/hyperlink" Target="https://podminky.urs.cz/item/CS_URS_2023_02/892381111" TargetMode="External" /><Relationship Id="rId36" Type="http://schemas.openxmlformats.org/officeDocument/2006/relationships/hyperlink" Target="https://podminky.urs.cz/item/CS_URS_2023_02/894118001" TargetMode="External" /><Relationship Id="rId37" Type="http://schemas.openxmlformats.org/officeDocument/2006/relationships/hyperlink" Target="https://podminky.urs.cz/item/CS_URS_2023_02/894411121" TargetMode="External" /><Relationship Id="rId38" Type="http://schemas.openxmlformats.org/officeDocument/2006/relationships/hyperlink" Target="https://podminky.urs.cz/item/CS_URS_2023_02/894812322" TargetMode="External" /><Relationship Id="rId39" Type="http://schemas.openxmlformats.org/officeDocument/2006/relationships/hyperlink" Target="https://podminky.urs.cz/item/CS_URS_2023_02/894812332" TargetMode="External" /><Relationship Id="rId40" Type="http://schemas.openxmlformats.org/officeDocument/2006/relationships/hyperlink" Target="https://podminky.urs.cz/item/CS_URS_2023_02/894812339" TargetMode="External" /><Relationship Id="rId41" Type="http://schemas.openxmlformats.org/officeDocument/2006/relationships/hyperlink" Target="https://podminky.urs.cz/item/CS_URS_2023_02/894812359" TargetMode="External" /><Relationship Id="rId42" Type="http://schemas.openxmlformats.org/officeDocument/2006/relationships/hyperlink" Target="https://podminky.urs.cz/item/CS_URS_2023_02/899103112" TargetMode="External" /><Relationship Id="rId43" Type="http://schemas.openxmlformats.org/officeDocument/2006/relationships/hyperlink" Target="https://podminky.urs.cz/item/CS_URS_2023_02/899722112" TargetMode="External" /><Relationship Id="rId44" Type="http://schemas.openxmlformats.org/officeDocument/2006/relationships/hyperlink" Target="https://podminky.urs.cz/item/CS_URS_2023_02/998276101" TargetMode="External" /><Relationship Id="rId45" Type="http://schemas.openxmlformats.org/officeDocument/2006/relationships/hyperlink" Target="https://podminky.urs.cz/item/CS_URS_2023_02/230083103" TargetMode="External" /><Relationship Id="rId46" Type="http://schemas.openxmlformats.org/officeDocument/2006/relationships/drawing" Target="../drawings/drawing6.xml" /><Relationship Id="rId47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2/115101201" TargetMode="External" /><Relationship Id="rId2" Type="http://schemas.openxmlformats.org/officeDocument/2006/relationships/hyperlink" Target="https://podminky.urs.cz/item/CS_URS_2023_02/121151113" TargetMode="External" /><Relationship Id="rId3" Type="http://schemas.openxmlformats.org/officeDocument/2006/relationships/hyperlink" Target="https://podminky.urs.cz/item/CS_URS_2023_02/131251104" TargetMode="External" /><Relationship Id="rId4" Type="http://schemas.openxmlformats.org/officeDocument/2006/relationships/hyperlink" Target="https://podminky.urs.cz/item/CS_URS_2023_02/162351103" TargetMode="External" /><Relationship Id="rId5" Type="http://schemas.openxmlformats.org/officeDocument/2006/relationships/hyperlink" Target="https://podminky.urs.cz/item/CS_URS_2023_02/162751117" TargetMode="External" /><Relationship Id="rId6" Type="http://schemas.openxmlformats.org/officeDocument/2006/relationships/hyperlink" Target="https://podminky.urs.cz/item/CS_URS_2023_02/162751119" TargetMode="External" /><Relationship Id="rId7" Type="http://schemas.openxmlformats.org/officeDocument/2006/relationships/hyperlink" Target="https://podminky.urs.cz/item/CS_URS_2023_02/167151101" TargetMode="External" /><Relationship Id="rId8" Type="http://schemas.openxmlformats.org/officeDocument/2006/relationships/hyperlink" Target="https://podminky.urs.cz/item/CS_URS_2023_02/171201231" TargetMode="External" /><Relationship Id="rId9" Type="http://schemas.openxmlformats.org/officeDocument/2006/relationships/hyperlink" Target="https://podminky.urs.cz/item/CS_URS_2023_02/171251201" TargetMode="External" /><Relationship Id="rId10" Type="http://schemas.openxmlformats.org/officeDocument/2006/relationships/hyperlink" Target="https://podminky.urs.cz/item/CS_URS_2023_02/174151101" TargetMode="External" /><Relationship Id="rId11" Type="http://schemas.openxmlformats.org/officeDocument/2006/relationships/hyperlink" Target="https://podminky.urs.cz/item/CS_URS_2023_02/175111101" TargetMode="External" /><Relationship Id="rId12" Type="http://schemas.openxmlformats.org/officeDocument/2006/relationships/hyperlink" Target="https://podminky.urs.cz/item/CS_URS_2023_02/175151101" TargetMode="External" /><Relationship Id="rId13" Type="http://schemas.openxmlformats.org/officeDocument/2006/relationships/hyperlink" Target="https://podminky.urs.cz/item/CS_URS_2023_02/181351103" TargetMode="External" /><Relationship Id="rId14" Type="http://schemas.openxmlformats.org/officeDocument/2006/relationships/hyperlink" Target="https://podminky.urs.cz/item/CS_URS_2023_02/181411121" TargetMode="External" /><Relationship Id="rId15" Type="http://schemas.openxmlformats.org/officeDocument/2006/relationships/hyperlink" Target="https://podminky.urs.cz/item/CS_URS_2023_02/181951111" TargetMode="External" /><Relationship Id="rId16" Type="http://schemas.openxmlformats.org/officeDocument/2006/relationships/hyperlink" Target="https://podminky.urs.cz/item/CS_URS_2023_02/185803111" TargetMode="External" /><Relationship Id="rId17" Type="http://schemas.openxmlformats.org/officeDocument/2006/relationships/hyperlink" Target="https://podminky.urs.cz/item/CS_URS_2023_02/185804312" TargetMode="External" /><Relationship Id="rId18" Type="http://schemas.openxmlformats.org/officeDocument/2006/relationships/hyperlink" Target="https://podminky.urs.cz/item/CS_URS_2023_02/185851121" TargetMode="External" /><Relationship Id="rId19" Type="http://schemas.openxmlformats.org/officeDocument/2006/relationships/hyperlink" Target="https://podminky.urs.cz/item/CS_URS_2023_02/185851129" TargetMode="External" /><Relationship Id="rId20" Type="http://schemas.openxmlformats.org/officeDocument/2006/relationships/hyperlink" Target="https://podminky.urs.cz/item/CS_URS_2023_02/211971121" TargetMode="External" /><Relationship Id="rId21" Type="http://schemas.openxmlformats.org/officeDocument/2006/relationships/hyperlink" Target="https://podminky.urs.cz/item/CS_URS_2023_02/212532111" TargetMode="External" /><Relationship Id="rId22" Type="http://schemas.openxmlformats.org/officeDocument/2006/relationships/hyperlink" Target="https://podminky.urs.cz/item/CS_URS_2023_02/212752401" TargetMode="External" /><Relationship Id="rId23" Type="http://schemas.openxmlformats.org/officeDocument/2006/relationships/hyperlink" Target="https://podminky.urs.cz/item/CS_URS_2023_02/212752403" TargetMode="External" /><Relationship Id="rId24" Type="http://schemas.openxmlformats.org/officeDocument/2006/relationships/hyperlink" Target="https://podminky.urs.cz/item/CS_URS_2023_02/451573111" TargetMode="External" /><Relationship Id="rId25" Type="http://schemas.openxmlformats.org/officeDocument/2006/relationships/hyperlink" Target="https://podminky.urs.cz/item/CS_URS_2023_02/452112112" TargetMode="External" /><Relationship Id="rId26" Type="http://schemas.openxmlformats.org/officeDocument/2006/relationships/hyperlink" Target="https://podminky.urs.cz/item/CS_URS_2023_02/452112122" TargetMode="External" /><Relationship Id="rId27" Type="http://schemas.openxmlformats.org/officeDocument/2006/relationships/hyperlink" Target="https://podminky.urs.cz/item/CS_URS_2023_02/452311131" TargetMode="External" /><Relationship Id="rId28" Type="http://schemas.openxmlformats.org/officeDocument/2006/relationships/hyperlink" Target="https://podminky.urs.cz/item/CS_URS_2023_02/871355221" TargetMode="External" /><Relationship Id="rId29" Type="http://schemas.openxmlformats.org/officeDocument/2006/relationships/hyperlink" Target="https://podminky.urs.cz/item/CS_URS_2023_02/871365241" TargetMode="External" /><Relationship Id="rId30" Type="http://schemas.openxmlformats.org/officeDocument/2006/relationships/hyperlink" Target="https://podminky.urs.cz/item/CS_URS_2023_02/877350430" TargetMode="External" /><Relationship Id="rId31" Type="http://schemas.openxmlformats.org/officeDocument/2006/relationships/hyperlink" Target="https://podminky.urs.cz/item/CS_URS_2023_02/877355211" TargetMode="External" /><Relationship Id="rId32" Type="http://schemas.openxmlformats.org/officeDocument/2006/relationships/hyperlink" Target="https://podminky.urs.cz/item/CS_URS_2023_02/877365211" TargetMode="External" /><Relationship Id="rId33" Type="http://schemas.openxmlformats.org/officeDocument/2006/relationships/hyperlink" Target="https://podminky.urs.cz/item/CS_URS_2023_02/877365221" TargetMode="External" /><Relationship Id="rId34" Type="http://schemas.openxmlformats.org/officeDocument/2006/relationships/hyperlink" Target="https://podminky.urs.cz/item/CS_URS_2023_02/877370330" TargetMode="External" /><Relationship Id="rId35" Type="http://schemas.openxmlformats.org/officeDocument/2006/relationships/hyperlink" Target="https://podminky.urs.cz/item/CS_URS_2023_02/877375121R" TargetMode="External" /><Relationship Id="rId36" Type="http://schemas.openxmlformats.org/officeDocument/2006/relationships/hyperlink" Target="https://podminky.urs.cz/item/CS_URS_2023_02/891365111" TargetMode="External" /><Relationship Id="rId37" Type="http://schemas.openxmlformats.org/officeDocument/2006/relationships/hyperlink" Target="https://podminky.urs.cz/item/CS_URS_2023_02/892372111" TargetMode="External" /><Relationship Id="rId38" Type="http://schemas.openxmlformats.org/officeDocument/2006/relationships/hyperlink" Target="https://podminky.urs.cz/item/CS_URS_2023_02/892381111" TargetMode="External" /><Relationship Id="rId39" Type="http://schemas.openxmlformats.org/officeDocument/2006/relationships/hyperlink" Target="https://podminky.urs.cz/item/CS_URS_2023_02/894118001" TargetMode="External" /><Relationship Id="rId40" Type="http://schemas.openxmlformats.org/officeDocument/2006/relationships/hyperlink" Target="https://podminky.urs.cz/item/CS_URS_2023_02/894411121" TargetMode="External" /><Relationship Id="rId41" Type="http://schemas.openxmlformats.org/officeDocument/2006/relationships/hyperlink" Target="https://podminky.urs.cz/item/CS_URS_2023_02/894812321" TargetMode="External" /><Relationship Id="rId42" Type="http://schemas.openxmlformats.org/officeDocument/2006/relationships/hyperlink" Target="https://podminky.urs.cz/item/CS_URS_2023_02/894812333" TargetMode="External" /><Relationship Id="rId43" Type="http://schemas.openxmlformats.org/officeDocument/2006/relationships/hyperlink" Target="https://podminky.urs.cz/item/CS_URS_2023_02/894812339" TargetMode="External" /><Relationship Id="rId44" Type="http://schemas.openxmlformats.org/officeDocument/2006/relationships/hyperlink" Target="https://podminky.urs.cz/item/CS_URS_2023_02/894812359" TargetMode="External" /><Relationship Id="rId45" Type="http://schemas.openxmlformats.org/officeDocument/2006/relationships/hyperlink" Target="https://podminky.urs.cz/item/CS_URS_2023_02/899103112" TargetMode="External" /><Relationship Id="rId46" Type="http://schemas.openxmlformats.org/officeDocument/2006/relationships/hyperlink" Target="https://podminky.urs.cz/item/CS_URS_2023_02/899722112" TargetMode="External" /><Relationship Id="rId47" Type="http://schemas.openxmlformats.org/officeDocument/2006/relationships/hyperlink" Target="https://podminky.urs.cz/item/CS_URS_2023_02/998276101" TargetMode="External" /><Relationship Id="rId48" Type="http://schemas.openxmlformats.org/officeDocument/2006/relationships/drawing" Target="../drawings/drawing7.xml" /><Relationship Id="rId49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2/121151113" TargetMode="External" /><Relationship Id="rId2" Type="http://schemas.openxmlformats.org/officeDocument/2006/relationships/hyperlink" Target="https://podminky.urs.cz/item/CS_URS_2023_02/131251104" TargetMode="External" /><Relationship Id="rId3" Type="http://schemas.openxmlformats.org/officeDocument/2006/relationships/hyperlink" Target="https://podminky.urs.cz/item/CS_URS_2023_02/162351103" TargetMode="External" /><Relationship Id="rId4" Type="http://schemas.openxmlformats.org/officeDocument/2006/relationships/hyperlink" Target="https://podminky.urs.cz/item/CS_URS_2023_02/162751117" TargetMode="External" /><Relationship Id="rId5" Type="http://schemas.openxmlformats.org/officeDocument/2006/relationships/hyperlink" Target="https://podminky.urs.cz/item/CS_URS_2023_02/162751119" TargetMode="External" /><Relationship Id="rId6" Type="http://schemas.openxmlformats.org/officeDocument/2006/relationships/hyperlink" Target="https://podminky.urs.cz/item/CS_URS_2023_02/167151101" TargetMode="External" /><Relationship Id="rId7" Type="http://schemas.openxmlformats.org/officeDocument/2006/relationships/hyperlink" Target="https://podminky.urs.cz/item/CS_URS_2023_02/171201231" TargetMode="External" /><Relationship Id="rId8" Type="http://schemas.openxmlformats.org/officeDocument/2006/relationships/hyperlink" Target="https://podminky.urs.cz/item/CS_URS_2023_02/171251201" TargetMode="External" /><Relationship Id="rId9" Type="http://schemas.openxmlformats.org/officeDocument/2006/relationships/hyperlink" Target="https://podminky.urs.cz/item/CS_URS_2023_02/174151101" TargetMode="External" /><Relationship Id="rId10" Type="http://schemas.openxmlformats.org/officeDocument/2006/relationships/hyperlink" Target="https://podminky.urs.cz/item/CS_URS_2023_02/175111101" TargetMode="External" /><Relationship Id="rId11" Type="http://schemas.openxmlformats.org/officeDocument/2006/relationships/hyperlink" Target="https://podminky.urs.cz/item/CS_URS_2023_02/175151101" TargetMode="External" /><Relationship Id="rId12" Type="http://schemas.openxmlformats.org/officeDocument/2006/relationships/hyperlink" Target="https://podminky.urs.cz/item/CS_URS_2023_02/181351103" TargetMode="External" /><Relationship Id="rId13" Type="http://schemas.openxmlformats.org/officeDocument/2006/relationships/hyperlink" Target="https://podminky.urs.cz/item/CS_URS_2023_02/181411121" TargetMode="External" /><Relationship Id="rId14" Type="http://schemas.openxmlformats.org/officeDocument/2006/relationships/hyperlink" Target="https://podminky.urs.cz/item/CS_URS_2023_02/181951111" TargetMode="External" /><Relationship Id="rId15" Type="http://schemas.openxmlformats.org/officeDocument/2006/relationships/hyperlink" Target="https://podminky.urs.cz/item/CS_URS_2023_02/185803111" TargetMode="External" /><Relationship Id="rId16" Type="http://schemas.openxmlformats.org/officeDocument/2006/relationships/hyperlink" Target="https://podminky.urs.cz/item/CS_URS_2023_02/185804312" TargetMode="External" /><Relationship Id="rId17" Type="http://schemas.openxmlformats.org/officeDocument/2006/relationships/hyperlink" Target="https://podminky.urs.cz/item/CS_URS_2023_02/185851121" TargetMode="External" /><Relationship Id="rId18" Type="http://schemas.openxmlformats.org/officeDocument/2006/relationships/hyperlink" Target="https://podminky.urs.cz/item/CS_URS_2023_02/185851129" TargetMode="External" /><Relationship Id="rId19" Type="http://schemas.openxmlformats.org/officeDocument/2006/relationships/hyperlink" Target="https://podminky.urs.cz/item/CS_URS_2023_02/211971121" TargetMode="External" /><Relationship Id="rId20" Type="http://schemas.openxmlformats.org/officeDocument/2006/relationships/hyperlink" Target="https://podminky.urs.cz/item/CS_URS_2023_02/212532111" TargetMode="External" /><Relationship Id="rId21" Type="http://schemas.openxmlformats.org/officeDocument/2006/relationships/hyperlink" Target="https://podminky.urs.cz/item/CS_URS_2023_02/212752401" TargetMode="External" /><Relationship Id="rId22" Type="http://schemas.openxmlformats.org/officeDocument/2006/relationships/hyperlink" Target="https://podminky.urs.cz/item/CS_URS_2023_02/212752403" TargetMode="External" /><Relationship Id="rId23" Type="http://schemas.openxmlformats.org/officeDocument/2006/relationships/hyperlink" Target="https://podminky.urs.cz/item/CS_URS_2023_02/451573111" TargetMode="External" /><Relationship Id="rId24" Type="http://schemas.openxmlformats.org/officeDocument/2006/relationships/hyperlink" Target="https://podminky.urs.cz/item/CS_URS_2023_02/452112112" TargetMode="External" /><Relationship Id="rId25" Type="http://schemas.openxmlformats.org/officeDocument/2006/relationships/hyperlink" Target="https://podminky.urs.cz/item/CS_URS_2023_02/452311131" TargetMode="External" /><Relationship Id="rId26" Type="http://schemas.openxmlformats.org/officeDocument/2006/relationships/hyperlink" Target="https://podminky.urs.cz/item/CS_URS_2023_02/871355221" TargetMode="External" /><Relationship Id="rId27" Type="http://schemas.openxmlformats.org/officeDocument/2006/relationships/hyperlink" Target="https://podminky.urs.cz/item/CS_URS_2023_02/871365241" TargetMode="External" /><Relationship Id="rId28" Type="http://schemas.openxmlformats.org/officeDocument/2006/relationships/hyperlink" Target="https://podminky.urs.cz/item/CS_URS_2023_02/877350430" TargetMode="External" /><Relationship Id="rId29" Type="http://schemas.openxmlformats.org/officeDocument/2006/relationships/hyperlink" Target="https://podminky.urs.cz/item/CS_URS_2023_02/877355211" TargetMode="External" /><Relationship Id="rId30" Type="http://schemas.openxmlformats.org/officeDocument/2006/relationships/hyperlink" Target="https://podminky.urs.cz/item/CS_URS_2023_02/877365211" TargetMode="External" /><Relationship Id="rId31" Type="http://schemas.openxmlformats.org/officeDocument/2006/relationships/hyperlink" Target="https://podminky.urs.cz/item/CS_URS_2023_02/877365221" TargetMode="External" /><Relationship Id="rId32" Type="http://schemas.openxmlformats.org/officeDocument/2006/relationships/hyperlink" Target="https://podminky.urs.cz/item/CS_URS_2023_02/877390330" TargetMode="External" /><Relationship Id="rId33" Type="http://schemas.openxmlformats.org/officeDocument/2006/relationships/hyperlink" Target="https://podminky.urs.cz/item/CS_URS_2023_02/877395121" TargetMode="External" /><Relationship Id="rId34" Type="http://schemas.openxmlformats.org/officeDocument/2006/relationships/hyperlink" Target="https://podminky.urs.cz/item/CS_URS_2023_02/891365111" TargetMode="External" /><Relationship Id="rId35" Type="http://schemas.openxmlformats.org/officeDocument/2006/relationships/hyperlink" Target="https://podminky.urs.cz/item/CS_URS_2023_02/892372111" TargetMode="External" /><Relationship Id="rId36" Type="http://schemas.openxmlformats.org/officeDocument/2006/relationships/hyperlink" Target="https://podminky.urs.cz/item/CS_URS_2023_02/892381111" TargetMode="External" /><Relationship Id="rId37" Type="http://schemas.openxmlformats.org/officeDocument/2006/relationships/hyperlink" Target="https://podminky.urs.cz/item/CS_URS_2023_02/894118001" TargetMode="External" /><Relationship Id="rId38" Type="http://schemas.openxmlformats.org/officeDocument/2006/relationships/hyperlink" Target="https://podminky.urs.cz/item/CS_URS_2023_02/894411121" TargetMode="External" /><Relationship Id="rId39" Type="http://schemas.openxmlformats.org/officeDocument/2006/relationships/hyperlink" Target="https://podminky.urs.cz/item/CS_URS_2023_02/894812321" TargetMode="External" /><Relationship Id="rId40" Type="http://schemas.openxmlformats.org/officeDocument/2006/relationships/hyperlink" Target="https://podminky.urs.cz/item/CS_URS_2023_02/894812333" TargetMode="External" /><Relationship Id="rId41" Type="http://schemas.openxmlformats.org/officeDocument/2006/relationships/hyperlink" Target="https://podminky.urs.cz/item/CS_URS_2023_02/894812339" TargetMode="External" /><Relationship Id="rId42" Type="http://schemas.openxmlformats.org/officeDocument/2006/relationships/hyperlink" Target="https://podminky.urs.cz/item/CS_URS_2023_02/894812359" TargetMode="External" /><Relationship Id="rId43" Type="http://schemas.openxmlformats.org/officeDocument/2006/relationships/hyperlink" Target="https://podminky.urs.cz/item/CS_URS_2023_02/899103112" TargetMode="External" /><Relationship Id="rId44" Type="http://schemas.openxmlformats.org/officeDocument/2006/relationships/hyperlink" Target="https://podminky.urs.cz/item/CS_URS_2023_02/899722112" TargetMode="External" /><Relationship Id="rId45" Type="http://schemas.openxmlformats.org/officeDocument/2006/relationships/hyperlink" Target="https://podminky.urs.cz/item/CS_URS_2023_02/998276101" TargetMode="External" /><Relationship Id="rId46" Type="http://schemas.openxmlformats.org/officeDocument/2006/relationships/drawing" Target="../drawings/drawing8.xml" /><Relationship Id="rId47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2/113106023" TargetMode="External" /><Relationship Id="rId2" Type="http://schemas.openxmlformats.org/officeDocument/2006/relationships/hyperlink" Target="https://podminky.urs.cz/item/CS_URS_2023_02/113107512" TargetMode="External" /><Relationship Id="rId3" Type="http://schemas.openxmlformats.org/officeDocument/2006/relationships/hyperlink" Target="https://podminky.urs.cz/item/CS_URS_2023_02/113107413" TargetMode="External" /><Relationship Id="rId4" Type="http://schemas.openxmlformats.org/officeDocument/2006/relationships/hyperlink" Target="https://podminky.urs.cz/item/CS_URS_2023_02/113202111" TargetMode="External" /><Relationship Id="rId5" Type="http://schemas.openxmlformats.org/officeDocument/2006/relationships/hyperlink" Target="https://podminky.urs.cz/item/CS_URS_2023_02/113204111" TargetMode="External" /><Relationship Id="rId6" Type="http://schemas.openxmlformats.org/officeDocument/2006/relationships/hyperlink" Target="https://podminky.urs.cz/item/CS_URS_2023_02/119001401" TargetMode="External" /><Relationship Id="rId7" Type="http://schemas.openxmlformats.org/officeDocument/2006/relationships/hyperlink" Target="https://podminky.urs.cz/item/CS_URS_2023_02/119001421" TargetMode="External" /><Relationship Id="rId8" Type="http://schemas.openxmlformats.org/officeDocument/2006/relationships/hyperlink" Target="https://podminky.urs.cz/item/CS_URS_2023_02/121151113" TargetMode="External" /><Relationship Id="rId9" Type="http://schemas.openxmlformats.org/officeDocument/2006/relationships/hyperlink" Target="https://podminky.urs.cz/item/CS_URS_2023_02/132212221" TargetMode="External" /><Relationship Id="rId10" Type="http://schemas.openxmlformats.org/officeDocument/2006/relationships/hyperlink" Target="https://podminky.urs.cz/item/CS_URS_2023_02/132254204" TargetMode="External" /><Relationship Id="rId11" Type="http://schemas.openxmlformats.org/officeDocument/2006/relationships/hyperlink" Target="https://podminky.urs.cz/item/CS_URS_2023_02/151811131" TargetMode="External" /><Relationship Id="rId12" Type="http://schemas.openxmlformats.org/officeDocument/2006/relationships/hyperlink" Target="https://podminky.urs.cz/item/CS_URS_2023_02/151811132" TargetMode="External" /><Relationship Id="rId13" Type="http://schemas.openxmlformats.org/officeDocument/2006/relationships/hyperlink" Target="https://podminky.urs.cz/item/CS_URS_2023_02/151811231" TargetMode="External" /><Relationship Id="rId14" Type="http://schemas.openxmlformats.org/officeDocument/2006/relationships/hyperlink" Target="https://podminky.urs.cz/item/CS_URS_2023_02/151811232" TargetMode="External" /><Relationship Id="rId15" Type="http://schemas.openxmlformats.org/officeDocument/2006/relationships/hyperlink" Target="https://podminky.urs.cz/item/CS_URS_2023_02/162351103" TargetMode="External" /><Relationship Id="rId16" Type="http://schemas.openxmlformats.org/officeDocument/2006/relationships/hyperlink" Target="https://podminky.urs.cz/item/CS_URS_2023_02/162751117" TargetMode="External" /><Relationship Id="rId17" Type="http://schemas.openxmlformats.org/officeDocument/2006/relationships/hyperlink" Target="https://podminky.urs.cz/item/CS_URS_2023_02/162751119" TargetMode="External" /><Relationship Id="rId18" Type="http://schemas.openxmlformats.org/officeDocument/2006/relationships/hyperlink" Target="https://podminky.urs.cz/item/CS_URS_2023_02/167151101" TargetMode="External" /><Relationship Id="rId19" Type="http://schemas.openxmlformats.org/officeDocument/2006/relationships/hyperlink" Target="https://podminky.urs.cz/item/CS_URS_2023_02/171201231" TargetMode="External" /><Relationship Id="rId20" Type="http://schemas.openxmlformats.org/officeDocument/2006/relationships/hyperlink" Target="https://podminky.urs.cz/item/CS_URS_2023_02/174151101" TargetMode="External" /><Relationship Id="rId21" Type="http://schemas.openxmlformats.org/officeDocument/2006/relationships/hyperlink" Target="https://podminky.urs.cz/item/CS_URS_2023_02/175111101" TargetMode="External" /><Relationship Id="rId22" Type="http://schemas.openxmlformats.org/officeDocument/2006/relationships/hyperlink" Target="https://podminky.urs.cz/item/CS_URS_2023_02/181351103" TargetMode="External" /><Relationship Id="rId23" Type="http://schemas.openxmlformats.org/officeDocument/2006/relationships/hyperlink" Target="https://podminky.urs.cz/item/CS_URS_2023_02/181411121" TargetMode="External" /><Relationship Id="rId24" Type="http://schemas.openxmlformats.org/officeDocument/2006/relationships/hyperlink" Target="https://podminky.urs.cz/item/CS_URS_2023_02/181951111" TargetMode="External" /><Relationship Id="rId25" Type="http://schemas.openxmlformats.org/officeDocument/2006/relationships/hyperlink" Target="https://podminky.urs.cz/item/CS_URS_2023_02/181951112" TargetMode="External" /><Relationship Id="rId26" Type="http://schemas.openxmlformats.org/officeDocument/2006/relationships/hyperlink" Target="https://podminky.urs.cz/item/CS_URS_2023_02/183101121" TargetMode="External" /><Relationship Id="rId27" Type="http://schemas.openxmlformats.org/officeDocument/2006/relationships/hyperlink" Target="https://podminky.urs.cz/item/CS_URS_2023_02/184201112" TargetMode="External" /><Relationship Id="rId28" Type="http://schemas.openxmlformats.org/officeDocument/2006/relationships/hyperlink" Target="https://podminky.urs.cz/item/CS_URS_2023_02/184215133" TargetMode="External" /><Relationship Id="rId29" Type="http://schemas.openxmlformats.org/officeDocument/2006/relationships/hyperlink" Target="https://podminky.urs.cz/item/CS_URS_2023_02/184401112" TargetMode="External" /><Relationship Id="rId30" Type="http://schemas.openxmlformats.org/officeDocument/2006/relationships/hyperlink" Target="https://podminky.urs.cz/item/CS_URS_2023_02/184502115" TargetMode="External" /><Relationship Id="rId31" Type="http://schemas.openxmlformats.org/officeDocument/2006/relationships/hyperlink" Target="https://podminky.urs.cz/item/CS_URS_2023_02/184801121" TargetMode="External" /><Relationship Id="rId32" Type="http://schemas.openxmlformats.org/officeDocument/2006/relationships/hyperlink" Target="https://podminky.urs.cz/item/CS_URS_2023_02/184818241" TargetMode="External" /><Relationship Id="rId33" Type="http://schemas.openxmlformats.org/officeDocument/2006/relationships/hyperlink" Target="https://podminky.urs.cz/item/CS_URS_2023_02/184911431" TargetMode="External" /><Relationship Id="rId34" Type="http://schemas.openxmlformats.org/officeDocument/2006/relationships/hyperlink" Target="https://podminky.urs.cz/item/CS_URS_2023_02/185802114R" TargetMode="External" /><Relationship Id="rId35" Type="http://schemas.openxmlformats.org/officeDocument/2006/relationships/hyperlink" Target="https://podminky.urs.cz/item/CS_URS_2023_02/185803111" TargetMode="External" /><Relationship Id="rId36" Type="http://schemas.openxmlformats.org/officeDocument/2006/relationships/hyperlink" Target="https://podminky.urs.cz/item/CS_URS_2023_02/185804312" TargetMode="External" /><Relationship Id="rId37" Type="http://schemas.openxmlformats.org/officeDocument/2006/relationships/hyperlink" Target="https://podminky.urs.cz/item/CS_URS_2023_02/185851121" TargetMode="External" /><Relationship Id="rId38" Type="http://schemas.openxmlformats.org/officeDocument/2006/relationships/hyperlink" Target="https://podminky.urs.cz/item/CS_URS_2023_02/185851129" TargetMode="External" /><Relationship Id="rId39" Type="http://schemas.openxmlformats.org/officeDocument/2006/relationships/hyperlink" Target="https://podminky.urs.cz/item/CS_URS_2023_02/451573111" TargetMode="External" /><Relationship Id="rId40" Type="http://schemas.openxmlformats.org/officeDocument/2006/relationships/hyperlink" Target="https://podminky.urs.cz/item/CS_URS_2023_02/452112112" TargetMode="External" /><Relationship Id="rId41" Type="http://schemas.openxmlformats.org/officeDocument/2006/relationships/hyperlink" Target="https://podminky.urs.cz/item/CS_URS_2023_02/452311131" TargetMode="External" /><Relationship Id="rId42" Type="http://schemas.openxmlformats.org/officeDocument/2006/relationships/hyperlink" Target="https://podminky.urs.cz/item/CS_URS_2023_02/566901222" TargetMode="External" /><Relationship Id="rId43" Type="http://schemas.openxmlformats.org/officeDocument/2006/relationships/hyperlink" Target="https://podminky.urs.cz/item/CS_URS_2023_02/566901232" TargetMode="External" /><Relationship Id="rId44" Type="http://schemas.openxmlformats.org/officeDocument/2006/relationships/hyperlink" Target="https://podminky.urs.cz/item/CS_URS_2023_02/871315241" TargetMode="External" /><Relationship Id="rId45" Type="http://schemas.openxmlformats.org/officeDocument/2006/relationships/hyperlink" Target="https://podminky.urs.cz/item/CS_URS_2023_02/871365241" TargetMode="External" /><Relationship Id="rId46" Type="http://schemas.openxmlformats.org/officeDocument/2006/relationships/hyperlink" Target="https://podminky.urs.cz/item/CS_URS_2023_02/892351111" TargetMode="External" /><Relationship Id="rId47" Type="http://schemas.openxmlformats.org/officeDocument/2006/relationships/hyperlink" Target="https://podminky.urs.cz/item/CS_URS_2023_02/892372111" TargetMode="External" /><Relationship Id="rId48" Type="http://schemas.openxmlformats.org/officeDocument/2006/relationships/hyperlink" Target="https://podminky.urs.cz/item/CS_URS_2023_02/892381111" TargetMode="External" /><Relationship Id="rId49" Type="http://schemas.openxmlformats.org/officeDocument/2006/relationships/hyperlink" Target="https://podminky.urs.cz/item/CS_URS_2023_02/894138001" TargetMode="External" /><Relationship Id="rId50" Type="http://schemas.openxmlformats.org/officeDocument/2006/relationships/hyperlink" Target="https://podminky.urs.cz/item/CS_URS_2023_02/894411121" TargetMode="External" /><Relationship Id="rId51" Type="http://schemas.openxmlformats.org/officeDocument/2006/relationships/hyperlink" Target="https://podminky.urs.cz/item/CS_URS_2023_02/894812322" TargetMode="External" /><Relationship Id="rId52" Type="http://schemas.openxmlformats.org/officeDocument/2006/relationships/hyperlink" Target="https://podminky.urs.cz/item/CS_URS_2023_02/894812323" TargetMode="External" /><Relationship Id="rId53" Type="http://schemas.openxmlformats.org/officeDocument/2006/relationships/hyperlink" Target="https://podminky.urs.cz/item/CS_URS_2023_02/894812332" TargetMode="External" /><Relationship Id="rId54" Type="http://schemas.openxmlformats.org/officeDocument/2006/relationships/hyperlink" Target="https://podminky.urs.cz/item/CS_URS_2023_02/894812339" TargetMode="External" /><Relationship Id="rId55" Type="http://schemas.openxmlformats.org/officeDocument/2006/relationships/hyperlink" Target="https://podminky.urs.cz/item/CS_URS_2023_02/894812359" TargetMode="External" /><Relationship Id="rId56" Type="http://schemas.openxmlformats.org/officeDocument/2006/relationships/hyperlink" Target="https://podminky.urs.cz/item/CS_URS_2023_02/899103112" TargetMode="External" /><Relationship Id="rId57" Type="http://schemas.openxmlformats.org/officeDocument/2006/relationships/hyperlink" Target="https://podminky.urs.cz/item/CS_URS_2023_02/899623171R" TargetMode="External" /><Relationship Id="rId58" Type="http://schemas.openxmlformats.org/officeDocument/2006/relationships/hyperlink" Target="https://podminky.urs.cz/item/CS_URS_2023_02/899643111" TargetMode="External" /><Relationship Id="rId59" Type="http://schemas.openxmlformats.org/officeDocument/2006/relationships/hyperlink" Target="https://podminky.urs.cz/item/CS_URS_2023_02/899722112" TargetMode="External" /><Relationship Id="rId60" Type="http://schemas.openxmlformats.org/officeDocument/2006/relationships/hyperlink" Target="https://podminky.urs.cz/item/CS_URS_2023_02/916231213" TargetMode="External" /><Relationship Id="rId61" Type="http://schemas.openxmlformats.org/officeDocument/2006/relationships/hyperlink" Target="https://podminky.urs.cz/item/CS_URS_2023_02/916331112" TargetMode="External" /><Relationship Id="rId62" Type="http://schemas.openxmlformats.org/officeDocument/2006/relationships/hyperlink" Target="https://podminky.urs.cz/item/CS_URS_2023_02/977151125" TargetMode="External" /><Relationship Id="rId63" Type="http://schemas.openxmlformats.org/officeDocument/2006/relationships/hyperlink" Target="https://podminky.urs.cz/item/CS_URS_2023_02/979024442" TargetMode="External" /><Relationship Id="rId64" Type="http://schemas.openxmlformats.org/officeDocument/2006/relationships/hyperlink" Target="https://podminky.urs.cz/item/CS_URS_2023_02/979054451" TargetMode="External" /><Relationship Id="rId65" Type="http://schemas.openxmlformats.org/officeDocument/2006/relationships/hyperlink" Target="https://podminky.urs.cz/item/CS_URS_2023_02/997221551" TargetMode="External" /><Relationship Id="rId66" Type="http://schemas.openxmlformats.org/officeDocument/2006/relationships/hyperlink" Target="https://podminky.urs.cz/item/CS_URS_2023_02/997221559" TargetMode="External" /><Relationship Id="rId67" Type="http://schemas.openxmlformats.org/officeDocument/2006/relationships/hyperlink" Target="https://podminky.urs.cz/item/CS_URS_2023_02/997221561" TargetMode="External" /><Relationship Id="rId68" Type="http://schemas.openxmlformats.org/officeDocument/2006/relationships/hyperlink" Target="https://podminky.urs.cz/item/CS_URS_2023_02/997221569" TargetMode="External" /><Relationship Id="rId69" Type="http://schemas.openxmlformats.org/officeDocument/2006/relationships/hyperlink" Target="https://podminky.urs.cz/item/CS_URS_2023_02/997221861" TargetMode="External" /><Relationship Id="rId70" Type="http://schemas.openxmlformats.org/officeDocument/2006/relationships/hyperlink" Target="https://podminky.urs.cz/item/CS_URS_2023_02/997221873" TargetMode="External" /><Relationship Id="rId71" Type="http://schemas.openxmlformats.org/officeDocument/2006/relationships/hyperlink" Target="https://podminky.urs.cz/item/CS_URS_2023_02/998276101" TargetMode="External" /><Relationship Id="rId72" Type="http://schemas.openxmlformats.org/officeDocument/2006/relationships/hyperlink" Target="https://podminky.urs.cz/item/CS_URS_2023_02/230083103" TargetMode="External" /><Relationship Id="rId73" Type="http://schemas.openxmlformats.org/officeDocument/2006/relationships/drawing" Target="../drawings/drawing9.xml" /><Relationship Id="rId7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67"/>
  <sheetViews>
    <sheetView showGridLines="0" workbookViewId="0" topLeftCell="A54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44:72" ht="36.95" customHeight="1">
      <c r="AR2" s="291"/>
      <c r="AS2" s="291"/>
      <c r="AT2" s="291"/>
      <c r="AU2" s="291"/>
      <c r="AV2" s="291"/>
      <c r="AW2" s="291"/>
      <c r="AX2" s="291"/>
      <c r="AY2" s="291"/>
      <c r="AZ2" s="291"/>
      <c r="BA2" s="291"/>
      <c r="BB2" s="291"/>
      <c r="BC2" s="291"/>
      <c r="BD2" s="291"/>
      <c r="BE2" s="291"/>
      <c r="BS2" s="18" t="s">
        <v>6</v>
      </c>
      <c r="BT2" s="18" t="s">
        <v>7</v>
      </c>
    </row>
    <row r="3" spans="2:72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2:71" ht="24.95" customHeight="1">
      <c r="B4" s="21"/>
      <c r="D4" s="22" t="s">
        <v>9</v>
      </c>
      <c r="AR4" s="21"/>
      <c r="AS4" s="23" t="s">
        <v>10</v>
      </c>
      <c r="BE4" s="24" t="s">
        <v>11</v>
      </c>
      <c r="BS4" s="18" t="s">
        <v>12</v>
      </c>
    </row>
    <row r="5" spans="2:71" ht="12" customHeight="1">
      <c r="B5" s="21"/>
      <c r="D5" s="25" t="s">
        <v>13</v>
      </c>
      <c r="K5" s="307" t="s">
        <v>14</v>
      </c>
      <c r="L5" s="291"/>
      <c r="M5" s="291"/>
      <c r="N5" s="291"/>
      <c r="O5" s="291"/>
      <c r="P5" s="291"/>
      <c r="Q5" s="291"/>
      <c r="R5" s="291"/>
      <c r="S5" s="291"/>
      <c r="T5" s="291"/>
      <c r="U5" s="291"/>
      <c r="V5" s="291"/>
      <c r="W5" s="291"/>
      <c r="X5" s="291"/>
      <c r="Y5" s="291"/>
      <c r="Z5" s="291"/>
      <c r="AA5" s="291"/>
      <c r="AB5" s="291"/>
      <c r="AC5" s="291"/>
      <c r="AD5" s="291"/>
      <c r="AE5" s="291"/>
      <c r="AF5" s="291"/>
      <c r="AG5" s="291"/>
      <c r="AH5" s="291"/>
      <c r="AI5" s="291"/>
      <c r="AJ5" s="291"/>
      <c r="AK5" s="291"/>
      <c r="AL5" s="291"/>
      <c r="AM5" s="291"/>
      <c r="AN5" s="291"/>
      <c r="AO5" s="291"/>
      <c r="AR5" s="21"/>
      <c r="BE5" s="304" t="s">
        <v>15</v>
      </c>
      <c r="BS5" s="18" t="s">
        <v>6</v>
      </c>
    </row>
    <row r="6" spans="2:71" ht="36.95" customHeight="1">
      <c r="B6" s="21"/>
      <c r="D6" s="27" t="s">
        <v>16</v>
      </c>
      <c r="K6" s="308" t="s">
        <v>17</v>
      </c>
      <c r="L6" s="291"/>
      <c r="M6" s="291"/>
      <c r="N6" s="291"/>
      <c r="O6" s="291"/>
      <c r="P6" s="291"/>
      <c r="Q6" s="291"/>
      <c r="R6" s="291"/>
      <c r="S6" s="291"/>
      <c r="T6" s="291"/>
      <c r="U6" s="291"/>
      <c r="V6" s="291"/>
      <c r="W6" s="291"/>
      <c r="X6" s="291"/>
      <c r="Y6" s="291"/>
      <c r="Z6" s="291"/>
      <c r="AA6" s="291"/>
      <c r="AB6" s="291"/>
      <c r="AC6" s="291"/>
      <c r="AD6" s="291"/>
      <c r="AE6" s="291"/>
      <c r="AF6" s="291"/>
      <c r="AG6" s="291"/>
      <c r="AH6" s="291"/>
      <c r="AI6" s="291"/>
      <c r="AJ6" s="291"/>
      <c r="AK6" s="291"/>
      <c r="AL6" s="291"/>
      <c r="AM6" s="291"/>
      <c r="AN6" s="291"/>
      <c r="AO6" s="291"/>
      <c r="AR6" s="21"/>
      <c r="BE6" s="305"/>
      <c r="BS6" s="18" t="s">
        <v>6</v>
      </c>
    </row>
    <row r="7" spans="2:71" ht="12" customHeight="1">
      <c r="B7" s="21"/>
      <c r="D7" s="28" t="s">
        <v>18</v>
      </c>
      <c r="K7" s="26" t="s">
        <v>19</v>
      </c>
      <c r="AK7" s="28" t="s">
        <v>20</v>
      </c>
      <c r="AN7" s="26" t="s">
        <v>19</v>
      </c>
      <c r="AR7" s="21"/>
      <c r="BE7" s="305"/>
      <c r="BS7" s="18" t="s">
        <v>6</v>
      </c>
    </row>
    <row r="8" spans="2:71" ht="12" customHeight="1">
      <c r="B8" s="21"/>
      <c r="D8" s="28" t="s">
        <v>21</v>
      </c>
      <c r="K8" s="26" t="s">
        <v>22</v>
      </c>
      <c r="AK8" s="28" t="s">
        <v>23</v>
      </c>
      <c r="AN8" s="29" t="s">
        <v>24</v>
      </c>
      <c r="AR8" s="21"/>
      <c r="BE8" s="305"/>
      <c r="BS8" s="18" t="s">
        <v>6</v>
      </c>
    </row>
    <row r="9" spans="2:71" ht="14.45" customHeight="1">
      <c r="B9" s="21"/>
      <c r="AR9" s="21"/>
      <c r="BE9" s="305"/>
      <c r="BS9" s="18" t="s">
        <v>6</v>
      </c>
    </row>
    <row r="10" spans="2:71" ht="12" customHeight="1">
      <c r="B10" s="21"/>
      <c r="D10" s="28" t="s">
        <v>25</v>
      </c>
      <c r="AK10" s="28" t="s">
        <v>26</v>
      </c>
      <c r="AN10" s="26" t="s">
        <v>27</v>
      </c>
      <c r="AR10" s="21"/>
      <c r="BE10" s="305"/>
      <c r="BS10" s="18" t="s">
        <v>6</v>
      </c>
    </row>
    <row r="11" spans="2:71" ht="18.4" customHeight="1">
      <c r="B11" s="21"/>
      <c r="E11" s="26" t="s">
        <v>28</v>
      </c>
      <c r="AK11" s="28" t="s">
        <v>29</v>
      </c>
      <c r="AN11" s="26" t="s">
        <v>30</v>
      </c>
      <c r="AR11" s="21"/>
      <c r="BE11" s="305"/>
      <c r="BS11" s="18" t="s">
        <v>6</v>
      </c>
    </row>
    <row r="12" spans="2:71" ht="6.95" customHeight="1">
      <c r="B12" s="21"/>
      <c r="AR12" s="21"/>
      <c r="BE12" s="305"/>
      <c r="BS12" s="18" t="s">
        <v>6</v>
      </c>
    </row>
    <row r="13" spans="2:71" ht="12" customHeight="1">
      <c r="B13" s="21"/>
      <c r="D13" s="28" t="s">
        <v>31</v>
      </c>
      <c r="AK13" s="28" t="s">
        <v>26</v>
      </c>
      <c r="AN13" s="30" t="s">
        <v>32</v>
      </c>
      <c r="AR13" s="21"/>
      <c r="BE13" s="305"/>
      <c r="BS13" s="18" t="s">
        <v>6</v>
      </c>
    </row>
    <row r="14" spans="2:71" ht="12.75">
      <c r="B14" s="21"/>
      <c r="E14" s="309" t="s">
        <v>32</v>
      </c>
      <c r="F14" s="310"/>
      <c r="G14" s="310"/>
      <c r="H14" s="310"/>
      <c r="I14" s="310"/>
      <c r="J14" s="310"/>
      <c r="K14" s="310"/>
      <c r="L14" s="310"/>
      <c r="M14" s="310"/>
      <c r="N14" s="310"/>
      <c r="O14" s="310"/>
      <c r="P14" s="310"/>
      <c r="Q14" s="310"/>
      <c r="R14" s="310"/>
      <c r="S14" s="310"/>
      <c r="T14" s="310"/>
      <c r="U14" s="310"/>
      <c r="V14" s="310"/>
      <c r="W14" s="310"/>
      <c r="X14" s="310"/>
      <c r="Y14" s="310"/>
      <c r="Z14" s="310"/>
      <c r="AA14" s="310"/>
      <c r="AB14" s="310"/>
      <c r="AC14" s="310"/>
      <c r="AD14" s="310"/>
      <c r="AE14" s="310"/>
      <c r="AF14" s="310"/>
      <c r="AG14" s="310"/>
      <c r="AH14" s="310"/>
      <c r="AI14" s="310"/>
      <c r="AJ14" s="310"/>
      <c r="AK14" s="28" t="s">
        <v>29</v>
      </c>
      <c r="AN14" s="30" t="s">
        <v>32</v>
      </c>
      <c r="AR14" s="21"/>
      <c r="BE14" s="305"/>
      <c r="BS14" s="18" t="s">
        <v>6</v>
      </c>
    </row>
    <row r="15" spans="2:71" ht="6.95" customHeight="1">
      <c r="B15" s="21"/>
      <c r="AR15" s="21"/>
      <c r="BE15" s="305"/>
      <c r="BS15" s="18" t="s">
        <v>4</v>
      </c>
    </row>
    <row r="16" spans="2:71" ht="12" customHeight="1">
      <c r="B16" s="21"/>
      <c r="D16" s="28" t="s">
        <v>33</v>
      </c>
      <c r="AK16" s="28" t="s">
        <v>26</v>
      </c>
      <c r="AN16" s="26" t="s">
        <v>34</v>
      </c>
      <c r="AR16" s="21"/>
      <c r="BE16" s="305"/>
      <c r="BS16" s="18" t="s">
        <v>4</v>
      </c>
    </row>
    <row r="17" spans="2:71" ht="18.4" customHeight="1">
      <c r="B17" s="21"/>
      <c r="E17" s="26" t="s">
        <v>35</v>
      </c>
      <c r="AK17" s="28" t="s">
        <v>29</v>
      </c>
      <c r="AN17" s="26" t="s">
        <v>36</v>
      </c>
      <c r="AR17" s="21"/>
      <c r="BE17" s="305"/>
      <c r="BS17" s="18" t="s">
        <v>37</v>
      </c>
    </row>
    <row r="18" spans="2:71" ht="6.95" customHeight="1">
      <c r="B18" s="21"/>
      <c r="AR18" s="21"/>
      <c r="BE18" s="305"/>
      <c r="BS18" s="18" t="s">
        <v>6</v>
      </c>
    </row>
    <row r="19" spans="2:71" ht="12" customHeight="1">
      <c r="B19" s="21"/>
      <c r="D19" s="28" t="s">
        <v>38</v>
      </c>
      <c r="AK19" s="28" t="s">
        <v>26</v>
      </c>
      <c r="AN19" s="26" t="s">
        <v>19</v>
      </c>
      <c r="AR19" s="21"/>
      <c r="BE19" s="305"/>
      <c r="BS19" s="18" t="s">
        <v>6</v>
      </c>
    </row>
    <row r="20" spans="2:71" ht="18.4" customHeight="1">
      <c r="B20" s="21"/>
      <c r="E20" s="26" t="s">
        <v>39</v>
      </c>
      <c r="AK20" s="28" t="s">
        <v>29</v>
      </c>
      <c r="AN20" s="26" t="s">
        <v>19</v>
      </c>
      <c r="AR20" s="21"/>
      <c r="BE20" s="305"/>
      <c r="BS20" s="18" t="s">
        <v>37</v>
      </c>
    </row>
    <row r="21" spans="2:57" ht="6.95" customHeight="1">
      <c r="B21" s="21"/>
      <c r="AR21" s="21"/>
      <c r="BE21" s="305"/>
    </row>
    <row r="22" spans="2:57" ht="12" customHeight="1">
      <c r="B22" s="21"/>
      <c r="D22" s="28" t="s">
        <v>40</v>
      </c>
      <c r="AR22" s="21"/>
      <c r="BE22" s="305"/>
    </row>
    <row r="23" spans="2:57" ht="60.75" customHeight="1">
      <c r="B23" s="21"/>
      <c r="E23" s="311" t="s">
        <v>41</v>
      </c>
      <c r="F23" s="311"/>
      <c r="G23" s="311"/>
      <c r="H23" s="311"/>
      <c r="I23" s="311"/>
      <c r="J23" s="311"/>
      <c r="K23" s="311"/>
      <c r="L23" s="311"/>
      <c r="M23" s="311"/>
      <c r="N23" s="311"/>
      <c r="O23" s="311"/>
      <c r="P23" s="311"/>
      <c r="Q23" s="311"/>
      <c r="R23" s="311"/>
      <c r="S23" s="311"/>
      <c r="T23" s="311"/>
      <c r="U23" s="311"/>
      <c r="V23" s="311"/>
      <c r="W23" s="311"/>
      <c r="X23" s="311"/>
      <c r="Y23" s="311"/>
      <c r="Z23" s="311"/>
      <c r="AA23" s="311"/>
      <c r="AB23" s="311"/>
      <c r="AC23" s="311"/>
      <c r="AD23" s="311"/>
      <c r="AE23" s="311"/>
      <c r="AF23" s="311"/>
      <c r="AG23" s="311"/>
      <c r="AH23" s="311"/>
      <c r="AI23" s="311"/>
      <c r="AJ23" s="311"/>
      <c r="AK23" s="311"/>
      <c r="AL23" s="311"/>
      <c r="AM23" s="311"/>
      <c r="AN23" s="311"/>
      <c r="AR23" s="21"/>
      <c r="BE23" s="305"/>
    </row>
    <row r="24" spans="2:57" ht="6.95" customHeight="1">
      <c r="B24" s="21"/>
      <c r="AR24" s="21"/>
      <c r="BE24" s="305"/>
    </row>
    <row r="25" spans="2:57" ht="6.95" customHeight="1">
      <c r="B25" s="21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R25" s="21"/>
      <c r="BE25" s="305"/>
    </row>
    <row r="26" spans="2:57" s="1" customFormat="1" ht="25.9" customHeight="1">
      <c r="B26" s="33"/>
      <c r="D26" s="34" t="s">
        <v>42</v>
      </c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12">
        <f>ROUND(AG54,2)</f>
        <v>0</v>
      </c>
      <c r="AL26" s="313"/>
      <c r="AM26" s="313"/>
      <c r="AN26" s="313"/>
      <c r="AO26" s="313"/>
      <c r="AR26" s="33"/>
      <c r="BE26" s="305"/>
    </row>
    <row r="27" spans="2:57" s="1" customFormat="1" ht="6.95" customHeight="1">
      <c r="B27" s="33"/>
      <c r="AR27" s="33"/>
      <c r="BE27" s="305"/>
    </row>
    <row r="28" spans="2:57" s="1" customFormat="1" ht="12.75">
      <c r="B28" s="33"/>
      <c r="L28" s="314" t="s">
        <v>43</v>
      </c>
      <c r="M28" s="314"/>
      <c r="N28" s="314"/>
      <c r="O28" s="314"/>
      <c r="P28" s="314"/>
      <c r="W28" s="314" t="s">
        <v>44</v>
      </c>
      <c r="X28" s="314"/>
      <c r="Y28" s="314"/>
      <c r="Z28" s="314"/>
      <c r="AA28" s="314"/>
      <c r="AB28" s="314"/>
      <c r="AC28" s="314"/>
      <c r="AD28" s="314"/>
      <c r="AE28" s="314"/>
      <c r="AK28" s="314" t="s">
        <v>45</v>
      </c>
      <c r="AL28" s="314"/>
      <c r="AM28" s="314"/>
      <c r="AN28" s="314"/>
      <c r="AO28" s="314"/>
      <c r="AR28" s="33"/>
      <c r="BE28" s="305"/>
    </row>
    <row r="29" spans="2:57" s="2" customFormat="1" ht="14.45" customHeight="1">
      <c r="B29" s="37"/>
      <c r="D29" s="28" t="s">
        <v>46</v>
      </c>
      <c r="F29" s="28" t="s">
        <v>47</v>
      </c>
      <c r="L29" s="299">
        <v>0.21</v>
      </c>
      <c r="M29" s="298"/>
      <c r="N29" s="298"/>
      <c r="O29" s="298"/>
      <c r="P29" s="298"/>
      <c r="W29" s="297">
        <f>ROUND(AZ54,2)</f>
        <v>0</v>
      </c>
      <c r="X29" s="298"/>
      <c r="Y29" s="298"/>
      <c r="Z29" s="298"/>
      <c r="AA29" s="298"/>
      <c r="AB29" s="298"/>
      <c r="AC29" s="298"/>
      <c r="AD29" s="298"/>
      <c r="AE29" s="298"/>
      <c r="AK29" s="297">
        <f>ROUND(AV54,2)</f>
        <v>0</v>
      </c>
      <c r="AL29" s="298"/>
      <c r="AM29" s="298"/>
      <c r="AN29" s="298"/>
      <c r="AO29" s="298"/>
      <c r="AR29" s="37"/>
      <c r="BE29" s="306"/>
    </row>
    <row r="30" spans="2:57" s="2" customFormat="1" ht="14.45" customHeight="1">
      <c r="B30" s="37"/>
      <c r="F30" s="28" t="s">
        <v>48</v>
      </c>
      <c r="L30" s="299">
        <v>0.15</v>
      </c>
      <c r="M30" s="298"/>
      <c r="N30" s="298"/>
      <c r="O30" s="298"/>
      <c r="P30" s="298"/>
      <c r="W30" s="297">
        <f>ROUND(BA54,2)</f>
        <v>0</v>
      </c>
      <c r="X30" s="298"/>
      <c r="Y30" s="298"/>
      <c r="Z30" s="298"/>
      <c r="AA30" s="298"/>
      <c r="AB30" s="298"/>
      <c r="AC30" s="298"/>
      <c r="AD30" s="298"/>
      <c r="AE30" s="298"/>
      <c r="AK30" s="297">
        <f>ROUND(AW54,2)</f>
        <v>0</v>
      </c>
      <c r="AL30" s="298"/>
      <c r="AM30" s="298"/>
      <c r="AN30" s="298"/>
      <c r="AO30" s="298"/>
      <c r="AR30" s="37"/>
      <c r="BE30" s="306"/>
    </row>
    <row r="31" spans="2:57" s="2" customFormat="1" ht="14.45" customHeight="1" hidden="1">
      <c r="B31" s="37"/>
      <c r="F31" s="28" t="s">
        <v>49</v>
      </c>
      <c r="L31" s="299">
        <v>0.21</v>
      </c>
      <c r="M31" s="298"/>
      <c r="N31" s="298"/>
      <c r="O31" s="298"/>
      <c r="P31" s="298"/>
      <c r="W31" s="297">
        <f>ROUND(BB54,2)</f>
        <v>0</v>
      </c>
      <c r="X31" s="298"/>
      <c r="Y31" s="298"/>
      <c r="Z31" s="298"/>
      <c r="AA31" s="298"/>
      <c r="AB31" s="298"/>
      <c r="AC31" s="298"/>
      <c r="AD31" s="298"/>
      <c r="AE31" s="298"/>
      <c r="AK31" s="297">
        <v>0</v>
      </c>
      <c r="AL31" s="298"/>
      <c r="AM31" s="298"/>
      <c r="AN31" s="298"/>
      <c r="AO31" s="298"/>
      <c r="AR31" s="37"/>
      <c r="BE31" s="306"/>
    </row>
    <row r="32" spans="2:57" s="2" customFormat="1" ht="14.45" customHeight="1" hidden="1">
      <c r="B32" s="37"/>
      <c r="F32" s="28" t="s">
        <v>50</v>
      </c>
      <c r="L32" s="299">
        <v>0.15</v>
      </c>
      <c r="M32" s="298"/>
      <c r="N32" s="298"/>
      <c r="O32" s="298"/>
      <c r="P32" s="298"/>
      <c r="W32" s="297">
        <f>ROUND(BC54,2)</f>
        <v>0</v>
      </c>
      <c r="X32" s="298"/>
      <c r="Y32" s="298"/>
      <c r="Z32" s="298"/>
      <c r="AA32" s="298"/>
      <c r="AB32" s="298"/>
      <c r="AC32" s="298"/>
      <c r="AD32" s="298"/>
      <c r="AE32" s="298"/>
      <c r="AK32" s="297">
        <v>0</v>
      </c>
      <c r="AL32" s="298"/>
      <c r="AM32" s="298"/>
      <c r="AN32" s="298"/>
      <c r="AO32" s="298"/>
      <c r="AR32" s="37"/>
      <c r="BE32" s="306"/>
    </row>
    <row r="33" spans="2:44" s="2" customFormat="1" ht="14.45" customHeight="1" hidden="1">
      <c r="B33" s="37"/>
      <c r="F33" s="28" t="s">
        <v>51</v>
      </c>
      <c r="L33" s="299">
        <v>0</v>
      </c>
      <c r="M33" s="298"/>
      <c r="N33" s="298"/>
      <c r="O33" s="298"/>
      <c r="P33" s="298"/>
      <c r="W33" s="297">
        <f>ROUND(BD54,2)</f>
        <v>0</v>
      </c>
      <c r="X33" s="298"/>
      <c r="Y33" s="298"/>
      <c r="Z33" s="298"/>
      <c r="AA33" s="298"/>
      <c r="AB33" s="298"/>
      <c r="AC33" s="298"/>
      <c r="AD33" s="298"/>
      <c r="AE33" s="298"/>
      <c r="AK33" s="297">
        <v>0</v>
      </c>
      <c r="AL33" s="298"/>
      <c r="AM33" s="298"/>
      <c r="AN33" s="298"/>
      <c r="AO33" s="298"/>
      <c r="AR33" s="37"/>
    </row>
    <row r="34" spans="2:44" s="1" customFormat="1" ht="6.95" customHeight="1">
      <c r="B34" s="33"/>
      <c r="AR34" s="33"/>
    </row>
    <row r="35" spans="2:44" s="1" customFormat="1" ht="25.9" customHeight="1">
      <c r="B35" s="33"/>
      <c r="C35" s="38"/>
      <c r="D35" s="39" t="s">
        <v>52</v>
      </c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1" t="s">
        <v>53</v>
      </c>
      <c r="U35" s="40"/>
      <c r="V35" s="40"/>
      <c r="W35" s="40"/>
      <c r="X35" s="290" t="s">
        <v>54</v>
      </c>
      <c r="Y35" s="288"/>
      <c r="Z35" s="288"/>
      <c r="AA35" s="288"/>
      <c r="AB35" s="288"/>
      <c r="AC35" s="40"/>
      <c r="AD35" s="40"/>
      <c r="AE35" s="40"/>
      <c r="AF35" s="40"/>
      <c r="AG35" s="40"/>
      <c r="AH35" s="40"/>
      <c r="AI35" s="40"/>
      <c r="AJ35" s="40"/>
      <c r="AK35" s="287">
        <f>SUM(AK26:AK33)</f>
        <v>0</v>
      </c>
      <c r="AL35" s="288"/>
      <c r="AM35" s="288"/>
      <c r="AN35" s="288"/>
      <c r="AO35" s="289"/>
      <c r="AP35" s="38"/>
      <c r="AQ35" s="38"/>
      <c r="AR35" s="33"/>
    </row>
    <row r="36" spans="2:44" s="1" customFormat="1" ht="6.95" customHeight="1">
      <c r="B36" s="33"/>
      <c r="AR36" s="33"/>
    </row>
    <row r="37" spans="2:44" s="1" customFormat="1" ht="6.95" customHeight="1">
      <c r="B37" s="42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33"/>
    </row>
    <row r="41" spans="2:44" s="1" customFormat="1" ht="6.95" customHeight="1">
      <c r="B41" s="44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33"/>
    </row>
    <row r="42" spans="2:44" s="1" customFormat="1" ht="24.95" customHeight="1">
      <c r="B42" s="33"/>
      <c r="C42" s="22" t="s">
        <v>55</v>
      </c>
      <c r="AR42" s="33"/>
    </row>
    <row r="43" spans="2:44" s="1" customFormat="1" ht="6.95" customHeight="1">
      <c r="B43" s="33"/>
      <c r="AR43" s="33"/>
    </row>
    <row r="44" spans="2:44" s="3" customFormat="1" ht="12" customHeight="1">
      <c r="B44" s="46"/>
      <c r="C44" s="28" t="s">
        <v>13</v>
      </c>
      <c r="L44" s="3" t="str">
        <f>K5</f>
        <v>23_07_ol_dps</v>
      </c>
      <c r="AR44" s="46"/>
    </row>
    <row r="45" spans="2:44" s="4" customFormat="1" ht="36.95" customHeight="1">
      <c r="B45" s="47"/>
      <c r="C45" s="48" t="s">
        <v>16</v>
      </c>
      <c r="L45" s="300" t="str">
        <f>K6</f>
        <v>Hospodaření  se  srážkovou  vodou  z budovy  Přírodovědecké  fakulty  UP  v Olomouci</v>
      </c>
      <c r="M45" s="301"/>
      <c r="N45" s="301"/>
      <c r="O45" s="301"/>
      <c r="P45" s="301"/>
      <c r="Q45" s="301"/>
      <c r="R45" s="301"/>
      <c r="S45" s="301"/>
      <c r="T45" s="301"/>
      <c r="U45" s="301"/>
      <c r="V45" s="301"/>
      <c r="W45" s="301"/>
      <c r="X45" s="301"/>
      <c r="Y45" s="301"/>
      <c r="Z45" s="301"/>
      <c r="AA45" s="301"/>
      <c r="AB45" s="301"/>
      <c r="AC45" s="301"/>
      <c r="AD45" s="301"/>
      <c r="AE45" s="301"/>
      <c r="AF45" s="301"/>
      <c r="AG45" s="301"/>
      <c r="AH45" s="301"/>
      <c r="AI45" s="301"/>
      <c r="AJ45" s="301"/>
      <c r="AK45" s="301"/>
      <c r="AL45" s="301"/>
      <c r="AM45" s="301"/>
      <c r="AN45" s="301"/>
      <c r="AO45" s="301"/>
      <c r="AR45" s="47"/>
    </row>
    <row r="46" spans="2:44" s="1" customFormat="1" ht="6.95" customHeight="1">
      <c r="B46" s="33"/>
      <c r="AR46" s="33"/>
    </row>
    <row r="47" spans="2:44" s="1" customFormat="1" ht="12" customHeight="1">
      <c r="B47" s="33"/>
      <c r="C47" s="28" t="s">
        <v>21</v>
      </c>
      <c r="L47" s="49" t="str">
        <f>IF(K8="","",K8)</f>
        <v>Olomouc – město</v>
      </c>
      <c r="AI47" s="28" t="s">
        <v>23</v>
      </c>
      <c r="AM47" s="282" t="str">
        <f>IF(AN8="","",AN8)</f>
        <v>4. 9. 2023</v>
      </c>
      <c r="AN47" s="282"/>
      <c r="AR47" s="33"/>
    </row>
    <row r="48" spans="2:44" s="1" customFormat="1" ht="6.95" customHeight="1">
      <c r="B48" s="33"/>
      <c r="AR48" s="33"/>
    </row>
    <row r="49" spans="2:56" s="1" customFormat="1" ht="15.2" customHeight="1">
      <c r="B49" s="33"/>
      <c r="C49" s="28" t="s">
        <v>25</v>
      </c>
      <c r="L49" s="3" t="str">
        <f>IF(E11="","",E11)</f>
        <v>Univerzita Palackého v Olomouci,Přírodovědecká fa.</v>
      </c>
      <c r="AI49" s="28" t="s">
        <v>33</v>
      </c>
      <c r="AM49" s="283" t="str">
        <f>IF(E17="","",E17)</f>
        <v>VHRoušar, s.r.o.</v>
      </c>
      <c r="AN49" s="284"/>
      <c r="AO49" s="284"/>
      <c r="AP49" s="284"/>
      <c r="AR49" s="33"/>
      <c r="AS49" s="293" t="s">
        <v>56</v>
      </c>
      <c r="AT49" s="294"/>
      <c r="AU49" s="51"/>
      <c r="AV49" s="51"/>
      <c r="AW49" s="51"/>
      <c r="AX49" s="51"/>
      <c r="AY49" s="51"/>
      <c r="AZ49" s="51"/>
      <c r="BA49" s="51"/>
      <c r="BB49" s="51"/>
      <c r="BC49" s="51"/>
      <c r="BD49" s="52"/>
    </row>
    <row r="50" spans="2:56" s="1" customFormat="1" ht="15.2" customHeight="1">
      <c r="B50" s="33"/>
      <c r="C50" s="28" t="s">
        <v>31</v>
      </c>
      <c r="L50" s="3" t="str">
        <f>IF(E14="Vyplň údaj","",E14)</f>
        <v/>
      </c>
      <c r="AI50" s="28" t="s">
        <v>38</v>
      </c>
      <c r="AM50" s="283" t="str">
        <f>IF(E20="","",E20)</f>
        <v xml:space="preserve"> </v>
      </c>
      <c r="AN50" s="284"/>
      <c r="AO50" s="284"/>
      <c r="AP50" s="284"/>
      <c r="AR50" s="33"/>
      <c r="AS50" s="295"/>
      <c r="AT50" s="296"/>
      <c r="BD50" s="54"/>
    </row>
    <row r="51" spans="2:56" s="1" customFormat="1" ht="10.9" customHeight="1">
      <c r="B51" s="33"/>
      <c r="AR51" s="33"/>
      <c r="AS51" s="295"/>
      <c r="AT51" s="296"/>
      <c r="BD51" s="54"/>
    </row>
    <row r="52" spans="2:56" s="1" customFormat="1" ht="29.25" customHeight="1">
      <c r="B52" s="33"/>
      <c r="C52" s="315" t="s">
        <v>57</v>
      </c>
      <c r="D52" s="286"/>
      <c r="E52" s="286"/>
      <c r="F52" s="286"/>
      <c r="G52" s="286"/>
      <c r="H52" s="55"/>
      <c r="I52" s="285" t="s">
        <v>58</v>
      </c>
      <c r="J52" s="286"/>
      <c r="K52" s="286"/>
      <c r="L52" s="286"/>
      <c r="M52" s="286"/>
      <c r="N52" s="286"/>
      <c r="O52" s="286"/>
      <c r="P52" s="286"/>
      <c r="Q52" s="286"/>
      <c r="R52" s="286"/>
      <c r="S52" s="286"/>
      <c r="T52" s="286"/>
      <c r="U52" s="286"/>
      <c r="V52" s="286"/>
      <c r="W52" s="286"/>
      <c r="X52" s="286"/>
      <c r="Y52" s="286"/>
      <c r="Z52" s="286"/>
      <c r="AA52" s="286"/>
      <c r="AB52" s="286"/>
      <c r="AC52" s="286"/>
      <c r="AD52" s="286"/>
      <c r="AE52" s="286"/>
      <c r="AF52" s="286"/>
      <c r="AG52" s="292" t="s">
        <v>59</v>
      </c>
      <c r="AH52" s="286"/>
      <c r="AI52" s="286"/>
      <c r="AJ52" s="286"/>
      <c r="AK52" s="286"/>
      <c r="AL52" s="286"/>
      <c r="AM52" s="286"/>
      <c r="AN52" s="285" t="s">
        <v>60</v>
      </c>
      <c r="AO52" s="286"/>
      <c r="AP52" s="286"/>
      <c r="AQ52" s="56" t="s">
        <v>61</v>
      </c>
      <c r="AR52" s="33"/>
      <c r="AS52" s="57" t="s">
        <v>62</v>
      </c>
      <c r="AT52" s="58" t="s">
        <v>63</v>
      </c>
      <c r="AU52" s="58" t="s">
        <v>64</v>
      </c>
      <c r="AV52" s="58" t="s">
        <v>65</v>
      </c>
      <c r="AW52" s="58" t="s">
        <v>66</v>
      </c>
      <c r="AX52" s="58" t="s">
        <v>67</v>
      </c>
      <c r="AY52" s="58" t="s">
        <v>68</v>
      </c>
      <c r="AZ52" s="58" t="s">
        <v>69</v>
      </c>
      <c r="BA52" s="58" t="s">
        <v>70</v>
      </c>
      <c r="BB52" s="58" t="s">
        <v>71</v>
      </c>
      <c r="BC52" s="58" t="s">
        <v>72</v>
      </c>
      <c r="BD52" s="59" t="s">
        <v>73</v>
      </c>
    </row>
    <row r="53" spans="2:56" s="1" customFormat="1" ht="10.9" customHeight="1">
      <c r="B53" s="33"/>
      <c r="AR53" s="33"/>
      <c r="AS53" s="60"/>
      <c r="AT53" s="51"/>
      <c r="AU53" s="51"/>
      <c r="AV53" s="51"/>
      <c r="AW53" s="51"/>
      <c r="AX53" s="51"/>
      <c r="AY53" s="51"/>
      <c r="AZ53" s="51"/>
      <c r="BA53" s="51"/>
      <c r="BB53" s="51"/>
      <c r="BC53" s="51"/>
      <c r="BD53" s="52"/>
    </row>
    <row r="54" spans="2:90" s="5" customFormat="1" ht="32.45" customHeight="1">
      <c r="B54" s="61"/>
      <c r="C54" s="62" t="s">
        <v>74</v>
      </c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303">
        <f>ROUND(SUM(AG55:AG65),2)</f>
        <v>0</v>
      </c>
      <c r="AH54" s="303"/>
      <c r="AI54" s="303"/>
      <c r="AJ54" s="303"/>
      <c r="AK54" s="303"/>
      <c r="AL54" s="303"/>
      <c r="AM54" s="303"/>
      <c r="AN54" s="281">
        <f aca="true" t="shared" si="0" ref="AN54:AN65">SUM(AG54,AT54)</f>
        <v>0</v>
      </c>
      <c r="AO54" s="281"/>
      <c r="AP54" s="281"/>
      <c r="AQ54" s="65" t="s">
        <v>19</v>
      </c>
      <c r="AR54" s="61"/>
      <c r="AS54" s="66">
        <f>ROUND(SUM(AS55:AS65),2)</f>
        <v>0</v>
      </c>
      <c r="AT54" s="67">
        <f aca="true" t="shared" si="1" ref="AT54:AT65">ROUND(SUM(AV54:AW54),2)</f>
        <v>0</v>
      </c>
      <c r="AU54" s="68">
        <f>ROUND(SUM(AU55:AU65),5)</f>
        <v>0</v>
      </c>
      <c r="AV54" s="67">
        <f>ROUND(AZ54*L29,2)</f>
        <v>0</v>
      </c>
      <c r="AW54" s="67">
        <f>ROUND(BA54*L30,2)</f>
        <v>0</v>
      </c>
      <c r="AX54" s="67">
        <f>ROUND(BB54*L29,2)</f>
        <v>0</v>
      </c>
      <c r="AY54" s="67">
        <f>ROUND(BC54*L30,2)</f>
        <v>0</v>
      </c>
      <c r="AZ54" s="67">
        <f>ROUND(SUM(AZ55:AZ65),2)</f>
        <v>0</v>
      </c>
      <c r="BA54" s="67">
        <f>ROUND(SUM(BA55:BA65),2)</f>
        <v>0</v>
      </c>
      <c r="BB54" s="67">
        <f>ROUND(SUM(BB55:BB65),2)</f>
        <v>0</v>
      </c>
      <c r="BC54" s="67">
        <f>ROUND(SUM(BC55:BC65),2)</f>
        <v>0</v>
      </c>
      <c r="BD54" s="69">
        <f>ROUND(SUM(BD55:BD65),2)</f>
        <v>0</v>
      </c>
      <c r="BS54" s="70" t="s">
        <v>75</v>
      </c>
      <c r="BT54" s="70" t="s">
        <v>76</v>
      </c>
      <c r="BU54" s="71" t="s">
        <v>77</v>
      </c>
      <c r="BV54" s="70" t="s">
        <v>78</v>
      </c>
      <c r="BW54" s="70" t="s">
        <v>5</v>
      </c>
      <c r="BX54" s="70" t="s">
        <v>79</v>
      </c>
      <c r="CL54" s="70" t="s">
        <v>19</v>
      </c>
    </row>
    <row r="55" spans="1:91" s="6" customFormat="1" ht="16.5" customHeight="1">
      <c r="A55" s="72" t="s">
        <v>80</v>
      </c>
      <c r="B55" s="73"/>
      <c r="C55" s="74"/>
      <c r="D55" s="302" t="s">
        <v>81</v>
      </c>
      <c r="E55" s="302"/>
      <c r="F55" s="302"/>
      <c r="G55" s="302"/>
      <c r="H55" s="302"/>
      <c r="I55" s="75"/>
      <c r="J55" s="302" t="s">
        <v>82</v>
      </c>
      <c r="K55" s="302"/>
      <c r="L55" s="302"/>
      <c r="M55" s="302"/>
      <c r="N55" s="302"/>
      <c r="O55" s="302"/>
      <c r="P55" s="302"/>
      <c r="Q55" s="302"/>
      <c r="R55" s="302"/>
      <c r="S55" s="302"/>
      <c r="T55" s="302"/>
      <c r="U55" s="302"/>
      <c r="V55" s="302"/>
      <c r="W55" s="302"/>
      <c r="X55" s="302"/>
      <c r="Y55" s="302"/>
      <c r="Z55" s="302"/>
      <c r="AA55" s="302"/>
      <c r="AB55" s="302"/>
      <c r="AC55" s="302"/>
      <c r="AD55" s="302"/>
      <c r="AE55" s="302"/>
      <c r="AF55" s="302"/>
      <c r="AG55" s="279">
        <f>'SO 01 - Vsakovací nádrž v...'!J30</f>
        <v>0</v>
      </c>
      <c r="AH55" s="280"/>
      <c r="AI55" s="280"/>
      <c r="AJ55" s="280"/>
      <c r="AK55" s="280"/>
      <c r="AL55" s="280"/>
      <c r="AM55" s="280"/>
      <c r="AN55" s="279">
        <f t="shared" si="0"/>
        <v>0</v>
      </c>
      <c r="AO55" s="280"/>
      <c r="AP55" s="280"/>
      <c r="AQ55" s="76" t="s">
        <v>83</v>
      </c>
      <c r="AR55" s="73"/>
      <c r="AS55" s="77">
        <v>0</v>
      </c>
      <c r="AT55" s="78">
        <f t="shared" si="1"/>
        <v>0</v>
      </c>
      <c r="AU55" s="79">
        <f>'SO 01 - Vsakovací nádrž v...'!P86</f>
        <v>0</v>
      </c>
      <c r="AV55" s="78">
        <f>'SO 01 - Vsakovací nádrž v...'!J33</f>
        <v>0</v>
      </c>
      <c r="AW55" s="78">
        <f>'SO 01 - Vsakovací nádrž v...'!J34</f>
        <v>0</v>
      </c>
      <c r="AX55" s="78">
        <f>'SO 01 - Vsakovací nádrž v...'!J35</f>
        <v>0</v>
      </c>
      <c r="AY55" s="78">
        <f>'SO 01 - Vsakovací nádrž v...'!J36</f>
        <v>0</v>
      </c>
      <c r="AZ55" s="78">
        <f>'SO 01 - Vsakovací nádrž v...'!F33</f>
        <v>0</v>
      </c>
      <c r="BA55" s="78">
        <f>'SO 01 - Vsakovací nádrž v...'!F34</f>
        <v>0</v>
      </c>
      <c r="BB55" s="78">
        <f>'SO 01 - Vsakovací nádrž v...'!F35</f>
        <v>0</v>
      </c>
      <c r="BC55" s="78">
        <f>'SO 01 - Vsakovací nádrž v...'!F36</f>
        <v>0</v>
      </c>
      <c r="BD55" s="80">
        <f>'SO 01 - Vsakovací nádrž v...'!F37</f>
        <v>0</v>
      </c>
      <c r="BT55" s="81" t="s">
        <v>84</v>
      </c>
      <c r="BV55" s="81" t="s">
        <v>78</v>
      </c>
      <c r="BW55" s="81" t="s">
        <v>85</v>
      </c>
      <c r="BX55" s="81" t="s">
        <v>5</v>
      </c>
      <c r="CL55" s="81" t="s">
        <v>19</v>
      </c>
      <c r="CM55" s="81" t="s">
        <v>86</v>
      </c>
    </row>
    <row r="56" spans="1:91" s="6" customFormat="1" ht="16.5" customHeight="1">
      <c r="A56" s="72" t="s">
        <v>80</v>
      </c>
      <c r="B56" s="73"/>
      <c r="C56" s="74"/>
      <c r="D56" s="302" t="s">
        <v>87</v>
      </c>
      <c r="E56" s="302"/>
      <c r="F56" s="302"/>
      <c r="G56" s="302"/>
      <c r="H56" s="302"/>
      <c r="I56" s="75"/>
      <c r="J56" s="302" t="s">
        <v>88</v>
      </c>
      <c r="K56" s="302"/>
      <c r="L56" s="302"/>
      <c r="M56" s="302"/>
      <c r="N56" s="302"/>
      <c r="O56" s="302"/>
      <c r="P56" s="302"/>
      <c r="Q56" s="302"/>
      <c r="R56" s="302"/>
      <c r="S56" s="302"/>
      <c r="T56" s="302"/>
      <c r="U56" s="302"/>
      <c r="V56" s="302"/>
      <c r="W56" s="302"/>
      <c r="X56" s="302"/>
      <c r="Y56" s="302"/>
      <c r="Z56" s="302"/>
      <c r="AA56" s="302"/>
      <c r="AB56" s="302"/>
      <c r="AC56" s="302"/>
      <c r="AD56" s="302"/>
      <c r="AE56" s="302"/>
      <c r="AF56" s="302"/>
      <c r="AG56" s="279">
        <f>'SO 02 - Vsakovací nádrž v...'!J30</f>
        <v>0</v>
      </c>
      <c r="AH56" s="280"/>
      <c r="AI56" s="280"/>
      <c r="AJ56" s="280"/>
      <c r="AK56" s="280"/>
      <c r="AL56" s="280"/>
      <c r="AM56" s="280"/>
      <c r="AN56" s="279">
        <f t="shared" si="0"/>
        <v>0</v>
      </c>
      <c r="AO56" s="280"/>
      <c r="AP56" s="280"/>
      <c r="AQ56" s="76" t="s">
        <v>83</v>
      </c>
      <c r="AR56" s="73"/>
      <c r="AS56" s="77">
        <v>0</v>
      </c>
      <c r="AT56" s="78">
        <f t="shared" si="1"/>
        <v>0</v>
      </c>
      <c r="AU56" s="79">
        <f>'SO 02 - Vsakovací nádrž v...'!P87</f>
        <v>0</v>
      </c>
      <c r="AV56" s="78">
        <f>'SO 02 - Vsakovací nádrž v...'!J33</f>
        <v>0</v>
      </c>
      <c r="AW56" s="78">
        <f>'SO 02 - Vsakovací nádrž v...'!J34</f>
        <v>0</v>
      </c>
      <c r="AX56" s="78">
        <f>'SO 02 - Vsakovací nádrž v...'!J35</f>
        <v>0</v>
      </c>
      <c r="AY56" s="78">
        <f>'SO 02 - Vsakovací nádrž v...'!J36</f>
        <v>0</v>
      </c>
      <c r="AZ56" s="78">
        <f>'SO 02 - Vsakovací nádrž v...'!F33</f>
        <v>0</v>
      </c>
      <c r="BA56" s="78">
        <f>'SO 02 - Vsakovací nádrž v...'!F34</f>
        <v>0</v>
      </c>
      <c r="BB56" s="78">
        <f>'SO 02 - Vsakovací nádrž v...'!F35</f>
        <v>0</v>
      </c>
      <c r="BC56" s="78">
        <f>'SO 02 - Vsakovací nádrž v...'!F36</f>
        <v>0</v>
      </c>
      <c r="BD56" s="80">
        <f>'SO 02 - Vsakovací nádrž v...'!F37</f>
        <v>0</v>
      </c>
      <c r="BT56" s="81" t="s">
        <v>84</v>
      </c>
      <c r="BV56" s="81" t="s">
        <v>78</v>
      </c>
      <c r="BW56" s="81" t="s">
        <v>89</v>
      </c>
      <c r="BX56" s="81" t="s">
        <v>5</v>
      </c>
      <c r="CL56" s="81" t="s">
        <v>19</v>
      </c>
      <c r="CM56" s="81" t="s">
        <v>86</v>
      </c>
    </row>
    <row r="57" spans="1:91" s="6" customFormat="1" ht="24.75" customHeight="1">
      <c r="A57" s="72" t="s">
        <v>80</v>
      </c>
      <c r="B57" s="73"/>
      <c r="C57" s="74"/>
      <c r="D57" s="302" t="s">
        <v>90</v>
      </c>
      <c r="E57" s="302"/>
      <c r="F57" s="302"/>
      <c r="G57" s="302"/>
      <c r="H57" s="302"/>
      <c r="I57" s="75"/>
      <c r="J57" s="302" t="s">
        <v>91</v>
      </c>
      <c r="K57" s="302"/>
      <c r="L57" s="302"/>
      <c r="M57" s="302"/>
      <c r="N57" s="302"/>
      <c r="O57" s="302"/>
      <c r="P57" s="302"/>
      <c r="Q57" s="302"/>
      <c r="R57" s="302"/>
      <c r="S57" s="302"/>
      <c r="T57" s="302"/>
      <c r="U57" s="302"/>
      <c r="V57" s="302"/>
      <c r="W57" s="302"/>
      <c r="X57" s="302"/>
      <c r="Y57" s="302"/>
      <c r="Z57" s="302"/>
      <c r="AA57" s="302"/>
      <c r="AB57" s="302"/>
      <c r="AC57" s="302"/>
      <c r="AD57" s="302"/>
      <c r="AE57" s="302"/>
      <c r="AF57" s="302"/>
      <c r="AG57" s="279">
        <f>'SO 03 - Podzemní vsakovac...'!J30</f>
        <v>0</v>
      </c>
      <c r="AH57" s="280"/>
      <c r="AI57" s="280"/>
      <c r="AJ57" s="280"/>
      <c r="AK57" s="280"/>
      <c r="AL57" s="280"/>
      <c r="AM57" s="280"/>
      <c r="AN57" s="279">
        <f t="shared" si="0"/>
        <v>0</v>
      </c>
      <c r="AO57" s="280"/>
      <c r="AP57" s="280"/>
      <c r="AQ57" s="76" t="s">
        <v>83</v>
      </c>
      <c r="AR57" s="73"/>
      <c r="AS57" s="77">
        <v>0</v>
      </c>
      <c r="AT57" s="78">
        <f t="shared" si="1"/>
        <v>0</v>
      </c>
      <c r="AU57" s="79">
        <f>'SO 03 - Podzemní vsakovac...'!P85</f>
        <v>0</v>
      </c>
      <c r="AV57" s="78">
        <f>'SO 03 - Podzemní vsakovac...'!J33</f>
        <v>0</v>
      </c>
      <c r="AW57" s="78">
        <f>'SO 03 - Podzemní vsakovac...'!J34</f>
        <v>0</v>
      </c>
      <c r="AX57" s="78">
        <f>'SO 03 - Podzemní vsakovac...'!J35</f>
        <v>0</v>
      </c>
      <c r="AY57" s="78">
        <f>'SO 03 - Podzemní vsakovac...'!J36</f>
        <v>0</v>
      </c>
      <c r="AZ57" s="78">
        <f>'SO 03 - Podzemní vsakovac...'!F33</f>
        <v>0</v>
      </c>
      <c r="BA57" s="78">
        <f>'SO 03 - Podzemní vsakovac...'!F34</f>
        <v>0</v>
      </c>
      <c r="BB57" s="78">
        <f>'SO 03 - Podzemní vsakovac...'!F35</f>
        <v>0</v>
      </c>
      <c r="BC57" s="78">
        <f>'SO 03 - Podzemní vsakovac...'!F36</f>
        <v>0</v>
      </c>
      <c r="BD57" s="80">
        <f>'SO 03 - Podzemní vsakovac...'!F37</f>
        <v>0</v>
      </c>
      <c r="BT57" s="81" t="s">
        <v>84</v>
      </c>
      <c r="BV57" s="81" t="s">
        <v>78</v>
      </c>
      <c r="BW57" s="81" t="s">
        <v>92</v>
      </c>
      <c r="BX57" s="81" t="s">
        <v>5</v>
      </c>
      <c r="CL57" s="81" t="s">
        <v>19</v>
      </c>
      <c r="CM57" s="81" t="s">
        <v>86</v>
      </c>
    </row>
    <row r="58" spans="1:91" s="6" customFormat="1" ht="24.75" customHeight="1">
      <c r="A58" s="72" t="s">
        <v>80</v>
      </c>
      <c r="B58" s="73"/>
      <c r="C58" s="74"/>
      <c r="D58" s="302" t="s">
        <v>93</v>
      </c>
      <c r="E58" s="302"/>
      <c r="F58" s="302"/>
      <c r="G58" s="302"/>
      <c r="H58" s="302"/>
      <c r="I58" s="75"/>
      <c r="J58" s="302" t="s">
        <v>94</v>
      </c>
      <c r="K58" s="302"/>
      <c r="L58" s="302"/>
      <c r="M58" s="302"/>
      <c r="N58" s="302"/>
      <c r="O58" s="302"/>
      <c r="P58" s="302"/>
      <c r="Q58" s="302"/>
      <c r="R58" s="302"/>
      <c r="S58" s="302"/>
      <c r="T58" s="302"/>
      <c r="U58" s="302"/>
      <c r="V58" s="302"/>
      <c r="W58" s="302"/>
      <c r="X58" s="302"/>
      <c r="Y58" s="302"/>
      <c r="Z58" s="302"/>
      <c r="AA58" s="302"/>
      <c r="AB58" s="302"/>
      <c r="AC58" s="302"/>
      <c r="AD58" s="302"/>
      <c r="AE58" s="302"/>
      <c r="AF58" s="302"/>
      <c r="AG58" s="279">
        <f>'SO 04 - Podzemní vsakovac...'!J30</f>
        <v>0</v>
      </c>
      <c r="AH58" s="280"/>
      <c r="AI58" s="280"/>
      <c r="AJ58" s="280"/>
      <c r="AK58" s="280"/>
      <c r="AL58" s="280"/>
      <c r="AM58" s="280"/>
      <c r="AN58" s="279">
        <f t="shared" si="0"/>
        <v>0</v>
      </c>
      <c r="AO58" s="280"/>
      <c r="AP58" s="280"/>
      <c r="AQ58" s="76" t="s">
        <v>83</v>
      </c>
      <c r="AR58" s="73"/>
      <c r="AS58" s="77">
        <v>0</v>
      </c>
      <c r="AT58" s="78">
        <f t="shared" si="1"/>
        <v>0</v>
      </c>
      <c r="AU58" s="79">
        <f>'SO 04 - Podzemní vsakovac...'!P86</f>
        <v>0</v>
      </c>
      <c r="AV58" s="78">
        <f>'SO 04 - Podzemní vsakovac...'!J33</f>
        <v>0</v>
      </c>
      <c r="AW58" s="78">
        <f>'SO 04 - Podzemní vsakovac...'!J34</f>
        <v>0</v>
      </c>
      <c r="AX58" s="78">
        <f>'SO 04 - Podzemní vsakovac...'!J35</f>
        <v>0</v>
      </c>
      <c r="AY58" s="78">
        <f>'SO 04 - Podzemní vsakovac...'!J36</f>
        <v>0</v>
      </c>
      <c r="AZ58" s="78">
        <f>'SO 04 - Podzemní vsakovac...'!F33</f>
        <v>0</v>
      </c>
      <c r="BA58" s="78">
        <f>'SO 04 - Podzemní vsakovac...'!F34</f>
        <v>0</v>
      </c>
      <c r="BB58" s="78">
        <f>'SO 04 - Podzemní vsakovac...'!F35</f>
        <v>0</v>
      </c>
      <c r="BC58" s="78">
        <f>'SO 04 - Podzemní vsakovac...'!F36</f>
        <v>0</v>
      </c>
      <c r="BD58" s="80">
        <f>'SO 04 - Podzemní vsakovac...'!F37</f>
        <v>0</v>
      </c>
      <c r="BT58" s="81" t="s">
        <v>84</v>
      </c>
      <c r="BV58" s="81" t="s">
        <v>78</v>
      </c>
      <c r="BW58" s="81" t="s">
        <v>95</v>
      </c>
      <c r="BX58" s="81" t="s">
        <v>5</v>
      </c>
      <c r="CL58" s="81" t="s">
        <v>19</v>
      </c>
      <c r="CM58" s="81" t="s">
        <v>86</v>
      </c>
    </row>
    <row r="59" spans="1:91" s="6" customFormat="1" ht="24.75" customHeight="1">
      <c r="A59" s="72" t="s">
        <v>80</v>
      </c>
      <c r="B59" s="73"/>
      <c r="C59" s="74"/>
      <c r="D59" s="302" t="s">
        <v>96</v>
      </c>
      <c r="E59" s="302"/>
      <c r="F59" s="302"/>
      <c r="G59" s="302"/>
      <c r="H59" s="302"/>
      <c r="I59" s="75"/>
      <c r="J59" s="302" t="s">
        <v>97</v>
      </c>
      <c r="K59" s="302"/>
      <c r="L59" s="302"/>
      <c r="M59" s="302"/>
      <c r="N59" s="302"/>
      <c r="O59" s="302"/>
      <c r="P59" s="302"/>
      <c r="Q59" s="302"/>
      <c r="R59" s="302"/>
      <c r="S59" s="302"/>
      <c r="T59" s="302"/>
      <c r="U59" s="302"/>
      <c r="V59" s="302"/>
      <c r="W59" s="302"/>
      <c r="X59" s="302"/>
      <c r="Y59" s="302"/>
      <c r="Z59" s="302"/>
      <c r="AA59" s="302"/>
      <c r="AB59" s="302"/>
      <c r="AC59" s="302"/>
      <c r="AD59" s="302"/>
      <c r="AE59" s="302"/>
      <c r="AF59" s="302"/>
      <c r="AG59" s="279">
        <f>'SO 05 - Podzemní vsakovac...'!J30</f>
        <v>0</v>
      </c>
      <c r="AH59" s="280"/>
      <c r="AI59" s="280"/>
      <c r="AJ59" s="280"/>
      <c r="AK59" s="280"/>
      <c r="AL59" s="280"/>
      <c r="AM59" s="280"/>
      <c r="AN59" s="279">
        <f t="shared" si="0"/>
        <v>0</v>
      </c>
      <c r="AO59" s="280"/>
      <c r="AP59" s="280"/>
      <c r="AQ59" s="76" t="s">
        <v>83</v>
      </c>
      <c r="AR59" s="73"/>
      <c r="AS59" s="77">
        <v>0</v>
      </c>
      <c r="AT59" s="78">
        <f t="shared" si="1"/>
        <v>0</v>
      </c>
      <c r="AU59" s="79">
        <f>'SO 05 - Podzemní vsakovac...'!P87</f>
        <v>0</v>
      </c>
      <c r="AV59" s="78">
        <f>'SO 05 - Podzemní vsakovac...'!J33</f>
        <v>0</v>
      </c>
      <c r="AW59" s="78">
        <f>'SO 05 - Podzemní vsakovac...'!J34</f>
        <v>0</v>
      </c>
      <c r="AX59" s="78">
        <f>'SO 05 - Podzemní vsakovac...'!J35</f>
        <v>0</v>
      </c>
      <c r="AY59" s="78">
        <f>'SO 05 - Podzemní vsakovac...'!J36</f>
        <v>0</v>
      </c>
      <c r="AZ59" s="78">
        <f>'SO 05 - Podzemní vsakovac...'!F33</f>
        <v>0</v>
      </c>
      <c r="BA59" s="78">
        <f>'SO 05 - Podzemní vsakovac...'!F34</f>
        <v>0</v>
      </c>
      <c r="BB59" s="78">
        <f>'SO 05 - Podzemní vsakovac...'!F35</f>
        <v>0</v>
      </c>
      <c r="BC59" s="78">
        <f>'SO 05 - Podzemní vsakovac...'!F36</f>
        <v>0</v>
      </c>
      <c r="BD59" s="80">
        <f>'SO 05 - Podzemní vsakovac...'!F37</f>
        <v>0</v>
      </c>
      <c r="BT59" s="81" t="s">
        <v>84</v>
      </c>
      <c r="BV59" s="81" t="s">
        <v>78</v>
      </c>
      <c r="BW59" s="81" t="s">
        <v>98</v>
      </c>
      <c r="BX59" s="81" t="s">
        <v>5</v>
      </c>
      <c r="CL59" s="81" t="s">
        <v>19</v>
      </c>
      <c r="CM59" s="81" t="s">
        <v>86</v>
      </c>
    </row>
    <row r="60" spans="1:91" s="6" customFormat="1" ht="24.75" customHeight="1">
      <c r="A60" s="72" t="s">
        <v>80</v>
      </c>
      <c r="B60" s="73"/>
      <c r="C60" s="74"/>
      <c r="D60" s="302" t="s">
        <v>99</v>
      </c>
      <c r="E60" s="302"/>
      <c r="F60" s="302"/>
      <c r="G60" s="302"/>
      <c r="H60" s="302"/>
      <c r="I60" s="75"/>
      <c r="J60" s="302" t="s">
        <v>100</v>
      </c>
      <c r="K60" s="302"/>
      <c r="L60" s="302"/>
      <c r="M60" s="302"/>
      <c r="N60" s="302"/>
      <c r="O60" s="302"/>
      <c r="P60" s="302"/>
      <c r="Q60" s="302"/>
      <c r="R60" s="302"/>
      <c r="S60" s="302"/>
      <c r="T60" s="302"/>
      <c r="U60" s="302"/>
      <c r="V60" s="302"/>
      <c r="W60" s="302"/>
      <c r="X60" s="302"/>
      <c r="Y60" s="302"/>
      <c r="Z60" s="302"/>
      <c r="AA60" s="302"/>
      <c r="AB60" s="302"/>
      <c r="AC60" s="302"/>
      <c r="AD60" s="302"/>
      <c r="AE60" s="302"/>
      <c r="AF60" s="302"/>
      <c r="AG60" s="279">
        <f>'SO 06 - Podzemní vsakovac...'!J30</f>
        <v>0</v>
      </c>
      <c r="AH60" s="280"/>
      <c r="AI60" s="280"/>
      <c r="AJ60" s="280"/>
      <c r="AK60" s="280"/>
      <c r="AL60" s="280"/>
      <c r="AM60" s="280"/>
      <c r="AN60" s="279">
        <f t="shared" si="0"/>
        <v>0</v>
      </c>
      <c r="AO60" s="280"/>
      <c r="AP60" s="280"/>
      <c r="AQ60" s="76" t="s">
        <v>83</v>
      </c>
      <c r="AR60" s="73"/>
      <c r="AS60" s="77">
        <v>0</v>
      </c>
      <c r="AT60" s="78">
        <f t="shared" si="1"/>
        <v>0</v>
      </c>
      <c r="AU60" s="79">
        <f>'SO 06 - Podzemní vsakovac...'!P85</f>
        <v>0</v>
      </c>
      <c r="AV60" s="78">
        <f>'SO 06 - Podzemní vsakovac...'!J33</f>
        <v>0</v>
      </c>
      <c r="AW60" s="78">
        <f>'SO 06 - Podzemní vsakovac...'!J34</f>
        <v>0</v>
      </c>
      <c r="AX60" s="78">
        <f>'SO 06 - Podzemní vsakovac...'!J35</f>
        <v>0</v>
      </c>
      <c r="AY60" s="78">
        <f>'SO 06 - Podzemní vsakovac...'!J36</f>
        <v>0</v>
      </c>
      <c r="AZ60" s="78">
        <f>'SO 06 - Podzemní vsakovac...'!F33</f>
        <v>0</v>
      </c>
      <c r="BA60" s="78">
        <f>'SO 06 - Podzemní vsakovac...'!F34</f>
        <v>0</v>
      </c>
      <c r="BB60" s="78">
        <f>'SO 06 - Podzemní vsakovac...'!F35</f>
        <v>0</v>
      </c>
      <c r="BC60" s="78">
        <f>'SO 06 - Podzemní vsakovac...'!F36</f>
        <v>0</v>
      </c>
      <c r="BD60" s="80">
        <f>'SO 06 - Podzemní vsakovac...'!F37</f>
        <v>0</v>
      </c>
      <c r="BT60" s="81" t="s">
        <v>84</v>
      </c>
      <c r="BV60" s="81" t="s">
        <v>78</v>
      </c>
      <c r="BW60" s="81" t="s">
        <v>101</v>
      </c>
      <c r="BX60" s="81" t="s">
        <v>5</v>
      </c>
      <c r="CL60" s="81" t="s">
        <v>19</v>
      </c>
      <c r="CM60" s="81" t="s">
        <v>86</v>
      </c>
    </row>
    <row r="61" spans="1:91" s="6" customFormat="1" ht="24.75" customHeight="1">
      <c r="A61" s="72" t="s">
        <v>80</v>
      </c>
      <c r="B61" s="73"/>
      <c r="C61" s="74"/>
      <c r="D61" s="302" t="s">
        <v>102</v>
      </c>
      <c r="E61" s="302"/>
      <c r="F61" s="302"/>
      <c r="G61" s="302"/>
      <c r="H61" s="302"/>
      <c r="I61" s="75"/>
      <c r="J61" s="302" t="s">
        <v>103</v>
      </c>
      <c r="K61" s="302"/>
      <c r="L61" s="302"/>
      <c r="M61" s="302"/>
      <c r="N61" s="302"/>
      <c r="O61" s="302"/>
      <c r="P61" s="302"/>
      <c r="Q61" s="302"/>
      <c r="R61" s="302"/>
      <c r="S61" s="302"/>
      <c r="T61" s="302"/>
      <c r="U61" s="302"/>
      <c r="V61" s="302"/>
      <c r="W61" s="302"/>
      <c r="X61" s="302"/>
      <c r="Y61" s="302"/>
      <c r="Z61" s="302"/>
      <c r="AA61" s="302"/>
      <c r="AB61" s="302"/>
      <c r="AC61" s="302"/>
      <c r="AD61" s="302"/>
      <c r="AE61" s="302"/>
      <c r="AF61" s="302"/>
      <c r="AG61" s="279">
        <f>'SO 07 - Podzemní vsakovac...'!J30</f>
        <v>0</v>
      </c>
      <c r="AH61" s="280"/>
      <c r="AI61" s="280"/>
      <c r="AJ61" s="280"/>
      <c r="AK61" s="280"/>
      <c r="AL61" s="280"/>
      <c r="AM61" s="280"/>
      <c r="AN61" s="279">
        <f t="shared" si="0"/>
        <v>0</v>
      </c>
      <c r="AO61" s="280"/>
      <c r="AP61" s="280"/>
      <c r="AQ61" s="76" t="s">
        <v>83</v>
      </c>
      <c r="AR61" s="73"/>
      <c r="AS61" s="77">
        <v>0</v>
      </c>
      <c r="AT61" s="78">
        <f t="shared" si="1"/>
        <v>0</v>
      </c>
      <c r="AU61" s="79">
        <f>'SO 07 - Podzemní vsakovac...'!P85</f>
        <v>0</v>
      </c>
      <c r="AV61" s="78">
        <f>'SO 07 - Podzemní vsakovac...'!J33</f>
        <v>0</v>
      </c>
      <c r="AW61" s="78">
        <f>'SO 07 - Podzemní vsakovac...'!J34</f>
        <v>0</v>
      </c>
      <c r="AX61" s="78">
        <f>'SO 07 - Podzemní vsakovac...'!J35</f>
        <v>0</v>
      </c>
      <c r="AY61" s="78">
        <f>'SO 07 - Podzemní vsakovac...'!J36</f>
        <v>0</v>
      </c>
      <c r="AZ61" s="78">
        <f>'SO 07 - Podzemní vsakovac...'!F33</f>
        <v>0</v>
      </c>
      <c r="BA61" s="78">
        <f>'SO 07 - Podzemní vsakovac...'!F34</f>
        <v>0</v>
      </c>
      <c r="BB61" s="78">
        <f>'SO 07 - Podzemní vsakovac...'!F35</f>
        <v>0</v>
      </c>
      <c r="BC61" s="78">
        <f>'SO 07 - Podzemní vsakovac...'!F36</f>
        <v>0</v>
      </c>
      <c r="BD61" s="80">
        <f>'SO 07 - Podzemní vsakovac...'!F37</f>
        <v>0</v>
      </c>
      <c r="BT61" s="81" t="s">
        <v>84</v>
      </c>
      <c r="BV61" s="81" t="s">
        <v>78</v>
      </c>
      <c r="BW61" s="81" t="s">
        <v>104</v>
      </c>
      <c r="BX61" s="81" t="s">
        <v>5</v>
      </c>
      <c r="CL61" s="81" t="s">
        <v>19</v>
      </c>
      <c r="CM61" s="81" t="s">
        <v>86</v>
      </c>
    </row>
    <row r="62" spans="1:91" s="6" customFormat="1" ht="16.5" customHeight="1">
      <c r="A62" s="72" t="s">
        <v>80</v>
      </c>
      <c r="B62" s="73"/>
      <c r="C62" s="74"/>
      <c r="D62" s="302" t="s">
        <v>105</v>
      </c>
      <c r="E62" s="302"/>
      <c r="F62" s="302"/>
      <c r="G62" s="302"/>
      <c r="H62" s="302"/>
      <c r="I62" s="75"/>
      <c r="J62" s="302" t="s">
        <v>106</v>
      </c>
      <c r="K62" s="302"/>
      <c r="L62" s="302"/>
      <c r="M62" s="302"/>
      <c r="N62" s="302"/>
      <c r="O62" s="302"/>
      <c r="P62" s="302"/>
      <c r="Q62" s="302"/>
      <c r="R62" s="302"/>
      <c r="S62" s="302"/>
      <c r="T62" s="302"/>
      <c r="U62" s="302"/>
      <c r="V62" s="302"/>
      <c r="W62" s="302"/>
      <c r="X62" s="302"/>
      <c r="Y62" s="302"/>
      <c r="Z62" s="302"/>
      <c r="AA62" s="302"/>
      <c r="AB62" s="302"/>
      <c r="AC62" s="302"/>
      <c r="AD62" s="302"/>
      <c r="AE62" s="302"/>
      <c r="AF62" s="302"/>
      <c r="AG62" s="279">
        <f>'SO 08 - Dešťová kanalizace'!J30</f>
        <v>0</v>
      </c>
      <c r="AH62" s="280"/>
      <c r="AI62" s="280"/>
      <c r="AJ62" s="280"/>
      <c r="AK62" s="280"/>
      <c r="AL62" s="280"/>
      <c r="AM62" s="280"/>
      <c r="AN62" s="279">
        <f t="shared" si="0"/>
        <v>0</v>
      </c>
      <c r="AO62" s="280"/>
      <c r="AP62" s="280"/>
      <c r="AQ62" s="76" t="s">
        <v>83</v>
      </c>
      <c r="AR62" s="73"/>
      <c r="AS62" s="77">
        <v>0</v>
      </c>
      <c r="AT62" s="78">
        <f t="shared" si="1"/>
        <v>0</v>
      </c>
      <c r="AU62" s="79">
        <f>'SO 08 - Dešťová kanalizace'!P90</f>
        <v>0</v>
      </c>
      <c r="AV62" s="78">
        <f>'SO 08 - Dešťová kanalizace'!J33</f>
        <v>0</v>
      </c>
      <c r="AW62" s="78">
        <f>'SO 08 - Dešťová kanalizace'!J34</f>
        <v>0</v>
      </c>
      <c r="AX62" s="78">
        <f>'SO 08 - Dešťová kanalizace'!J35</f>
        <v>0</v>
      </c>
      <c r="AY62" s="78">
        <f>'SO 08 - Dešťová kanalizace'!J36</f>
        <v>0</v>
      </c>
      <c r="AZ62" s="78">
        <f>'SO 08 - Dešťová kanalizace'!F33</f>
        <v>0</v>
      </c>
      <c r="BA62" s="78">
        <f>'SO 08 - Dešťová kanalizace'!F34</f>
        <v>0</v>
      </c>
      <c r="BB62" s="78">
        <f>'SO 08 - Dešťová kanalizace'!F35</f>
        <v>0</v>
      </c>
      <c r="BC62" s="78">
        <f>'SO 08 - Dešťová kanalizace'!F36</f>
        <v>0</v>
      </c>
      <c r="BD62" s="80">
        <f>'SO 08 - Dešťová kanalizace'!F37</f>
        <v>0</v>
      </c>
      <c r="BT62" s="81" t="s">
        <v>84</v>
      </c>
      <c r="BV62" s="81" t="s">
        <v>78</v>
      </c>
      <c r="BW62" s="81" t="s">
        <v>107</v>
      </c>
      <c r="BX62" s="81" t="s">
        <v>5</v>
      </c>
      <c r="CL62" s="81" t="s">
        <v>19</v>
      </c>
      <c r="CM62" s="81" t="s">
        <v>86</v>
      </c>
    </row>
    <row r="63" spans="1:91" s="6" customFormat="1" ht="16.5" customHeight="1">
      <c r="A63" s="72" t="s">
        <v>80</v>
      </c>
      <c r="B63" s="73"/>
      <c r="C63" s="74"/>
      <c r="D63" s="302" t="s">
        <v>108</v>
      </c>
      <c r="E63" s="302"/>
      <c r="F63" s="302"/>
      <c r="G63" s="302"/>
      <c r="H63" s="302"/>
      <c r="I63" s="75"/>
      <c r="J63" s="302" t="s">
        <v>109</v>
      </c>
      <c r="K63" s="302"/>
      <c r="L63" s="302"/>
      <c r="M63" s="302"/>
      <c r="N63" s="302"/>
      <c r="O63" s="302"/>
      <c r="P63" s="302"/>
      <c r="Q63" s="302"/>
      <c r="R63" s="302"/>
      <c r="S63" s="302"/>
      <c r="T63" s="302"/>
      <c r="U63" s="302"/>
      <c r="V63" s="302"/>
      <c r="W63" s="302"/>
      <c r="X63" s="302"/>
      <c r="Y63" s="302"/>
      <c r="Z63" s="302"/>
      <c r="AA63" s="302"/>
      <c r="AB63" s="302"/>
      <c r="AC63" s="302"/>
      <c r="AD63" s="302"/>
      <c r="AE63" s="302"/>
      <c r="AF63" s="302"/>
      <c r="AG63" s="279">
        <f>'SO 09 - Úprava závlahy'!J30</f>
        <v>0</v>
      </c>
      <c r="AH63" s="280"/>
      <c r="AI63" s="280"/>
      <c r="AJ63" s="280"/>
      <c r="AK63" s="280"/>
      <c r="AL63" s="280"/>
      <c r="AM63" s="280"/>
      <c r="AN63" s="279">
        <f t="shared" si="0"/>
        <v>0</v>
      </c>
      <c r="AO63" s="280"/>
      <c r="AP63" s="280"/>
      <c r="AQ63" s="76" t="s">
        <v>83</v>
      </c>
      <c r="AR63" s="73"/>
      <c r="AS63" s="77">
        <v>0</v>
      </c>
      <c r="AT63" s="78">
        <f t="shared" si="1"/>
        <v>0</v>
      </c>
      <c r="AU63" s="79">
        <f>'SO 09 - Úprava závlahy'!P83</f>
        <v>0</v>
      </c>
      <c r="AV63" s="78">
        <f>'SO 09 - Úprava závlahy'!J33</f>
        <v>0</v>
      </c>
      <c r="AW63" s="78">
        <f>'SO 09 - Úprava závlahy'!J34</f>
        <v>0</v>
      </c>
      <c r="AX63" s="78">
        <f>'SO 09 - Úprava závlahy'!J35</f>
        <v>0</v>
      </c>
      <c r="AY63" s="78">
        <f>'SO 09 - Úprava závlahy'!J36</f>
        <v>0</v>
      </c>
      <c r="AZ63" s="78">
        <f>'SO 09 - Úprava závlahy'!F33</f>
        <v>0</v>
      </c>
      <c r="BA63" s="78">
        <f>'SO 09 - Úprava závlahy'!F34</f>
        <v>0</v>
      </c>
      <c r="BB63" s="78">
        <f>'SO 09 - Úprava závlahy'!F35</f>
        <v>0</v>
      </c>
      <c r="BC63" s="78">
        <f>'SO 09 - Úprava závlahy'!F36</f>
        <v>0</v>
      </c>
      <c r="BD63" s="80">
        <f>'SO 09 - Úprava závlahy'!F37</f>
        <v>0</v>
      </c>
      <c r="BT63" s="81" t="s">
        <v>84</v>
      </c>
      <c r="BV63" s="81" t="s">
        <v>78</v>
      </c>
      <c r="BW63" s="81" t="s">
        <v>110</v>
      </c>
      <c r="BX63" s="81" t="s">
        <v>5</v>
      </c>
      <c r="CL63" s="81" t="s">
        <v>19</v>
      </c>
      <c r="CM63" s="81" t="s">
        <v>86</v>
      </c>
    </row>
    <row r="64" spans="1:91" s="6" customFormat="1" ht="16.5" customHeight="1">
      <c r="A64" s="72" t="s">
        <v>80</v>
      </c>
      <c r="B64" s="73"/>
      <c r="C64" s="74"/>
      <c r="D64" s="302" t="s">
        <v>111</v>
      </c>
      <c r="E64" s="302"/>
      <c r="F64" s="302"/>
      <c r="G64" s="302"/>
      <c r="H64" s="302"/>
      <c r="I64" s="75"/>
      <c r="J64" s="302" t="s">
        <v>112</v>
      </c>
      <c r="K64" s="302"/>
      <c r="L64" s="302"/>
      <c r="M64" s="302"/>
      <c r="N64" s="302"/>
      <c r="O64" s="302"/>
      <c r="P64" s="302"/>
      <c r="Q64" s="302"/>
      <c r="R64" s="302"/>
      <c r="S64" s="302"/>
      <c r="T64" s="302"/>
      <c r="U64" s="302"/>
      <c r="V64" s="302"/>
      <c r="W64" s="302"/>
      <c r="X64" s="302"/>
      <c r="Y64" s="302"/>
      <c r="Z64" s="302"/>
      <c r="AA64" s="302"/>
      <c r="AB64" s="302"/>
      <c r="AC64" s="302"/>
      <c r="AD64" s="302"/>
      <c r="AE64" s="302"/>
      <c r="AF64" s="302"/>
      <c r="AG64" s="279">
        <f>'SO 10 - Doplňkové sadové ...'!J30</f>
        <v>0</v>
      </c>
      <c r="AH64" s="280"/>
      <c r="AI64" s="280"/>
      <c r="AJ64" s="280"/>
      <c r="AK64" s="280"/>
      <c r="AL64" s="280"/>
      <c r="AM64" s="280"/>
      <c r="AN64" s="279">
        <f t="shared" si="0"/>
        <v>0</v>
      </c>
      <c r="AO64" s="280"/>
      <c r="AP64" s="280"/>
      <c r="AQ64" s="76" t="s">
        <v>83</v>
      </c>
      <c r="AR64" s="73"/>
      <c r="AS64" s="77">
        <v>0</v>
      </c>
      <c r="AT64" s="78">
        <f t="shared" si="1"/>
        <v>0</v>
      </c>
      <c r="AU64" s="79">
        <f>'SO 10 - Doplňkové sadové ...'!P84</f>
        <v>0</v>
      </c>
      <c r="AV64" s="78">
        <f>'SO 10 - Doplňkové sadové ...'!J33</f>
        <v>0</v>
      </c>
      <c r="AW64" s="78">
        <f>'SO 10 - Doplňkové sadové ...'!J34</f>
        <v>0</v>
      </c>
      <c r="AX64" s="78">
        <f>'SO 10 - Doplňkové sadové ...'!J35</f>
        <v>0</v>
      </c>
      <c r="AY64" s="78">
        <f>'SO 10 - Doplňkové sadové ...'!J36</f>
        <v>0</v>
      </c>
      <c r="AZ64" s="78">
        <f>'SO 10 - Doplňkové sadové ...'!F33</f>
        <v>0</v>
      </c>
      <c r="BA64" s="78">
        <f>'SO 10 - Doplňkové sadové ...'!F34</f>
        <v>0</v>
      </c>
      <c r="BB64" s="78">
        <f>'SO 10 - Doplňkové sadové ...'!F35</f>
        <v>0</v>
      </c>
      <c r="BC64" s="78">
        <f>'SO 10 - Doplňkové sadové ...'!F36</f>
        <v>0</v>
      </c>
      <c r="BD64" s="80">
        <f>'SO 10 - Doplňkové sadové ...'!F37</f>
        <v>0</v>
      </c>
      <c r="BT64" s="81" t="s">
        <v>84</v>
      </c>
      <c r="BV64" s="81" t="s">
        <v>78</v>
      </c>
      <c r="BW64" s="81" t="s">
        <v>113</v>
      </c>
      <c r="BX64" s="81" t="s">
        <v>5</v>
      </c>
      <c r="CL64" s="81" t="s">
        <v>19</v>
      </c>
      <c r="CM64" s="81" t="s">
        <v>86</v>
      </c>
    </row>
    <row r="65" spans="1:91" s="6" customFormat="1" ht="16.5" customHeight="1">
      <c r="A65" s="72" t="s">
        <v>80</v>
      </c>
      <c r="B65" s="73"/>
      <c r="C65" s="74"/>
      <c r="D65" s="302" t="s">
        <v>114</v>
      </c>
      <c r="E65" s="302"/>
      <c r="F65" s="302"/>
      <c r="G65" s="302"/>
      <c r="H65" s="302"/>
      <c r="I65" s="75"/>
      <c r="J65" s="302" t="s">
        <v>115</v>
      </c>
      <c r="K65" s="302"/>
      <c r="L65" s="302"/>
      <c r="M65" s="302"/>
      <c r="N65" s="302"/>
      <c r="O65" s="302"/>
      <c r="P65" s="302"/>
      <c r="Q65" s="302"/>
      <c r="R65" s="302"/>
      <c r="S65" s="302"/>
      <c r="T65" s="302"/>
      <c r="U65" s="302"/>
      <c r="V65" s="302"/>
      <c r="W65" s="302"/>
      <c r="X65" s="302"/>
      <c r="Y65" s="302"/>
      <c r="Z65" s="302"/>
      <c r="AA65" s="302"/>
      <c r="AB65" s="302"/>
      <c r="AC65" s="302"/>
      <c r="AD65" s="302"/>
      <c r="AE65" s="302"/>
      <c r="AF65" s="302"/>
      <c r="AG65" s="279">
        <f>'VON - Vedlejší a ostatní ...'!J30</f>
        <v>0</v>
      </c>
      <c r="AH65" s="280"/>
      <c r="AI65" s="280"/>
      <c r="AJ65" s="280"/>
      <c r="AK65" s="280"/>
      <c r="AL65" s="280"/>
      <c r="AM65" s="280"/>
      <c r="AN65" s="279">
        <f t="shared" si="0"/>
        <v>0</v>
      </c>
      <c r="AO65" s="280"/>
      <c r="AP65" s="280"/>
      <c r="AQ65" s="76" t="s">
        <v>83</v>
      </c>
      <c r="AR65" s="73"/>
      <c r="AS65" s="82">
        <v>0</v>
      </c>
      <c r="AT65" s="83">
        <f t="shared" si="1"/>
        <v>0</v>
      </c>
      <c r="AU65" s="84">
        <f>'VON - Vedlejší a ostatní ...'!P83</f>
        <v>0</v>
      </c>
      <c r="AV65" s="83">
        <f>'VON - Vedlejší a ostatní ...'!J33</f>
        <v>0</v>
      </c>
      <c r="AW65" s="83">
        <f>'VON - Vedlejší a ostatní ...'!J34</f>
        <v>0</v>
      </c>
      <c r="AX65" s="83">
        <f>'VON - Vedlejší a ostatní ...'!J35</f>
        <v>0</v>
      </c>
      <c r="AY65" s="83">
        <f>'VON - Vedlejší a ostatní ...'!J36</f>
        <v>0</v>
      </c>
      <c r="AZ65" s="83">
        <f>'VON - Vedlejší a ostatní ...'!F33</f>
        <v>0</v>
      </c>
      <c r="BA65" s="83">
        <f>'VON - Vedlejší a ostatní ...'!F34</f>
        <v>0</v>
      </c>
      <c r="BB65" s="83">
        <f>'VON - Vedlejší a ostatní ...'!F35</f>
        <v>0</v>
      </c>
      <c r="BC65" s="83">
        <f>'VON - Vedlejší a ostatní ...'!F36</f>
        <v>0</v>
      </c>
      <c r="BD65" s="85">
        <f>'VON - Vedlejší a ostatní ...'!F37</f>
        <v>0</v>
      </c>
      <c r="BT65" s="81" t="s">
        <v>84</v>
      </c>
      <c r="BV65" s="81" t="s">
        <v>78</v>
      </c>
      <c r="BW65" s="81" t="s">
        <v>116</v>
      </c>
      <c r="BX65" s="81" t="s">
        <v>5</v>
      </c>
      <c r="CL65" s="81" t="s">
        <v>19</v>
      </c>
      <c r="CM65" s="81" t="s">
        <v>86</v>
      </c>
    </row>
    <row r="66" spans="2:44" s="1" customFormat="1" ht="30" customHeight="1">
      <c r="B66" s="33"/>
      <c r="AR66" s="33"/>
    </row>
    <row r="67" spans="2:44" s="1" customFormat="1" ht="6.95" customHeight="1">
      <c r="B67" s="42"/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  <c r="AJ67" s="43"/>
      <c r="AK67" s="43"/>
      <c r="AL67" s="43"/>
      <c r="AM67" s="43"/>
      <c r="AN67" s="43"/>
      <c r="AO67" s="43"/>
      <c r="AP67" s="43"/>
      <c r="AQ67" s="43"/>
      <c r="AR67" s="33"/>
    </row>
  </sheetData>
  <sheetProtection algorithmName="SHA-512" hashValue="NjWDgRYA2xmlKkIStpx+BXe66x86xP8kB2vKosA8Noxkuo/gPLB/D23T9X5//LED2Xoa2NhNlGxtak7d7nwZbg==" saltValue="KcBCwAnEGkYBH0yQOB8r4VL696mUGV3scG+/VLrq8PRHzp57mc9D6fJMbnoN8IDH+U4fMkbUwYuCaPkVvkxMng==" spinCount="100000" sheet="1" objects="1" scenarios="1" formatColumns="0" formatRows="0"/>
  <mergeCells count="82">
    <mergeCell ref="D55:H55"/>
    <mergeCell ref="D59:H59"/>
    <mergeCell ref="D60:H60"/>
    <mergeCell ref="D56:H56"/>
    <mergeCell ref="D57:H57"/>
    <mergeCell ref="D63:H63"/>
    <mergeCell ref="D64:H64"/>
    <mergeCell ref="I52:AF52"/>
    <mergeCell ref="J61:AF61"/>
    <mergeCell ref="J60:AF60"/>
    <mergeCell ref="J62:AF62"/>
    <mergeCell ref="J63:AF63"/>
    <mergeCell ref="J59:AF59"/>
    <mergeCell ref="J57:AF57"/>
    <mergeCell ref="J58:AF58"/>
    <mergeCell ref="J64:AF64"/>
    <mergeCell ref="J56:AF56"/>
    <mergeCell ref="J55:AF55"/>
    <mergeCell ref="C52:G52"/>
    <mergeCell ref="D61:H61"/>
    <mergeCell ref="D58:H58"/>
    <mergeCell ref="D65:H65"/>
    <mergeCell ref="J65:AF65"/>
    <mergeCell ref="AG54:AM54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D62:H62"/>
    <mergeCell ref="L30:P30"/>
    <mergeCell ref="W30:AE30"/>
    <mergeCell ref="L31:P31"/>
    <mergeCell ref="W31:AE31"/>
    <mergeCell ref="AK31:AO31"/>
    <mergeCell ref="L32:P32"/>
    <mergeCell ref="W32:AE32"/>
    <mergeCell ref="AK33:AO33"/>
    <mergeCell ref="L33:P33"/>
    <mergeCell ref="W33:AE33"/>
    <mergeCell ref="AK35:AO35"/>
    <mergeCell ref="X35:AB35"/>
    <mergeCell ref="AR2:BE2"/>
    <mergeCell ref="AG63:AM63"/>
    <mergeCell ref="AG62:AM62"/>
    <mergeCell ref="AG52:AM52"/>
    <mergeCell ref="AG60:AM60"/>
    <mergeCell ref="AG55:AM55"/>
    <mergeCell ref="AG59:AM59"/>
    <mergeCell ref="AG61:AM61"/>
    <mergeCell ref="AG57:AM57"/>
    <mergeCell ref="AN55:AP55"/>
    <mergeCell ref="AS49:AT51"/>
    <mergeCell ref="AK32:AO32"/>
    <mergeCell ref="AK30:AO30"/>
    <mergeCell ref="L45:AO45"/>
    <mergeCell ref="AM47:AN47"/>
    <mergeCell ref="AM49:AP49"/>
    <mergeCell ref="AM50:AP50"/>
    <mergeCell ref="AN64:AP64"/>
    <mergeCell ref="AN63:AP63"/>
    <mergeCell ref="AN57:AP57"/>
    <mergeCell ref="AN52:AP52"/>
    <mergeCell ref="AN62:AP62"/>
    <mergeCell ref="AN61:AP61"/>
    <mergeCell ref="AN56:AP56"/>
    <mergeCell ref="AN60:AP60"/>
    <mergeCell ref="AN58:AP58"/>
    <mergeCell ref="AN59:AP59"/>
    <mergeCell ref="AN65:AP65"/>
    <mergeCell ref="AG65:AM65"/>
    <mergeCell ref="AN54:AP54"/>
    <mergeCell ref="AG64:AM64"/>
    <mergeCell ref="AG56:AM56"/>
    <mergeCell ref="AG58:AM58"/>
  </mergeCells>
  <hyperlinks>
    <hyperlink ref="A55" location="'SO 01 - Vsakovací nádrž v...'!C2" display="/"/>
    <hyperlink ref="A56" location="'SO 02 - Vsakovací nádrž v...'!C2" display="/"/>
    <hyperlink ref="A57" location="'SO 03 - Podzemní vsakovac...'!C2" display="/"/>
    <hyperlink ref="A58" location="'SO 04 - Podzemní vsakovac...'!C2" display="/"/>
    <hyperlink ref="A59" location="'SO 05 - Podzemní vsakovac...'!C2" display="/"/>
    <hyperlink ref="A60" location="'SO 06 - Podzemní vsakovac...'!C2" display="/"/>
    <hyperlink ref="A61" location="'SO 07 - Podzemní vsakovac...'!C2" display="/"/>
    <hyperlink ref="A62" location="'SO 08 - Dešťová kanalizace'!C2" display="/"/>
    <hyperlink ref="A63" location="'SO 09 - Úprava závlahy'!C2" display="/"/>
    <hyperlink ref="A64" location="'SO 10 - Doplňkové sadové ...'!C2" display="/"/>
    <hyperlink ref="A65" location="'VON - Vedlejší a ostatní 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 scale="99" r:id="rId2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B2:BM122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291"/>
      <c r="M2" s="291"/>
      <c r="N2" s="291"/>
      <c r="O2" s="291"/>
      <c r="P2" s="291"/>
      <c r="Q2" s="291"/>
      <c r="R2" s="291"/>
      <c r="S2" s="291"/>
      <c r="T2" s="291"/>
      <c r="U2" s="291"/>
      <c r="V2" s="291"/>
      <c r="AT2" s="18" t="s">
        <v>110</v>
      </c>
    </row>
    <row r="3" spans="2:46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86</v>
      </c>
    </row>
    <row r="4" spans="2:46" ht="24.95" customHeight="1">
      <c r="B4" s="21"/>
      <c r="D4" s="22" t="s">
        <v>125</v>
      </c>
      <c r="L4" s="21"/>
      <c r="M4" s="87" t="s">
        <v>10</v>
      </c>
      <c r="AT4" s="18" t="s">
        <v>4</v>
      </c>
    </row>
    <row r="5" spans="2:12" ht="6.95" customHeight="1">
      <c r="B5" s="21"/>
      <c r="L5" s="21"/>
    </row>
    <row r="6" spans="2:12" ht="12" customHeight="1">
      <c r="B6" s="21"/>
      <c r="D6" s="28" t="s">
        <v>16</v>
      </c>
      <c r="L6" s="21"/>
    </row>
    <row r="7" spans="2:12" ht="16.5" customHeight="1">
      <c r="B7" s="21"/>
      <c r="E7" s="317" t="str">
        <f>'Rekapitulace stavby'!K6</f>
        <v>Hospodaření  se  srážkovou  vodou  z budovy  Přírodovědecké  fakulty  UP  v Olomouci</v>
      </c>
      <c r="F7" s="318"/>
      <c r="G7" s="318"/>
      <c r="H7" s="318"/>
      <c r="L7" s="21"/>
    </row>
    <row r="8" spans="2:12" s="1" customFormat="1" ht="12" customHeight="1">
      <c r="B8" s="33"/>
      <c r="D8" s="28" t="s">
        <v>139</v>
      </c>
      <c r="L8" s="33"/>
    </row>
    <row r="9" spans="2:12" s="1" customFormat="1" ht="16.5" customHeight="1">
      <c r="B9" s="33"/>
      <c r="E9" s="300" t="s">
        <v>2577</v>
      </c>
      <c r="F9" s="316"/>
      <c r="G9" s="316"/>
      <c r="H9" s="316"/>
      <c r="L9" s="33"/>
    </row>
    <row r="10" spans="2:12" s="1" customFormat="1" ht="12">
      <c r="B10" s="33"/>
      <c r="L10" s="33"/>
    </row>
    <row r="11" spans="2:12" s="1" customFormat="1" ht="12" customHeight="1">
      <c r="B11" s="33"/>
      <c r="D11" s="28" t="s">
        <v>18</v>
      </c>
      <c r="F11" s="26" t="s">
        <v>19</v>
      </c>
      <c r="I11" s="28" t="s">
        <v>20</v>
      </c>
      <c r="J11" s="26" t="s">
        <v>19</v>
      </c>
      <c r="L11" s="33"/>
    </row>
    <row r="12" spans="2:12" s="1" customFormat="1" ht="12" customHeight="1">
      <c r="B12" s="33"/>
      <c r="D12" s="28" t="s">
        <v>21</v>
      </c>
      <c r="F12" s="26" t="s">
        <v>22</v>
      </c>
      <c r="I12" s="28" t="s">
        <v>23</v>
      </c>
      <c r="J12" s="50" t="str">
        <f>'Rekapitulace stavby'!AN8</f>
        <v>4. 9. 2023</v>
      </c>
      <c r="L12" s="33"/>
    </row>
    <row r="13" spans="2:12" s="1" customFormat="1" ht="10.9" customHeight="1">
      <c r="B13" s="33"/>
      <c r="L13" s="33"/>
    </row>
    <row r="14" spans="2:12" s="1" customFormat="1" ht="12" customHeight="1">
      <c r="B14" s="33"/>
      <c r="D14" s="28" t="s">
        <v>25</v>
      </c>
      <c r="I14" s="28" t="s">
        <v>26</v>
      </c>
      <c r="J14" s="26" t="s">
        <v>27</v>
      </c>
      <c r="L14" s="33"/>
    </row>
    <row r="15" spans="2:12" s="1" customFormat="1" ht="18" customHeight="1">
      <c r="B15" s="33"/>
      <c r="E15" s="26" t="s">
        <v>28</v>
      </c>
      <c r="I15" s="28" t="s">
        <v>29</v>
      </c>
      <c r="J15" s="26" t="s">
        <v>30</v>
      </c>
      <c r="L15" s="33"/>
    </row>
    <row r="16" spans="2:12" s="1" customFormat="1" ht="6.95" customHeight="1">
      <c r="B16" s="33"/>
      <c r="L16" s="33"/>
    </row>
    <row r="17" spans="2:12" s="1" customFormat="1" ht="12" customHeight="1">
      <c r="B17" s="33"/>
      <c r="D17" s="28" t="s">
        <v>31</v>
      </c>
      <c r="I17" s="28" t="s">
        <v>26</v>
      </c>
      <c r="J17" s="29" t="str">
        <f>'Rekapitulace stavby'!AN13</f>
        <v>Vyplň údaj</v>
      </c>
      <c r="L17" s="33"/>
    </row>
    <row r="18" spans="2:12" s="1" customFormat="1" ht="18" customHeight="1">
      <c r="B18" s="33"/>
      <c r="E18" s="319" t="str">
        <f>'Rekapitulace stavby'!E14</f>
        <v>Vyplň údaj</v>
      </c>
      <c r="F18" s="307"/>
      <c r="G18" s="307"/>
      <c r="H18" s="307"/>
      <c r="I18" s="28" t="s">
        <v>29</v>
      </c>
      <c r="J18" s="29" t="str">
        <f>'Rekapitulace stavby'!AN14</f>
        <v>Vyplň údaj</v>
      </c>
      <c r="L18" s="33"/>
    </row>
    <row r="19" spans="2:12" s="1" customFormat="1" ht="6.95" customHeight="1">
      <c r="B19" s="33"/>
      <c r="L19" s="33"/>
    </row>
    <row r="20" spans="2:12" s="1" customFormat="1" ht="12" customHeight="1">
      <c r="B20" s="33"/>
      <c r="D20" s="28" t="s">
        <v>33</v>
      </c>
      <c r="I20" s="28" t="s">
        <v>26</v>
      </c>
      <c r="J20" s="26" t="s">
        <v>34</v>
      </c>
      <c r="L20" s="33"/>
    </row>
    <row r="21" spans="2:12" s="1" customFormat="1" ht="18" customHeight="1">
      <c r="B21" s="33"/>
      <c r="E21" s="26" t="s">
        <v>35</v>
      </c>
      <c r="I21" s="28" t="s">
        <v>29</v>
      </c>
      <c r="J21" s="26" t="s">
        <v>36</v>
      </c>
      <c r="L21" s="33"/>
    </row>
    <row r="22" spans="2:12" s="1" customFormat="1" ht="6.95" customHeight="1">
      <c r="B22" s="33"/>
      <c r="L22" s="33"/>
    </row>
    <row r="23" spans="2:12" s="1" customFormat="1" ht="12" customHeight="1">
      <c r="B23" s="33"/>
      <c r="D23" s="28" t="s">
        <v>38</v>
      </c>
      <c r="I23" s="28" t="s">
        <v>26</v>
      </c>
      <c r="J23" s="26" t="str">
        <f>IF('Rekapitulace stavby'!AN19="","",'Rekapitulace stavby'!AN19)</f>
        <v/>
      </c>
      <c r="L23" s="33"/>
    </row>
    <row r="24" spans="2:12" s="1" customFormat="1" ht="18" customHeight="1">
      <c r="B24" s="33"/>
      <c r="E24" s="26" t="str">
        <f>IF('Rekapitulace stavby'!E20="","",'Rekapitulace stavby'!E20)</f>
        <v xml:space="preserve"> </v>
      </c>
      <c r="I24" s="28" t="s">
        <v>29</v>
      </c>
      <c r="J24" s="26" t="str">
        <f>IF('Rekapitulace stavby'!AN20="","",'Rekapitulace stavby'!AN20)</f>
        <v/>
      </c>
      <c r="L24" s="33"/>
    </row>
    <row r="25" spans="2:12" s="1" customFormat="1" ht="6.95" customHeight="1">
      <c r="B25" s="33"/>
      <c r="L25" s="33"/>
    </row>
    <row r="26" spans="2:12" s="1" customFormat="1" ht="12" customHeight="1">
      <c r="B26" s="33"/>
      <c r="D26" s="28" t="s">
        <v>40</v>
      </c>
      <c r="L26" s="33"/>
    </row>
    <row r="27" spans="2:12" s="7" customFormat="1" ht="16.5" customHeight="1">
      <c r="B27" s="88"/>
      <c r="E27" s="311" t="s">
        <v>19</v>
      </c>
      <c r="F27" s="311"/>
      <c r="G27" s="311"/>
      <c r="H27" s="311"/>
      <c r="L27" s="88"/>
    </row>
    <row r="28" spans="2:12" s="1" customFormat="1" ht="6.95" customHeight="1">
      <c r="B28" s="33"/>
      <c r="L28" s="33"/>
    </row>
    <row r="29" spans="2:12" s="1" customFormat="1" ht="6.95" customHeight="1">
      <c r="B29" s="33"/>
      <c r="D29" s="51"/>
      <c r="E29" s="51"/>
      <c r="F29" s="51"/>
      <c r="G29" s="51"/>
      <c r="H29" s="51"/>
      <c r="I29" s="51"/>
      <c r="J29" s="51"/>
      <c r="K29" s="51"/>
      <c r="L29" s="33"/>
    </row>
    <row r="30" spans="2:12" s="1" customFormat="1" ht="25.35" customHeight="1">
      <c r="B30" s="33"/>
      <c r="D30" s="89" t="s">
        <v>42</v>
      </c>
      <c r="J30" s="64">
        <f>ROUND(J83,2)</f>
        <v>0</v>
      </c>
      <c r="L30" s="33"/>
    </row>
    <row r="31" spans="2:12" s="1" customFormat="1" ht="6.95" customHeight="1">
      <c r="B31" s="33"/>
      <c r="D31" s="51"/>
      <c r="E31" s="51"/>
      <c r="F31" s="51"/>
      <c r="G31" s="51"/>
      <c r="H31" s="51"/>
      <c r="I31" s="51"/>
      <c r="J31" s="51"/>
      <c r="K31" s="51"/>
      <c r="L31" s="33"/>
    </row>
    <row r="32" spans="2:12" s="1" customFormat="1" ht="14.45" customHeight="1">
      <c r="B32" s="33"/>
      <c r="F32" s="36" t="s">
        <v>44</v>
      </c>
      <c r="I32" s="36" t="s">
        <v>43</v>
      </c>
      <c r="J32" s="36" t="s">
        <v>45</v>
      </c>
      <c r="L32" s="33"/>
    </row>
    <row r="33" spans="2:12" s="1" customFormat="1" ht="14.45" customHeight="1">
      <c r="B33" s="33"/>
      <c r="D33" s="53" t="s">
        <v>46</v>
      </c>
      <c r="E33" s="28" t="s">
        <v>47</v>
      </c>
      <c r="F33" s="90">
        <f>ROUND((SUM(BE83:BE121)),2)</f>
        <v>0</v>
      </c>
      <c r="I33" s="91">
        <v>0.21</v>
      </c>
      <c r="J33" s="90">
        <f>ROUND(((SUM(BE83:BE121))*I33),2)</f>
        <v>0</v>
      </c>
      <c r="L33" s="33"/>
    </row>
    <row r="34" spans="2:12" s="1" customFormat="1" ht="14.45" customHeight="1">
      <c r="B34" s="33"/>
      <c r="E34" s="28" t="s">
        <v>48</v>
      </c>
      <c r="F34" s="90">
        <f>ROUND((SUM(BF83:BF121)),2)</f>
        <v>0</v>
      </c>
      <c r="I34" s="91">
        <v>0.15</v>
      </c>
      <c r="J34" s="90">
        <f>ROUND(((SUM(BF83:BF121))*I34),2)</f>
        <v>0</v>
      </c>
      <c r="L34" s="33"/>
    </row>
    <row r="35" spans="2:12" s="1" customFormat="1" ht="14.45" customHeight="1" hidden="1">
      <c r="B35" s="33"/>
      <c r="E35" s="28" t="s">
        <v>49</v>
      </c>
      <c r="F35" s="90">
        <f>ROUND((SUM(BG83:BG121)),2)</f>
        <v>0</v>
      </c>
      <c r="I35" s="91">
        <v>0.21</v>
      </c>
      <c r="J35" s="90">
        <f>0</f>
        <v>0</v>
      </c>
      <c r="L35" s="33"/>
    </row>
    <row r="36" spans="2:12" s="1" customFormat="1" ht="14.45" customHeight="1" hidden="1">
      <c r="B36" s="33"/>
      <c r="E36" s="28" t="s">
        <v>50</v>
      </c>
      <c r="F36" s="90">
        <f>ROUND((SUM(BH83:BH121)),2)</f>
        <v>0</v>
      </c>
      <c r="I36" s="91">
        <v>0.15</v>
      </c>
      <c r="J36" s="90">
        <f>0</f>
        <v>0</v>
      </c>
      <c r="L36" s="33"/>
    </row>
    <row r="37" spans="2:12" s="1" customFormat="1" ht="14.45" customHeight="1" hidden="1">
      <c r="B37" s="33"/>
      <c r="E37" s="28" t="s">
        <v>51</v>
      </c>
      <c r="F37" s="90">
        <f>ROUND((SUM(BI83:BI121)),2)</f>
        <v>0</v>
      </c>
      <c r="I37" s="91">
        <v>0</v>
      </c>
      <c r="J37" s="90">
        <f>0</f>
        <v>0</v>
      </c>
      <c r="L37" s="33"/>
    </row>
    <row r="38" spans="2:12" s="1" customFormat="1" ht="6.95" customHeight="1">
      <c r="B38" s="33"/>
      <c r="L38" s="33"/>
    </row>
    <row r="39" spans="2:12" s="1" customFormat="1" ht="25.35" customHeight="1">
      <c r="B39" s="33"/>
      <c r="C39" s="92"/>
      <c r="D39" s="93" t="s">
        <v>52</v>
      </c>
      <c r="E39" s="55"/>
      <c r="F39" s="55"/>
      <c r="G39" s="94" t="s">
        <v>53</v>
      </c>
      <c r="H39" s="95" t="s">
        <v>54</v>
      </c>
      <c r="I39" s="55"/>
      <c r="J39" s="96">
        <f>SUM(J30:J37)</f>
        <v>0</v>
      </c>
      <c r="K39" s="97"/>
      <c r="L39" s="33"/>
    </row>
    <row r="40" spans="2:12" s="1" customFormat="1" ht="14.45" customHeight="1">
      <c r="B40" s="42"/>
      <c r="C40" s="43"/>
      <c r="D40" s="43"/>
      <c r="E40" s="43"/>
      <c r="F40" s="43"/>
      <c r="G40" s="43"/>
      <c r="H40" s="43"/>
      <c r="I40" s="43"/>
      <c r="J40" s="43"/>
      <c r="K40" s="43"/>
      <c r="L40" s="33"/>
    </row>
    <row r="44" spans="2:12" s="1" customFormat="1" ht="6.95" customHeight="1">
      <c r="B44" s="44"/>
      <c r="C44" s="45"/>
      <c r="D44" s="45"/>
      <c r="E44" s="45"/>
      <c r="F44" s="45"/>
      <c r="G44" s="45"/>
      <c r="H44" s="45"/>
      <c r="I44" s="45"/>
      <c r="J44" s="45"/>
      <c r="K44" s="45"/>
      <c r="L44" s="33"/>
    </row>
    <row r="45" spans="2:12" s="1" customFormat="1" ht="24.95" customHeight="1">
      <c r="B45" s="33"/>
      <c r="C45" s="22" t="s">
        <v>166</v>
      </c>
      <c r="L45" s="33"/>
    </row>
    <row r="46" spans="2:12" s="1" customFormat="1" ht="6.95" customHeight="1">
      <c r="B46" s="33"/>
      <c r="L46" s="33"/>
    </row>
    <row r="47" spans="2:12" s="1" customFormat="1" ht="12" customHeight="1">
      <c r="B47" s="33"/>
      <c r="C47" s="28" t="s">
        <v>16</v>
      </c>
      <c r="L47" s="33"/>
    </row>
    <row r="48" spans="2:12" s="1" customFormat="1" ht="16.5" customHeight="1">
      <c r="B48" s="33"/>
      <c r="E48" s="317" t="str">
        <f>E7</f>
        <v>Hospodaření  se  srážkovou  vodou  z budovy  Přírodovědecké  fakulty  UP  v Olomouci</v>
      </c>
      <c r="F48" s="318"/>
      <c r="G48" s="318"/>
      <c r="H48" s="318"/>
      <c r="L48" s="33"/>
    </row>
    <row r="49" spans="2:12" s="1" customFormat="1" ht="12" customHeight="1">
      <c r="B49" s="33"/>
      <c r="C49" s="28" t="s">
        <v>139</v>
      </c>
      <c r="L49" s="33"/>
    </row>
    <row r="50" spans="2:12" s="1" customFormat="1" ht="16.5" customHeight="1">
      <c r="B50" s="33"/>
      <c r="E50" s="300" t="str">
        <f>E9</f>
        <v>SO 09 - Úprava závlahy</v>
      </c>
      <c r="F50" s="316"/>
      <c r="G50" s="316"/>
      <c r="H50" s="316"/>
      <c r="L50" s="33"/>
    </row>
    <row r="51" spans="2:12" s="1" customFormat="1" ht="6.95" customHeight="1">
      <c r="B51" s="33"/>
      <c r="L51" s="33"/>
    </row>
    <row r="52" spans="2:12" s="1" customFormat="1" ht="12" customHeight="1">
      <c r="B52" s="33"/>
      <c r="C52" s="28" t="s">
        <v>21</v>
      </c>
      <c r="F52" s="26" t="str">
        <f>F12</f>
        <v>Olomouc – město</v>
      </c>
      <c r="I52" s="28" t="s">
        <v>23</v>
      </c>
      <c r="J52" s="50" t="str">
        <f>IF(J12="","",J12)</f>
        <v>4. 9. 2023</v>
      </c>
      <c r="L52" s="33"/>
    </row>
    <row r="53" spans="2:12" s="1" customFormat="1" ht="6.95" customHeight="1">
      <c r="B53" s="33"/>
      <c r="L53" s="33"/>
    </row>
    <row r="54" spans="2:12" s="1" customFormat="1" ht="15.2" customHeight="1">
      <c r="B54" s="33"/>
      <c r="C54" s="28" t="s">
        <v>25</v>
      </c>
      <c r="F54" s="26" t="str">
        <f>E15</f>
        <v>Univerzita Palackého v Olomouci,Přírodovědecká fa.</v>
      </c>
      <c r="I54" s="28" t="s">
        <v>33</v>
      </c>
      <c r="J54" s="31" t="str">
        <f>E21</f>
        <v>VHRoušar, s.r.o.</v>
      </c>
      <c r="L54" s="33"/>
    </row>
    <row r="55" spans="2:12" s="1" customFormat="1" ht="15.2" customHeight="1">
      <c r="B55" s="33"/>
      <c r="C55" s="28" t="s">
        <v>31</v>
      </c>
      <c r="F55" s="26" t="str">
        <f>IF(E18="","",E18)</f>
        <v>Vyplň údaj</v>
      </c>
      <c r="I55" s="28" t="s">
        <v>38</v>
      </c>
      <c r="J55" s="31" t="str">
        <f>E24</f>
        <v xml:space="preserve"> </v>
      </c>
      <c r="L55" s="33"/>
    </row>
    <row r="56" spans="2:12" s="1" customFormat="1" ht="10.35" customHeight="1">
      <c r="B56" s="33"/>
      <c r="L56" s="33"/>
    </row>
    <row r="57" spans="2:12" s="1" customFormat="1" ht="29.25" customHeight="1">
      <c r="B57" s="33"/>
      <c r="C57" s="98" t="s">
        <v>167</v>
      </c>
      <c r="D57" s="92"/>
      <c r="E57" s="92"/>
      <c r="F57" s="92"/>
      <c r="G57" s="92"/>
      <c r="H57" s="92"/>
      <c r="I57" s="92"/>
      <c r="J57" s="99" t="s">
        <v>168</v>
      </c>
      <c r="K57" s="92"/>
      <c r="L57" s="33"/>
    </row>
    <row r="58" spans="2:12" s="1" customFormat="1" ht="10.35" customHeight="1">
      <c r="B58" s="33"/>
      <c r="L58" s="33"/>
    </row>
    <row r="59" spans="2:47" s="1" customFormat="1" ht="22.9" customHeight="1">
      <c r="B59" s="33"/>
      <c r="C59" s="100" t="s">
        <v>74</v>
      </c>
      <c r="J59" s="64">
        <f>J83</f>
        <v>0</v>
      </c>
      <c r="L59" s="33"/>
      <c r="AU59" s="18" t="s">
        <v>169</v>
      </c>
    </row>
    <row r="60" spans="2:12" s="8" customFormat="1" ht="24.95" customHeight="1">
      <c r="B60" s="101"/>
      <c r="D60" s="102" t="s">
        <v>2578</v>
      </c>
      <c r="E60" s="103"/>
      <c r="F60" s="103"/>
      <c r="G60" s="103"/>
      <c r="H60" s="103"/>
      <c r="I60" s="103"/>
      <c r="J60" s="104">
        <f>J84</f>
        <v>0</v>
      </c>
      <c r="L60" s="101"/>
    </row>
    <row r="61" spans="2:12" s="8" customFormat="1" ht="24.95" customHeight="1">
      <c r="B61" s="101"/>
      <c r="D61" s="102" t="s">
        <v>2579</v>
      </c>
      <c r="E61" s="103"/>
      <c r="F61" s="103"/>
      <c r="G61" s="103"/>
      <c r="H61" s="103"/>
      <c r="I61" s="103"/>
      <c r="J61" s="104">
        <f>J91</f>
        <v>0</v>
      </c>
      <c r="L61" s="101"/>
    </row>
    <row r="62" spans="2:12" s="8" customFormat="1" ht="24.95" customHeight="1">
      <c r="B62" s="101"/>
      <c r="D62" s="102" t="s">
        <v>2580</v>
      </c>
      <c r="E62" s="103"/>
      <c r="F62" s="103"/>
      <c r="G62" s="103"/>
      <c r="H62" s="103"/>
      <c r="I62" s="103"/>
      <c r="J62" s="104">
        <f>J102</f>
        <v>0</v>
      </c>
      <c r="L62" s="101"/>
    </row>
    <row r="63" spans="2:12" s="8" customFormat="1" ht="24.95" customHeight="1">
      <c r="B63" s="101"/>
      <c r="D63" s="102" t="s">
        <v>2581</v>
      </c>
      <c r="E63" s="103"/>
      <c r="F63" s="103"/>
      <c r="G63" s="103"/>
      <c r="H63" s="103"/>
      <c r="I63" s="103"/>
      <c r="J63" s="104">
        <f>J111</f>
        <v>0</v>
      </c>
      <c r="L63" s="101"/>
    </row>
    <row r="64" spans="2:12" s="1" customFormat="1" ht="21.75" customHeight="1">
      <c r="B64" s="33"/>
      <c r="L64" s="33"/>
    </row>
    <row r="65" spans="2:12" s="1" customFormat="1" ht="6.95" customHeight="1">
      <c r="B65" s="42"/>
      <c r="C65" s="43"/>
      <c r="D65" s="43"/>
      <c r="E65" s="43"/>
      <c r="F65" s="43"/>
      <c r="G65" s="43"/>
      <c r="H65" s="43"/>
      <c r="I65" s="43"/>
      <c r="J65" s="43"/>
      <c r="K65" s="43"/>
      <c r="L65" s="33"/>
    </row>
    <row r="69" spans="2:12" s="1" customFormat="1" ht="6.95" customHeight="1">
      <c r="B69" s="44"/>
      <c r="C69" s="45"/>
      <c r="D69" s="45"/>
      <c r="E69" s="45"/>
      <c r="F69" s="45"/>
      <c r="G69" s="45"/>
      <c r="H69" s="45"/>
      <c r="I69" s="45"/>
      <c r="J69" s="45"/>
      <c r="K69" s="45"/>
      <c r="L69" s="33"/>
    </row>
    <row r="70" spans="2:12" s="1" customFormat="1" ht="24.95" customHeight="1">
      <c r="B70" s="33"/>
      <c r="C70" s="22" t="s">
        <v>177</v>
      </c>
      <c r="L70" s="33"/>
    </row>
    <row r="71" spans="2:12" s="1" customFormat="1" ht="6.95" customHeight="1">
      <c r="B71" s="33"/>
      <c r="L71" s="33"/>
    </row>
    <row r="72" spans="2:12" s="1" customFormat="1" ht="12" customHeight="1">
      <c r="B72" s="33"/>
      <c r="C72" s="28" t="s">
        <v>16</v>
      </c>
      <c r="L72" s="33"/>
    </row>
    <row r="73" spans="2:12" s="1" customFormat="1" ht="16.5" customHeight="1">
      <c r="B73" s="33"/>
      <c r="E73" s="317" t="str">
        <f>E7</f>
        <v>Hospodaření  se  srážkovou  vodou  z budovy  Přírodovědecké  fakulty  UP  v Olomouci</v>
      </c>
      <c r="F73" s="318"/>
      <c r="G73" s="318"/>
      <c r="H73" s="318"/>
      <c r="L73" s="33"/>
    </row>
    <row r="74" spans="2:12" s="1" customFormat="1" ht="12" customHeight="1">
      <c r="B74" s="33"/>
      <c r="C74" s="28" t="s">
        <v>139</v>
      </c>
      <c r="L74" s="33"/>
    </row>
    <row r="75" spans="2:12" s="1" customFormat="1" ht="16.5" customHeight="1">
      <c r="B75" s="33"/>
      <c r="E75" s="300" t="str">
        <f>E9</f>
        <v>SO 09 - Úprava závlahy</v>
      </c>
      <c r="F75" s="316"/>
      <c r="G75" s="316"/>
      <c r="H75" s="316"/>
      <c r="L75" s="33"/>
    </row>
    <row r="76" spans="2:12" s="1" customFormat="1" ht="6.95" customHeight="1">
      <c r="B76" s="33"/>
      <c r="L76" s="33"/>
    </row>
    <row r="77" spans="2:12" s="1" customFormat="1" ht="12" customHeight="1">
      <c r="B77" s="33"/>
      <c r="C77" s="28" t="s">
        <v>21</v>
      </c>
      <c r="F77" s="26" t="str">
        <f>F12</f>
        <v>Olomouc – město</v>
      </c>
      <c r="I77" s="28" t="s">
        <v>23</v>
      </c>
      <c r="J77" s="50" t="str">
        <f>IF(J12="","",J12)</f>
        <v>4. 9. 2023</v>
      </c>
      <c r="L77" s="33"/>
    </row>
    <row r="78" spans="2:12" s="1" customFormat="1" ht="6.95" customHeight="1">
      <c r="B78" s="33"/>
      <c r="L78" s="33"/>
    </row>
    <row r="79" spans="2:12" s="1" customFormat="1" ht="15.2" customHeight="1">
      <c r="B79" s="33"/>
      <c r="C79" s="28" t="s">
        <v>25</v>
      </c>
      <c r="F79" s="26" t="str">
        <f>E15</f>
        <v>Univerzita Palackého v Olomouci,Přírodovědecká fa.</v>
      </c>
      <c r="I79" s="28" t="s">
        <v>33</v>
      </c>
      <c r="J79" s="31" t="str">
        <f>E21</f>
        <v>VHRoušar, s.r.o.</v>
      </c>
      <c r="L79" s="33"/>
    </row>
    <row r="80" spans="2:12" s="1" customFormat="1" ht="15.2" customHeight="1">
      <c r="B80" s="33"/>
      <c r="C80" s="28" t="s">
        <v>31</v>
      </c>
      <c r="F80" s="26" t="str">
        <f>IF(E18="","",E18)</f>
        <v>Vyplň údaj</v>
      </c>
      <c r="I80" s="28" t="s">
        <v>38</v>
      </c>
      <c r="J80" s="31" t="str">
        <f>E24</f>
        <v xml:space="preserve"> </v>
      </c>
      <c r="L80" s="33"/>
    </row>
    <row r="81" spans="2:12" s="1" customFormat="1" ht="10.35" customHeight="1">
      <c r="B81" s="33"/>
      <c r="L81" s="33"/>
    </row>
    <row r="82" spans="2:20" s="10" customFormat="1" ht="29.25" customHeight="1">
      <c r="B82" s="109"/>
      <c r="C82" s="110" t="s">
        <v>178</v>
      </c>
      <c r="D82" s="111" t="s">
        <v>61</v>
      </c>
      <c r="E82" s="111" t="s">
        <v>57</v>
      </c>
      <c r="F82" s="111" t="s">
        <v>58</v>
      </c>
      <c r="G82" s="111" t="s">
        <v>179</v>
      </c>
      <c r="H82" s="111" t="s">
        <v>180</v>
      </c>
      <c r="I82" s="111" t="s">
        <v>181</v>
      </c>
      <c r="J82" s="111" t="s">
        <v>168</v>
      </c>
      <c r="K82" s="112" t="s">
        <v>182</v>
      </c>
      <c r="L82" s="109"/>
      <c r="M82" s="57" t="s">
        <v>19</v>
      </c>
      <c r="N82" s="58" t="s">
        <v>46</v>
      </c>
      <c r="O82" s="58" t="s">
        <v>183</v>
      </c>
      <c r="P82" s="58" t="s">
        <v>184</v>
      </c>
      <c r="Q82" s="58" t="s">
        <v>185</v>
      </c>
      <c r="R82" s="58" t="s">
        <v>186</v>
      </c>
      <c r="S82" s="58" t="s">
        <v>187</v>
      </c>
      <c r="T82" s="59" t="s">
        <v>188</v>
      </c>
    </row>
    <row r="83" spans="2:63" s="1" customFormat="1" ht="22.9" customHeight="1">
      <c r="B83" s="33"/>
      <c r="C83" s="62" t="s">
        <v>189</v>
      </c>
      <c r="J83" s="113">
        <f>BK83</f>
        <v>0</v>
      </c>
      <c r="L83" s="33"/>
      <c r="M83" s="60"/>
      <c r="N83" s="51"/>
      <c r="O83" s="51"/>
      <c r="P83" s="114">
        <f>P84+P91+P102+P111</f>
        <v>0</v>
      </c>
      <c r="Q83" s="51"/>
      <c r="R83" s="114">
        <f>R84+R91+R102+R111</f>
        <v>0</v>
      </c>
      <c r="S83" s="51"/>
      <c r="T83" s="115">
        <f>T84+T91+T102+T111</f>
        <v>0</v>
      </c>
      <c r="AT83" s="18" t="s">
        <v>75</v>
      </c>
      <c r="AU83" s="18" t="s">
        <v>169</v>
      </c>
      <c r="BK83" s="116">
        <f>BK84+BK91+BK102+BK111</f>
        <v>0</v>
      </c>
    </row>
    <row r="84" spans="2:63" s="11" customFormat="1" ht="25.9" customHeight="1">
      <c r="B84" s="117"/>
      <c r="D84" s="118" t="s">
        <v>75</v>
      </c>
      <c r="E84" s="119" t="s">
        <v>2582</v>
      </c>
      <c r="F84" s="119" t="s">
        <v>2583</v>
      </c>
      <c r="I84" s="120"/>
      <c r="J84" s="121">
        <f>BK84</f>
        <v>0</v>
      </c>
      <c r="L84" s="117"/>
      <c r="M84" s="122"/>
      <c r="P84" s="123">
        <f>SUM(P85:P90)</f>
        <v>0</v>
      </c>
      <c r="R84" s="123">
        <f>SUM(R85:R90)</f>
        <v>0</v>
      </c>
      <c r="T84" s="124">
        <f>SUM(T85:T90)</f>
        <v>0</v>
      </c>
      <c r="AR84" s="118" t="s">
        <v>214</v>
      </c>
      <c r="AT84" s="125" t="s">
        <v>75</v>
      </c>
      <c r="AU84" s="125" t="s">
        <v>76</v>
      </c>
      <c r="AY84" s="118" t="s">
        <v>192</v>
      </c>
      <c r="BK84" s="126">
        <f>SUM(BK85:BK90)</f>
        <v>0</v>
      </c>
    </row>
    <row r="85" spans="2:65" s="1" customFormat="1" ht="16.5" customHeight="1">
      <c r="B85" s="33"/>
      <c r="C85" s="168" t="s">
        <v>84</v>
      </c>
      <c r="D85" s="168" t="s">
        <v>291</v>
      </c>
      <c r="E85" s="169" t="s">
        <v>2584</v>
      </c>
      <c r="F85" s="170" t="s">
        <v>2585</v>
      </c>
      <c r="G85" s="171" t="s">
        <v>146</v>
      </c>
      <c r="H85" s="172">
        <v>1</v>
      </c>
      <c r="I85" s="173"/>
      <c r="J85" s="174">
        <f>ROUND(I85*H85,2)</f>
        <v>0</v>
      </c>
      <c r="K85" s="170" t="s">
        <v>19</v>
      </c>
      <c r="L85" s="175"/>
      <c r="M85" s="176" t="s">
        <v>19</v>
      </c>
      <c r="N85" s="177" t="s">
        <v>47</v>
      </c>
      <c r="P85" s="138">
        <f>O85*H85</f>
        <v>0</v>
      </c>
      <c r="Q85" s="138">
        <v>0</v>
      </c>
      <c r="R85" s="138">
        <f>Q85*H85</f>
        <v>0</v>
      </c>
      <c r="S85" s="138">
        <v>0</v>
      </c>
      <c r="T85" s="139">
        <f>S85*H85</f>
        <v>0</v>
      </c>
      <c r="AR85" s="140" t="s">
        <v>2586</v>
      </c>
      <c r="AT85" s="140" t="s">
        <v>291</v>
      </c>
      <c r="AU85" s="140" t="s">
        <v>84</v>
      </c>
      <c r="AY85" s="18" t="s">
        <v>192</v>
      </c>
      <c r="BE85" s="141">
        <f>IF(N85="základní",J85,0)</f>
        <v>0</v>
      </c>
      <c r="BF85" s="141">
        <f>IF(N85="snížená",J85,0)</f>
        <v>0</v>
      </c>
      <c r="BG85" s="141">
        <f>IF(N85="zákl. přenesená",J85,0)</f>
        <v>0</v>
      </c>
      <c r="BH85" s="141">
        <f>IF(N85="sníž. přenesená",J85,0)</f>
        <v>0</v>
      </c>
      <c r="BI85" s="141">
        <f>IF(N85="nulová",J85,0)</f>
        <v>0</v>
      </c>
      <c r="BJ85" s="18" t="s">
        <v>84</v>
      </c>
      <c r="BK85" s="141">
        <f>ROUND(I85*H85,2)</f>
        <v>0</v>
      </c>
      <c r="BL85" s="18" t="s">
        <v>618</v>
      </c>
      <c r="BM85" s="140" t="s">
        <v>2587</v>
      </c>
    </row>
    <row r="86" spans="2:47" s="1" customFormat="1" ht="12">
      <c r="B86" s="33"/>
      <c r="D86" s="142" t="s">
        <v>199</v>
      </c>
      <c r="F86" s="143" t="s">
        <v>2585</v>
      </c>
      <c r="I86" s="144"/>
      <c r="L86" s="33"/>
      <c r="M86" s="145"/>
      <c r="T86" s="54"/>
      <c r="AT86" s="18" t="s">
        <v>199</v>
      </c>
      <c r="AU86" s="18" t="s">
        <v>84</v>
      </c>
    </row>
    <row r="87" spans="2:65" s="1" customFormat="1" ht="16.5" customHeight="1">
      <c r="B87" s="33"/>
      <c r="C87" s="168" t="s">
        <v>86</v>
      </c>
      <c r="D87" s="168" t="s">
        <v>291</v>
      </c>
      <c r="E87" s="169" t="s">
        <v>2588</v>
      </c>
      <c r="F87" s="170" t="s">
        <v>2589</v>
      </c>
      <c r="G87" s="171" t="s">
        <v>146</v>
      </c>
      <c r="H87" s="172">
        <v>1</v>
      </c>
      <c r="I87" s="173"/>
      <c r="J87" s="174">
        <f>ROUND(I87*H87,2)</f>
        <v>0</v>
      </c>
      <c r="K87" s="170" t="s">
        <v>19</v>
      </c>
      <c r="L87" s="175"/>
      <c r="M87" s="176" t="s">
        <v>19</v>
      </c>
      <c r="N87" s="177" t="s">
        <v>47</v>
      </c>
      <c r="P87" s="138">
        <f>O87*H87</f>
        <v>0</v>
      </c>
      <c r="Q87" s="138">
        <v>0</v>
      </c>
      <c r="R87" s="138">
        <f>Q87*H87</f>
        <v>0</v>
      </c>
      <c r="S87" s="138">
        <v>0</v>
      </c>
      <c r="T87" s="139">
        <f>S87*H87</f>
        <v>0</v>
      </c>
      <c r="AR87" s="140" t="s">
        <v>2586</v>
      </c>
      <c r="AT87" s="140" t="s">
        <v>291</v>
      </c>
      <c r="AU87" s="140" t="s">
        <v>84</v>
      </c>
      <c r="AY87" s="18" t="s">
        <v>192</v>
      </c>
      <c r="BE87" s="141">
        <f>IF(N87="základní",J87,0)</f>
        <v>0</v>
      </c>
      <c r="BF87" s="141">
        <f>IF(N87="snížená",J87,0)</f>
        <v>0</v>
      </c>
      <c r="BG87" s="141">
        <f>IF(N87="zákl. přenesená",J87,0)</f>
        <v>0</v>
      </c>
      <c r="BH87" s="141">
        <f>IF(N87="sníž. přenesená",J87,0)</f>
        <v>0</v>
      </c>
      <c r="BI87" s="141">
        <f>IF(N87="nulová",J87,0)</f>
        <v>0</v>
      </c>
      <c r="BJ87" s="18" t="s">
        <v>84</v>
      </c>
      <c r="BK87" s="141">
        <f>ROUND(I87*H87,2)</f>
        <v>0</v>
      </c>
      <c r="BL87" s="18" t="s">
        <v>618</v>
      </c>
      <c r="BM87" s="140" t="s">
        <v>2590</v>
      </c>
    </row>
    <row r="88" spans="2:47" s="1" customFormat="1" ht="12">
      <c r="B88" s="33"/>
      <c r="D88" s="142" t="s">
        <v>199</v>
      </c>
      <c r="F88" s="143" t="s">
        <v>2589</v>
      </c>
      <c r="I88" s="144"/>
      <c r="L88" s="33"/>
      <c r="M88" s="145"/>
      <c r="T88" s="54"/>
      <c r="AT88" s="18" t="s">
        <v>199</v>
      </c>
      <c r="AU88" s="18" t="s">
        <v>84</v>
      </c>
    </row>
    <row r="89" spans="2:65" s="1" customFormat="1" ht="16.5" customHeight="1">
      <c r="B89" s="33"/>
      <c r="C89" s="168" t="s">
        <v>214</v>
      </c>
      <c r="D89" s="168" t="s">
        <v>291</v>
      </c>
      <c r="E89" s="169" t="s">
        <v>2591</v>
      </c>
      <c r="F89" s="170" t="s">
        <v>2592</v>
      </c>
      <c r="G89" s="171" t="s">
        <v>146</v>
      </c>
      <c r="H89" s="172">
        <v>3</v>
      </c>
      <c r="I89" s="173"/>
      <c r="J89" s="174">
        <f>ROUND(I89*H89,2)</f>
        <v>0</v>
      </c>
      <c r="K89" s="170" t="s">
        <v>19</v>
      </c>
      <c r="L89" s="175"/>
      <c r="M89" s="176" t="s">
        <v>19</v>
      </c>
      <c r="N89" s="177" t="s">
        <v>47</v>
      </c>
      <c r="P89" s="138">
        <f>O89*H89</f>
        <v>0</v>
      </c>
      <c r="Q89" s="138">
        <v>0</v>
      </c>
      <c r="R89" s="138">
        <f>Q89*H89</f>
        <v>0</v>
      </c>
      <c r="S89" s="138">
        <v>0</v>
      </c>
      <c r="T89" s="139">
        <f>S89*H89</f>
        <v>0</v>
      </c>
      <c r="AR89" s="140" t="s">
        <v>2586</v>
      </c>
      <c r="AT89" s="140" t="s">
        <v>291</v>
      </c>
      <c r="AU89" s="140" t="s">
        <v>84</v>
      </c>
      <c r="AY89" s="18" t="s">
        <v>192</v>
      </c>
      <c r="BE89" s="141">
        <f>IF(N89="základní",J89,0)</f>
        <v>0</v>
      </c>
      <c r="BF89" s="141">
        <f>IF(N89="snížená",J89,0)</f>
        <v>0</v>
      </c>
      <c r="BG89" s="141">
        <f>IF(N89="zákl. přenesená",J89,0)</f>
        <v>0</v>
      </c>
      <c r="BH89" s="141">
        <f>IF(N89="sníž. přenesená",J89,0)</f>
        <v>0</v>
      </c>
      <c r="BI89" s="141">
        <f>IF(N89="nulová",J89,0)</f>
        <v>0</v>
      </c>
      <c r="BJ89" s="18" t="s">
        <v>84</v>
      </c>
      <c r="BK89" s="141">
        <f>ROUND(I89*H89,2)</f>
        <v>0</v>
      </c>
      <c r="BL89" s="18" t="s">
        <v>618</v>
      </c>
      <c r="BM89" s="140" t="s">
        <v>2593</v>
      </c>
    </row>
    <row r="90" spans="2:47" s="1" customFormat="1" ht="12">
      <c r="B90" s="33"/>
      <c r="D90" s="142" t="s">
        <v>199</v>
      </c>
      <c r="F90" s="143" t="s">
        <v>2592</v>
      </c>
      <c r="I90" s="144"/>
      <c r="L90" s="33"/>
      <c r="M90" s="145"/>
      <c r="T90" s="54"/>
      <c r="AT90" s="18" t="s">
        <v>199</v>
      </c>
      <c r="AU90" s="18" t="s">
        <v>84</v>
      </c>
    </row>
    <row r="91" spans="2:63" s="11" customFormat="1" ht="25.9" customHeight="1">
      <c r="B91" s="117"/>
      <c r="D91" s="118" t="s">
        <v>75</v>
      </c>
      <c r="E91" s="119" t="s">
        <v>2594</v>
      </c>
      <c r="F91" s="119" t="s">
        <v>2595</v>
      </c>
      <c r="I91" s="120"/>
      <c r="J91" s="121">
        <f>BK91</f>
        <v>0</v>
      </c>
      <c r="L91" s="117"/>
      <c r="M91" s="122"/>
      <c r="P91" s="123">
        <f>SUM(P92:P101)</f>
        <v>0</v>
      </c>
      <c r="R91" s="123">
        <f>SUM(R92:R101)</f>
        <v>0</v>
      </c>
      <c r="T91" s="124">
        <f>SUM(T92:T101)</f>
        <v>0</v>
      </c>
      <c r="AR91" s="118" t="s">
        <v>214</v>
      </c>
      <c r="AT91" s="125" t="s">
        <v>75</v>
      </c>
      <c r="AU91" s="125" t="s">
        <v>76</v>
      </c>
      <c r="AY91" s="118" t="s">
        <v>192</v>
      </c>
      <c r="BK91" s="126">
        <f>SUM(BK92:BK101)</f>
        <v>0</v>
      </c>
    </row>
    <row r="92" spans="2:65" s="1" customFormat="1" ht="16.5" customHeight="1">
      <c r="B92" s="33"/>
      <c r="C92" s="168" t="s">
        <v>124</v>
      </c>
      <c r="D92" s="168" t="s">
        <v>291</v>
      </c>
      <c r="E92" s="169" t="s">
        <v>2596</v>
      </c>
      <c r="F92" s="170" t="s">
        <v>2597</v>
      </c>
      <c r="G92" s="171" t="s">
        <v>146</v>
      </c>
      <c r="H92" s="172">
        <v>13</v>
      </c>
      <c r="I92" s="173"/>
      <c r="J92" s="174">
        <f>ROUND(I92*H92,2)</f>
        <v>0</v>
      </c>
      <c r="K92" s="170" t="s">
        <v>19</v>
      </c>
      <c r="L92" s="175"/>
      <c r="M92" s="176" t="s">
        <v>19</v>
      </c>
      <c r="N92" s="177" t="s">
        <v>47</v>
      </c>
      <c r="P92" s="138">
        <f>O92*H92</f>
        <v>0</v>
      </c>
      <c r="Q92" s="138">
        <v>0</v>
      </c>
      <c r="R92" s="138">
        <f>Q92*H92</f>
        <v>0</v>
      </c>
      <c r="S92" s="138">
        <v>0</v>
      </c>
      <c r="T92" s="139">
        <f>S92*H92</f>
        <v>0</v>
      </c>
      <c r="AR92" s="140" t="s">
        <v>2586</v>
      </c>
      <c r="AT92" s="140" t="s">
        <v>291</v>
      </c>
      <c r="AU92" s="140" t="s">
        <v>84</v>
      </c>
      <c r="AY92" s="18" t="s">
        <v>192</v>
      </c>
      <c r="BE92" s="141">
        <f>IF(N92="základní",J92,0)</f>
        <v>0</v>
      </c>
      <c r="BF92" s="141">
        <f>IF(N92="snížená",J92,0)</f>
        <v>0</v>
      </c>
      <c r="BG92" s="141">
        <f>IF(N92="zákl. přenesená",J92,0)</f>
        <v>0</v>
      </c>
      <c r="BH92" s="141">
        <f>IF(N92="sníž. přenesená",J92,0)</f>
        <v>0</v>
      </c>
      <c r="BI92" s="141">
        <f>IF(N92="nulová",J92,0)</f>
        <v>0</v>
      </c>
      <c r="BJ92" s="18" t="s">
        <v>84</v>
      </c>
      <c r="BK92" s="141">
        <f>ROUND(I92*H92,2)</f>
        <v>0</v>
      </c>
      <c r="BL92" s="18" t="s">
        <v>618</v>
      </c>
      <c r="BM92" s="140" t="s">
        <v>2598</v>
      </c>
    </row>
    <row r="93" spans="2:47" s="1" customFormat="1" ht="12">
      <c r="B93" s="33"/>
      <c r="D93" s="142" t="s">
        <v>199</v>
      </c>
      <c r="F93" s="143" t="s">
        <v>2597</v>
      </c>
      <c r="I93" s="144"/>
      <c r="L93" s="33"/>
      <c r="M93" s="145"/>
      <c r="T93" s="54"/>
      <c r="AT93" s="18" t="s">
        <v>199</v>
      </c>
      <c r="AU93" s="18" t="s">
        <v>84</v>
      </c>
    </row>
    <row r="94" spans="2:65" s="1" customFormat="1" ht="16.5" customHeight="1">
      <c r="B94" s="33"/>
      <c r="C94" s="168" t="s">
        <v>227</v>
      </c>
      <c r="D94" s="168" t="s">
        <v>291</v>
      </c>
      <c r="E94" s="169" t="s">
        <v>2599</v>
      </c>
      <c r="F94" s="170" t="s">
        <v>2600</v>
      </c>
      <c r="G94" s="171" t="s">
        <v>146</v>
      </c>
      <c r="H94" s="172">
        <v>13</v>
      </c>
      <c r="I94" s="173"/>
      <c r="J94" s="174">
        <f>ROUND(I94*H94,2)</f>
        <v>0</v>
      </c>
      <c r="K94" s="170" t="s">
        <v>19</v>
      </c>
      <c r="L94" s="175"/>
      <c r="M94" s="176" t="s">
        <v>19</v>
      </c>
      <c r="N94" s="177" t="s">
        <v>47</v>
      </c>
      <c r="P94" s="138">
        <f>O94*H94</f>
        <v>0</v>
      </c>
      <c r="Q94" s="138">
        <v>0</v>
      </c>
      <c r="R94" s="138">
        <f>Q94*H94</f>
        <v>0</v>
      </c>
      <c r="S94" s="138">
        <v>0</v>
      </c>
      <c r="T94" s="139">
        <f>S94*H94</f>
        <v>0</v>
      </c>
      <c r="AR94" s="140" t="s">
        <v>2586</v>
      </c>
      <c r="AT94" s="140" t="s">
        <v>291</v>
      </c>
      <c r="AU94" s="140" t="s">
        <v>84</v>
      </c>
      <c r="AY94" s="18" t="s">
        <v>192</v>
      </c>
      <c r="BE94" s="141">
        <f>IF(N94="základní",J94,0)</f>
        <v>0</v>
      </c>
      <c r="BF94" s="141">
        <f>IF(N94="snížená",J94,0)</f>
        <v>0</v>
      </c>
      <c r="BG94" s="141">
        <f>IF(N94="zákl. přenesená",J94,0)</f>
        <v>0</v>
      </c>
      <c r="BH94" s="141">
        <f>IF(N94="sníž. přenesená",J94,0)</f>
        <v>0</v>
      </c>
      <c r="BI94" s="141">
        <f>IF(N94="nulová",J94,0)</f>
        <v>0</v>
      </c>
      <c r="BJ94" s="18" t="s">
        <v>84</v>
      </c>
      <c r="BK94" s="141">
        <f>ROUND(I94*H94,2)</f>
        <v>0</v>
      </c>
      <c r="BL94" s="18" t="s">
        <v>618</v>
      </c>
      <c r="BM94" s="140" t="s">
        <v>2601</v>
      </c>
    </row>
    <row r="95" spans="2:47" s="1" customFormat="1" ht="12">
      <c r="B95" s="33"/>
      <c r="D95" s="142" t="s">
        <v>199</v>
      </c>
      <c r="F95" s="143" t="s">
        <v>2600</v>
      </c>
      <c r="I95" s="144"/>
      <c r="L95" s="33"/>
      <c r="M95" s="145"/>
      <c r="T95" s="54"/>
      <c r="AT95" s="18" t="s">
        <v>199</v>
      </c>
      <c r="AU95" s="18" t="s">
        <v>84</v>
      </c>
    </row>
    <row r="96" spans="2:65" s="1" customFormat="1" ht="16.5" customHeight="1">
      <c r="B96" s="33"/>
      <c r="C96" s="168" t="s">
        <v>234</v>
      </c>
      <c r="D96" s="168" t="s">
        <v>291</v>
      </c>
      <c r="E96" s="169" t="s">
        <v>2602</v>
      </c>
      <c r="F96" s="170" t="s">
        <v>2603</v>
      </c>
      <c r="G96" s="171" t="s">
        <v>146</v>
      </c>
      <c r="H96" s="172">
        <v>4</v>
      </c>
      <c r="I96" s="173"/>
      <c r="J96" s="174">
        <f>ROUND(I96*H96,2)</f>
        <v>0</v>
      </c>
      <c r="K96" s="170" t="s">
        <v>19</v>
      </c>
      <c r="L96" s="175"/>
      <c r="M96" s="176" t="s">
        <v>19</v>
      </c>
      <c r="N96" s="177" t="s">
        <v>47</v>
      </c>
      <c r="P96" s="138">
        <f>O96*H96</f>
        <v>0</v>
      </c>
      <c r="Q96" s="138">
        <v>0</v>
      </c>
      <c r="R96" s="138">
        <f>Q96*H96</f>
        <v>0</v>
      </c>
      <c r="S96" s="138">
        <v>0</v>
      </c>
      <c r="T96" s="139">
        <f>S96*H96</f>
        <v>0</v>
      </c>
      <c r="AR96" s="140" t="s">
        <v>2586</v>
      </c>
      <c r="AT96" s="140" t="s">
        <v>291</v>
      </c>
      <c r="AU96" s="140" t="s">
        <v>84</v>
      </c>
      <c r="AY96" s="18" t="s">
        <v>192</v>
      </c>
      <c r="BE96" s="141">
        <f>IF(N96="základní",J96,0)</f>
        <v>0</v>
      </c>
      <c r="BF96" s="141">
        <f>IF(N96="snížená",J96,0)</f>
        <v>0</v>
      </c>
      <c r="BG96" s="141">
        <f>IF(N96="zákl. přenesená",J96,0)</f>
        <v>0</v>
      </c>
      <c r="BH96" s="141">
        <f>IF(N96="sníž. přenesená",J96,0)</f>
        <v>0</v>
      </c>
      <c r="BI96" s="141">
        <f>IF(N96="nulová",J96,0)</f>
        <v>0</v>
      </c>
      <c r="BJ96" s="18" t="s">
        <v>84</v>
      </c>
      <c r="BK96" s="141">
        <f>ROUND(I96*H96,2)</f>
        <v>0</v>
      </c>
      <c r="BL96" s="18" t="s">
        <v>618</v>
      </c>
      <c r="BM96" s="140" t="s">
        <v>2604</v>
      </c>
    </row>
    <row r="97" spans="2:47" s="1" customFormat="1" ht="12">
      <c r="B97" s="33"/>
      <c r="D97" s="142" t="s">
        <v>199</v>
      </c>
      <c r="F97" s="143" t="s">
        <v>2603</v>
      </c>
      <c r="I97" s="144"/>
      <c r="L97" s="33"/>
      <c r="M97" s="145"/>
      <c r="T97" s="54"/>
      <c r="AT97" s="18" t="s">
        <v>199</v>
      </c>
      <c r="AU97" s="18" t="s">
        <v>84</v>
      </c>
    </row>
    <row r="98" spans="2:65" s="1" customFormat="1" ht="16.5" customHeight="1">
      <c r="B98" s="33"/>
      <c r="C98" s="168" t="s">
        <v>241</v>
      </c>
      <c r="D98" s="168" t="s">
        <v>291</v>
      </c>
      <c r="E98" s="169" t="s">
        <v>2605</v>
      </c>
      <c r="F98" s="170" t="s">
        <v>2606</v>
      </c>
      <c r="G98" s="171" t="s">
        <v>146</v>
      </c>
      <c r="H98" s="172">
        <v>11</v>
      </c>
      <c r="I98" s="173"/>
      <c r="J98" s="174">
        <f>ROUND(I98*H98,2)</f>
        <v>0</v>
      </c>
      <c r="K98" s="170" t="s">
        <v>19</v>
      </c>
      <c r="L98" s="175"/>
      <c r="M98" s="176" t="s">
        <v>19</v>
      </c>
      <c r="N98" s="177" t="s">
        <v>47</v>
      </c>
      <c r="P98" s="138">
        <f>O98*H98</f>
        <v>0</v>
      </c>
      <c r="Q98" s="138">
        <v>0</v>
      </c>
      <c r="R98" s="138">
        <f>Q98*H98</f>
        <v>0</v>
      </c>
      <c r="S98" s="138">
        <v>0</v>
      </c>
      <c r="T98" s="139">
        <f>S98*H98</f>
        <v>0</v>
      </c>
      <c r="AR98" s="140" t="s">
        <v>2586</v>
      </c>
      <c r="AT98" s="140" t="s">
        <v>291</v>
      </c>
      <c r="AU98" s="140" t="s">
        <v>84</v>
      </c>
      <c r="AY98" s="18" t="s">
        <v>192</v>
      </c>
      <c r="BE98" s="141">
        <f>IF(N98="základní",J98,0)</f>
        <v>0</v>
      </c>
      <c r="BF98" s="141">
        <f>IF(N98="snížená",J98,0)</f>
        <v>0</v>
      </c>
      <c r="BG98" s="141">
        <f>IF(N98="zákl. přenesená",J98,0)</f>
        <v>0</v>
      </c>
      <c r="BH98" s="141">
        <f>IF(N98="sníž. přenesená",J98,0)</f>
        <v>0</v>
      </c>
      <c r="BI98" s="141">
        <f>IF(N98="nulová",J98,0)</f>
        <v>0</v>
      </c>
      <c r="BJ98" s="18" t="s">
        <v>84</v>
      </c>
      <c r="BK98" s="141">
        <f>ROUND(I98*H98,2)</f>
        <v>0</v>
      </c>
      <c r="BL98" s="18" t="s">
        <v>618</v>
      </c>
      <c r="BM98" s="140" t="s">
        <v>2607</v>
      </c>
    </row>
    <row r="99" spans="2:47" s="1" customFormat="1" ht="12">
      <c r="B99" s="33"/>
      <c r="D99" s="142" t="s">
        <v>199</v>
      </c>
      <c r="F99" s="143" t="s">
        <v>2606</v>
      </c>
      <c r="I99" s="144"/>
      <c r="L99" s="33"/>
      <c r="M99" s="145"/>
      <c r="T99" s="54"/>
      <c r="AT99" s="18" t="s">
        <v>199</v>
      </c>
      <c r="AU99" s="18" t="s">
        <v>84</v>
      </c>
    </row>
    <row r="100" spans="2:65" s="1" customFormat="1" ht="16.5" customHeight="1">
      <c r="B100" s="33"/>
      <c r="C100" s="168" t="s">
        <v>248</v>
      </c>
      <c r="D100" s="168" t="s">
        <v>291</v>
      </c>
      <c r="E100" s="169" t="s">
        <v>2608</v>
      </c>
      <c r="F100" s="170" t="s">
        <v>2609</v>
      </c>
      <c r="G100" s="171" t="s">
        <v>146</v>
      </c>
      <c r="H100" s="172">
        <v>1</v>
      </c>
      <c r="I100" s="173"/>
      <c r="J100" s="174">
        <f>ROUND(I100*H100,2)</f>
        <v>0</v>
      </c>
      <c r="K100" s="170" t="s">
        <v>19</v>
      </c>
      <c r="L100" s="175"/>
      <c r="M100" s="176" t="s">
        <v>19</v>
      </c>
      <c r="N100" s="177" t="s">
        <v>47</v>
      </c>
      <c r="P100" s="138">
        <f>O100*H100</f>
        <v>0</v>
      </c>
      <c r="Q100" s="138">
        <v>0</v>
      </c>
      <c r="R100" s="138">
        <f>Q100*H100</f>
        <v>0</v>
      </c>
      <c r="S100" s="138">
        <v>0</v>
      </c>
      <c r="T100" s="139">
        <f>S100*H100</f>
        <v>0</v>
      </c>
      <c r="AR100" s="140" t="s">
        <v>2586</v>
      </c>
      <c r="AT100" s="140" t="s">
        <v>291</v>
      </c>
      <c r="AU100" s="140" t="s">
        <v>84</v>
      </c>
      <c r="AY100" s="18" t="s">
        <v>192</v>
      </c>
      <c r="BE100" s="141">
        <f>IF(N100="základní",J100,0)</f>
        <v>0</v>
      </c>
      <c r="BF100" s="141">
        <f>IF(N100="snížená",J100,0)</f>
        <v>0</v>
      </c>
      <c r="BG100" s="141">
        <f>IF(N100="zákl. přenesená",J100,0)</f>
        <v>0</v>
      </c>
      <c r="BH100" s="141">
        <f>IF(N100="sníž. přenesená",J100,0)</f>
        <v>0</v>
      </c>
      <c r="BI100" s="141">
        <f>IF(N100="nulová",J100,0)</f>
        <v>0</v>
      </c>
      <c r="BJ100" s="18" t="s">
        <v>84</v>
      </c>
      <c r="BK100" s="141">
        <f>ROUND(I100*H100,2)</f>
        <v>0</v>
      </c>
      <c r="BL100" s="18" t="s">
        <v>618</v>
      </c>
      <c r="BM100" s="140" t="s">
        <v>2610</v>
      </c>
    </row>
    <row r="101" spans="2:47" s="1" customFormat="1" ht="12">
      <c r="B101" s="33"/>
      <c r="D101" s="142" t="s">
        <v>199</v>
      </c>
      <c r="F101" s="143" t="s">
        <v>2609</v>
      </c>
      <c r="I101" s="144"/>
      <c r="L101" s="33"/>
      <c r="M101" s="145"/>
      <c r="T101" s="54"/>
      <c r="AT101" s="18" t="s">
        <v>199</v>
      </c>
      <c r="AU101" s="18" t="s">
        <v>84</v>
      </c>
    </row>
    <row r="102" spans="2:63" s="11" customFormat="1" ht="25.9" customHeight="1">
      <c r="B102" s="117"/>
      <c r="D102" s="118" t="s">
        <v>75</v>
      </c>
      <c r="E102" s="119" t="s">
        <v>2611</v>
      </c>
      <c r="F102" s="119" t="s">
        <v>2612</v>
      </c>
      <c r="I102" s="120"/>
      <c r="J102" s="121">
        <f>BK102</f>
        <v>0</v>
      </c>
      <c r="L102" s="117"/>
      <c r="M102" s="122"/>
      <c r="P102" s="123">
        <f>SUM(P103:P110)</f>
        <v>0</v>
      </c>
      <c r="R102" s="123">
        <f>SUM(R103:R110)</f>
        <v>0</v>
      </c>
      <c r="T102" s="124">
        <f>SUM(T103:T110)</f>
        <v>0</v>
      </c>
      <c r="AR102" s="118" t="s">
        <v>214</v>
      </c>
      <c r="AT102" s="125" t="s">
        <v>75</v>
      </c>
      <c r="AU102" s="125" t="s">
        <v>76</v>
      </c>
      <c r="AY102" s="118" t="s">
        <v>192</v>
      </c>
      <c r="BK102" s="126">
        <f>SUM(BK103:BK110)</f>
        <v>0</v>
      </c>
    </row>
    <row r="103" spans="2:65" s="1" customFormat="1" ht="16.5" customHeight="1">
      <c r="B103" s="33"/>
      <c r="C103" s="168" t="s">
        <v>255</v>
      </c>
      <c r="D103" s="168" t="s">
        <v>291</v>
      </c>
      <c r="E103" s="169" t="s">
        <v>2613</v>
      </c>
      <c r="F103" s="170" t="s">
        <v>2614</v>
      </c>
      <c r="G103" s="171" t="s">
        <v>149</v>
      </c>
      <c r="H103" s="172">
        <v>230</v>
      </c>
      <c r="I103" s="173"/>
      <c r="J103" s="174">
        <f>ROUND(I103*H103,2)</f>
        <v>0</v>
      </c>
      <c r="K103" s="170" t="s">
        <v>19</v>
      </c>
      <c r="L103" s="175"/>
      <c r="M103" s="176" t="s">
        <v>19</v>
      </c>
      <c r="N103" s="177" t="s">
        <v>47</v>
      </c>
      <c r="P103" s="138">
        <f>O103*H103</f>
        <v>0</v>
      </c>
      <c r="Q103" s="138">
        <v>0</v>
      </c>
      <c r="R103" s="138">
        <f>Q103*H103</f>
        <v>0</v>
      </c>
      <c r="S103" s="138">
        <v>0</v>
      </c>
      <c r="T103" s="139">
        <f>S103*H103</f>
        <v>0</v>
      </c>
      <c r="AR103" s="140" t="s">
        <v>2586</v>
      </c>
      <c r="AT103" s="140" t="s">
        <v>291</v>
      </c>
      <c r="AU103" s="140" t="s">
        <v>84</v>
      </c>
      <c r="AY103" s="18" t="s">
        <v>192</v>
      </c>
      <c r="BE103" s="141">
        <f>IF(N103="základní",J103,0)</f>
        <v>0</v>
      </c>
      <c r="BF103" s="141">
        <f>IF(N103="snížená",J103,0)</f>
        <v>0</v>
      </c>
      <c r="BG103" s="141">
        <f>IF(N103="zákl. přenesená",J103,0)</f>
        <v>0</v>
      </c>
      <c r="BH103" s="141">
        <f>IF(N103="sníž. přenesená",J103,0)</f>
        <v>0</v>
      </c>
      <c r="BI103" s="141">
        <f>IF(N103="nulová",J103,0)</f>
        <v>0</v>
      </c>
      <c r="BJ103" s="18" t="s">
        <v>84</v>
      </c>
      <c r="BK103" s="141">
        <f>ROUND(I103*H103,2)</f>
        <v>0</v>
      </c>
      <c r="BL103" s="18" t="s">
        <v>618</v>
      </c>
      <c r="BM103" s="140" t="s">
        <v>2615</v>
      </c>
    </row>
    <row r="104" spans="2:47" s="1" customFormat="1" ht="12">
      <c r="B104" s="33"/>
      <c r="D104" s="142" t="s">
        <v>199</v>
      </c>
      <c r="F104" s="143" t="s">
        <v>2614</v>
      </c>
      <c r="I104" s="144"/>
      <c r="L104" s="33"/>
      <c r="M104" s="145"/>
      <c r="T104" s="54"/>
      <c r="AT104" s="18" t="s">
        <v>199</v>
      </c>
      <c r="AU104" s="18" t="s">
        <v>84</v>
      </c>
    </row>
    <row r="105" spans="2:65" s="1" customFormat="1" ht="16.5" customHeight="1">
      <c r="B105" s="33"/>
      <c r="C105" s="168" t="s">
        <v>262</v>
      </c>
      <c r="D105" s="168" t="s">
        <v>291</v>
      </c>
      <c r="E105" s="169" t="s">
        <v>2616</v>
      </c>
      <c r="F105" s="170" t="s">
        <v>2617</v>
      </c>
      <c r="G105" s="171" t="s">
        <v>898</v>
      </c>
      <c r="H105" s="172">
        <v>1</v>
      </c>
      <c r="I105" s="173"/>
      <c r="J105" s="174">
        <f>ROUND(I105*H105,2)</f>
        <v>0</v>
      </c>
      <c r="K105" s="170" t="s">
        <v>19</v>
      </c>
      <c r="L105" s="175"/>
      <c r="M105" s="176" t="s">
        <v>19</v>
      </c>
      <c r="N105" s="177" t="s">
        <v>47</v>
      </c>
      <c r="P105" s="138">
        <f>O105*H105</f>
        <v>0</v>
      </c>
      <c r="Q105" s="138">
        <v>0</v>
      </c>
      <c r="R105" s="138">
        <f>Q105*H105</f>
        <v>0</v>
      </c>
      <c r="S105" s="138">
        <v>0</v>
      </c>
      <c r="T105" s="139">
        <f>S105*H105</f>
        <v>0</v>
      </c>
      <c r="AR105" s="140" t="s">
        <v>2586</v>
      </c>
      <c r="AT105" s="140" t="s">
        <v>291</v>
      </c>
      <c r="AU105" s="140" t="s">
        <v>84</v>
      </c>
      <c r="AY105" s="18" t="s">
        <v>192</v>
      </c>
      <c r="BE105" s="141">
        <f>IF(N105="základní",J105,0)</f>
        <v>0</v>
      </c>
      <c r="BF105" s="141">
        <f>IF(N105="snížená",J105,0)</f>
        <v>0</v>
      </c>
      <c r="BG105" s="141">
        <f>IF(N105="zákl. přenesená",J105,0)</f>
        <v>0</v>
      </c>
      <c r="BH105" s="141">
        <f>IF(N105="sníž. přenesená",J105,0)</f>
        <v>0</v>
      </c>
      <c r="BI105" s="141">
        <f>IF(N105="nulová",J105,0)</f>
        <v>0</v>
      </c>
      <c r="BJ105" s="18" t="s">
        <v>84</v>
      </c>
      <c r="BK105" s="141">
        <f>ROUND(I105*H105,2)</f>
        <v>0</v>
      </c>
      <c r="BL105" s="18" t="s">
        <v>618</v>
      </c>
      <c r="BM105" s="140" t="s">
        <v>2618</v>
      </c>
    </row>
    <row r="106" spans="2:47" s="1" customFormat="1" ht="12">
      <c r="B106" s="33"/>
      <c r="D106" s="142" t="s">
        <v>199</v>
      </c>
      <c r="F106" s="143" t="s">
        <v>2617</v>
      </c>
      <c r="I106" s="144"/>
      <c r="L106" s="33"/>
      <c r="M106" s="145"/>
      <c r="T106" s="54"/>
      <c r="AT106" s="18" t="s">
        <v>199</v>
      </c>
      <c r="AU106" s="18" t="s">
        <v>84</v>
      </c>
    </row>
    <row r="107" spans="2:65" s="1" customFormat="1" ht="16.5" customHeight="1">
      <c r="B107" s="33"/>
      <c r="C107" s="168" t="s">
        <v>269</v>
      </c>
      <c r="D107" s="168" t="s">
        <v>291</v>
      </c>
      <c r="E107" s="169" t="s">
        <v>2619</v>
      </c>
      <c r="F107" s="170" t="s">
        <v>2620</v>
      </c>
      <c r="G107" s="171" t="s">
        <v>149</v>
      </c>
      <c r="H107" s="172">
        <v>50</v>
      </c>
      <c r="I107" s="173"/>
      <c r="J107" s="174">
        <f>ROUND(I107*H107,2)</f>
        <v>0</v>
      </c>
      <c r="K107" s="170" t="s">
        <v>19</v>
      </c>
      <c r="L107" s="175"/>
      <c r="M107" s="176" t="s">
        <v>19</v>
      </c>
      <c r="N107" s="177" t="s">
        <v>47</v>
      </c>
      <c r="P107" s="138">
        <f>O107*H107</f>
        <v>0</v>
      </c>
      <c r="Q107" s="138">
        <v>0</v>
      </c>
      <c r="R107" s="138">
        <f>Q107*H107</f>
        <v>0</v>
      </c>
      <c r="S107" s="138">
        <v>0</v>
      </c>
      <c r="T107" s="139">
        <f>S107*H107</f>
        <v>0</v>
      </c>
      <c r="AR107" s="140" t="s">
        <v>2586</v>
      </c>
      <c r="AT107" s="140" t="s">
        <v>291</v>
      </c>
      <c r="AU107" s="140" t="s">
        <v>84</v>
      </c>
      <c r="AY107" s="18" t="s">
        <v>192</v>
      </c>
      <c r="BE107" s="141">
        <f>IF(N107="základní",J107,0)</f>
        <v>0</v>
      </c>
      <c r="BF107" s="141">
        <f>IF(N107="snížená",J107,0)</f>
        <v>0</v>
      </c>
      <c r="BG107" s="141">
        <f>IF(N107="zákl. přenesená",J107,0)</f>
        <v>0</v>
      </c>
      <c r="BH107" s="141">
        <f>IF(N107="sníž. přenesená",J107,0)</f>
        <v>0</v>
      </c>
      <c r="BI107" s="141">
        <f>IF(N107="nulová",J107,0)</f>
        <v>0</v>
      </c>
      <c r="BJ107" s="18" t="s">
        <v>84</v>
      </c>
      <c r="BK107" s="141">
        <f>ROUND(I107*H107,2)</f>
        <v>0</v>
      </c>
      <c r="BL107" s="18" t="s">
        <v>618</v>
      </c>
      <c r="BM107" s="140" t="s">
        <v>2621</v>
      </c>
    </row>
    <row r="108" spans="2:47" s="1" customFormat="1" ht="12">
      <c r="B108" s="33"/>
      <c r="D108" s="142" t="s">
        <v>199</v>
      </c>
      <c r="F108" s="143" t="s">
        <v>2620</v>
      </c>
      <c r="I108" s="144"/>
      <c r="L108" s="33"/>
      <c r="M108" s="145"/>
      <c r="T108" s="54"/>
      <c r="AT108" s="18" t="s">
        <v>199</v>
      </c>
      <c r="AU108" s="18" t="s">
        <v>84</v>
      </c>
    </row>
    <row r="109" spans="2:65" s="1" customFormat="1" ht="16.5" customHeight="1">
      <c r="B109" s="33"/>
      <c r="C109" s="168" t="s">
        <v>280</v>
      </c>
      <c r="D109" s="168" t="s">
        <v>291</v>
      </c>
      <c r="E109" s="169" t="s">
        <v>2622</v>
      </c>
      <c r="F109" s="170" t="s">
        <v>2623</v>
      </c>
      <c r="G109" s="171" t="s">
        <v>898</v>
      </c>
      <c r="H109" s="172">
        <v>1</v>
      </c>
      <c r="I109" s="173"/>
      <c r="J109" s="174">
        <f>ROUND(I109*H109,2)</f>
        <v>0</v>
      </c>
      <c r="K109" s="170" t="s">
        <v>19</v>
      </c>
      <c r="L109" s="175"/>
      <c r="M109" s="176" t="s">
        <v>19</v>
      </c>
      <c r="N109" s="177" t="s">
        <v>47</v>
      </c>
      <c r="P109" s="138">
        <f>O109*H109</f>
        <v>0</v>
      </c>
      <c r="Q109" s="138">
        <v>0</v>
      </c>
      <c r="R109" s="138">
        <f>Q109*H109</f>
        <v>0</v>
      </c>
      <c r="S109" s="138">
        <v>0</v>
      </c>
      <c r="T109" s="139">
        <f>S109*H109</f>
        <v>0</v>
      </c>
      <c r="AR109" s="140" t="s">
        <v>2586</v>
      </c>
      <c r="AT109" s="140" t="s">
        <v>291</v>
      </c>
      <c r="AU109" s="140" t="s">
        <v>84</v>
      </c>
      <c r="AY109" s="18" t="s">
        <v>192</v>
      </c>
      <c r="BE109" s="141">
        <f>IF(N109="základní",J109,0)</f>
        <v>0</v>
      </c>
      <c r="BF109" s="141">
        <f>IF(N109="snížená",J109,0)</f>
        <v>0</v>
      </c>
      <c r="BG109" s="141">
        <f>IF(N109="zákl. přenesená",J109,0)</f>
        <v>0</v>
      </c>
      <c r="BH109" s="141">
        <f>IF(N109="sníž. přenesená",J109,0)</f>
        <v>0</v>
      </c>
      <c r="BI109" s="141">
        <f>IF(N109="nulová",J109,0)</f>
        <v>0</v>
      </c>
      <c r="BJ109" s="18" t="s">
        <v>84</v>
      </c>
      <c r="BK109" s="141">
        <f>ROUND(I109*H109,2)</f>
        <v>0</v>
      </c>
      <c r="BL109" s="18" t="s">
        <v>618</v>
      </c>
      <c r="BM109" s="140" t="s">
        <v>2624</v>
      </c>
    </row>
    <row r="110" spans="2:47" s="1" customFormat="1" ht="12">
      <c r="B110" s="33"/>
      <c r="D110" s="142" t="s">
        <v>199</v>
      </c>
      <c r="F110" s="143" t="s">
        <v>2623</v>
      </c>
      <c r="I110" s="144"/>
      <c r="L110" s="33"/>
      <c r="M110" s="145"/>
      <c r="T110" s="54"/>
      <c r="AT110" s="18" t="s">
        <v>199</v>
      </c>
      <c r="AU110" s="18" t="s">
        <v>84</v>
      </c>
    </row>
    <row r="111" spans="2:63" s="11" customFormat="1" ht="25.9" customHeight="1">
      <c r="B111" s="117"/>
      <c r="D111" s="118" t="s">
        <v>75</v>
      </c>
      <c r="E111" s="119" t="s">
        <v>2625</v>
      </c>
      <c r="F111" s="119" t="s">
        <v>2626</v>
      </c>
      <c r="I111" s="120"/>
      <c r="J111" s="121">
        <f>BK111</f>
        <v>0</v>
      </c>
      <c r="L111" s="117"/>
      <c r="M111" s="122"/>
      <c r="P111" s="123">
        <f>SUM(P112:P121)</f>
        <v>0</v>
      </c>
      <c r="R111" s="123">
        <f>SUM(R112:R121)</f>
        <v>0</v>
      </c>
      <c r="T111" s="124">
        <f>SUM(T112:T121)</f>
        <v>0</v>
      </c>
      <c r="AR111" s="118" t="s">
        <v>214</v>
      </c>
      <c r="AT111" s="125" t="s">
        <v>75</v>
      </c>
      <c r="AU111" s="125" t="s">
        <v>76</v>
      </c>
      <c r="AY111" s="118" t="s">
        <v>192</v>
      </c>
      <c r="BK111" s="126">
        <f>SUM(BK112:BK121)</f>
        <v>0</v>
      </c>
    </row>
    <row r="112" spans="2:65" s="1" customFormat="1" ht="16.5" customHeight="1">
      <c r="B112" s="33"/>
      <c r="C112" s="129" t="s">
        <v>290</v>
      </c>
      <c r="D112" s="129" t="s">
        <v>194</v>
      </c>
      <c r="E112" s="130" t="s">
        <v>2627</v>
      </c>
      <c r="F112" s="131" t="s">
        <v>2628</v>
      </c>
      <c r="G112" s="132" t="s">
        <v>149</v>
      </c>
      <c r="H112" s="133">
        <v>240</v>
      </c>
      <c r="I112" s="134"/>
      <c r="J112" s="135">
        <f>ROUND(I112*H112,2)</f>
        <v>0</v>
      </c>
      <c r="K112" s="131" t="s">
        <v>19</v>
      </c>
      <c r="L112" s="33"/>
      <c r="M112" s="136" t="s">
        <v>19</v>
      </c>
      <c r="N112" s="137" t="s">
        <v>47</v>
      </c>
      <c r="P112" s="138">
        <f>O112*H112</f>
        <v>0</v>
      </c>
      <c r="Q112" s="138">
        <v>0</v>
      </c>
      <c r="R112" s="138">
        <f>Q112*H112</f>
        <v>0</v>
      </c>
      <c r="S112" s="138">
        <v>0</v>
      </c>
      <c r="T112" s="139">
        <f>S112*H112</f>
        <v>0</v>
      </c>
      <c r="AR112" s="140" t="s">
        <v>618</v>
      </c>
      <c r="AT112" s="140" t="s">
        <v>194</v>
      </c>
      <c r="AU112" s="140" t="s">
        <v>84</v>
      </c>
      <c r="AY112" s="18" t="s">
        <v>192</v>
      </c>
      <c r="BE112" s="141">
        <f>IF(N112="základní",J112,0)</f>
        <v>0</v>
      </c>
      <c r="BF112" s="141">
        <f>IF(N112="snížená",J112,0)</f>
        <v>0</v>
      </c>
      <c r="BG112" s="141">
        <f>IF(N112="zákl. přenesená",J112,0)</f>
        <v>0</v>
      </c>
      <c r="BH112" s="141">
        <f>IF(N112="sníž. přenesená",J112,0)</f>
        <v>0</v>
      </c>
      <c r="BI112" s="141">
        <f>IF(N112="nulová",J112,0)</f>
        <v>0</v>
      </c>
      <c r="BJ112" s="18" t="s">
        <v>84</v>
      </c>
      <c r="BK112" s="141">
        <f>ROUND(I112*H112,2)</f>
        <v>0</v>
      </c>
      <c r="BL112" s="18" t="s">
        <v>618</v>
      </c>
      <c r="BM112" s="140" t="s">
        <v>2629</v>
      </c>
    </row>
    <row r="113" spans="2:47" s="1" customFormat="1" ht="12">
      <c r="B113" s="33"/>
      <c r="D113" s="142" t="s">
        <v>199</v>
      </c>
      <c r="F113" s="143" t="s">
        <v>2628</v>
      </c>
      <c r="I113" s="144"/>
      <c r="L113" s="33"/>
      <c r="M113" s="145"/>
      <c r="T113" s="54"/>
      <c r="AT113" s="18" t="s">
        <v>199</v>
      </c>
      <c r="AU113" s="18" t="s">
        <v>84</v>
      </c>
    </row>
    <row r="114" spans="2:65" s="1" customFormat="1" ht="16.5" customHeight="1">
      <c r="B114" s="33"/>
      <c r="C114" s="129" t="s">
        <v>298</v>
      </c>
      <c r="D114" s="129" t="s">
        <v>194</v>
      </c>
      <c r="E114" s="130" t="s">
        <v>2630</v>
      </c>
      <c r="F114" s="131" t="s">
        <v>2631</v>
      </c>
      <c r="G114" s="132" t="s">
        <v>898</v>
      </c>
      <c r="H114" s="133">
        <v>1</v>
      </c>
      <c r="I114" s="134"/>
      <c r="J114" s="135">
        <f>ROUND(I114*H114,2)</f>
        <v>0</v>
      </c>
      <c r="K114" s="131" t="s">
        <v>19</v>
      </c>
      <c r="L114" s="33"/>
      <c r="M114" s="136" t="s">
        <v>19</v>
      </c>
      <c r="N114" s="137" t="s">
        <v>47</v>
      </c>
      <c r="P114" s="138">
        <f>O114*H114</f>
        <v>0</v>
      </c>
      <c r="Q114" s="138">
        <v>0</v>
      </c>
      <c r="R114" s="138">
        <f>Q114*H114</f>
        <v>0</v>
      </c>
      <c r="S114" s="138">
        <v>0</v>
      </c>
      <c r="T114" s="139">
        <f>S114*H114</f>
        <v>0</v>
      </c>
      <c r="AR114" s="140" t="s">
        <v>618</v>
      </c>
      <c r="AT114" s="140" t="s">
        <v>194</v>
      </c>
      <c r="AU114" s="140" t="s">
        <v>84</v>
      </c>
      <c r="AY114" s="18" t="s">
        <v>192</v>
      </c>
      <c r="BE114" s="141">
        <f>IF(N114="základní",J114,0)</f>
        <v>0</v>
      </c>
      <c r="BF114" s="141">
        <f>IF(N114="snížená",J114,0)</f>
        <v>0</v>
      </c>
      <c r="BG114" s="141">
        <f>IF(N114="zákl. přenesená",J114,0)</f>
        <v>0</v>
      </c>
      <c r="BH114" s="141">
        <f>IF(N114="sníž. přenesená",J114,0)</f>
        <v>0</v>
      </c>
      <c r="BI114" s="141">
        <f>IF(N114="nulová",J114,0)</f>
        <v>0</v>
      </c>
      <c r="BJ114" s="18" t="s">
        <v>84</v>
      </c>
      <c r="BK114" s="141">
        <f>ROUND(I114*H114,2)</f>
        <v>0</v>
      </c>
      <c r="BL114" s="18" t="s">
        <v>618</v>
      </c>
      <c r="BM114" s="140" t="s">
        <v>2632</v>
      </c>
    </row>
    <row r="115" spans="2:47" s="1" customFormat="1" ht="12">
      <c r="B115" s="33"/>
      <c r="D115" s="142" t="s">
        <v>199</v>
      </c>
      <c r="F115" s="143" t="s">
        <v>2631</v>
      </c>
      <c r="I115" s="144"/>
      <c r="L115" s="33"/>
      <c r="M115" s="145"/>
      <c r="T115" s="54"/>
      <c r="AT115" s="18" t="s">
        <v>199</v>
      </c>
      <c r="AU115" s="18" t="s">
        <v>84</v>
      </c>
    </row>
    <row r="116" spans="2:65" s="1" customFormat="1" ht="16.5" customHeight="1">
      <c r="B116" s="33"/>
      <c r="C116" s="129" t="s">
        <v>8</v>
      </c>
      <c r="D116" s="129" t="s">
        <v>194</v>
      </c>
      <c r="E116" s="130" t="s">
        <v>2633</v>
      </c>
      <c r="F116" s="131" t="s">
        <v>2634</v>
      </c>
      <c r="G116" s="132" t="s">
        <v>2635</v>
      </c>
      <c r="H116" s="133">
        <v>1</v>
      </c>
      <c r="I116" s="134"/>
      <c r="J116" s="135">
        <f>ROUND(I116*H116,2)</f>
        <v>0</v>
      </c>
      <c r="K116" s="131" t="s">
        <v>19</v>
      </c>
      <c r="L116" s="33"/>
      <c r="M116" s="136" t="s">
        <v>19</v>
      </c>
      <c r="N116" s="137" t="s">
        <v>47</v>
      </c>
      <c r="P116" s="138">
        <f>O116*H116</f>
        <v>0</v>
      </c>
      <c r="Q116" s="138">
        <v>0</v>
      </c>
      <c r="R116" s="138">
        <f>Q116*H116</f>
        <v>0</v>
      </c>
      <c r="S116" s="138">
        <v>0</v>
      </c>
      <c r="T116" s="139">
        <f>S116*H116</f>
        <v>0</v>
      </c>
      <c r="AR116" s="140" t="s">
        <v>618</v>
      </c>
      <c r="AT116" s="140" t="s">
        <v>194</v>
      </c>
      <c r="AU116" s="140" t="s">
        <v>84</v>
      </c>
      <c r="AY116" s="18" t="s">
        <v>192</v>
      </c>
      <c r="BE116" s="141">
        <f>IF(N116="základní",J116,0)</f>
        <v>0</v>
      </c>
      <c r="BF116" s="141">
        <f>IF(N116="snížená",J116,0)</f>
        <v>0</v>
      </c>
      <c r="BG116" s="141">
        <f>IF(N116="zákl. přenesená",J116,0)</f>
        <v>0</v>
      </c>
      <c r="BH116" s="141">
        <f>IF(N116="sníž. přenesená",J116,0)</f>
        <v>0</v>
      </c>
      <c r="BI116" s="141">
        <f>IF(N116="nulová",J116,0)</f>
        <v>0</v>
      </c>
      <c r="BJ116" s="18" t="s">
        <v>84</v>
      </c>
      <c r="BK116" s="141">
        <f>ROUND(I116*H116,2)</f>
        <v>0</v>
      </c>
      <c r="BL116" s="18" t="s">
        <v>618</v>
      </c>
      <c r="BM116" s="140" t="s">
        <v>2636</v>
      </c>
    </row>
    <row r="117" spans="2:47" s="1" customFormat="1" ht="12">
      <c r="B117" s="33"/>
      <c r="D117" s="142" t="s">
        <v>199</v>
      </c>
      <c r="F117" s="143" t="s">
        <v>2634</v>
      </c>
      <c r="I117" s="144"/>
      <c r="L117" s="33"/>
      <c r="M117" s="145"/>
      <c r="T117" s="54"/>
      <c r="AT117" s="18" t="s">
        <v>199</v>
      </c>
      <c r="AU117" s="18" t="s">
        <v>84</v>
      </c>
    </row>
    <row r="118" spans="2:65" s="1" customFormat="1" ht="16.5" customHeight="1">
      <c r="B118" s="33"/>
      <c r="C118" s="129" t="s">
        <v>312</v>
      </c>
      <c r="D118" s="129" t="s">
        <v>194</v>
      </c>
      <c r="E118" s="130" t="s">
        <v>2637</v>
      </c>
      <c r="F118" s="131" t="s">
        <v>2638</v>
      </c>
      <c r="G118" s="132" t="s">
        <v>2639</v>
      </c>
      <c r="H118" s="133">
        <v>1</v>
      </c>
      <c r="I118" s="134"/>
      <c r="J118" s="135">
        <f>ROUND(I118*H118,2)</f>
        <v>0</v>
      </c>
      <c r="K118" s="131" t="s">
        <v>19</v>
      </c>
      <c r="L118" s="33"/>
      <c r="M118" s="136" t="s">
        <v>19</v>
      </c>
      <c r="N118" s="137" t="s">
        <v>47</v>
      </c>
      <c r="P118" s="138">
        <f>O118*H118</f>
        <v>0</v>
      </c>
      <c r="Q118" s="138">
        <v>0</v>
      </c>
      <c r="R118" s="138">
        <f>Q118*H118</f>
        <v>0</v>
      </c>
      <c r="S118" s="138">
        <v>0</v>
      </c>
      <c r="T118" s="139">
        <f>S118*H118</f>
        <v>0</v>
      </c>
      <c r="AR118" s="140" t="s">
        <v>618</v>
      </c>
      <c r="AT118" s="140" t="s">
        <v>194</v>
      </c>
      <c r="AU118" s="140" t="s">
        <v>84</v>
      </c>
      <c r="AY118" s="18" t="s">
        <v>192</v>
      </c>
      <c r="BE118" s="141">
        <f>IF(N118="základní",J118,0)</f>
        <v>0</v>
      </c>
      <c r="BF118" s="141">
        <f>IF(N118="snížená",J118,0)</f>
        <v>0</v>
      </c>
      <c r="BG118" s="141">
        <f>IF(N118="zákl. přenesená",J118,0)</f>
        <v>0</v>
      </c>
      <c r="BH118" s="141">
        <f>IF(N118="sníž. přenesená",J118,0)</f>
        <v>0</v>
      </c>
      <c r="BI118" s="141">
        <f>IF(N118="nulová",J118,0)</f>
        <v>0</v>
      </c>
      <c r="BJ118" s="18" t="s">
        <v>84</v>
      </c>
      <c r="BK118" s="141">
        <f>ROUND(I118*H118,2)</f>
        <v>0</v>
      </c>
      <c r="BL118" s="18" t="s">
        <v>618</v>
      </c>
      <c r="BM118" s="140" t="s">
        <v>2640</v>
      </c>
    </row>
    <row r="119" spans="2:47" s="1" customFormat="1" ht="12">
      <c r="B119" s="33"/>
      <c r="D119" s="142" t="s">
        <v>199</v>
      </c>
      <c r="F119" s="143" t="s">
        <v>2638</v>
      </c>
      <c r="I119" s="144"/>
      <c r="L119" s="33"/>
      <c r="M119" s="145"/>
      <c r="T119" s="54"/>
      <c r="AT119" s="18" t="s">
        <v>199</v>
      </c>
      <c r="AU119" s="18" t="s">
        <v>84</v>
      </c>
    </row>
    <row r="120" spans="2:65" s="1" customFormat="1" ht="16.5" customHeight="1">
      <c r="B120" s="33"/>
      <c r="C120" s="129" t="s">
        <v>319</v>
      </c>
      <c r="D120" s="129" t="s">
        <v>194</v>
      </c>
      <c r="E120" s="130" t="s">
        <v>2641</v>
      </c>
      <c r="F120" s="131" t="s">
        <v>2642</v>
      </c>
      <c r="G120" s="132" t="s">
        <v>985</v>
      </c>
      <c r="H120" s="133">
        <v>1</v>
      </c>
      <c r="I120" s="134"/>
      <c r="J120" s="135">
        <f>ROUND(I120*H120,2)</f>
        <v>0</v>
      </c>
      <c r="K120" s="131" t="s">
        <v>19</v>
      </c>
      <c r="L120" s="33"/>
      <c r="M120" s="136" t="s">
        <v>19</v>
      </c>
      <c r="N120" s="137" t="s">
        <v>47</v>
      </c>
      <c r="P120" s="138">
        <f>O120*H120</f>
        <v>0</v>
      </c>
      <c r="Q120" s="138">
        <v>0</v>
      </c>
      <c r="R120" s="138">
        <f>Q120*H120</f>
        <v>0</v>
      </c>
      <c r="S120" s="138">
        <v>0</v>
      </c>
      <c r="T120" s="139">
        <f>S120*H120</f>
        <v>0</v>
      </c>
      <c r="AR120" s="140" t="s">
        <v>618</v>
      </c>
      <c r="AT120" s="140" t="s">
        <v>194</v>
      </c>
      <c r="AU120" s="140" t="s">
        <v>84</v>
      </c>
      <c r="AY120" s="18" t="s">
        <v>192</v>
      </c>
      <c r="BE120" s="141">
        <f>IF(N120="základní",J120,0)</f>
        <v>0</v>
      </c>
      <c r="BF120" s="141">
        <f>IF(N120="snížená",J120,0)</f>
        <v>0</v>
      </c>
      <c r="BG120" s="141">
        <f>IF(N120="zákl. přenesená",J120,0)</f>
        <v>0</v>
      </c>
      <c r="BH120" s="141">
        <f>IF(N120="sníž. přenesená",J120,0)</f>
        <v>0</v>
      </c>
      <c r="BI120" s="141">
        <f>IF(N120="nulová",J120,0)</f>
        <v>0</v>
      </c>
      <c r="BJ120" s="18" t="s">
        <v>84</v>
      </c>
      <c r="BK120" s="141">
        <f>ROUND(I120*H120,2)</f>
        <v>0</v>
      </c>
      <c r="BL120" s="18" t="s">
        <v>618</v>
      </c>
      <c r="BM120" s="140" t="s">
        <v>2643</v>
      </c>
    </row>
    <row r="121" spans="2:47" s="1" customFormat="1" ht="12">
      <c r="B121" s="33"/>
      <c r="D121" s="142" t="s">
        <v>199</v>
      </c>
      <c r="F121" s="143" t="s">
        <v>2642</v>
      </c>
      <c r="I121" s="144"/>
      <c r="L121" s="33"/>
      <c r="M121" s="189"/>
      <c r="N121" s="190"/>
      <c r="O121" s="190"/>
      <c r="P121" s="190"/>
      <c r="Q121" s="190"/>
      <c r="R121" s="190"/>
      <c r="S121" s="190"/>
      <c r="T121" s="191"/>
      <c r="AT121" s="18" t="s">
        <v>199</v>
      </c>
      <c r="AU121" s="18" t="s">
        <v>84</v>
      </c>
    </row>
    <row r="122" spans="2:12" s="1" customFormat="1" ht="6.95" customHeight="1">
      <c r="B122" s="42"/>
      <c r="C122" s="43"/>
      <c r="D122" s="43"/>
      <c r="E122" s="43"/>
      <c r="F122" s="43"/>
      <c r="G122" s="43"/>
      <c r="H122" s="43"/>
      <c r="I122" s="43"/>
      <c r="J122" s="43"/>
      <c r="K122" s="43"/>
      <c r="L122" s="33"/>
    </row>
  </sheetData>
  <sheetProtection algorithmName="SHA-512" hashValue="M/TiaSEwqUI04YpRjRhmr0EEMfZlJI6dKM7fjna7IuZrD5lQ0a96oPFfris7SN4pFmkiOqW1FmdEuHs3aTardg==" saltValue="sOYH/Ua/IcqG7kiVwXPKKLfkRq4S4OCngAmBuJ0X40UStYgY7VtoigZcbGyyutn/Tp32zG8ZpEbnhpO/S5Pokw==" spinCount="100000" sheet="1" objects="1" scenarios="1" formatColumns="0" formatRows="0" autoFilter="0"/>
  <autoFilter ref="C82:K121"/>
  <mergeCells count="9">
    <mergeCell ref="E50:H50"/>
    <mergeCell ref="E73:H73"/>
    <mergeCell ref="E75:H75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 scale="84" r:id="rId2"/>
  <headerFooter>
    <oddFooter>&amp;CStrana &amp;P z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B2:BM345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291"/>
      <c r="M2" s="291"/>
      <c r="N2" s="291"/>
      <c r="O2" s="291"/>
      <c r="P2" s="291"/>
      <c r="Q2" s="291"/>
      <c r="R2" s="291"/>
      <c r="S2" s="291"/>
      <c r="T2" s="291"/>
      <c r="U2" s="291"/>
      <c r="V2" s="291"/>
      <c r="AT2" s="18" t="s">
        <v>113</v>
      </c>
    </row>
    <row r="3" spans="2:46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86</v>
      </c>
    </row>
    <row r="4" spans="2:46" ht="24.95" customHeight="1">
      <c r="B4" s="21"/>
      <c r="D4" s="22" t="s">
        <v>125</v>
      </c>
      <c r="L4" s="21"/>
      <c r="M4" s="87" t="s">
        <v>10</v>
      </c>
      <c r="AT4" s="18" t="s">
        <v>4</v>
      </c>
    </row>
    <row r="5" spans="2:12" ht="6.95" customHeight="1">
      <c r="B5" s="21"/>
      <c r="L5" s="21"/>
    </row>
    <row r="6" spans="2:12" ht="12" customHeight="1">
      <c r="B6" s="21"/>
      <c r="D6" s="28" t="s">
        <v>16</v>
      </c>
      <c r="L6" s="21"/>
    </row>
    <row r="7" spans="2:12" ht="16.5" customHeight="1">
      <c r="B7" s="21"/>
      <c r="E7" s="317" t="str">
        <f>'Rekapitulace stavby'!K6</f>
        <v>Hospodaření  se  srážkovou  vodou  z budovy  Přírodovědecké  fakulty  UP  v Olomouci</v>
      </c>
      <c r="F7" s="318"/>
      <c r="G7" s="318"/>
      <c r="H7" s="318"/>
      <c r="L7" s="21"/>
    </row>
    <row r="8" spans="2:12" s="1" customFormat="1" ht="12" customHeight="1">
      <c r="B8" s="33"/>
      <c r="D8" s="28" t="s">
        <v>139</v>
      </c>
      <c r="L8" s="33"/>
    </row>
    <row r="9" spans="2:12" s="1" customFormat="1" ht="16.5" customHeight="1">
      <c r="B9" s="33"/>
      <c r="E9" s="300" t="s">
        <v>2644</v>
      </c>
      <c r="F9" s="316"/>
      <c r="G9" s="316"/>
      <c r="H9" s="316"/>
      <c r="L9" s="33"/>
    </row>
    <row r="10" spans="2:12" s="1" customFormat="1" ht="12">
      <c r="B10" s="33"/>
      <c r="L10" s="33"/>
    </row>
    <row r="11" spans="2:12" s="1" customFormat="1" ht="12" customHeight="1">
      <c r="B11" s="33"/>
      <c r="D11" s="28" t="s">
        <v>18</v>
      </c>
      <c r="F11" s="26" t="s">
        <v>19</v>
      </c>
      <c r="I11" s="28" t="s">
        <v>20</v>
      </c>
      <c r="J11" s="26" t="s">
        <v>19</v>
      </c>
      <c r="L11" s="33"/>
    </row>
    <row r="12" spans="2:12" s="1" customFormat="1" ht="12" customHeight="1">
      <c r="B12" s="33"/>
      <c r="D12" s="28" t="s">
        <v>21</v>
      </c>
      <c r="F12" s="26" t="s">
        <v>22</v>
      </c>
      <c r="I12" s="28" t="s">
        <v>23</v>
      </c>
      <c r="J12" s="50" t="str">
        <f>'Rekapitulace stavby'!AN8</f>
        <v>4. 9. 2023</v>
      </c>
      <c r="L12" s="33"/>
    </row>
    <row r="13" spans="2:12" s="1" customFormat="1" ht="10.9" customHeight="1">
      <c r="B13" s="33"/>
      <c r="L13" s="33"/>
    </row>
    <row r="14" spans="2:12" s="1" customFormat="1" ht="12" customHeight="1">
      <c r="B14" s="33"/>
      <c r="D14" s="28" t="s">
        <v>25</v>
      </c>
      <c r="I14" s="28" t="s">
        <v>26</v>
      </c>
      <c r="J14" s="26" t="s">
        <v>27</v>
      </c>
      <c r="L14" s="33"/>
    </row>
    <row r="15" spans="2:12" s="1" customFormat="1" ht="18" customHeight="1">
      <c r="B15" s="33"/>
      <c r="E15" s="26" t="s">
        <v>28</v>
      </c>
      <c r="I15" s="28" t="s">
        <v>29</v>
      </c>
      <c r="J15" s="26" t="s">
        <v>30</v>
      </c>
      <c r="L15" s="33"/>
    </row>
    <row r="16" spans="2:12" s="1" customFormat="1" ht="6.95" customHeight="1">
      <c r="B16" s="33"/>
      <c r="L16" s="33"/>
    </row>
    <row r="17" spans="2:12" s="1" customFormat="1" ht="12" customHeight="1">
      <c r="B17" s="33"/>
      <c r="D17" s="28" t="s">
        <v>31</v>
      </c>
      <c r="I17" s="28" t="s">
        <v>26</v>
      </c>
      <c r="J17" s="29" t="str">
        <f>'Rekapitulace stavby'!AN13</f>
        <v>Vyplň údaj</v>
      </c>
      <c r="L17" s="33"/>
    </row>
    <row r="18" spans="2:12" s="1" customFormat="1" ht="18" customHeight="1">
      <c r="B18" s="33"/>
      <c r="E18" s="319" t="str">
        <f>'Rekapitulace stavby'!E14</f>
        <v>Vyplň údaj</v>
      </c>
      <c r="F18" s="307"/>
      <c r="G18" s="307"/>
      <c r="H18" s="307"/>
      <c r="I18" s="28" t="s">
        <v>29</v>
      </c>
      <c r="J18" s="29" t="str">
        <f>'Rekapitulace stavby'!AN14</f>
        <v>Vyplň údaj</v>
      </c>
      <c r="L18" s="33"/>
    </row>
    <row r="19" spans="2:12" s="1" customFormat="1" ht="6.95" customHeight="1">
      <c r="B19" s="33"/>
      <c r="L19" s="33"/>
    </row>
    <row r="20" spans="2:12" s="1" customFormat="1" ht="12" customHeight="1">
      <c r="B20" s="33"/>
      <c r="D20" s="28" t="s">
        <v>33</v>
      </c>
      <c r="I20" s="28" t="s">
        <v>26</v>
      </c>
      <c r="J20" s="26" t="s">
        <v>34</v>
      </c>
      <c r="L20" s="33"/>
    </row>
    <row r="21" spans="2:12" s="1" customFormat="1" ht="18" customHeight="1">
      <c r="B21" s="33"/>
      <c r="E21" s="26" t="s">
        <v>35</v>
      </c>
      <c r="I21" s="28" t="s">
        <v>29</v>
      </c>
      <c r="J21" s="26" t="s">
        <v>36</v>
      </c>
      <c r="L21" s="33"/>
    </row>
    <row r="22" spans="2:12" s="1" customFormat="1" ht="6.95" customHeight="1">
      <c r="B22" s="33"/>
      <c r="L22" s="33"/>
    </row>
    <row r="23" spans="2:12" s="1" customFormat="1" ht="12" customHeight="1">
      <c r="B23" s="33"/>
      <c r="D23" s="28" t="s">
        <v>38</v>
      </c>
      <c r="I23" s="28" t="s">
        <v>26</v>
      </c>
      <c r="J23" s="26" t="str">
        <f>IF('Rekapitulace stavby'!AN19="","",'Rekapitulace stavby'!AN19)</f>
        <v/>
      </c>
      <c r="L23" s="33"/>
    </row>
    <row r="24" spans="2:12" s="1" customFormat="1" ht="18" customHeight="1">
      <c r="B24" s="33"/>
      <c r="E24" s="26" t="str">
        <f>IF('Rekapitulace stavby'!E20="","",'Rekapitulace stavby'!E20)</f>
        <v xml:space="preserve"> </v>
      </c>
      <c r="I24" s="28" t="s">
        <v>29</v>
      </c>
      <c r="J24" s="26" t="str">
        <f>IF('Rekapitulace stavby'!AN20="","",'Rekapitulace stavby'!AN20)</f>
        <v/>
      </c>
      <c r="L24" s="33"/>
    </row>
    <row r="25" spans="2:12" s="1" customFormat="1" ht="6.95" customHeight="1">
      <c r="B25" s="33"/>
      <c r="L25" s="33"/>
    </row>
    <row r="26" spans="2:12" s="1" customFormat="1" ht="12" customHeight="1">
      <c r="B26" s="33"/>
      <c r="D26" s="28" t="s">
        <v>40</v>
      </c>
      <c r="L26" s="33"/>
    </row>
    <row r="27" spans="2:12" s="7" customFormat="1" ht="16.5" customHeight="1">
      <c r="B27" s="88"/>
      <c r="E27" s="311" t="s">
        <v>2645</v>
      </c>
      <c r="F27" s="311"/>
      <c r="G27" s="311"/>
      <c r="H27" s="311"/>
      <c r="L27" s="88"/>
    </row>
    <row r="28" spans="2:12" s="1" customFormat="1" ht="6.95" customHeight="1">
      <c r="B28" s="33"/>
      <c r="L28" s="33"/>
    </row>
    <row r="29" spans="2:12" s="1" customFormat="1" ht="6.95" customHeight="1">
      <c r="B29" s="33"/>
      <c r="D29" s="51"/>
      <c r="E29" s="51"/>
      <c r="F29" s="51"/>
      <c r="G29" s="51"/>
      <c r="H29" s="51"/>
      <c r="I29" s="51"/>
      <c r="J29" s="51"/>
      <c r="K29" s="51"/>
      <c r="L29" s="33"/>
    </row>
    <row r="30" spans="2:12" s="1" customFormat="1" ht="25.35" customHeight="1">
      <c r="B30" s="33"/>
      <c r="D30" s="89" t="s">
        <v>42</v>
      </c>
      <c r="J30" s="64">
        <f>ROUND(J84,2)</f>
        <v>0</v>
      </c>
      <c r="L30" s="33"/>
    </row>
    <row r="31" spans="2:12" s="1" customFormat="1" ht="6.95" customHeight="1">
      <c r="B31" s="33"/>
      <c r="D31" s="51"/>
      <c r="E31" s="51"/>
      <c r="F31" s="51"/>
      <c r="G31" s="51"/>
      <c r="H31" s="51"/>
      <c r="I31" s="51"/>
      <c r="J31" s="51"/>
      <c r="K31" s="51"/>
      <c r="L31" s="33"/>
    </row>
    <row r="32" spans="2:12" s="1" customFormat="1" ht="14.45" customHeight="1">
      <c r="B32" s="33"/>
      <c r="F32" s="36" t="s">
        <v>44</v>
      </c>
      <c r="I32" s="36" t="s">
        <v>43</v>
      </c>
      <c r="J32" s="36" t="s">
        <v>45</v>
      </c>
      <c r="L32" s="33"/>
    </row>
    <row r="33" spans="2:12" s="1" customFormat="1" ht="14.45" customHeight="1">
      <c r="B33" s="33"/>
      <c r="D33" s="53" t="s">
        <v>46</v>
      </c>
      <c r="E33" s="28" t="s">
        <v>47</v>
      </c>
      <c r="F33" s="90">
        <f>ROUND((SUM(BE84:BE344)),2)</f>
        <v>0</v>
      </c>
      <c r="I33" s="91">
        <v>0.21</v>
      </c>
      <c r="J33" s="90">
        <f>ROUND(((SUM(BE84:BE344))*I33),2)</f>
        <v>0</v>
      </c>
      <c r="L33" s="33"/>
    </row>
    <row r="34" spans="2:12" s="1" customFormat="1" ht="14.45" customHeight="1">
      <c r="B34" s="33"/>
      <c r="E34" s="28" t="s">
        <v>48</v>
      </c>
      <c r="F34" s="90">
        <f>ROUND((SUM(BF84:BF344)),2)</f>
        <v>0</v>
      </c>
      <c r="I34" s="91">
        <v>0.15</v>
      </c>
      <c r="J34" s="90">
        <f>ROUND(((SUM(BF84:BF344))*I34),2)</f>
        <v>0</v>
      </c>
      <c r="L34" s="33"/>
    </row>
    <row r="35" spans="2:12" s="1" customFormat="1" ht="14.45" customHeight="1" hidden="1">
      <c r="B35" s="33"/>
      <c r="E35" s="28" t="s">
        <v>49</v>
      </c>
      <c r="F35" s="90">
        <f>ROUND((SUM(BG84:BG344)),2)</f>
        <v>0</v>
      </c>
      <c r="I35" s="91">
        <v>0.21</v>
      </c>
      <c r="J35" s="90">
        <f>0</f>
        <v>0</v>
      </c>
      <c r="L35" s="33"/>
    </row>
    <row r="36" spans="2:12" s="1" customFormat="1" ht="14.45" customHeight="1" hidden="1">
      <c r="B36" s="33"/>
      <c r="E36" s="28" t="s">
        <v>50</v>
      </c>
      <c r="F36" s="90">
        <f>ROUND((SUM(BH84:BH344)),2)</f>
        <v>0</v>
      </c>
      <c r="I36" s="91">
        <v>0.15</v>
      </c>
      <c r="J36" s="90">
        <f>0</f>
        <v>0</v>
      </c>
      <c r="L36" s="33"/>
    </row>
    <row r="37" spans="2:12" s="1" customFormat="1" ht="14.45" customHeight="1" hidden="1">
      <c r="B37" s="33"/>
      <c r="E37" s="28" t="s">
        <v>51</v>
      </c>
      <c r="F37" s="90">
        <f>ROUND((SUM(BI84:BI344)),2)</f>
        <v>0</v>
      </c>
      <c r="I37" s="91">
        <v>0</v>
      </c>
      <c r="J37" s="90">
        <f>0</f>
        <v>0</v>
      </c>
      <c r="L37" s="33"/>
    </row>
    <row r="38" spans="2:12" s="1" customFormat="1" ht="6.95" customHeight="1">
      <c r="B38" s="33"/>
      <c r="L38" s="33"/>
    </row>
    <row r="39" spans="2:12" s="1" customFormat="1" ht="25.35" customHeight="1">
      <c r="B39" s="33"/>
      <c r="C39" s="92"/>
      <c r="D39" s="93" t="s">
        <v>52</v>
      </c>
      <c r="E39" s="55"/>
      <c r="F39" s="55"/>
      <c r="G39" s="94" t="s">
        <v>53</v>
      </c>
      <c r="H39" s="95" t="s">
        <v>54</v>
      </c>
      <c r="I39" s="55"/>
      <c r="J39" s="96">
        <f>SUM(J30:J37)</f>
        <v>0</v>
      </c>
      <c r="K39" s="97"/>
      <c r="L39" s="33"/>
    </row>
    <row r="40" spans="2:12" s="1" customFormat="1" ht="14.45" customHeight="1">
      <c r="B40" s="42"/>
      <c r="C40" s="43"/>
      <c r="D40" s="43"/>
      <c r="E40" s="43"/>
      <c r="F40" s="43"/>
      <c r="G40" s="43"/>
      <c r="H40" s="43"/>
      <c r="I40" s="43"/>
      <c r="J40" s="43"/>
      <c r="K40" s="43"/>
      <c r="L40" s="33"/>
    </row>
    <row r="44" spans="2:12" s="1" customFormat="1" ht="6.95" customHeight="1">
      <c r="B44" s="44"/>
      <c r="C44" s="45"/>
      <c r="D44" s="45"/>
      <c r="E44" s="45"/>
      <c r="F44" s="45"/>
      <c r="G44" s="45"/>
      <c r="H44" s="45"/>
      <c r="I44" s="45"/>
      <c r="J44" s="45"/>
      <c r="K44" s="45"/>
      <c r="L44" s="33"/>
    </row>
    <row r="45" spans="2:12" s="1" customFormat="1" ht="24.95" customHeight="1">
      <c r="B45" s="33"/>
      <c r="C45" s="22" t="s">
        <v>166</v>
      </c>
      <c r="L45" s="33"/>
    </row>
    <row r="46" spans="2:12" s="1" customFormat="1" ht="6.95" customHeight="1">
      <c r="B46" s="33"/>
      <c r="L46" s="33"/>
    </row>
    <row r="47" spans="2:12" s="1" customFormat="1" ht="12" customHeight="1">
      <c r="B47" s="33"/>
      <c r="C47" s="28" t="s">
        <v>16</v>
      </c>
      <c r="L47" s="33"/>
    </row>
    <row r="48" spans="2:12" s="1" customFormat="1" ht="16.5" customHeight="1">
      <c r="B48" s="33"/>
      <c r="E48" s="317" t="str">
        <f>E7</f>
        <v>Hospodaření  se  srážkovou  vodou  z budovy  Přírodovědecké  fakulty  UP  v Olomouci</v>
      </c>
      <c r="F48" s="318"/>
      <c r="G48" s="318"/>
      <c r="H48" s="318"/>
      <c r="L48" s="33"/>
    </row>
    <row r="49" spans="2:12" s="1" customFormat="1" ht="12" customHeight="1">
      <c r="B49" s="33"/>
      <c r="C49" s="28" t="s">
        <v>139</v>
      </c>
      <c r="L49" s="33"/>
    </row>
    <row r="50" spans="2:12" s="1" customFormat="1" ht="16.5" customHeight="1">
      <c r="B50" s="33"/>
      <c r="E50" s="300" t="str">
        <f>E9</f>
        <v>SO 10 - Doplňkové sadové úpravy</v>
      </c>
      <c r="F50" s="316"/>
      <c r="G50" s="316"/>
      <c r="H50" s="316"/>
      <c r="L50" s="33"/>
    </row>
    <row r="51" spans="2:12" s="1" customFormat="1" ht="6.95" customHeight="1">
      <c r="B51" s="33"/>
      <c r="L51" s="33"/>
    </row>
    <row r="52" spans="2:12" s="1" customFormat="1" ht="12" customHeight="1">
      <c r="B52" s="33"/>
      <c r="C52" s="28" t="s">
        <v>21</v>
      </c>
      <c r="F52" s="26" t="str">
        <f>F12</f>
        <v>Olomouc – město</v>
      </c>
      <c r="I52" s="28" t="s">
        <v>23</v>
      </c>
      <c r="J52" s="50" t="str">
        <f>IF(J12="","",J12)</f>
        <v>4. 9. 2023</v>
      </c>
      <c r="L52" s="33"/>
    </row>
    <row r="53" spans="2:12" s="1" customFormat="1" ht="6.95" customHeight="1">
      <c r="B53" s="33"/>
      <c r="L53" s="33"/>
    </row>
    <row r="54" spans="2:12" s="1" customFormat="1" ht="15.2" customHeight="1">
      <c r="B54" s="33"/>
      <c r="C54" s="28" t="s">
        <v>25</v>
      </c>
      <c r="F54" s="26" t="str">
        <f>E15</f>
        <v>Univerzita Palackého v Olomouci,Přírodovědecká fa.</v>
      </c>
      <c r="I54" s="28" t="s">
        <v>33</v>
      </c>
      <c r="J54" s="31" t="str">
        <f>E21</f>
        <v>VHRoušar, s.r.o.</v>
      </c>
      <c r="L54" s="33"/>
    </row>
    <row r="55" spans="2:12" s="1" customFormat="1" ht="15.2" customHeight="1">
      <c r="B55" s="33"/>
      <c r="C55" s="28" t="s">
        <v>31</v>
      </c>
      <c r="F55" s="26" t="str">
        <f>IF(E18="","",E18)</f>
        <v>Vyplň údaj</v>
      </c>
      <c r="I55" s="28" t="s">
        <v>38</v>
      </c>
      <c r="J55" s="31" t="str">
        <f>E24</f>
        <v xml:space="preserve"> </v>
      </c>
      <c r="L55" s="33"/>
    </row>
    <row r="56" spans="2:12" s="1" customFormat="1" ht="10.35" customHeight="1">
      <c r="B56" s="33"/>
      <c r="L56" s="33"/>
    </row>
    <row r="57" spans="2:12" s="1" customFormat="1" ht="29.25" customHeight="1">
      <c r="B57" s="33"/>
      <c r="C57" s="98" t="s">
        <v>167</v>
      </c>
      <c r="D57" s="92"/>
      <c r="E57" s="92"/>
      <c r="F57" s="92"/>
      <c r="G57" s="92"/>
      <c r="H57" s="92"/>
      <c r="I57" s="92"/>
      <c r="J57" s="99" t="s">
        <v>168</v>
      </c>
      <c r="K57" s="92"/>
      <c r="L57" s="33"/>
    </row>
    <row r="58" spans="2:12" s="1" customFormat="1" ht="10.35" customHeight="1">
      <c r="B58" s="33"/>
      <c r="L58" s="33"/>
    </row>
    <row r="59" spans="2:47" s="1" customFormat="1" ht="22.9" customHeight="1">
      <c r="B59" s="33"/>
      <c r="C59" s="100" t="s">
        <v>74</v>
      </c>
      <c r="J59" s="64">
        <f>J84</f>
        <v>0</v>
      </c>
      <c r="L59" s="33"/>
      <c r="AU59" s="18" t="s">
        <v>169</v>
      </c>
    </row>
    <row r="60" spans="2:12" s="8" customFormat="1" ht="24.95" customHeight="1">
      <c r="B60" s="101"/>
      <c r="D60" s="102" t="s">
        <v>170</v>
      </c>
      <c r="E60" s="103"/>
      <c r="F60" s="103"/>
      <c r="G60" s="103"/>
      <c r="H60" s="103"/>
      <c r="I60" s="103"/>
      <c r="J60" s="104">
        <f>J85</f>
        <v>0</v>
      </c>
      <c r="L60" s="101"/>
    </row>
    <row r="61" spans="2:12" s="9" customFormat="1" ht="19.9" customHeight="1">
      <c r="B61" s="105"/>
      <c r="D61" s="106" t="s">
        <v>2646</v>
      </c>
      <c r="E61" s="107"/>
      <c r="F61" s="107"/>
      <c r="G61" s="107"/>
      <c r="H61" s="107"/>
      <c r="I61" s="107"/>
      <c r="J61" s="108">
        <f>J86</f>
        <v>0</v>
      </c>
      <c r="L61" s="105"/>
    </row>
    <row r="62" spans="2:12" s="9" customFormat="1" ht="19.9" customHeight="1">
      <c r="B62" s="105"/>
      <c r="D62" s="106" t="s">
        <v>2647</v>
      </c>
      <c r="E62" s="107"/>
      <c r="F62" s="107"/>
      <c r="G62" s="107"/>
      <c r="H62" s="107"/>
      <c r="I62" s="107"/>
      <c r="J62" s="108">
        <f>J127</f>
        <v>0</v>
      </c>
      <c r="L62" s="105"/>
    </row>
    <row r="63" spans="2:12" s="9" customFormat="1" ht="19.9" customHeight="1">
      <c r="B63" s="105"/>
      <c r="D63" s="106" t="s">
        <v>2648</v>
      </c>
      <c r="E63" s="107"/>
      <c r="F63" s="107"/>
      <c r="G63" s="107"/>
      <c r="H63" s="107"/>
      <c r="I63" s="107"/>
      <c r="J63" s="108">
        <f>J220</f>
        <v>0</v>
      </c>
      <c r="L63" s="105"/>
    </row>
    <row r="64" spans="2:12" s="9" customFormat="1" ht="19.9" customHeight="1">
      <c r="B64" s="105"/>
      <c r="D64" s="106" t="s">
        <v>2649</v>
      </c>
      <c r="E64" s="107"/>
      <c r="F64" s="107"/>
      <c r="G64" s="107"/>
      <c r="H64" s="107"/>
      <c r="I64" s="107"/>
      <c r="J64" s="108">
        <f>J305</f>
        <v>0</v>
      </c>
      <c r="L64" s="105"/>
    </row>
    <row r="65" spans="2:12" s="1" customFormat="1" ht="21.75" customHeight="1">
      <c r="B65" s="33"/>
      <c r="L65" s="33"/>
    </row>
    <row r="66" spans="2:12" s="1" customFormat="1" ht="6.95" customHeight="1">
      <c r="B66" s="42"/>
      <c r="C66" s="43"/>
      <c r="D66" s="43"/>
      <c r="E66" s="43"/>
      <c r="F66" s="43"/>
      <c r="G66" s="43"/>
      <c r="H66" s="43"/>
      <c r="I66" s="43"/>
      <c r="J66" s="43"/>
      <c r="K66" s="43"/>
      <c r="L66" s="33"/>
    </row>
    <row r="70" spans="2:12" s="1" customFormat="1" ht="6.95" customHeight="1">
      <c r="B70" s="44"/>
      <c r="C70" s="45"/>
      <c r="D70" s="45"/>
      <c r="E70" s="45"/>
      <c r="F70" s="45"/>
      <c r="G70" s="45"/>
      <c r="H70" s="45"/>
      <c r="I70" s="45"/>
      <c r="J70" s="45"/>
      <c r="K70" s="45"/>
      <c r="L70" s="33"/>
    </row>
    <row r="71" spans="2:12" s="1" customFormat="1" ht="24.95" customHeight="1">
      <c r="B71" s="33"/>
      <c r="C71" s="22" t="s">
        <v>177</v>
      </c>
      <c r="L71" s="33"/>
    </row>
    <row r="72" spans="2:12" s="1" customFormat="1" ht="6.95" customHeight="1">
      <c r="B72" s="33"/>
      <c r="L72" s="33"/>
    </row>
    <row r="73" spans="2:12" s="1" customFormat="1" ht="12" customHeight="1">
      <c r="B73" s="33"/>
      <c r="C73" s="28" t="s">
        <v>16</v>
      </c>
      <c r="L73" s="33"/>
    </row>
    <row r="74" spans="2:12" s="1" customFormat="1" ht="16.5" customHeight="1">
      <c r="B74" s="33"/>
      <c r="E74" s="317" t="str">
        <f>E7</f>
        <v>Hospodaření  se  srážkovou  vodou  z budovy  Přírodovědecké  fakulty  UP  v Olomouci</v>
      </c>
      <c r="F74" s="318"/>
      <c r="G74" s="318"/>
      <c r="H74" s="318"/>
      <c r="L74" s="33"/>
    </row>
    <row r="75" spans="2:12" s="1" customFormat="1" ht="12" customHeight="1">
      <c r="B75" s="33"/>
      <c r="C75" s="28" t="s">
        <v>139</v>
      </c>
      <c r="L75" s="33"/>
    </row>
    <row r="76" spans="2:12" s="1" customFormat="1" ht="16.5" customHeight="1">
      <c r="B76" s="33"/>
      <c r="E76" s="300" t="str">
        <f>E9</f>
        <v>SO 10 - Doplňkové sadové úpravy</v>
      </c>
      <c r="F76" s="316"/>
      <c r="G76" s="316"/>
      <c r="H76" s="316"/>
      <c r="L76" s="33"/>
    </row>
    <row r="77" spans="2:12" s="1" customFormat="1" ht="6.95" customHeight="1">
      <c r="B77" s="33"/>
      <c r="L77" s="33"/>
    </row>
    <row r="78" spans="2:12" s="1" customFormat="1" ht="12" customHeight="1">
      <c r="B78" s="33"/>
      <c r="C78" s="28" t="s">
        <v>21</v>
      </c>
      <c r="F78" s="26" t="str">
        <f>F12</f>
        <v>Olomouc – město</v>
      </c>
      <c r="I78" s="28" t="s">
        <v>23</v>
      </c>
      <c r="J78" s="50" t="str">
        <f>IF(J12="","",J12)</f>
        <v>4. 9. 2023</v>
      </c>
      <c r="L78" s="33"/>
    </row>
    <row r="79" spans="2:12" s="1" customFormat="1" ht="6.95" customHeight="1">
      <c r="B79" s="33"/>
      <c r="L79" s="33"/>
    </row>
    <row r="80" spans="2:12" s="1" customFormat="1" ht="15.2" customHeight="1">
      <c r="B80" s="33"/>
      <c r="C80" s="28" t="s">
        <v>25</v>
      </c>
      <c r="F80" s="26" t="str">
        <f>E15</f>
        <v>Univerzita Palackého v Olomouci,Přírodovědecká fa.</v>
      </c>
      <c r="I80" s="28" t="s">
        <v>33</v>
      </c>
      <c r="J80" s="31" t="str">
        <f>E21</f>
        <v>VHRoušar, s.r.o.</v>
      </c>
      <c r="L80" s="33"/>
    </row>
    <row r="81" spans="2:12" s="1" customFormat="1" ht="15.2" customHeight="1">
      <c r="B81" s="33"/>
      <c r="C81" s="28" t="s">
        <v>31</v>
      </c>
      <c r="F81" s="26" t="str">
        <f>IF(E18="","",E18)</f>
        <v>Vyplň údaj</v>
      </c>
      <c r="I81" s="28" t="s">
        <v>38</v>
      </c>
      <c r="J81" s="31" t="str">
        <f>E24</f>
        <v xml:space="preserve"> </v>
      </c>
      <c r="L81" s="33"/>
    </row>
    <row r="82" spans="2:12" s="1" customFormat="1" ht="10.35" customHeight="1">
      <c r="B82" s="33"/>
      <c r="L82" s="33"/>
    </row>
    <row r="83" spans="2:20" s="10" customFormat="1" ht="29.25" customHeight="1">
      <c r="B83" s="109"/>
      <c r="C83" s="110" t="s">
        <v>178</v>
      </c>
      <c r="D83" s="111" t="s">
        <v>61</v>
      </c>
      <c r="E83" s="111" t="s">
        <v>57</v>
      </c>
      <c r="F83" s="111" t="s">
        <v>58</v>
      </c>
      <c r="G83" s="111" t="s">
        <v>179</v>
      </c>
      <c r="H83" s="111" t="s">
        <v>180</v>
      </c>
      <c r="I83" s="111" t="s">
        <v>181</v>
      </c>
      <c r="J83" s="111" t="s">
        <v>168</v>
      </c>
      <c r="K83" s="112" t="s">
        <v>182</v>
      </c>
      <c r="L83" s="109"/>
      <c r="M83" s="57" t="s">
        <v>19</v>
      </c>
      <c r="N83" s="58" t="s">
        <v>46</v>
      </c>
      <c r="O83" s="58" t="s">
        <v>183</v>
      </c>
      <c r="P83" s="58" t="s">
        <v>184</v>
      </c>
      <c r="Q83" s="58" t="s">
        <v>185</v>
      </c>
      <c r="R83" s="58" t="s">
        <v>186</v>
      </c>
      <c r="S83" s="58" t="s">
        <v>187</v>
      </c>
      <c r="T83" s="59" t="s">
        <v>188</v>
      </c>
    </row>
    <row r="84" spans="2:63" s="1" customFormat="1" ht="22.9" customHeight="1">
      <c r="B84" s="33"/>
      <c r="C84" s="62" t="s">
        <v>189</v>
      </c>
      <c r="J84" s="113">
        <f>BK84</f>
        <v>0</v>
      </c>
      <c r="L84" s="33"/>
      <c r="M84" s="60"/>
      <c r="N84" s="51"/>
      <c r="O84" s="51"/>
      <c r="P84" s="114">
        <f>P85</f>
        <v>0</v>
      </c>
      <c r="Q84" s="51"/>
      <c r="R84" s="114">
        <f>R85</f>
        <v>14.555048</v>
      </c>
      <c r="S84" s="51"/>
      <c r="T84" s="115">
        <f>T85</f>
        <v>0</v>
      </c>
      <c r="AT84" s="18" t="s">
        <v>75</v>
      </c>
      <c r="AU84" s="18" t="s">
        <v>169</v>
      </c>
      <c r="BK84" s="116">
        <f>BK85</f>
        <v>0</v>
      </c>
    </row>
    <row r="85" spans="2:63" s="11" customFormat="1" ht="25.9" customHeight="1">
      <c r="B85" s="117"/>
      <c r="D85" s="118" t="s">
        <v>75</v>
      </c>
      <c r="E85" s="119" t="s">
        <v>190</v>
      </c>
      <c r="F85" s="119" t="s">
        <v>191</v>
      </c>
      <c r="I85" s="120"/>
      <c r="J85" s="121">
        <f>BK85</f>
        <v>0</v>
      </c>
      <c r="L85" s="117"/>
      <c r="M85" s="122"/>
      <c r="P85" s="123">
        <f>P86+P127+P220+P305</f>
        <v>0</v>
      </c>
      <c r="R85" s="123">
        <f>R86+R127+R220+R305</f>
        <v>14.555048</v>
      </c>
      <c r="T85" s="124">
        <f>T86+T127+T220+T305</f>
        <v>0</v>
      </c>
      <c r="AR85" s="118" t="s">
        <v>84</v>
      </c>
      <c r="AT85" s="125" t="s">
        <v>75</v>
      </c>
      <c r="AU85" s="125" t="s">
        <v>76</v>
      </c>
      <c r="AY85" s="118" t="s">
        <v>192</v>
      </c>
      <c r="BK85" s="126">
        <f>BK86+BK127+BK220+BK305</f>
        <v>0</v>
      </c>
    </row>
    <row r="86" spans="2:63" s="11" customFormat="1" ht="22.9" customHeight="1">
      <c r="B86" s="117"/>
      <c r="D86" s="118" t="s">
        <v>75</v>
      </c>
      <c r="E86" s="127" t="s">
        <v>2650</v>
      </c>
      <c r="F86" s="127" t="s">
        <v>2651</v>
      </c>
      <c r="I86" s="120"/>
      <c r="J86" s="128">
        <f>BK86</f>
        <v>0</v>
      </c>
      <c r="L86" s="117"/>
      <c r="M86" s="122"/>
      <c r="P86" s="123">
        <f>SUM(P87:P126)</f>
        <v>0</v>
      </c>
      <c r="R86" s="123">
        <f>SUM(R87:R126)</f>
        <v>0</v>
      </c>
      <c r="T86" s="124">
        <f>SUM(T87:T126)</f>
        <v>0</v>
      </c>
      <c r="AR86" s="118" t="s">
        <v>84</v>
      </c>
      <c r="AT86" s="125" t="s">
        <v>75</v>
      </c>
      <c r="AU86" s="125" t="s">
        <v>84</v>
      </c>
      <c r="AY86" s="118" t="s">
        <v>192</v>
      </c>
      <c r="BK86" s="126">
        <f>SUM(BK87:BK126)</f>
        <v>0</v>
      </c>
    </row>
    <row r="87" spans="2:65" s="1" customFormat="1" ht="16.5" customHeight="1">
      <c r="B87" s="33"/>
      <c r="C87" s="129" t="s">
        <v>84</v>
      </c>
      <c r="D87" s="129" t="s">
        <v>194</v>
      </c>
      <c r="E87" s="130" t="s">
        <v>2652</v>
      </c>
      <c r="F87" s="131" t="s">
        <v>2653</v>
      </c>
      <c r="G87" s="132" t="s">
        <v>128</v>
      </c>
      <c r="H87" s="133">
        <v>0.1</v>
      </c>
      <c r="I87" s="134"/>
      <c r="J87" s="135">
        <f>ROUND(I87*H87,2)</f>
        <v>0</v>
      </c>
      <c r="K87" s="131" t="s">
        <v>19</v>
      </c>
      <c r="L87" s="33"/>
      <c r="M87" s="136" t="s">
        <v>19</v>
      </c>
      <c r="N87" s="137" t="s">
        <v>47</v>
      </c>
      <c r="P87" s="138">
        <f>O87*H87</f>
        <v>0</v>
      </c>
      <c r="Q87" s="138">
        <v>0</v>
      </c>
      <c r="R87" s="138">
        <f>Q87*H87</f>
        <v>0</v>
      </c>
      <c r="S87" s="138">
        <v>0</v>
      </c>
      <c r="T87" s="139">
        <f>S87*H87</f>
        <v>0</v>
      </c>
      <c r="AR87" s="140" t="s">
        <v>124</v>
      </c>
      <c r="AT87" s="140" t="s">
        <v>194</v>
      </c>
      <c r="AU87" s="140" t="s">
        <v>86</v>
      </c>
      <c r="AY87" s="18" t="s">
        <v>192</v>
      </c>
      <c r="BE87" s="141">
        <f>IF(N87="základní",J87,0)</f>
        <v>0</v>
      </c>
      <c r="BF87" s="141">
        <f>IF(N87="snížená",J87,0)</f>
        <v>0</v>
      </c>
      <c r="BG87" s="141">
        <f>IF(N87="zákl. přenesená",J87,0)</f>
        <v>0</v>
      </c>
      <c r="BH87" s="141">
        <f>IF(N87="sníž. přenesená",J87,0)</f>
        <v>0</v>
      </c>
      <c r="BI87" s="141">
        <f>IF(N87="nulová",J87,0)</f>
        <v>0</v>
      </c>
      <c r="BJ87" s="18" t="s">
        <v>84</v>
      </c>
      <c r="BK87" s="141">
        <f>ROUND(I87*H87,2)</f>
        <v>0</v>
      </c>
      <c r="BL87" s="18" t="s">
        <v>124</v>
      </c>
      <c r="BM87" s="140" t="s">
        <v>2654</v>
      </c>
    </row>
    <row r="88" spans="2:47" s="1" customFormat="1" ht="12">
      <c r="B88" s="33"/>
      <c r="D88" s="142" t="s">
        <v>199</v>
      </c>
      <c r="F88" s="143" t="s">
        <v>2653</v>
      </c>
      <c r="I88" s="144"/>
      <c r="L88" s="33"/>
      <c r="M88" s="145"/>
      <c r="T88" s="54"/>
      <c r="AT88" s="18" t="s">
        <v>199</v>
      </c>
      <c r="AU88" s="18" t="s">
        <v>86</v>
      </c>
    </row>
    <row r="89" spans="2:51" s="14" customFormat="1" ht="12">
      <c r="B89" s="162"/>
      <c r="D89" s="142" t="s">
        <v>203</v>
      </c>
      <c r="E89" s="163" t="s">
        <v>19</v>
      </c>
      <c r="F89" s="164" t="s">
        <v>2655</v>
      </c>
      <c r="H89" s="163" t="s">
        <v>19</v>
      </c>
      <c r="I89" s="165"/>
      <c r="L89" s="162"/>
      <c r="M89" s="166"/>
      <c r="T89" s="167"/>
      <c r="AT89" s="163" t="s">
        <v>203</v>
      </c>
      <c r="AU89" s="163" t="s">
        <v>86</v>
      </c>
      <c r="AV89" s="14" t="s">
        <v>84</v>
      </c>
      <c r="AW89" s="14" t="s">
        <v>37</v>
      </c>
      <c r="AX89" s="14" t="s">
        <v>76</v>
      </c>
      <c r="AY89" s="163" t="s">
        <v>192</v>
      </c>
    </row>
    <row r="90" spans="2:51" s="12" customFormat="1" ht="12">
      <c r="B90" s="148"/>
      <c r="D90" s="142" t="s">
        <v>203</v>
      </c>
      <c r="E90" s="149" t="s">
        <v>19</v>
      </c>
      <c r="F90" s="150" t="s">
        <v>2656</v>
      </c>
      <c r="H90" s="151">
        <v>0.1</v>
      </c>
      <c r="I90" s="152"/>
      <c r="L90" s="148"/>
      <c r="M90" s="153"/>
      <c r="T90" s="154"/>
      <c r="AT90" s="149" t="s">
        <v>203</v>
      </c>
      <c r="AU90" s="149" t="s">
        <v>86</v>
      </c>
      <c r="AV90" s="12" t="s">
        <v>86</v>
      </c>
      <c r="AW90" s="12" t="s">
        <v>37</v>
      </c>
      <c r="AX90" s="12" t="s">
        <v>76</v>
      </c>
      <c r="AY90" s="149" t="s">
        <v>192</v>
      </c>
    </row>
    <row r="91" spans="2:51" s="13" customFormat="1" ht="12">
      <c r="B91" s="155"/>
      <c r="D91" s="142" t="s">
        <v>203</v>
      </c>
      <c r="E91" s="156" t="s">
        <v>19</v>
      </c>
      <c r="F91" s="157" t="s">
        <v>206</v>
      </c>
      <c r="H91" s="158">
        <v>0.1</v>
      </c>
      <c r="I91" s="159"/>
      <c r="L91" s="155"/>
      <c r="M91" s="160"/>
      <c r="T91" s="161"/>
      <c r="AT91" s="156" t="s">
        <v>203</v>
      </c>
      <c r="AU91" s="156" t="s">
        <v>86</v>
      </c>
      <c r="AV91" s="13" t="s">
        <v>124</v>
      </c>
      <c r="AW91" s="13" t="s">
        <v>37</v>
      </c>
      <c r="AX91" s="13" t="s">
        <v>84</v>
      </c>
      <c r="AY91" s="156" t="s">
        <v>192</v>
      </c>
    </row>
    <row r="92" spans="2:65" s="1" customFormat="1" ht="16.5" customHeight="1">
      <c r="B92" s="33"/>
      <c r="C92" s="129" t="s">
        <v>86</v>
      </c>
      <c r="D92" s="129" t="s">
        <v>194</v>
      </c>
      <c r="E92" s="130" t="s">
        <v>2657</v>
      </c>
      <c r="F92" s="131" t="s">
        <v>2658</v>
      </c>
      <c r="G92" s="132" t="s">
        <v>146</v>
      </c>
      <c r="H92" s="133">
        <v>6</v>
      </c>
      <c r="I92" s="134"/>
      <c r="J92" s="135">
        <f>ROUND(I92*H92,2)</f>
        <v>0</v>
      </c>
      <c r="K92" s="131" t="s">
        <v>19</v>
      </c>
      <c r="L92" s="33"/>
      <c r="M92" s="136" t="s">
        <v>19</v>
      </c>
      <c r="N92" s="137" t="s">
        <v>47</v>
      </c>
      <c r="P92" s="138">
        <f>O92*H92</f>
        <v>0</v>
      </c>
      <c r="Q92" s="138">
        <v>0</v>
      </c>
      <c r="R92" s="138">
        <f>Q92*H92</f>
        <v>0</v>
      </c>
      <c r="S92" s="138">
        <v>0</v>
      </c>
      <c r="T92" s="139">
        <f>S92*H92</f>
        <v>0</v>
      </c>
      <c r="AR92" s="140" t="s">
        <v>124</v>
      </c>
      <c r="AT92" s="140" t="s">
        <v>194</v>
      </c>
      <c r="AU92" s="140" t="s">
        <v>86</v>
      </c>
      <c r="AY92" s="18" t="s">
        <v>192</v>
      </c>
      <c r="BE92" s="141">
        <f>IF(N92="základní",J92,0)</f>
        <v>0</v>
      </c>
      <c r="BF92" s="141">
        <f>IF(N92="snížená",J92,0)</f>
        <v>0</v>
      </c>
      <c r="BG92" s="141">
        <f>IF(N92="zákl. přenesená",J92,0)</f>
        <v>0</v>
      </c>
      <c r="BH92" s="141">
        <f>IF(N92="sníž. přenesená",J92,0)</f>
        <v>0</v>
      </c>
      <c r="BI92" s="141">
        <f>IF(N92="nulová",J92,0)</f>
        <v>0</v>
      </c>
      <c r="BJ92" s="18" t="s">
        <v>84</v>
      </c>
      <c r="BK92" s="141">
        <f>ROUND(I92*H92,2)</f>
        <v>0</v>
      </c>
      <c r="BL92" s="18" t="s">
        <v>124</v>
      </c>
      <c r="BM92" s="140" t="s">
        <v>2659</v>
      </c>
    </row>
    <row r="93" spans="2:47" s="1" customFormat="1" ht="12">
      <c r="B93" s="33"/>
      <c r="D93" s="142" t="s">
        <v>199</v>
      </c>
      <c r="F93" s="143" t="s">
        <v>2660</v>
      </c>
      <c r="I93" s="144"/>
      <c r="L93" s="33"/>
      <c r="M93" s="145"/>
      <c r="T93" s="54"/>
      <c r="AT93" s="18" t="s">
        <v>199</v>
      </c>
      <c r="AU93" s="18" t="s">
        <v>86</v>
      </c>
    </row>
    <row r="94" spans="2:51" s="14" customFormat="1" ht="12">
      <c r="B94" s="162"/>
      <c r="D94" s="142" t="s">
        <v>203</v>
      </c>
      <c r="E94" s="163" t="s">
        <v>19</v>
      </c>
      <c r="F94" s="164" t="s">
        <v>2661</v>
      </c>
      <c r="H94" s="163" t="s">
        <v>19</v>
      </c>
      <c r="I94" s="165"/>
      <c r="L94" s="162"/>
      <c r="M94" s="166"/>
      <c r="T94" s="167"/>
      <c r="AT94" s="163" t="s">
        <v>203</v>
      </c>
      <c r="AU94" s="163" t="s">
        <v>86</v>
      </c>
      <c r="AV94" s="14" t="s">
        <v>84</v>
      </c>
      <c r="AW94" s="14" t="s">
        <v>37</v>
      </c>
      <c r="AX94" s="14" t="s">
        <v>76</v>
      </c>
      <c r="AY94" s="163" t="s">
        <v>192</v>
      </c>
    </row>
    <row r="95" spans="2:51" s="12" customFormat="1" ht="12">
      <c r="B95" s="148"/>
      <c r="D95" s="142" t="s">
        <v>203</v>
      </c>
      <c r="E95" s="149" t="s">
        <v>19</v>
      </c>
      <c r="F95" s="150" t="s">
        <v>234</v>
      </c>
      <c r="H95" s="151">
        <v>6</v>
      </c>
      <c r="I95" s="152"/>
      <c r="L95" s="148"/>
      <c r="M95" s="153"/>
      <c r="T95" s="154"/>
      <c r="AT95" s="149" t="s">
        <v>203</v>
      </c>
      <c r="AU95" s="149" t="s">
        <v>86</v>
      </c>
      <c r="AV95" s="12" t="s">
        <v>86</v>
      </c>
      <c r="AW95" s="12" t="s">
        <v>37</v>
      </c>
      <c r="AX95" s="12" t="s">
        <v>76</v>
      </c>
      <c r="AY95" s="149" t="s">
        <v>192</v>
      </c>
    </row>
    <row r="96" spans="2:51" s="13" customFormat="1" ht="12">
      <c r="B96" s="155"/>
      <c r="D96" s="142" t="s">
        <v>203</v>
      </c>
      <c r="E96" s="156" t="s">
        <v>19</v>
      </c>
      <c r="F96" s="157" t="s">
        <v>206</v>
      </c>
      <c r="H96" s="158">
        <v>6</v>
      </c>
      <c r="I96" s="159"/>
      <c r="L96" s="155"/>
      <c r="M96" s="160"/>
      <c r="T96" s="161"/>
      <c r="AT96" s="156" t="s">
        <v>203</v>
      </c>
      <c r="AU96" s="156" t="s">
        <v>86</v>
      </c>
      <c r="AV96" s="13" t="s">
        <v>124</v>
      </c>
      <c r="AW96" s="13" t="s">
        <v>37</v>
      </c>
      <c r="AX96" s="13" t="s">
        <v>84</v>
      </c>
      <c r="AY96" s="156" t="s">
        <v>192</v>
      </c>
    </row>
    <row r="97" spans="2:65" s="1" customFormat="1" ht="21.75" customHeight="1">
      <c r="B97" s="33"/>
      <c r="C97" s="129" t="s">
        <v>214</v>
      </c>
      <c r="D97" s="129" t="s">
        <v>194</v>
      </c>
      <c r="E97" s="130" t="s">
        <v>2662</v>
      </c>
      <c r="F97" s="131" t="s">
        <v>2663</v>
      </c>
      <c r="G97" s="132" t="s">
        <v>146</v>
      </c>
      <c r="H97" s="133">
        <v>6</v>
      </c>
      <c r="I97" s="134"/>
      <c r="J97" s="135">
        <f>ROUND(I97*H97,2)</f>
        <v>0</v>
      </c>
      <c r="K97" s="131" t="s">
        <v>19</v>
      </c>
      <c r="L97" s="33"/>
      <c r="M97" s="136" t="s">
        <v>19</v>
      </c>
      <c r="N97" s="137" t="s">
        <v>47</v>
      </c>
      <c r="P97" s="138">
        <f>O97*H97</f>
        <v>0</v>
      </c>
      <c r="Q97" s="138">
        <v>0</v>
      </c>
      <c r="R97" s="138">
        <f>Q97*H97</f>
        <v>0</v>
      </c>
      <c r="S97" s="138">
        <v>0</v>
      </c>
      <c r="T97" s="139">
        <f>S97*H97</f>
        <v>0</v>
      </c>
      <c r="AR97" s="140" t="s">
        <v>124</v>
      </c>
      <c r="AT97" s="140" t="s">
        <v>194</v>
      </c>
      <c r="AU97" s="140" t="s">
        <v>86</v>
      </c>
      <c r="AY97" s="18" t="s">
        <v>192</v>
      </c>
      <c r="BE97" s="141">
        <f>IF(N97="základní",J97,0)</f>
        <v>0</v>
      </c>
      <c r="BF97" s="141">
        <f>IF(N97="snížená",J97,0)</f>
        <v>0</v>
      </c>
      <c r="BG97" s="141">
        <f>IF(N97="zákl. přenesená",J97,0)</f>
        <v>0</v>
      </c>
      <c r="BH97" s="141">
        <f>IF(N97="sníž. přenesená",J97,0)</f>
        <v>0</v>
      </c>
      <c r="BI97" s="141">
        <f>IF(N97="nulová",J97,0)</f>
        <v>0</v>
      </c>
      <c r="BJ97" s="18" t="s">
        <v>84</v>
      </c>
      <c r="BK97" s="141">
        <f>ROUND(I97*H97,2)</f>
        <v>0</v>
      </c>
      <c r="BL97" s="18" t="s">
        <v>124</v>
      </c>
      <c r="BM97" s="140" t="s">
        <v>2664</v>
      </c>
    </row>
    <row r="98" spans="2:47" s="1" customFormat="1" ht="12">
      <c r="B98" s="33"/>
      <c r="D98" s="142" t="s">
        <v>199</v>
      </c>
      <c r="F98" s="143" t="s">
        <v>2665</v>
      </c>
      <c r="I98" s="144"/>
      <c r="L98" s="33"/>
      <c r="M98" s="145"/>
      <c r="T98" s="54"/>
      <c r="AT98" s="18" t="s">
        <v>199</v>
      </c>
      <c r="AU98" s="18" t="s">
        <v>86</v>
      </c>
    </row>
    <row r="99" spans="2:51" s="14" customFormat="1" ht="12">
      <c r="B99" s="162"/>
      <c r="D99" s="142" t="s">
        <v>203</v>
      </c>
      <c r="E99" s="163" t="s">
        <v>19</v>
      </c>
      <c r="F99" s="164" t="s">
        <v>2661</v>
      </c>
      <c r="H99" s="163" t="s">
        <v>19</v>
      </c>
      <c r="I99" s="165"/>
      <c r="L99" s="162"/>
      <c r="M99" s="166"/>
      <c r="T99" s="167"/>
      <c r="AT99" s="163" t="s">
        <v>203</v>
      </c>
      <c r="AU99" s="163" t="s">
        <v>86</v>
      </c>
      <c r="AV99" s="14" t="s">
        <v>84</v>
      </c>
      <c r="AW99" s="14" t="s">
        <v>37</v>
      </c>
      <c r="AX99" s="14" t="s">
        <v>76</v>
      </c>
      <c r="AY99" s="163" t="s">
        <v>192</v>
      </c>
    </row>
    <row r="100" spans="2:51" s="12" customFormat="1" ht="12">
      <c r="B100" s="148"/>
      <c r="D100" s="142" t="s">
        <v>203</v>
      </c>
      <c r="E100" s="149" t="s">
        <v>19</v>
      </c>
      <c r="F100" s="150" t="s">
        <v>234</v>
      </c>
      <c r="H100" s="151">
        <v>6</v>
      </c>
      <c r="I100" s="152"/>
      <c r="L100" s="148"/>
      <c r="M100" s="153"/>
      <c r="T100" s="154"/>
      <c r="AT100" s="149" t="s">
        <v>203</v>
      </c>
      <c r="AU100" s="149" t="s">
        <v>86</v>
      </c>
      <c r="AV100" s="12" t="s">
        <v>86</v>
      </c>
      <c r="AW100" s="12" t="s">
        <v>37</v>
      </c>
      <c r="AX100" s="12" t="s">
        <v>76</v>
      </c>
      <c r="AY100" s="149" t="s">
        <v>192</v>
      </c>
    </row>
    <row r="101" spans="2:51" s="13" customFormat="1" ht="12">
      <c r="B101" s="155"/>
      <c r="D101" s="142" t="s">
        <v>203</v>
      </c>
      <c r="E101" s="156" t="s">
        <v>19</v>
      </c>
      <c r="F101" s="157" t="s">
        <v>206</v>
      </c>
      <c r="H101" s="158">
        <v>6</v>
      </c>
      <c r="I101" s="159"/>
      <c r="L101" s="155"/>
      <c r="M101" s="160"/>
      <c r="T101" s="161"/>
      <c r="AT101" s="156" t="s">
        <v>203</v>
      </c>
      <c r="AU101" s="156" t="s">
        <v>86</v>
      </c>
      <c r="AV101" s="13" t="s">
        <v>124</v>
      </c>
      <c r="AW101" s="13" t="s">
        <v>37</v>
      </c>
      <c r="AX101" s="13" t="s">
        <v>84</v>
      </c>
      <c r="AY101" s="156" t="s">
        <v>192</v>
      </c>
    </row>
    <row r="102" spans="2:65" s="1" customFormat="1" ht="16.5" customHeight="1">
      <c r="B102" s="33"/>
      <c r="C102" s="129" t="s">
        <v>124</v>
      </c>
      <c r="D102" s="129" t="s">
        <v>194</v>
      </c>
      <c r="E102" s="130" t="s">
        <v>2666</v>
      </c>
      <c r="F102" s="131" t="s">
        <v>2667</v>
      </c>
      <c r="G102" s="132" t="s">
        <v>146</v>
      </c>
      <c r="H102" s="133">
        <v>6</v>
      </c>
      <c r="I102" s="134"/>
      <c r="J102" s="135">
        <f>ROUND(I102*H102,2)</f>
        <v>0</v>
      </c>
      <c r="K102" s="131" t="s">
        <v>19</v>
      </c>
      <c r="L102" s="33"/>
      <c r="M102" s="136" t="s">
        <v>19</v>
      </c>
      <c r="N102" s="137" t="s">
        <v>47</v>
      </c>
      <c r="P102" s="138">
        <f>O102*H102</f>
        <v>0</v>
      </c>
      <c r="Q102" s="138">
        <v>0</v>
      </c>
      <c r="R102" s="138">
        <f>Q102*H102</f>
        <v>0</v>
      </c>
      <c r="S102" s="138">
        <v>0</v>
      </c>
      <c r="T102" s="139">
        <f>S102*H102</f>
        <v>0</v>
      </c>
      <c r="AR102" s="140" t="s">
        <v>124</v>
      </c>
      <c r="AT102" s="140" t="s">
        <v>194</v>
      </c>
      <c r="AU102" s="140" t="s">
        <v>86</v>
      </c>
      <c r="AY102" s="18" t="s">
        <v>192</v>
      </c>
      <c r="BE102" s="141">
        <f>IF(N102="základní",J102,0)</f>
        <v>0</v>
      </c>
      <c r="BF102" s="141">
        <f>IF(N102="snížená",J102,0)</f>
        <v>0</v>
      </c>
      <c r="BG102" s="141">
        <f>IF(N102="zákl. přenesená",J102,0)</f>
        <v>0</v>
      </c>
      <c r="BH102" s="141">
        <f>IF(N102="sníž. přenesená",J102,0)</f>
        <v>0</v>
      </c>
      <c r="BI102" s="141">
        <f>IF(N102="nulová",J102,0)</f>
        <v>0</v>
      </c>
      <c r="BJ102" s="18" t="s">
        <v>84</v>
      </c>
      <c r="BK102" s="141">
        <f>ROUND(I102*H102,2)</f>
        <v>0</v>
      </c>
      <c r="BL102" s="18" t="s">
        <v>124</v>
      </c>
      <c r="BM102" s="140" t="s">
        <v>2668</v>
      </c>
    </row>
    <row r="103" spans="2:47" s="1" customFormat="1" ht="19.5">
      <c r="B103" s="33"/>
      <c r="D103" s="142" t="s">
        <v>199</v>
      </c>
      <c r="F103" s="143" t="s">
        <v>2669</v>
      </c>
      <c r="I103" s="144"/>
      <c r="L103" s="33"/>
      <c r="M103" s="145"/>
      <c r="T103" s="54"/>
      <c r="AT103" s="18" t="s">
        <v>199</v>
      </c>
      <c r="AU103" s="18" t="s">
        <v>86</v>
      </c>
    </row>
    <row r="104" spans="2:51" s="14" customFormat="1" ht="12">
      <c r="B104" s="162"/>
      <c r="D104" s="142" t="s">
        <v>203</v>
      </c>
      <c r="E104" s="163" t="s">
        <v>19</v>
      </c>
      <c r="F104" s="164" t="s">
        <v>2661</v>
      </c>
      <c r="H104" s="163" t="s">
        <v>19</v>
      </c>
      <c r="I104" s="165"/>
      <c r="L104" s="162"/>
      <c r="M104" s="166"/>
      <c r="T104" s="167"/>
      <c r="AT104" s="163" t="s">
        <v>203</v>
      </c>
      <c r="AU104" s="163" t="s">
        <v>86</v>
      </c>
      <c r="AV104" s="14" t="s">
        <v>84</v>
      </c>
      <c r="AW104" s="14" t="s">
        <v>37</v>
      </c>
      <c r="AX104" s="14" t="s">
        <v>76</v>
      </c>
      <c r="AY104" s="163" t="s">
        <v>192</v>
      </c>
    </row>
    <row r="105" spans="2:51" s="12" customFormat="1" ht="12">
      <c r="B105" s="148"/>
      <c r="D105" s="142" t="s">
        <v>203</v>
      </c>
      <c r="E105" s="149" t="s">
        <v>19</v>
      </c>
      <c r="F105" s="150" t="s">
        <v>234</v>
      </c>
      <c r="H105" s="151">
        <v>6</v>
      </c>
      <c r="I105" s="152"/>
      <c r="L105" s="148"/>
      <c r="M105" s="153"/>
      <c r="T105" s="154"/>
      <c r="AT105" s="149" t="s">
        <v>203</v>
      </c>
      <c r="AU105" s="149" t="s">
        <v>86</v>
      </c>
      <c r="AV105" s="12" t="s">
        <v>86</v>
      </c>
      <c r="AW105" s="12" t="s">
        <v>37</v>
      </c>
      <c r="AX105" s="12" t="s">
        <v>76</v>
      </c>
      <c r="AY105" s="149" t="s">
        <v>192</v>
      </c>
    </row>
    <row r="106" spans="2:51" s="13" customFormat="1" ht="12">
      <c r="B106" s="155"/>
      <c r="D106" s="142" t="s">
        <v>203</v>
      </c>
      <c r="E106" s="156" t="s">
        <v>19</v>
      </c>
      <c r="F106" s="157" t="s">
        <v>206</v>
      </c>
      <c r="H106" s="158">
        <v>6</v>
      </c>
      <c r="I106" s="159"/>
      <c r="L106" s="155"/>
      <c r="M106" s="160"/>
      <c r="T106" s="161"/>
      <c r="AT106" s="156" t="s">
        <v>203</v>
      </c>
      <c r="AU106" s="156" t="s">
        <v>86</v>
      </c>
      <c r="AV106" s="13" t="s">
        <v>124</v>
      </c>
      <c r="AW106" s="13" t="s">
        <v>37</v>
      </c>
      <c r="AX106" s="13" t="s">
        <v>84</v>
      </c>
      <c r="AY106" s="156" t="s">
        <v>192</v>
      </c>
    </row>
    <row r="107" spans="2:65" s="1" customFormat="1" ht="16.5" customHeight="1">
      <c r="B107" s="33"/>
      <c r="C107" s="129" t="s">
        <v>227</v>
      </c>
      <c r="D107" s="129" t="s">
        <v>194</v>
      </c>
      <c r="E107" s="130" t="s">
        <v>2670</v>
      </c>
      <c r="F107" s="131" t="s">
        <v>2671</v>
      </c>
      <c r="G107" s="132" t="s">
        <v>146</v>
      </c>
      <c r="H107" s="133">
        <v>6</v>
      </c>
      <c r="I107" s="134"/>
      <c r="J107" s="135">
        <f>ROUND(I107*H107,2)</f>
        <v>0</v>
      </c>
      <c r="K107" s="131" t="s">
        <v>19</v>
      </c>
      <c r="L107" s="33"/>
      <c r="M107" s="136" t="s">
        <v>19</v>
      </c>
      <c r="N107" s="137" t="s">
        <v>47</v>
      </c>
      <c r="P107" s="138">
        <f>O107*H107</f>
        <v>0</v>
      </c>
      <c r="Q107" s="138">
        <v>0</v>
      </c>
      <c r="R107" s="138">
        <f>Q107*H107</f>
        <v>0</v>
      </c>
      <c r="S107" s="138">
        <v>0</v>
      </c>
      <c r="T107" s="139">
        <f>S107*H107</f>
        <v>0</v>
      </c>
      <c r="AR107" s="140" t="s">
        <v>124</v>
      </c>
      <c r="AT107" s="140" t="s">
        <v>194</v>
      </c>
      <c r="AU107" s="140" t="s">
        <v>86</v>
      </c>
      <c r="AY107" s="18" t="s">
        <v>192</v>
      </c>
      <c r="BE107" s="141">
        <f>IF(N107="základní",J107,0)</f>
        <v>0</v>
      </c>
      <c r="BF107" s="141">
        <f>IF(N107="snížená",J107,0)</f>
        <v>0</v>
      </c>
      <c r="BG107" s="141">
        <f>IF(N107="zákl. přenesená",J107,0)</f>
        <v>0</v>
      </c>
      <c r="BH107" s="141">
        <f>IF(N107="sníž. přenesená",J107,0)</f>
        <v>0</v>
      </c>
      <c r="BI107" s="141">
        <f>IF(N107="nulová",J107,0)</f>
        <v>0</v>
      </c>
      <c r="BJ107" s="18" t="s">
        <v>84</v>
      </c>
      <c r="BK107" s="141">
        <f>ROUND(I107*H107,2)</f>
        <v>0</v>
      </c>
      <c r="BL107" s="18" t="s">
        <v>124</v>
      </c>
      <c r="BM107" s="140" t="s">
        <v>2672</v>
      </c>
    </row>
    <row r="108" spans="2:47" s="1" customFormat="1" ht="19.5">
      <c r="B108" s="33"/>
      <c r="D108" s="142" t="s">
        <v>199</v>
      </c>
      <c r="F108" s="143" t="s">
        <v>2673</v>
      </c>
      <c r="I108" s="144"/>
      <c r="L108" s="33"/>
      <c r="M108" s="145"/>
      <c r="T108" s="54"/>
      <c r="AT108" s="18" t="s">
        <v>199</v>
      </c>
      <c r="AU108" s="18" t="s">
        <v>86</v>
      </c>
    </row>
    <row r="109" spans="2:51" s="14" customFormat="1" ht="12">
      <c r="B109" s="162"/>
      <c r="D109" s="142" t="s">
        <v>203</v>
      </c>
      <c r="E109" s="163" t="s">
        <v>19</v>
      </c>
      <c r="F109" s="164" t="s">
        <v>2661</v>
      </c>
      <c r="H109" s="163" t="s">
        <v>19</v>
      </c>
      <c r="I109" s="165"/>
      <c r="L109" s="162"/>
      <c r="M109" s="166"/>
      <c r="T109" s="167"/>
      <c r="AT109" s="163" t="s">
        <v>203</v>
      </c>
      <c r="AU109" s="163" t="s">
        <v>86</v>
      </c>
      <c r="AV109" s="14" t="s">
        <v>84</v>
      </c>
      <c r="AW109" s="14" t="s">
        <v>37</v>
      </c>
      <c r="AX109" s="14" t="s">
        <v>76</v>
      </c>
      <c r="AY109" s="163" t="s">
        <v>192</v>
      </c>
    </row>
    <row r="110" spans="2:51" s="12" customFormat="1" ht="12">
      <c r="B110" s="148"/>
      <c r="D110" s="142" t="s">
        <v>203</v>
      </c>
      <c r="E110" s="149" t="s">
        <v>19</v>
      </c>
      <c r="F110" s="150" t="s">
        <v>234</v>
      </c>
      <c r="H110" s="151">
        <v>6</v>
      </c>
      <c r="I110" s="152"/>
      <c r="L110" s="148"/>
      <c r="M110" s="153"/>
      <c r="T110" s="154"/>
      <c r="AT110" s="149" t="s">
        <v>203</v>
      </c>
      <c r="AU110" s="149" t="s">
        <v>86</v>
      </c>
      <c r="AV110" s="12" t="s">
        <v>86</v>
      </c>
      <c r="AW110" s="12" t="s">
        <v>37</v>
      </c>
      <c r="AX110" s="12" t="s">
        <v>76</v>
      </c>
      <c r="AY110" s="149" t="s">
        <v>192</v>
      </c>
    </row>
    <row r="111" spans="2:51" s="13" customFormat="1" ht="12">
      <c r="B111" s="155"/>
      <c r="D111" s="142" t="s">
        <v>203</v>
      </c>
      <c r="E111" s="156" t="s">
        <v>19</v>
      </c>
      <c r="F111" s="157" t="s">
        <v>206</v>
      </c>
      <c r="H111" s="158">
        <v>6</v>
      </c>
      <c r="I111" s="159"/>
      <c r="L111" s="155"/>
      <c r="M111" s="160"/>
      <c r="T111" s="161"/>
      <c r="AT111" s="156" t="s">
        <v>203</v>
      </c>
      <c r="AU111" s="156" t="s">
        <v>86</v>
      </c>
      <c r="AV111" s="13" t="s">
        <v>124</v>
      </c>
      <c r="AW111" s="13" t="s">
        <v>37</v>
      </c>
      <c r="AX111" s="13" t="s">
        <v>84</v>
      </c>
      <c r="AY111" s="156" t="s">
        <v>192</v>
      </c>
    </row>
    <row r="112" spans="2:65" s="1" customFormat="1" ht="21.75" customHeight="1">
      <c r="B112" s="33"/>
      <c r="C112" s="129" t="s">
        <v>234</v>
      </c>
      <c r="D112" s="129" t="s">
        <v>194</v>
      </c>
      <c r="E112" s="130" t="s">
        <v>2674</v>
      </c>
      <c r="F112" s="131" t="s">
        <v>2675</v>
      </c>
      <c r="G112" s="132" t="s">
        <v>146</v>
      </c>
      <c r="H112" s="133">
        <v>90</v>
      </c>
      <c r="I112" s="134"/>
      <c r="J112" s="135">
        <f>ROUND(I112*H112,2)</f>
        <v>0</v>
      </c>
      <c r="K112" s="131" t="s">
        <v>19</v>
      </c>
      <c r="L112" s="33"/>
      <c r="M112" s="136" t="s">
        <v>19</v>
      </c>
      <c r="N112" s="137" t="s">
        <v>47</v>
      </c>
      <c r="P112" s="138">
        <f>O112*H112</f>
        <v>0</v>
      </c>
      <c r="Q112" s="138">
        <v>0</v>
      </c>
      <c r="R112" s="138">
        <f>Q112*H112</f>
        <v>0</v>
      </c>
      <c r="S112" s="138">
        <v>0</v>
      </c>
      <c r="T112" s="139">
        <f>S112*H112</f>
        <v>0</v>
      </c>
      <c r="AR112" s="140" t="s">
        <v>124</v>
      </c>
      <c r="AT112" s="140" t="s">
        <v>194</v>
      </c>
      <c r="AU112" s="140" t="s">
        <v>86</v>
      </c>
      <c r="AY112" s="18" t="s">
        <v>192</v>
      </c>
      <c r="BE112" s="141">
        <f>IF(N112="základní",J112,0)</f>
        <v>0</v>
      </c>
      <c r="BF112" s="141">
        <f>IF(N112="snížená",J112,0)</f>
        <v>0</v>
      </c>
      <c r="BG112" s="141">
        <f>IF(N112="zákl. přenesená",J112,0)</f>
        <v>0</v>
      </c>
      <c r="BH112" s="141">
        <f>IF(N112="sníž. přenesená",J112,0)</f>
        <v>0</v>
      </c>
      <c r="BI112" s="141">
        <f>IF(N112="nulová",J112,0)</f>
        <v>0</v>
      </c>
      <c r="BJ112" s="18" t="s">
        <v>84</v>
      </c>
      <c r="BK112" s="141">
        <f>ROUND(I112*H112,2)</f>
        <v>0</v>
      </c>
      <c r="BL112" s="18" t="s">
        <v>124</v>
      </c>
      <c r="BM112" s="140" t="s">
        <v>2676</v>
      </c>
    </row>
    <row r="113" spans="2:47" s="1" customFormat="1" ht="19.5">
      <c r="B113" s="33"/>
      <c r="D113" s="142" t="s">
        <v>199</v>
      </c>
      <c r="F113" s="143" t="s">
        <v>2677</v>
      </c>
      <c r="I113" s="144"/>
      <c r="L113" s="33"/>
      <c r="M113" s="145"/>
      <c r="T113" s="54"/>
      <c r="AT113" s="18" t="s">
        <v>199</v>
      </c>
      <c r="AU113" s="18" t="s">
        <v>86</v>
      </c>
    </row>
    <row r="114" spans="2:51" s="14" customFormat="1" ht="12">
      <c r="B114" s="162"/>
      <c r="D114" s="142" t="s">
        <v>203</v>
      </c>
      <c r="E114" s="163" t="s">
        <v>19</v>
      </c>
      <c r="F114" s="164" t="s">
        <v>2661</v>
      </c>
      <c r="H114" s="163" t="s">
        <v>19</v>
      </c>
      <c r="I114" s="165"/>
      <c r="L114" s="162"/>
      <c r="M114" s="166"/>
      <c r="T114" s="167"/>
      <c r="AT114" s="163" t="s">
        <v>203</v>
      </c>
      <c r="AU114" s="163" t="s">
        <v>86</v>
      </c>
      <c r="AV114" s="14" t="s">
        <v>84</v>
      </c>
      <c r="AW114" s="14" t="s">
        <v>37</v>
      </c>
      <c r="AX114" s="14" t="s">
        <v>76</v>
      </c>
      <c r="AY114" s="163" t="s">
        <v>192</v>
      </c>
    </row>
    <row r="115" spans="2:51" s="12" customFormat="1" ht="12">
      <c r="B115" s="148"/>
      <c r="D115" s="142" t="s">
        <v>203</v>
      </c>
      <c r="E115" s="149" t="s">
        <v>19</v>
      </c>
      <c r="F115" s="150" t="s">
        <v>2678</v>
      </c>
      <c r="H115" s="151">
        <v>90</v>
      </c>
      <c r="I115" s="152"/>
      <c r="L115" s="148"/>
      <c r="M115" s="153"/>
      <c r="T115" s="154"/>
      <c r="AT115" s="149" t="s">
        <v>203</v>
      </c>
      <c r="AU115" s="149" t="s">
        <v>86</v>
      </c>
      <c r="AV115" s="12" t="s">
        <v>86</v>
      </c>
      <c r="AW115" s="12" t="s">
        <v>37</v>
      </c>
      <c r="AX115" s="12" t="s">
        <v>76</v>
      </c>
      <c r="AY115" s="149" t="s">
        <v>192</v>
      </c>
    </row>
    <row r="116" spans="2:51" s="13" customFormat="1" ht="12">
      <c r="B116" s="155"/>
      <c r="D116" s="142" t="s">
        <v>203</v>
      </c>
      <c r="E116" s="156" t="s">
        <v>19</v>
      </c>
      <c r="F116" s="157" t="s">
        <v>206</v>
      </c>
      <c r="H116" s="158">
        <v>90</v>
      </c>
      <c r="I116" s="159"/>
      <c r="L116" s="155"/>
      <c r="M116" s="160"/>
      <c r="T116" s="161"/>
      <c r="AT116" s="156" t="s">
        <v>203</v>
      </c>
      <c r="AU116" s="156" t="s">
        <v>86</v>
      </c>
      <c r="AV116" s="13" t="s">
        <v>124</v>
      </c>
      <c r="AW116" s="13" t="s">
        <v>37</v>
      </c>
      <c r="AX116" s="13" t="s">
        <v>84</v>
      </c>
      <c r="AY116" s="156" t="s">
        <v>192</v>
      </c>
    </row>
    <row r="117" spans="2:65" s="1" customFormat="1" ht="16.5" customHeight="1">
      <c r="B117" s="33"/>
      <c r="C117" s="129" t="s">
        <v>241</v>
      </c>
      <c r="D117" s="129" t="s">
        <v>194</v>
      </c>
      <c r="E117" s="130" t="s">
        <v>2679</v>
      </c>
      <c r="F117" s="131" t="s">
        <v>2680</v>
      </c>
      <c r="G117" s="132" t="s">
        <v>146</v>
      </c>
      <c r="H117" s="133">
        <v>90</v>
      </c>
      <c r="I117" s="134"/>
      <c r="J117" s="135">
        <f>ROUND(I117*H117,2)</f>
        <v>0</v>
      </c>
      <c r="K117" s="131" t="s">
        <v>19</v>
      </c>
      <c r="L117" s="33"/>
      <c r="M117" s="136" t="s">
        <v>19</v>
      </c>
      <c r="N117" s="137" t="s">
        <v>47</v>
      </c>
      <c r="P117" s="138">
        <f>O117*H117</f>
        <v>0</v>
      </c>
      <c r="Q117" s="138">
        <v>0</v>
      </c>
      <c r="R117" s="138">
        <f>Q117*H117</f>
        <v>0</v>
      </c>
      <c r="S117" s="138">
        <v>0</v>
      </c>
      <c r="T117" s="139">
        <f>S117*H117</f>
        <v>0</v>
      </c>
      <c r="AR117" s="140" t="s">
        <v>124</v>
      </c>
      <c r="AT117" s="140" t="s">
        <v>194</v>
      </c>
      <c r="AU117" s="140" t="s">
        <v>86</v>
      </c>
      <c r="AY117" s="18" t="s">
        <v>192</v>
      </c>
      <c r="BE117" s="141">
        <f>IF(N117="základní",J117,0)</f>
        <v>0</v>
      </c>
      <c r="BF117" s="141">
        <f>IF(N117="snížená",J117,0)</f>
        <v>0</v>
      </c>
      <c r="BG117" s="141">
        <f>IF(N117="zákl. přenesená",J117,0)</f>
        <v>0</v>
      </c>
      <c r="BH117" s="141">
        <f>IF(N117="sníž. přenesená",J117,0)</f>
        <v>0</v>
      </c>
      <c r="BI117" s="141">
        <f>IF(N117="nulová",J117,0)</f>
        <v>0</v>
      </c>
      <c r="BJ117" s="18" t="s">
        <v>84</v>
      </c>
      <c r="BK117" s="141">
        <f>ROUND(I117*H117,2)</f>
        <v>0</v>
      </c>
      <c r="BL117" s="18" t="s">
        <v>124</v>
      </c>
      <c r="BM117" s="140" t="s">
        <v>2681</v>
      </c>
    </row>
    <row r="118" spans="2:47" s="1" customFormat="1" ht="19.5">
      <c r="B118" s="33"/>
      <c r="D118" s="142" t="s">
        <v>199</v>
      </c>
      <c r="F118" s="143" t="s">
        <v>2682</v>
      </c>
      <c r="I118" s="144"/>
      <c r="L118" s="33"/>
      <c r="M118" s="145"/>
      <c r="T118" s="54"/>
      <c r="AT118" s="18" t="s">
        <v>199</v>
      </c>
      <c r="AU118" s="18" t="s">
        <v>86</v>
      </c>
    </row>
    <row r="119" spans="2:51" s="14" customFormat="1" ht="12">
      <c r="B119" s="162"/>
      <c r="D119" s="142" t="s">
        <v>203</v>
      </c>
      <c r="E119" s="163" t="s">
        <v>19</v>
      </c>
      <c r="F119" s="164" t="s">
        <v>2661</v>
      </c>
      <c r="H119" s="163" t="s">
        <v>19</v>
      </c>
      <c r="I119" s="165"/>
      <c r="L119" s="162"/>
      <c r="M119" s="166"/>
      <c r="T119" s="167"/>
      <c r="AT119" s="163" t="s">
        <v>203</v>
      </c>
      <c r="AU119" s="163" t="s">
        <v>86</v>
      </c>
      <c r="AV119" s="14" t="s">
        <v>84</v>
      </c>
      <c r="AW119" s="14" t="s">
        <v>37</v>
      </c>
      <c r="AX119" s="14" t="s">
        <v>76</v>
      </c>
      <c r="AY119" s="163" t="s">
        <v>192</v>
      </c>
    </row>
    <row r="120" spans="2:51" s="12" customFormat="1" ht="12">
      <c r="B120" s="148"/>
      <c r="D120" s="142" t="s">
        <v>203</v>
      </c>
      <c r="E120" s="149" t="s">
        <v>19</v>
      </c>
      <c r="F120" s="150" t="s">
        <v>2678</v>
      </c>
      <c r="H120" s="151">
        <v>90</v>
      </c>
      <c r="I120" s="152"/>
      <c r="L120" s="148"/>
      <c r="M120" s="153"/>
      <c r="T120" s="154"/>
      <c r="AT120" s="149" t="s">
        <v>203</v>
      </c>
      <c r="AU120" s="149" t="s">
        <v>86</v>
      </c>
      <c r="AV120" s="12" t="s">
        <v>86</v>
      </c>
      <c r="AW120" s="12" t="s">
        <v>37</v>
      </c>
      <c r="AX120" s="12" t="s">
        <v>76</v>
      </c>
      <c r="AY120" s="149" t="s">
        <v>192</v>
      </c>
    </row>
    <row r="121" spans="2:51" s="13" customFormat="1" ht="12">
      <c r="B121" s="155"/>
      <c r="D121" s="142" t="s">
        <v>203</v>
      </c>
      <c r="E121" s="156" t="s">
        <v>19</v>
      </c>
      <c r="F121" s="157" t="s">
        <v>206</v>
      </c>
      <c r="H121" s="158">
        <v>90</v>
      </c>
      <c r="I121" s="159"/>
      <c r="L121" s="155"/>
      <c r="M121" s="160"/>
      <c r="T121" s="161"/>
      <c r="AT121" s="156" t="s">
        <v>203</v>
      </c>
      <c r="AU121" s="156" t="s">
        <v>86</v>
      </c>
      <c r="AV121" s="13" t="s">
        <v>124</v>
      </c>
      <c r="AW121" s="13" t="s">
        <v>37</v>
      </c>
      <c r="AX121" s="13" t="s">
        <v>84</v>
      </c>
      <c r="AY121" s="156" t="s">
        <v>192</v>
      </c>
    </row>
    <row r="122" spans="2:65" s="1" customFormat="1" ht="16.5" customHeight="1">
      <c r="B122" s="33"/>
      <c r="C122" s="129" t="s">
        <v>248</v>
      </c>
      <c r="D122" s="129" t="s">
        <v>194</v>
      </c>
      <c r="E122" s="130" t="s">
        <v>2683</v>
      </c>
      <c r="F122" s="131" t="s">
        <v>2684</v>
      </c>
      <c r="G122" s="132" t="s">
        <v>119</v>
      </c>
      <c r="H122" s="133">
        <v>0.1</v>
      </c>
      <c r="I122" s="134"/>
      <c r="J122" s="135">
        <f>ROUND(I122*H122,2)</f>
        <v>0</v>
      </c>
      <c r="K122" s="131" t="s">
        <v>19</v>
      </c>
      <c r="L122" s="33"/>
      <c r="M122" s="136" t="s">
        <v>19</v>
      </c>
      <c r="N122" s="137" t="s">
        <v>47</v>
      </c>
      <c r="P122" s="138">
        <f>O122*H122</f>
        <v>0</v>
      </c>
      <c r="Q122" s="138">
        <v>0</v>
      </c>
      <c r="R122" s="138">
        <f>Q122*H122</f>
        <v>0</v>
      </c>
      <c r="S122" s="138">
        <v>0</v>
      </c>
      <c r="T122" s="139">
        <f>S122*H122</f>
        <v>0</v>
      </c>
      <c r="AR122" s="140" t="s">
        <v>124</v>
      </c>
      <c r="AT122" s="140" t="s">
        <v>194</v>
      </c>
      <c r="AU122" s="140" t="s">
        <v>86</v>
      </c>
      <c r="AY122" s="18" t="s">
        <v>192</v>
      </c>
      <c r="BE122" s="141">
        <f>IF(N122="základní",J122,0)</f>
        <v>0</v>
      </c>
      <c r="BF122" s="141">
        <f>IF(N122="snížená",J122,0)</f>
        <v>0</v>
      </c>
      <c r="BG122" s="141">
        <f>IF(N122="zákl. přenesená",J122,0)</f>
        <v>0</v>
      </c>
      <c r="BH122" s="141">
        <f>IF(N122="sníž. přenesená",J122,0)</f>
        <v>0</v>
      </c>
      <c r="BI122" s="141">
        <f>IF(N122="nulová",J122,0)</f>
        <v>0</v>
      </c>
      <c r="BJ122" s="18" t="s">
        <v>84</v>
      </c>
      <c r="BK122" s="141">
        <f>ROUND(I122*H122,2)</f>
        <v>0</v>
      </c>
      <c r="BL122" s="18" t="s">
        <v>124</v>
      </c>
      <c r="BM122" s="140" t="s">
        <v>2685</v>
      </c>
    </row>
    <row r="123" spans="2:47" s="1" customFormat="1" ht="12">
      <c r="B123" s="33"/>
      <c r="D123" s="142" t="s">
        <v>199</v>
      </c>
      <c r="F123" s="143" t="s">
        <v>2684</v>
      </c>
      <c r="I123" s="144"/>
      <c r="L123" s="33"/>
      <c r="M123" s="145"/>
      <c r="T123" s="54"/>
      <c r="AT123" s="18" t="s">
        <v>199</v>
      </c>
      <c r="AU123" s="18" t="s">
        <v>86</v>
      </c>
    </row>
    <row r="124" spans="2:51" s="14" customFormat="1" ht="12">
      <c r="B124" s="162"/>
      <c r="D124" s="142" t="s">
        <v>203</v>
      </c>
      <c r="E124" s="163" t="s">
        <v>19</v>
      </c>
      <c r="F124" s="164" t="s">
        <v>2655</v>
      </c>
      <c r="H124" s="163" t="s">
        <v>19</v>
      </c>
      <c r="I124" s="165"/>
      <c r="L124" s="162"/>
      <c r="M124" s="166"/>
      <c r="T124" s="167"/>
      <c r="AT124" s="163" t="s">
        <v>203</v>
      </c>
      <c r="AU124" s="163" t="s">
        <v>86</v>
      </c>
      <c r="AV124" s="14" t="s">
        <v>84</v>
      </c>
      <c r="AW124" s="14" t="s">
        <v>37</v>
      </c>
      <c r="AX124" s="14" t="s">
        <v>76</v>
      </c>
      <c r="AY124" s="163" t="s">
        <v>192</v>
      </c>
    </row>
    <row r="125" spans="2:51" s="12" customFormat="1" ht="12">
      <c r="B125" s="148"/>
      <c r="D125" s="142" t="s">
        <v>203</v>
      </c>
      <c r="E125" s="149" t="s">
        <v>19</v>
      </c>
      <c r="F125" s="150" t="s">
        <v>2686</v>
      </c>
      <c r="H125" s="151">
        <v>0.1</v>
      </c>
      <c r="I125" s="152"/>
      <c r="L125" s="148"/>
      <c r="M125" s="153"/>
      <c r="T125" s="154"/>
      <c r="AT125" s="149" t="s">
        <v>203</v>
      </c>
      <c r="AU125" s="149" t="s">
        <v>86</v>
      </c>
      <c r="AV125" s="12" t="s">
        <v>86</v>
      </c>
      <c r="AW125" s="12" t="s">
        <v>37</v>
      </c>
      <c r="AX125" s="12" t="s">
        <v>76</v>
      </c>
      <c r="AY125" s="149" t="s">
        <v>192</v>
      </c>
    </row>
    <row r="126" spans="2:51" s="13" customFormat="1" ht="12">
      <c r="B126" s="155"/>
      <c r="D126" s="142" t="s">
        <v>203</v>
      </c>
      <c r="E126" s="156" t="s">
        <v>19</v>
      </c>
      <c r="F126" s="157" t="s">
        <v>206</v>
      </c>
      <c r="H126" s="158">
        <v>0.1</v>
      </c>
      <c r="I126" s="159"/>
      <c r="L126" s="155"/>
      <c r="M126" s="160"/>
      <c r="T126" s="161"/>
      <c r="AT126" s="156" t="s">
        <v>203</v>
      </c>
      <c r="AU126" s="156" t="s">
        <v>86</v>
      </c>
      <c r="AV126" s="13" t="s">
        <v>124</v>
      </c>
      <c r="AW126" s="13" t="s">
        <v>37</v>
      </c>
      <c r="AX126" s="13" t="s">
        <v>84</v>
      </c>
      <c r="AY126" s="156" t="s">
        <v>192</v>
      </c>
    </row>
    <row r="127" spans="2:63" s="11" customFormat="1" ht="22.9" customHeight="1">
      <c r="B127" s="117"/>
      <c r="D127" s="118" t="s">
        <v>75</v>
      </c>
      <c r="E127" s="127" t="s">
        <v>2687</v>
      </c>
      <c r="F127" s="127" t="s">
        <v>2688</v>
      </c>
      <c r="I127" s="120"/>
      <c r="J127" s="128">
        <f>BK127</f>
        <v>0</v>
      </c>
      <c r="L127" s="117"/>
      <c r="M127" s="122"/>
      <c r="P127" s="123">
        <f>SUM(P128:P219)</f>
        <v>0</v>
      </c>
      <c r="R127" s="123">
        <f>SUM(R128:R219)</f>
        <v>0.43264</v>
      </c>
      <c r="T127" s="124">
        <f>SUM(T128:T219)</f>
        <v>0</v>
      </c>
      <c r="AR127" s="118" t="s">
        <v>84</v>
      </c>
      <c r="AT127" s="125" t="s">
        <v>75</v>
      </c>
      <c r="AU127" s="125" t="s">
        <v>84</v>
      </c>
      <c r="AY127" s="118" t="s">
        <v>192</v>
      </c>
      <c r="BK127" s="126">
        <f>SUM(BK128:BK219)</f>
        <v>0</v>
      </c>
    </row>
    <row r="128" spans="2:65" s="1" customFormat="1" ht="21.75" customHeight="1">
      <c r="B128" s="33"/>
      <c r="C128" s="129" t="s">
        <v>255</v>
      </c>
      <c r="D128" s="129" t="s">
        <v>194</v>
      </c>
      <c r="E128" s="130" t="s">
        <v>347</v>
      </c>
      <c r="F128" s="131" t="s">
        <v>348</v>
      </c>
      <c r="G128" s="132" t="s">
        <v>146</v>
      </c>
      <c r="H128" s="133">
        <v>4</v>
      </c>
      <c r="I128" s="134"/>
      <c r="J128" s="135">
        <f>ROUND(I128*H128,2)</f>
        <v>0</v>
      </c>
      <c r="K128" s="131" t="s">
        <v>19</v>
      </c>
      <c r="L128" s="33"/>
      <c r="M128" s="136" t="s">
        <v>19</v>
      </c>
      <c r="N128" s="137" t="s">
        <v>47</v>
      </c>
      <c r="P128" s="138">
        <f>O128*H128</f>
        <v>0</v>
      </c>
      <c r="Q128" s="138">
        <v>0</v>
      </c>
      <c r="R128" s="138">
        <f>Q128*H128</f>
        <v>0</v>
      </c>
      <c r="S128" s="138">
        <v>0</v>
      </c>
      <c r="T128" s="139">
        <f>S128*H128</f>
        <v>0</v>
      </c>
      <c r="AR128" s="140" t="s">
        <v>124</v>
      </c>
      <c r="AT128" s="140" t="s">
        <v>194</v>
      </c>
      <c r="AU128" s="140" t="s">
        <v>86</v>
      </c>
      <c r="AY128" s="18" t="s">
        <v>192</v>
      </c>
      <c r="BE128" s="141">
        <f>IF(N128="základní",J128,0)</f>
        <v>0</v>
      </c>
      <c r="BF128" s="141">
        <f>IF(N128="snížená",J128,0)</f>
        <v>0</v>
      </c>
      <c r="BG128" s="141">
        <f>IF(N128="zákl. přenesená",J128,0)</f>
        <v>0</v>
      </c>
      <c r="BH128" s="141">
        <f>IF(N128="sníž. přenesená",J128,0)</f>
        <v>0</v>
      </c>
      <c r="BI128" s="141">
        <f>IF(N128="nulová",J128,0)</f>
        <v>0</v>
      </c>
      <c r="BJ128" s="18" t="s">
        <v>84</v>
      </c>
      <c r="BK128" s="141">
        <f>ROUND(I128*H128,2)</f>
        <v>0</v>
      </c>
      <c r="BL128" s="18" t="s">
        <v>124</v>
      </c>
      <c r="BM128" s="140" t="s">
        <v>2689</v>
      </c>
    </row>
    <row r="129" spans="2:47" s="1" customFormat="1" ht="19.5">
      <c r="B129" s="33"/>
      <c r="D129" s="142" t="s">
        <v>199</v>
      </c>
      <c r="F129" s="143" t="s">
        <v>350</v>
      </c>
      <c r="I129" s="144"/>
      <c r="L129" s="33"/>
      <c r="M129" s="145"/>
      <c r="T129" s="54"/>
      <c r="AT129" s="18" t="s">
        <v>199</v>
      </c>
      <c r="AU129" s="18" t="s">
        <v>86</v>
      </c>
    </row>
    <row r="130" spans="2:51" s="14" customFormat="1" ht="12">
      <c r="B130" s="162"/>
      <c r="D130" s="142" t="s">
        <v>203</v>
      </c>
      <c r="E130" s="163" t="s">
        <v>19</v>
      </c>
      <c r="F130" s="164" t="s">
        <v>2690</v>
      </c>
      <c r="H130" s="163" t="s">
        <v>19</v>
      </c>
      <c r="I130" s="165"/>
      <c r="L130" s="162"/>
      <c r="M130" s="166"/>
      <c r="T130" s="167"/>
      <c r="AT130" s="163" t="s">
        <v>203</v>
      </c>
      <c r="AU130" s="163" t="s">
        <v>86</v>
      </c>
      <c r="AV130" s="14" t="s">
        <v>84</v>
      </c>
      <c r="AW130" s="14" t="s">
        <v>37</v>
      </c>
      <c r="AX130" s="14" t="s">
        <v>76</v>
      </c>
      <c r="AY130" s="163" t="s">
        <v>192</v>
      </c>
    </row>
    <row r="131" spans="2:51" s="12" customFormat="1" ht="12">
      <c r="B131" s="148"/>
      <c r="D131" s="142" t="s">
        <v>203</v>
      </c>
      <c r="E131" s="149" t="s">
        <v>19</v>
      </c>
      <c r="F131" s="150" t="s">
        <v>124</v>
      </c>
      <c r="H131" s="151">
        <v>4</v>
      </c>
      <c r="I131" s="152"/>
      <c r="L131" s="148"/>
      <c r="M131" s="153"/>
      <c r="T131" s="154"/>
      <c r="AT131" s="149" t="s">
        <v>203</v>
      </c>
      <c r="AU131" s="149" t="s">
        <v>86</v>
      </c>
      <c r="AV131" s="12" t="s">
        <v>86</v>
      </c>
      <c r="AW131" s="12" t="s">
        <v>37</v>
      </c>
      <c r="AX131" s="12" t="s">
        <v>76</v>
      </c>
      <c r="AY131" s="149" t="s">
        <v>192</v>
      </c>
    </row>
    <row r="132" spans="2:51" s="13" customFormat="1" ht="12">
      <c r="B132" s="155"/>
      <c r="D132" s="142" t="s">
        <v>203</v>
      </c>
      <c r="E132" s="156" t="s">
        <v>19</v>
      </c>
      <c r="F132" s="157" t="s">
        <v>206</v>
      </c>
      <c r="H132" s="158">
        <v>4</v>
      </c>
      <c r="I132" s="159"/>
      <c r="L132" s="155"/>
      <c r="M132" s="160"/>
      <c r="T132" s="161"/>
      <c r="AT132" s="156" t="s">
        <v>203</v>
      </c>
      <c r="AU132" s="156" t="s">
        <v>86</v>
      </c>
      <c r="AV132" s="13" t="s">
        <v>124</v>
      </c>
      <c r="AW132" s="13" t="s">
        <v>37</v>
      </c>
      <c r="AX132" s="13" t="s">
        <v>84</v>
      </c>
      <c r="AY132" s="156" t="s">
        <v>192</v>
      </c>
    </row>
    <row r="133" spans="2:65" s="1" customFormat="1" ht="16.5" customHeight="1">
      <c r="B133" s="33"/>
      <c r="C133" s="129" t="s">
        <v>262</v>
      </c>
      <c r="D133" s="129" t="s">
        <v>194</v>
      </c>
      <c r="E133" s="130" t="s">
        <v>2691</v>
      </c>
      <c r="F133" s="131" t="s">
        <v>2692</v>
      </c>
      <c r="G133" s="132" t="s">
        <v>146</v>
      </c>
      <c r="H133" s="133">
        <v>4</v>
      </c>
      <c r="I133" s="134"/>
      <c r="J133" s="135">
        <f>ROUND(I133*H133,2)</f>
        <v>0</v>
      </c>
      <c r="K133" s="131" t="s">
        <v>19</v>
      </c>
      <c r="L133" s="33"/>
      <c r="M133" s="136" t="s">
        <v>19</v>
      </c>
      <c r="N133" s="137" t="s">
        <v>47</v>
      </c>
      <c r="P133" s="138">
        <f>O133*H133</f>
        <v>0</v>
      </c>
      <c r="Q133" s="138">
        <v>0</v>
      </c>
      <c r="R133" s="138">
        <f>Q133*H133</f>
        <v>0</v>
      </c>
      <c r="S133" s="138">
        <v>0</v>
      </c>
      <c r="T133" s="139">
        <f>S133*H133</f>
        <v>0</v>
      </c>
      <c r="AR133" s="140" t="s">
        <v>124</v>
      </c>
      <c r="AT133" s="140" t="s">
        <v>194</v>
      </c>
      <c r="AU133" s="140" t="s">
        <v>86</v>
      </c>
      <c r="AY133" s="18" t="s">
        <v>192</v>
      </c>
      <c r="BE133" s="141">
        <f>IF(N133="základní",J133,0)</f>
        <v>0</v>
      </c>
      <c r="BF133" s="141">
        <f>IF(N133="snížená",J133,0)</f>
        <v>0</v>
      </c>
      <c r="BG133" s="141">
        <f>IF(N133="zákl. přenesená",J133,0)</f>
        <v>0</v>
      </c>
      <c r="BH133" s="141">
        <f>IF(N133="sníž. přenesená",J133,0)</f>
        <v>0</v>
      </c>
      <c r="BI133" s="141">
        <f>IF(N133="nulová",J133,0)</f>
        <v>0</v>
      </c>
      <c r="BJ133" s="18" t="s">
        <v>84</v>
      </c>
      <c r="BK133" s="141">
        <f>ROUND(I133*H133,2)</f>
        <v>0</v>
      </c>
      <c r="BL133" s="18" t="s">
        <v>124</v>
      </c>
      <c r="BM133" s="140" t="s">
        <v>2693</v>
      </c>
    </row>
    <row r="134" spans="2:47" s="1" customFormat="1" ht="12">
      <c r="B134" s="33"/>
      <c r="D134" s="142" t="s">
        <v>199</v>
      </c>
      <c r="F134" s="143" t="s">
        <v>2694</v>
      </c>
      <c r="I134" s="144"/>
      <c r="L134" s="33"/>
      <c r="M134" s="145"/>
      <c r="T134" s="54"/>
      <c r="AT134" s="18" t="s">
        <v>199</v>
      </c>
      <c r="AU134" s="18" t="s">
        <v>86</v>
      </c>
    </row>
    <row r="135" spans="2:51" s="14" customFormat="1" ht="12">
      <c r="B135" s="162"/>
      <c r="D135" s="142" t="s">
        <v>203</v>
      </c>
      <c r="E135" s="163" t="s">
        <v>19</v>
      </c>
      <c r="F135" s="164" t="s">
        <v>2690</v>
      </c>
      <c r="H135" s="163" t="s">
        <v>19</v>
      </c>
      <c r="I135" s="165"/>
      <c r="L135" s="162"/>
      <c r="M135" s="166"/>
      <c r="T135" s="167"/>
      <c r="AT135" s="163" t="s">
        <v>203</v>
      </c>
      <c r="AU135" s="163" t="s">
        <v>86</v>
      </c>
      <c r="AV135" s="14" t="s">
        <v>84</v>
      </c>
      <c r="AW135" s="14" t="s">
        <v>37</v>
      </c>
      <c r="AX135" s="14" t="s">
        <v>76</v>
      </c>
      <c r="AY135" s="163" t="s">
        <v>192</v>
      </c>
    </row>
    <row r="136" spans="2:51" s="12" customFormat="1" ht="12">
      <c r="B136" s="148"/>
      <c r="D136" s="142" t="s">
        <v>203</v>
      </c>
      <c r="E136" s="149" t="s">
        <v>19</v>
      </c>
      <c r="F136" s="150" t="s">
        <v>124</v>
      </c>
      <c r="H136" s="151">
        <v>4</v>
      </c>
      <c r="I136" s="152"/>
      <c r="L136" s="148"/>
      <c r="M136" s="153"/>
      <c r="T136" s="154"/>
      <c r="AT136" s="149" t="s">
        <v>203</v>
      </c>
      <c r="AU136" s="149" t="s">
        <v>86</v>
      </c>
      <c r="AV136" s="12" t="s">
        <v>86</v>
      </c>
      <c r="AW136" s="12" t="s">
        <v>37</v>
      </c>
      <c r="AX136" s="12" t="s">
        <v>76</v>
      </c>
      <c r="AY136" s="149" t="s">
        <v>192</v>
      </c>
    </row>
    <row r="137" spans="2:51" s="13" customFormat="1" ht="12">
      <c r="B137" s="155"/>
      <c r="D137" s="142" t="s">
        <v>203</v>
      </c>
      <c r="E137" s="156" t="s">
        <v>19</v>
      </c>
      <c r="F137" s="157" t="s">
        <v>206</v>
      </c>
      <c r="H137" s="158">
        <v>4</v>
      </c>
      <c r="I137" s="159"/>
      <c r="L137" s="155"/>
      <c r="M137" s="160"/>
      <c r="T137" s="161"/>
      <c r="AT137" s="156" t="s">
        <v>203</v>
      </c>
      <c r="AU137" s="156" t="s">
        <v>86</v>
      </c>
      <c r="AV137" s="13" t="s">
        <v>124</v>
      </c>
      <c r="AW137" s="13" t="s">
        <v>37</v>
      </c>
      <c r="AX137" s="13" t="s">
        <v>84</v>
      </c>
      <c r="AY137" s="156" t="s">
        <v>192</v>
      </c>
    </row>
    <row r="138" spans="2:65" s="1" customFormat="1" ht="21.75" customHeight="1">
      <c r="B138" s="33"/>
      <c r="C138" s="129" t="s">
        <v>269</v>
      </c>
      <c r="D138" s="129" t="s">
        <v>194</v>
      </c>
      <c r="E138" s="130" t="s">
        <v>361</v>
      </c>
      <c r="F138" s="131" t="s">
        <v>362</v>
      </c>
      <c r="G138" s="132" t="s">
        <v>146</v>
      </c>
      <c r="H138" s="133">
        <v>4</v>
      </c>
      <c r="I138" s="134"/>
      <c r="J138" s="135">
        <f>ROUND(I138*H138,2)</f>
        <v>0</v>
      </c>
      <c r="K138" s="131" t="s">
        <v>19</v>
      </c>
      <c r="L138" s="33"/>
      <c r="M138" s="136" t="s">
        <v>19</v>
      </c>
      <c r="N138" s="137" t="s">
        <v>47</v>
      </c>
      <c r="P138" s="138">
        <f>O138*H138</f>
        <v>0</v>
      </c>
      <c r="Q138" s="138">
        <v>6E-05</v>
      </c>
      <c r="R138" s="138">
        <f>Q138*H138</f>
        <v>0.00024</v>
      </c>
      <c r="S138" s="138">
        <v>0</v>
      </c>
      <c r="T138" s="139">
        <f>S138*H138</f>
        <v>0</v>
      </c>
      <c r="AR138" s="140" t="s">
        <v>124</v>
      </c>
      <c r="AT138" s="140" t="s">
        <v>194</v>
      </c>
      <c r="AU138" s="140" t="s">
        <v>86</v>
      </c>
      <c r="AY138" s="18" t="s">
        <v>192</v>
      </c>
      <c r="BE138" s="141">
        <f>IF(N138="základní",J138,0)</f>
        <v>0</v>
      </c>
      <c r="BF138" s="141">
        <f>IF(N138="snížená",J138,0)</f>
        <v>0</v>
      </c>
      <c r="BG138" s="141">
        <f>IF(N138="zákl. přenesená",J138,0)</f>
        <v>0</v>
      </c>
      <c r="BH138" s="141">
        <f>IF(N138="sníž. přenesená",J138,0)</f>
        <v>0</v>
      </c>
      <c r="BI138" s="141">
        <f>IF(N138="nulová",J138,0)</f>
        <v>0</v>
      </c>
      <c r="BJ138" s="18" t="s">
        <v>84</v>
      </c>
      <c r="BK138" s="141">
        <f>ROUND(I138*H138,2)</f>
        <v>0</v>
      </c>
      <c r="BL138" s="18" t="s">
        <v>124</v>
      </c>
      <c r="BM138" s="140" t="s">
        <v>2695</v>
      </c>
    </row>
    <row r="139" spans="2:47" s="1" customFormat="1" ht="12">
      <c r="B139" s="33"/>
      <c r="D139" s="142" t="s">
        <v>199</v>
      </c>
      <c r="F139" s="143" t="s">
        <v>364</v>
      </c>
      <c r="I139" s="144"/>
      <c r="L139" s="33"/>
      <c r="M139" s="145"/>
      <c r="T139" s="54"/>
      <c r="AT139" s="18" t="s">
        <v>199</v>
      </c>
      <c r="AU139" s="18" t="s">
        <v>86</v>
      </c>
    </row>
    <row r="140" spans="2:51" s="14" customFormat="1" ht="12">
      <c r="B140" s="162"/>
      <c r="D140" s="142" t="s">
        <v>203</v>
      </c>
      <c r="E140" s="163" t="s">
        <v>19</v>
      </c>
      <c r="F140" s="164" t="s">
        <v>2696</v>
      </c>
      <c r="H140" s="163" t="s">
        <v>19</v>
      </c>
      <c r="I140" s="165"/>
      <c r="L140" s="162"/>
      <c r="M140" s="166"/>
      <c r="T140" s="167"/>
      <c r="AT140" s="163" t="s">
        <v>203</v>
      </c>
      <c r="AU140" s="163" t="s">
        <v>86</v>
      </c>
      <c r="AV140" s="14" t="s">
        <v>84</v>
      </c>
      <c r="AW140" s="14" t="s">
        <v>37</v>
      </c>
      <c r="AX140" s="14" t="s">
        <v>76</v>
      </c>
      <c r="AY140" s="163" t="s">
        <v>192</v>
      </c>
    </row>
    <row r="141" spans="2:51" s="12" customFormat="1" ht="12">
      <c r="B141" s="148"/>
      <c r="D141" s="142" t="s">
        <v>203</v>
      </c>
      <c r="E141" s="149" t="s">
        <v>19</v>
      </c>
      <c r="F141" s="150" t="s">
        <v>124</v>
      </c>
      <c r="H141" s="151">
        <v>4</v>
      </c>
      <c r="I141" s="152"/>
      <c r="L141" s="148"/>
      <c r="M141" s="153"/>
      <c r="T141" s="154"/>
      <c r="AT141" s="149" t="s">
        <v>203</v>
      </c>
      <c r="AU141" s="149" t="s">
        <v>86</v>
      </c>
      <c r="AV141" s="12" t="s">
        <v>86</v>
      </c>
      <c r="AW141" s="12" t="s">
        <v>37</v>
      </c>
      <c r="AX141" s="12" t="s">
        <v>76</v>
      </c>
      <c r="AY141" s="149" t="s">
        <v>192</v>
      </c>
    </row>
    <row r="142" spans="2:51" s="13" customFormat="1" ht="12">
      <c r="B142" s="155"/>
      <c r="D142" s="142" t="s">
        <v>203</v>
      </c>
      <c r="E142" s="156" t="s">
        <v>19</v>
      </c>
      <c r="F142" s="157" t="s">
        <v>206</v>
      </c>
      <c r="H142" s="158">
        <v>4</v>
      </c>
      <c r="I142" s="159"/>
      <c r="L142" s="155"/>
      <c r="M142" s="160"/>
      <c r="T142" s="161"/>
      <c r="AT142" s="156" t="s">
        <v>203</v>
      </c>
      <c r="AU142" s="156" t="s">
        <v>86</v>
      </c>
      <c r="AV142" s="13" t="s">
        <v>124</v>
      </c>
      <c r="AW142" s="13" t="s">
        <v>37</v>
      </c>
      <c r="AX142" s="13" t="s">
        <v>84</v>
      </c>
      <c r="AY142" s="156" t="s">
        <v>192</v>
      </c>
    </row>
    <row r="143" spans="2:65" s="1" customFormat="1" ht="16.5" customHeight="1">
      <c r="B143" s="33"/>
      <c r="C143" s="168" t="s">
        <v>280</v>
      </c>
      <c r="D143" s="168" t="s">
        <v>291</v>
      </c>
      <c r="E143" s="169" t="s">
        <v>2697</v>
      </c>
      <c r="F143" s="170" t="s">
        <v>2698</v>
      </c>
      <c r="G143" s="171" t="s">
        <v>146</v>
      </c>
      <c r="H143" s="172">
        <v>12</v>
      </c>
      <c r="I143" s="173"/>
      <c r="J143" s="174">
        <f>ROUND(I143*H143,2)</f>
        <v>0</v>
      </c>
      <c r="K143" s="170" t="s">
        <v>19</v>
      </c>
      <c r="L143" s="175"/>
      <c r="M143" s="176" t="s">
        <v>19</v>
      </c>
      <c r="N143" s="177" t="s">
        <v>47</v>
      </c>
      <c r="P143" s="138">
        <f>O143*H143</f>
        <v>0</v>
      </c>
      <c r="Q143" s="138">
        <v>0.01</v>
      </c>
      <c r="R143" s="138">
        <f>Q143*H143</f>
        <v>0.12</v>
      </c>
      <c r="S143" s="138">
        <v>0</v>
      </c>
      <c r="T143" s="139">
        <f>S143*H143</f>
        <v>0</v>
      </c>
      <c r="AR143" s="140" t="s">
        <v>248</v>
      </c>
      <c r="AT143" s="140" t="s">
        <v>291</v>
      </c>
      <c r="AU143" s="140" t="s">
        <v>86</v>
      </c>
      <c r="AY143" s="18" t="s">
        <v>192</v>
      </c>
      <c r="BE143" s="141">
        <f>IF(N143="základní",J143,0)</f>
        <v>0</v>
      </c>
      <c r="BF143" s="141">
        <f>IF(N143="snížená",J143,0)</f>
        <v>0</v>
      </c>
      <c r="BG143" s="141">
        <f>IF(N143="zákl. přenesená",J143,0)</f>
        <v>0</v>
      </c>
      <c r="BH143" s="141">
        <f>IF(N143="sníž. přenesená",J143,0)</f>
        <v>0</v>
      </c>
      <c r="BI143" s="141">
        <f>IF(N143="nulová",J143,0)</f>
        <v>0</v>
      </c>
      <c r="BJ143" s="18" t="s">
        <v>84</v>
      </c>
      <c r="BK143" s="141">
        <f>ROUND(I143*H143,2)</f>
        <v>0</v>
      </c>
      <c r="BL143" s="18" t="s">
        <v>124</v>
      </c>
      <c r="BM143" s="140" t="s">
        <v>2699</v>
      </c>
    </row>
    <row r="144" spans="2:47" s="1" customFormat="1" ht="12">
      <c r="B144" s="33"/>
      <c r="D144" s="142" t="s">
        <v>199</v>
      </c>
      <c r="F144" s="143" t="s">
        <v>2698</v>
      </c>
      <c r="I144" s="144"/>
      <c r="L144" s="33"/>
      <c r="M144" s="145"/>
      <c r="T144" s="54"/>
      <c r="AT144" s="18" t="s">
        <v>199</v>
      </c>
      <c r="AU144" s="18" t="s">
        <v>86</v>
      </c>
    </row>
    <row r="145" spans="2:51" s="14" customFormat="1" ht="12">
      <c r="B145" s="162"/>
      <c r="D145" s="142" t="s">
        <v>203</v>
      </c>
      <c r="E145" s="163" t="s">
        <v>19</v>
      </c>
      <c r="F145" s="164" t="s">
        <v>2700</v>
      </c>
      <c r="H145" s="163" t="s">
        <v>19</v>
      </c>
      <c r="I145" s="165"/>
      <c r="L145" s="162"/>
      <c r="M145" s="166"/>
      <c r="T145" s="167"/>
      <c r="AT145" s="163" t="s">
        <v>203</v>
      </c>
      <c r="AU145" s="163" t="s">
        <v>86</v>
      </c>
      <c r="AV145" s="14" t="s">
        <v>84</v>
      </c>
      <c r="AW145" s="14" t="s">
        <v>37</v>
      </c>
      <c r="AX145" s="14" t="s">
        <v>76</v>
      </c>
      <c r="AY145" s="163" t="s">
        <v>192</v>
      </c>
    </row>
    <row r="146" spans="2:51" s="12" customFormat="1" ht="12">
      <c r="B146" s="148"/>
      <c r="D146" s="142" t="s">
        <v>203</v>
      </c>
      <c r="E146" s="149" t="s">
        <v>19</v>
      </c>
      <c r="F146" s="150" t="s">
        <v>2701</v>
      </c>
      <c r="H146" s="151">
        <v>12</v>
      </c>
      <c r="I146" s="152"/>
      <c r="L146" s="148"/>
      <c r="M146" s="153"/>
      <c r="T146" s="154"/>
      <c r="AT146" s="149" t="s">
        <v>203</v>
      </c>
      <c r="AU146" s="149" t="s">
        <v>86</v>
      </c>
      <c r="AV146" s="12" t="s">
        <v>86</v>
      </c>
      <c r="AW146" s="12" t="s">
        <v>37</v>
      </c>
      <c r="AX146" s="12" t="s">
        <v>76</v>
      </c>
      <c r="AY146" s="149" t="s">
        <v>192</v>
      </c>
    </row>
    <row r="147" spans="2:51" s="13" customFormat="1" ht="12">
      <c r="B147" s="155"/>
      <c r="D147" s="142" t="s">
        <v>203</v>
      </c>
      <c r="E147" s="156" t="s">
        <v>19</v>
      </c>
      <c r="F147" s="157" t="s">
        <v>206</v>
      </c>
      <c r="H147" s="158">
        <v>12</v>
      </c>
      <c r="I147" s="159"/>
      <c r="L147" s="155"/>
      <c r="M147" s="160"/>
      <c r="T147" s="161"/>
      <c r="AT147" s="156" t="s">
        <v>203</v>
      </c>
      <c r="AU147" s="156" t="s">
        <v>86</v>
      </c>
      <c r="AV147" s="13" t="s">
        <v>124</v>
      </c>
      <c r="AW147" s="13" t="s">
        <v>37</v>
      </c>
      <c r="AX147" s="13" t="s">
        <v>84</v>
      </c>
      <c r="AY147" s="156" t="s">
        <v>192</v>
      </c>
    </row>
    <row r="148" spans="2:65" s="1" customFormat="1" ht="16.5" customHeight="1">
      <c r="B148" s="33"/>
      <c r="C148" s="168" t="s">
        <v>290</v>
      </c>
      <c r="D148" s="168" t="s">
        <v>291</v>
      </c>
      <c r="E148" s="169" t="s">
        <v>2702</v>
      </c>
      <c r="F148" s="170" t="s">
        <v>2703</v>
      </c>
      <c r="G148" s="171" t="s">
        <v>146</v>
      </c>
      <c r="H148" s="172">
        <v>12</v>
      </c>
      <c r="I148" s="173"/>
      <c r="J148" s="174">
        <f>ROUND(I148*H148,2)</f>
        <v>0</v>
      </c>
      <c r="K148" s="170" t="s">
        <v>19</v>
      </c>
      <c r="L148" s="175"/>
      <c r="M148" s="176" t="s">
        <v>19</v>
      </c>
      <c r="N148" s="177" t="s">
        <v>47</v>
      </c>
      <c r="P148" s="138">
        <f>O148*H148</f>
        <v>0</v>
      </c>
      <c r="Q148" s="138">
        <v>0.001</v>
      </c>
      <c r="R148" s="138">
        <f>Q148*H148</f>
        <v>0.012</v>
      </c>
      <c r="S148" s="138">
        <v>0</v>
      </c>
      <c r="T148" s="139">
        <f>S148*H148</f>
        <v>0</v>
      </c>
      <c r="AR148" s="140" t="s">
        <v>248</v>
      </c>
      <c r="AT148" s="140" t="s">
        <v>291</v>
      </c>
      <c r="AU148" s="140" t="s">
        <v>86</v>
      </c>
      <c r="AY148" s="18" t="s">
        <v>192</v>
      </c>
      <c r="BE148" s="141">
        <f>IF(N148="základní",J148,0)</f>
        <v>0</v>
      </c>
      <c r="BF148" s="141">
        <f>IF(N148="snížená",J148,0)</f>
        <v>0</v>
      </c>
      <c r="BG148" s="141">
        <f>IF(N148="zákl. přenesená",J148,0)</f>
        <v>0</v>
      </c>
      <c r="BH148" s="141">
        <f>IF(N148="sníž. přenesená",J148,0)</f>
        <v>0</v>
      </c>
      <c r="BI148" s="141">
        <f>IF(N148="nulová",J148,0)</f>
        <v>0</v>
      </c>
      <c r="BJ148" s="18" t="s">
        <v>84</v>
      </c>
      <c r="BK148" s="141">
        <f>ROUND(I148*H148,2)</f>
        <v>0</v>
      </c>
      <c r="BL148" s="18" t="s">
        <v>124</v>
      </c>
      <c r="BM148" s="140" t="s">
        <v>2704</v>
      </c>
    </row>
    <row r="149" spans="2:47" s="1" customFormat="1" ht="12">
      <c r="B149" s="33"/>
      <c r="D149" s="142" t="s">
        <v>199</v>
      </c>
      <c r="F149" s="143" t="s">
        <v>2703</v>
      </c>
      <c r="I149" s="144"/>
      <c r="L149" s="33"/>
      <c r="M149" s="145"/>
      <c r="T149" s="54"/>
      <c r="AT149" s="18" t="s">
        <v>199</v>
      </c>
      <c r="AU149" s="18" t="s">
        <v>86</v>
      </c>
    </row>
    <row r="150" spans="2:51" s="14" customFormat="1" ht="12">
      <c r="B150" s="162"/>
      <c r="D150" s="142" t="s">
        <v>203</v>
      </c>
      <c r="E150" s="163" t="s">
        <v>19</v>
      </c>
      <c r="F150" s="164" t="s">
        <v>2700</v>
      </c>
      <c r="H150" s="163" t="s">
        <v>19</v>
      </c>
      <c r="I150" s="165"/>
      <c r="L150" s="162"/>
      <c r="M150" s="166"/>
      <c r="T150" s="167"/>
      <c r="AT150" s="163" t="s">
        <v>203</v>
      </c>
      <c r="AU150" s="163" t="s">
        <v>86</v>
      </c>
      <c r="AV150" s="14" t="s">
        <v>84</v>
      </c>
      <c r="AW150" s="14" t="s">
        <v>37</v>
      </c>
      <c r="AX150" s="14" t="s">
        <v>76</v>
      </c>
      <c r="AY150" s="163" t="s">
        <v>192</v>
      </c>
    </row>
    <row r="151" spans="2:51" s="12" customFormat="1" ht="12">
      <c r="B151" s="148"/>
      <c r="D151" s="142" t="s">
        <v>203</v>
      </c>
      <c r="E151" s="149" t="s">
        <v>19</v>
      </c>
      <c r="F151" s="150" t="s">
        <v>2701</v>
      </c>
      <c r="H151" s="151">
        <v>12</v>
      </c>
      <c r="I151" s="152"/>
      <c r="L151" s="148"/>
      <c r="M151" s="153"/>
      <c r="T151" s="154"/>
      <c r="AT151" s="149" t="s">
        <v>203</v>
      </c>
      <c r="AU151" s="149" t="s">
        <v>86</v>
      </c>
      <c r="AV151" s="12" t="s">
        <v>86</v>
      </c>
      <c r="AW151" s="12" t="s">
        <v>37</v>
      </c>
      <c r="AX151" s="12" t="s">
        <v>76</v>
      </c>
      <c r="AY151" s="149" t="s">
        <v>192</v>
      </c>
    </row>
    <row r="152" spans="2:51" s="13" customFormat="1" ht="12">
      <c r="B152" s="155"/>
      <c r="D152" s="142" t="s">
        <v>203</v>
      </c>
      <c r="E152" s="156" t="s">
        <v>19</v>
      </c>
      <c r="F152" s="157" t="s">
        <v>206</v>
      </c>
      <c r="H152" s="158">
        <v>12</v>
      </c>
      <c r="I152" s="159"/>
      <c r="L152" s="155"/>
      <c r="M152" s="160"/>
      <c r="T152" s="161"/>
      <c r="AT152" s="156" t="s">
        <v>203</v>
      </c>
      <c r="AU152" s="156" t="s">
        <v>86</v>
      </c>
      <c r="AV152" s="13" t="s">
        <v>124</v>
      </c>
      <c r="AW152" s="13" t="s">
        <v>37</v>
      </c>
      <c r="AX152" s="13" t="s">
        <v>84</v>
      </c>
      <c r="AY152" s="156" t="s">
        <v>192</v>
      </c>
    </row>
    <row r="153" spans="2:65" s="1" customFormat="1" ht="16.5" customHeight="1">
      <c r="B153" s="33"/>
      <c r="C153" s="168" t="s">
        <v>298</v>
      </c>
      <c r="D153" s="168" t="s">
        <v>291</v>
      </c>
      <c r="E153" s="169" t="s">
        <v>2705</v>
      </c>
      <c r="F153" s="170" t="s">
        <v>2706</v>
      </c>
      <c r="G153" s="171" t="s">
        <v>2707</v>
      </c>
      <c r="H153" s="172">
        <v>6</v>
      </c>
      <c r="I153" s="173"/>
      <c r="J153" s="174">
        <f>ROUND(I153*H153,2)</f>
        <v>0</v>
      </c>
      <c r="K153" s="170" t="s">
        <v>19</v>
      </c>
      <c r="L153" s="175"/>
      <c r="M153" s="176" t="s">
        <v>19</v>
      </c>
      <c r="N153" s="177" t="s">
        <v>47</v>
      </c>
      <c r="P153" s="138">
        <f>O153*H153</f>
        <v>0</v>
      </c>
      <c r="Q153" s="138">
        <v>0.0003</v>
      </c>
      <c r="R153" s="138">
        <f>Q153*H153</f>
        <v>0.0018</v>
      </c>
      <c r="S153" s="138">
        <v>0</v>
      </c>
      <c r="T153" s="139">
        <f>S153*H153</f>
        <v>0</v>
      </c>
      <c r="AR153" s="140" t="s">
        <v>248</v>
      </c>
      <c r="AT153" s="140" t="s">
        <v>291</v>
      </c>
      <c r="AU153" s="140" t="s">
        <v>86</v>
      </c>
      <c r="AY153" s="18" t="s">
        <v>192</v>
      </c>
      <c r="BE153" s="141">
        <f>IF(N153="základní",J153,0)</f>
        <v>0</v>
      </c>
      <c r="BF153" s="141">
        <f>IF(N153="snížená",J153,0)</f>
        <v>0</v>
      </c>
      <c r="BG153" s="141">
        <f>IF(N153="zákl. přenesená",J153,0)</f>
        <v>0</v>
      </c>
      <c r="BH153" s="141">
        <f>IF(N153="sníž. přenesená",J153,0)</f>
        <v>0</v>
      </c>
      <c r="BI153" s="141">
        <f>IF(N153="nulová",J153,0)</f>
        <v>0</v>
      </c>
      <c r="BJ153" s="18" t="s">
        <v>84</v>
      </c>
      <c r="BK153" s="141">
        <f>ROUND(I153*H153,2)</f>
        <v>0</v>
      </c>
      <c r="BL153" s="18" t="s">
        <v>124</v>
      </c>
      <c r="BM153" s="140" t="s">
        <v>2708</v>
      </c>
    </row>
    <row r="154" spans="2:47" s="1" customFormat="1" ht="12">
      <c r="B154" s="33"/>
      <c r="D154" s="142" t="s">
        <v>199</v>
      </c>
      <c r="F154" s="143" t="s">
        <v>2706</v>
      </c>
      <c r="I154" s="144"/>
      <c r="L154" s="33"/>
      <c r="M154" s="145"/>
      <c r="T154" s="54"/>
      <c r="AT154" s="18" t="s">
        <v>199</v>
      </c>
      <c r="AU154" s="18" t="s">
        <v>86</v>
      </c>
    </row>
    <row r="155" spans="2:51" s="14" customFormat="1" ht="12">
      <c r="B155" s="162"/>
      <c r="D155" s="142" t="s">
        <v>203</v>
      </c>
      <c r="E155" s="163" t="s">
        <v>19</v>
      </c>
      <c r="F155" s="164" t="s">
        <v>2709</v>
      </c>
      <c r="H155" s="163" t="s">
        <v>19</v>
      </c>
      <c r="I155" s="165"/>
      <c r="L155" s="162"/>
      <c r="M155" s="166"/>
      <c r="T155" s="167"/>
      <c r="AT155" s="163" t="s">
        <v>203</v>
      </c>
      <c r="AU155" s="163" t="s">
        <v>86</v>
      </c>
      <c r="AV155" s="14" t="s">
        <v>84</v>
      </c>
      <c r="AW155" s="14" t="s">
        <v>37</v>
      </c>
      <c r="AX155" s="14" t="s">
        <v>76</v>
      </c>
      <c r="AY155" s="163" t="s">
        <v>192</v>
      </c>
    </row>
    <row r="156" spans="2:51" s="12" customFormat="1" ht="12">
      <c r="B156" s="148"/>
      <c r="D156" s="142" t="s">
        <v>203</v>
      </c>
      <c r="E156" s="149" t="s">
        <v>19</v>
      </c>
      <c r="F156" s="150" t="s">
        <v>2710</v>
      </c>
      <c r="H156" s="151">
        <v>6</v>
      </c>
      <c r="I156" s="152"/>
      <c r="L156" s="148"/>
      <c r="M156" s="153"/>
      <c r="T156" s="154"/>
      <c r="AT156" s="149" t="s">
        <v>203</v>
      </c>
      <c r="AU156" s="149" t="s">
        <v>86</v>
      </c>
      <c r="AV156" s="12" t="s">
        <v>86</v>
      </c>
      <c r="AW156" s="12" t="s">
        <v>37</v>
      </c>
      <c r="AX156" s="12" t="s">
        <v>76</v>
      </c>
      <c r="AY156" s="149" t="s">
        <v>192</v>
      </c>
    </row>
    <row r="157" spans="2:51" s="13" customFormat="1" ht="12">
      <c r="B157" s="155"/>
      <c r="D157" s="142" t="s">
        <v>203</v>
      </c>
      <c r="E157" s="156" t="s">
        <v>19</v>
      </c>
      <c r="F157" s="157" t="s">
        <v>206</v>
      </c>
      <c r="H157" s="158">
        <v>6</v>
      </c>
      <c r="I157" s="159"/>
      <c r="L157" s="155"/>
      <c r="M157" s="160"/>
      <c r="T157" s="161"/>
      <c r="AT157" s="156" t="s">
        <v>203</v>
      </c>
      <c r="AU157" s="156" t="s">
        <v>86</v>
      </c>
      <c r="AV157" s="13" t="s">
        <v>124</v>
      </c>
      <c r="AW157" s="13" t="s">
        <v>37</v>
      </c>
      <c r="AX157" s="13" t="s">
        <v>84</v>
      </c>
      <c r="AY157" s="156" t="s">
        <v>192</v>
      </c>
    </row>
    <row r="158" spans="2:65" s="1" customFormat="1" ht="16.5" customHeight="1">
      <c r="B158" s="33"/>
      <c r="C158" s="129" t="s">
        <v>8</v>
      </c>
      <c r="D158" s="129" t="s">
        <v>194</v>
      </c>
      <c r="E158" s="130" t="s">
        <v>2711</v>
      </c>
      <c r="F158" s="131" t="s">
        <v>2712</v>
      </c>
      <c r="G158" s="132" t="s">
        <v>123</v>
      </c>
      <c r="H158" s="133">
        <v>7.08</v>
      </c>
      <c r="I158" s="134"/>
      <c r="J158" s="135">
        <f>ROUND(I158*H158,2)</f>
        <v>0</v>
      </c>
      <c r="K158" s="131" t="s">
        <v>19</v>
      </c>
      <c r="L158" s="33"/>
      <c r="M158" s="136" t="s">
        <v>19</v>
      </c>
      <c r="N158" s="137" t="s">
        <v>47</v>
      </c>
      <c r="P158" s="138">
        <f>O158*H158</f>
        <v>0</v>
      </c>
      <c r="Q158" s="138">
        <v>0</v>
      </c>
      <c r="R158" s="138">
        <f>Q158*H158</f>
        <v>0</v>
      </c>
      <c r="S158" s="138">
        <v>0</v>
      </c>
      <c r="T158" s="139">
        <f>S158*H158</f>
        <v>0</v>
      </c>
      <c r="AR158" s="140" t="s">
        <v>124</v>
      </c>
      <c r="AT158" s="140" t="s">
        <v>194</v>
      </c>
      <c r="AU158" s="140" t="s">
        <v>86</v>
      </c>
      <c r="AY158" s="18" t="s">
        <v>192</v>
      </c>
      <c r="BE158" s="141">
        <f>IF(N158="základní",J158,0)</f>
        <v>0</v>
      </c>
      <c r="BF158" s="141">
        <f>IF(N158="snížená",J158,0)</f>
        <v>0</v>
      </c>
      <c r="BG158" s="141">
        <f>IF(N158="zákl. přenesená",J158,0)</f>
        <v>0</v>
      </c>
      <c r="BH158" s="141">
        <f>IF(N158="sníž. přenesená",J158,0)</f>
        <v>0</v>
      </c>
      <c r="BI158" s="141">
        <f>IF(N158="nulová",J158,0)</f>
        <v>0</v>
      </c>
      <c r="BJ158" s="18" t="s">
        <v>84</v>
      </c>
      <c r="BK158" s="141">
        <f>ROUND(I158*H158,2)</f>
        <v>0</v>
      </c>
      <c r="BL158" s="18" t="s">
        <v>124</v>
      </c>
      <c r="BM158" s="140" t="s">
        <v>2713</v>
      </c>
    </row>
    <row r="159" spans="2:47" s="1" customFormat="1" ht="12">
      <c r="B159" s="33"/>
      <c r="D159" s="142" t="s">
        <v>199</v>
      </c>
      <c r="F159" s="143" t="s">
        <v>2712</v>
      </c>
      <c r="I159" s="144"/>
      <c r="L159" s="33"/>
      <c r="M159" s="145"/>
      <c r="T159" s="54"/>
      <c r="AT159" s="18" t="s">
        <v>199</v>
      </c>
      <c r="AU159" s="18" t="s">
        <v>86</v>
      </c>
    </row>
    <row r="160" spans="2:51" s="14" customFormat="1" ht="12">
      <c r="B160" s="162"/>
      <c r="D160" s="142" t="s">
        <v>203</v>
      </c>
      <c r="E160" s="163" t="s">
        <v>19</v>
      </c>
      <c r="F160" s="164" t="s">
        <v>2714</v>
      </c>
      <c r="H160" s="163" t="s">
        <v>19</v>
      </c>
      <c r="I160" s="165"/>
      <c r="L160" s="162"/>
      <c r="M160" s="166"/>
      <c r="T160" s="167"/>
      <c r="AT160" s="163" t="s">
        <v>203</v>
      </c>
      <c r="AU160" s="163" t="s">
        <v>86</v>
      </c>
      <c r="AV160" s="14" t="s">
        <v>84</v>
      </c>
      <c r="AW160" s="14" t="s">
        <v>37</v>
      </c>
      <c r="AX160" s="14" t="s">
        <v>76</v>
      </c>
      <c r="AY160" s="163" t="s">
        <v>192</v>
      </c>
    </row>
    <row r="161" spans="2:51" s="12" customFormat="1" ht="12">
      <c r="B161" s="148"/>
      <c r="D161" s="142" t="s">
        <v>203</v>
      </c>
      <c r="E161" s="149" t="s">
        <v>19</v>
      </c>
      <c r="F161" s="150" t="s">
        <v>2715</v>
      </c>
      <c r="H161" s="151">
        <v>7.08</v>
      </c>
      <c r="I161" s="152"/>
      <c r="L161" s="148"/>
      <c r="M161" s="153"/>
      <c r="T161" s="154"/>
      <c r="AT161" s="149" t="s">
        <v>203</v>
      </c>
      <c r="AU161" s="149" t="s">
        <v>86</v>
      </c>
      <c r="AV161" s="12" t="s">
        <v>86</v>
      </c>
      <c r="AW161" s="12" t="s">
        <v>37</v>
      </c>
      <c r="AX161" s="12" t="s">
        <v>76</v>
      </c>
      <c r="AY161" s="149" t="s">
        <v>192</v>
      </c>
    </row>
    <row r="162" spans="2:51" s="13" customFormat="1" ht="12">
      <c r="B162" s="155"/>
      <c r="D162" s="142" t="s">
        <v>203</v>
      </c>
      <c r="E162" s="156" t="s">
        <v>19</v>
      </c>
      <c r="F162" s="157" t="s">
        <v>206</v>
      </c>
      <c r="H162" s="158">
        <v>7.08</v>
      </c>
      <c r="I162" s="159"/>
      <c r="L162" s="155"/>
      <c r="M162" s="160"/>
      <c r="T162" s="161"/>
      <c r="AT162" s="156" t="s">
        <v>203</v>
      </c>
      <c r="AU162" s="156" t="s">
        <v>86</v>
      </c>
      <c r="AV162" s="13" t="s">
        <v>124</v>
      </c>
      <c r="AW162" s="13" t="s">
        <v>37</v>
      </c>
      <c r="AX162" s="13" t="s">
        <v>84</v>
      </c>
      <c r="AY162" s="156" t="s">
        <v>192</v>
      </c>
    </row>
    <row r="163" spans="2:65" s="1" customFormat="1" ht="16.5" customHeight="1">
      <c r="B163" s="33"/>
      <c r="C163" s="129" t="s">
        <v>312</v>
      </c>
      <c r="D163" s="129" t="s">
        <v>194</v>
      </c>
      <c r="E163" s="130" t="s">
        <v>2716</v>
      </c>
      <c r="F163" s="131" t="s">
        <v>2717</v>
      </c>
      <c r="G163" s="132" t="s">
        <v>123</v>
      </c>
      <c r="H163" s="133">
        <v>12</v>
      </c>
      <c r="I163" s="134"/>
      <c r="J163" s="135">
        <f>ROUND(I163*H163,2)</f>
        <v>0</v>
      </c>
      <c r="K163" s="131" t="s">
        <v>19</v>
      </c>
      <c r="L163" s="33"/>
      <c r="M163" s="136" t="s">
        <v>19</v>
      </c>
      <c r="N163" s="137" t="s">
        <v>47</v>
      </c>
      <c r="P163" s="138">
        <f>O163*H163</f>
        <v>0</v>
      </c>
      <c r="Q163" s="138">
        <v>0.00069</v>
      </c>
      <c r="R163" s="138">
        <f>Q163*H163</f>
        <v>0.00828</v>
      </c>
      <c r="S163" s="138">
        <v>0</v>
      </c>
      <c r="T163" s="139">
        <f>S163*H163</f>
        <v>0</v>
      </c>
      <c r="AR163" s="140" t="s">
        <v>124</v>
      </c>
      <c r="AT163" s="140" t="s">
        <v>194</v>
      </c>
      <c r="AU163" s="140" t="s">
        <v>86</v>
      </c>
      <c r="AY163" s="18" t="s">
        <v>192</v>
      </c>
      <c r="BE163" s="141">
        <f>IF(N163="základní",J163,0)</f>
        <v>0</v>
      </c>
      <c r="BF163" s="141">
        <f>IF(N163="snížená",J163,0)</f>
        <v>0</v>
      </c>
      <c r="BG163" s="141">
        <f>IF(N163="zákl. přenesená",J163,0)</f>
        <v>0</v>
      </c>
      <c r="BH163" s="141">
        <f>IF(N163="sníž. přenesená",J163,0)</f>
        <v>0</v>
      </c>
      <c r="BI163" s="141">
        <f>IF(N163="nulová",J163,0)</f>
        <v>0</v>
      </c>
      <c r="BJ163" s="18" t="s">
        <v>84</v>
      </c>
      <c r="BK163" s="141">
        <f>ROUND(I163*H163,2)</f>
        <v>0</v>
      </c>
      <c r="BL163" s="18" t="s">
        <v>124</v>
      </c>
      <c r="BM163" s="140" t="s">
        <v>2718</v>
      </c>
    </row>
    <row r="164" spans="2:47" s="1" customFormat="1" ht="12">
      <c r="B164" s="33"/>
      <c r="D164" s="142" t="s">
        <v>199</v>
      </c>
      <c r="F164" s="143" t="s">
        <v>2719</v>
      </c>
      <c r="I164" s="144"/>
      <c r="L164" s="33"/>
      <c r="M164" s="145"/>
      <c r="T164" s="54"/>
      <c r="AT164" s="18" t="s">
        <v>199</v>
      </c>
      <c r="AU164" s="18" t="s">
        <v>86</v>
      </c>
    </row>
    <row r="165" spans="2:51" s="14" customFormat="1" ht="12">
      <c r="B165" s="162"/>
      <c r="D165" s="142" t="s">
        <v>203</v>
      </c>
      <c r="E165" s="163" t="s">
        <v>19</v>
      </c>
      <c r="F165" s="164" t="s">
        <v>2720</v>
      </c>
      <c r="H165" s="163" t="s">
        <v>19</v>
      </c>
      <c r="I165" s="165"/>
      <c r="L165" s="162"/>
      <c r="M165" s="166"/>
      <c r="T165" s="167"/>
      <c r="AT165" s="163" t="s">
        <v>203</v>
      </c>
      <c r="AU165" s="163" t="s">
        <v>86</v>
      </c>
      <c r="AV165" s="14" t="s">
        <v>84</v>
      </c>
      <c r="AW165" s="14" t="s">
        <v>37</v>
      </c>
      <c r="AX165" s="14" t="s">
        <v>76</v>
      </c>
      <c r="AY165" s="163" t="s">
        <v>192</v>
      </c>
    </row>
    <row r="166" spans="2:51" s="12" customFormat="1" ht="12">
      <c r="B166" s="148"/>
      <c r="D166" s="142" t="s">
        <v>203</v>
      </c>
      <c r="E166" s="149" t="s">
        <v>19</v>
      </c>
      <c r="F166" s="150" t="s">
        <v>2701</v>
      </c>
      <c r="H166" s="151">
        <v>12</v>
      </c>
      <c r="I166" s="152"/>
      <c r="L166" s="148"/>
      <c r="M166" s="153"/>
      <c r="T166" s="154"/>
      <c r="AT166" s="149" t="s">
        <v>203</v>
      </c>
      <c r="AU166" s="149" t="s">
        <v>86</v>
      </c>
      <c r="AV166" s="12" t="s">
        <v>86</v>
      </c>
      <c r="AW166" s="12" t="s">
        <v>37</v>
      </c>
      <c r="AX166" s="12" t="s">
        <v>76</v>
      </c>
      <c r="AY166" s="149" t="s">
        <v>192</v>
      </c>
    </row>
    <row r="167" spans="2:51" s="13" customFormat="1" ht="12">
      <c r="B167" s="155"/>
      <c r="D167" s="142" t="s">
        <v>203</v>
      </c>
      <c r="E167" s="156" t="s">
        <v>19</v>
      </c>
      <c r="F167" s="157" t="s">
        <v>206</v>
      </c>
      <c r="H167" s="158">
        <v>12</v>
      </c>
      <c r="I167" s="159"/>
      <c r="L167" s="155"/>
      <c r="M167" s="160"/>
      <c r="T167" s="161"/>
      <c r="AT167" s="156" t="s">
        <v>203</v>
      </c>
      <c r="AU167" s="156" t="s">
        <v>86</v>
      </c>
      <c r="AV167" s="13" t="s">
        <v>124</v>
      </c>
      <c r="AW167" s="13" t="s">
        <v>37</v>
      </c>
      <c r="AX167" s="13" t="s">
        <v>84</v>
      </c>
      <c r="AY167" s="156" t="s">
        <v>192</v>
      </c>
    </row>
    <row r="168" spans="2:65" s="1" customFormat="1" ht="16.5" customHeight="1">
      <c r="B168" s="33"/>
      <c r="C168" s="168" t="s">
        <v>319</v>
      </c>
      <c r="D168" s="168" t="s">
        <v>291</v>
      </c>
      <c r="E168" s="169" t="s">
        <v>2721</v>
      </c>
      <c r="F168" s="170" t="s">
        <v>2722</v>
      </c>
      <c r="G168" s="171" t="s">
        <v>123</v>
      </c>
      <c r="H168" s="172">
        <v>12</v>
      </c>
      <c r="I168" s="173"/>
      <c r="J168" s="174">
        <f>ROUND(I168*H168,2)</f>
        <v>0</v>
      </c>
      <c r="K168" s="170" t="s">
        <v>19</v>
      </c>
      <c r="L168" s="175"/>
      <c r="M168" s="176" t="s">
        <v>19</v>
      </c>
      <c r="N168" s="177" t="s">
        <v>47</v>
      </c>
      <c r="P168" s="138">
        <f>O168*H168</f>
        <v>0</v>
      </c>
      <c r="Q168" s="138">
        <v>0</v>
      </c>
      <c r="R168" s="138">
        <f>Q168*H168</f>
        <v>0</v>
      </c>
      <c r="S168" s="138">
        <v>0</v>
      </c>
      <c r="T168" s="139">
        <f>S168*H168</f>
        <v>0</v>
      </c>
      <c r="AR168" s="140" t="s">
        <v>248</v>
      </c>
      <c r="AT168" s="140" t="s">
        <v>291</v>
      </c>
      <c r="AU168" s="140" t="s">
        <v>86</v>
      </c>
      <c r="AY168" s="18" t="s">
        <v>192</v>
      </c>
      <c r="BE168" s="141">
        <f>IF(N168="základní",J168,0)</f>
        <v>0</v>
      </c>
      <c r="BF168" s="141">
        <f>IF(N168="snížená",J168,0)</f>
        <v>0</v>
      </c>
      <c r="BG168" s="141">
        <f>IF(N168="zákl. přenesená",J168,0)</f>
        <v>0</v>
      </c>
      <c r="BH168" s="141">
        <f>IF(N168="sníž. přenesená",J168,0)</f>
        <v>0</v>
      </c>
      <c r="BI168" s="141">
        <f>IF(N168="nulová",J168,0)</f>
        <v>0</v>
      </c>
      <c r="BJ168" s="18" t="s">
        <v>84</v>
      </c>
      <c r="BK168" s="141">
        <f>ROUND(I168*H168,2)</f>
        <v>0</v>
      </c>
      <c r="BL168" s="18" t="s">
        <v>124</v>
      </c>
      <c r="BM168" s="140" t="s">
        <v>2723</v>
      </c>
    </row>
    <row r="169" spans="2:47" s="1" customFormat="1" ht="12">
      <c r="B169" s="33"/>
      <c r="D169" s="142" t="s">
        <v>199</v>
      </c>
      <c r="F169" s="143" t="s">
        <v>2722</v>
      </c>
      <c r="I169" s="144"/>
      <c r="L169" s="33"/>
      <c r="M169" s="145"/>
      <c r="T169" s="54"/>
      <c r="AT169" s="18" t="s">
        <v>199</v>
      </c>
      <c r="AU169" s="18" t="s">
        <v>86</v>
      </c>
    </row>
    <row r="170" spans="2:51" s="14" customFormat="1" ht="12">
      <c r="B170" s="162"/>
      <c r="D170" s="142" t="s">
        <v>203</v>
      </c>
      <c r="E170" s="163" t="s">
        <v>19</v>
      </c>
      <c r="F170" s="164" t="s">
        <v>2720</v>
      </c>
      <c r="H170" s="163" t="s">
        <v>19</v>
      </c>
      <c r="I170" s="165"/>
      <c r="L170" s="162"/>
      <c r="M170" s="166"/>
      <c r="T170" s="167"/>
      <c r="AT170" s="163" t="s">
        <v>203</v>
      </c>
      <c r="AU170" s="163" t="s">
        <v>86</v>
      </c>
      <c r="AV170" s="14" t="s">
        <v>84</v>
      </c>
      <c r="AW170" s="14" t="s">
        <v>37</v>
      </c>
      <c r="AX170" s="14" t="s">
        <v>76</v>
      </c>
      <c r="AY170" s="163" t="s">
        <v>192</v>
      </c>
    </row>
    <row r="171" spans="2:51" s="12" customFormat="1" ht="12">
      <c r="B171" s="148"/>
      <c r="D171" s="142" t="s">
        <v>203</v>
      </c>
      <c r="E171" s="149" t="s">
        <v>19</v>
      </c>
      <c r="F171" s="150" t="s">
        <v>2701</v>
      </c>
      <c r="H171" s="151">
        <v>12</v>
      </c>
      <c r="I171" s="152"/>
      <c r="L171" s="148"/>
      <c r="M171" s="153"/>
      <c r="T171" s="154"/>
      <c r="AT171" s="149" t="s">
        <v>203</v>
      </c>
      <c r="AU171" s="149" t="s">
        <v>86</v>
      </c>
      <c r="AV171" s="12" t="s">
        <v>86</v>
      </c>
      <c r="AW171" s="12" t="s">
        <v>37</v>
      </c>
      <c r="AX171" s="12" t="s">
        <v>76</v>
      </c>
      <c r="AY171" s="149" t="s">
        <v>192</v>
      </c>
    </row>
    <row r="172" spans="2:51" s="13" customFormat="1" ht="12">
      <c r="B172" s="155"/>
      <c r="D172" s="142" t="s">
        <v>203</v>
      </c>
      <c r="E172" s="156" t="s">
        <v>19</v>
      </c>
      <c r="F172" s="157" t="s">
        <v>206</v>
      </c>
      <c r="H172" s="158">
        <v>12</v>
      </c>
      <c r="I172" s="159"/>
      <c r="L172" s="155"/>
      <c r="M172" s="160"/>
      <c r="T172" s="161"/>
      <c r="AT172" s="156" t="s">
        <v>203</v>
      </c>
      <c r="AU172" s="156" t="s">
        <v>86</v>
      </c>
      <c r="AV172" s="13" t="s">
        <v>124</v>
      </c>
      <c r="AW172" s="13" t="s">
        <v>37</v>
      </c>
      <c r="AX172" s="13" t="s">
        <v>84</v>
      </c>
      <c r="AY172" s="156" t="s">
        <v>192</v>
      </c>
    </row>
    <row r="173" spans="2:65" s="1" customFormat="1" ht="16.5" customHeight="1">
      <c r="B173" s="33"/>
      <c r="C173" s="129" t="s">
        <v>325</v>
      </c>
      <c r="D173" s="129" t="s">
        <v>194</v>
      </c>
      <c r="E173" s="130" t="s">
        <v>2724</v>
      </c>
      <c r="F173" s="131" t="s">
        <v>2725</v>
      </c>
      <c r="G173" s="132" t="s">
        <v>146</v>
      </c>
      <c r="H173" s="133">
        <v>4</v>
      </c>
      <c r="I173" s="134"/>
      <c r="J173" s="135">
        <f>ROUND(I173*H173,2)</f>
        <v>0</v>
      </c>
      <c r="K173" s="131" t="s">
        <v>19</v>
      </c>
      <c r="L173" s="33"/>
      <c r="M173" s="136" t="s">
        <v>19</v>
      </c>
      <c r="N173" s="137" t="s">
        <v>47</v>
      </c>
      <c r="P173" s="138">
        <f>O173*H173</f>
        <v>0</v>
      </c>
      <c r="Q173" s="138">
        <v>0.00128</v>
      </c>
      <c r="R173" s="138">
        <f>Q173*H173</f>
        <v>0.00512</v>
      </c>
      <c r="S173" s="138">
        <v>0</v>
      </c>
      <c r="T173" s="139">
        <f>S173*H173</f>
        <v>0</v>
      </c>
      <c r="AR173" s="140" t="s">
        <v>124</v>
      </c>
      <c r="AT173" s="140" t="s">
        <v>194</v>
      </c>
      <c r="AU173" s="140" t="s">
        <v>86</v>
      </c>
      <c r="AY173" s="18" t="s">
        <v>192</v>
      </c>
      <c r="BE173" s="141">
        <f>IF(N173="základní",J173,0)</f>
        <v>0</v>
      </c>
      <c r="BF173" s="141">
        <f>IF(N173="snížená",J173,0)</f>
        <v>0</v>
      </c>
      <c r="BG173" s="141">
        <f>IF(N173="zákl. přenesená",J173,0)</f>
        <v>0</v>
      </c>
      <c r="BH173" s="141">
        <f>IF(N173="sníž. přenesená",J173,0)</f>
        <v>0</v>
      </c>
      <c r="BI173" s="141">
        <f>IF(N173="nulová",J173,0)</f>
        <v>0</v>
      </c>
      <c r="BJ173" s="18" t="s">
        <v>84</v>
      </c>
      <c r="BK173" s="141">
        <f>ROUND(I173*H173,2)</f>
        <v>0</v>
      </c>
      <c r="BL173" s="18" t="s">
        <v>124</v>
      </c>
      <c r="BM173" s="140" t="s">
        <v>2726</v>
      </c>
    </row>
    <row r="174" spans="2:47" s="1" customFormat="1" ht="12">
      <c r="B174" s="33"/>
      <c r="D174" s="142" t="s">
        <v>199</v>
      </c>
      <c r="F174" s="143" t="s">
        <v>2727</v>
      </c>
      <c r="I174" s="144"/>
      <c r="L174" s="33"/>
      <c r="M174" s="145"/>
      <c r="T174" s="54"/>
      <c r="AT174" s="18" t="s">
        <v>199</v>
      </c>
      <c r="AU174" s="18" t="s">
        <v>86</v>
      </c>
    </row>
    <row r="175" spans="2:51" s="14" customFormat="1" ht="12">
      <c r="B175" s="162"/>
      <c r="D175" s="142" t="s">
        <v>203</v>
      </c>
      <c r="E175" s="163" t="s">
        <v>19</v>
      </c>
      <c r="F175" s="164" t="s">
        <v>2690</v>
      </c>
      <c r="H175" s="163" t="s">
        <v>19</v>
      </c>
      <c r="I175" s="165"/>
      <c r="L175" s="162"/>
      <c r="M175" s="166"/>
      <c r="T175" s="167"/>
      <c r="AT175" s="163" t="s">
        <v>203</v>
      </c>
      <c r="AU175" s="163" t="s">
        <v>86</v>
      </c>
      <c r="AV175" s="14" t="s">
        <v>84</v>
      </c>
      <c r="AW175" s="14" t="s">
        <v>37</v>
      </c>
      <c r="AX175" s="14" t="s">
        <v>76</v>
      </c>
      <c r="AY175" s="163" t="s">
        <v>192</v>
      </c>
    </row>
    <row r="176" spans="2:51" s="12" customFormat="1" ht="12">
      <c r="B176" s="148"/>
      <c r="D176" s="142" t="s">
        <v>203</v>
      </c>
      <c r="E176" s="149" t="s">
        <v>19</v>
      </c>
      <c r="F176" s="150" t="s">
        <v>124</v>
      </c>
      <c r="H176" s="151">
        <v>4</v>
      </c>
      <c r="I176" s="152"/>
      <c r="L176" s="148"/>
      <c r="M176" s="153"/>
      <c r="T176" s="154"/>
      <c r="AT176" s="149" t="s">
        <v>203</v>
      </c>
      <c r="AU176" s="149" t="s">
        <v>86</v>
      </c>
      <c r="AV176" s="12" t="s">
        <v>86</v>
      </c>
      <c r="AW176" s="12" t="s">
        <v>37</v>
      </c>
      <c r="AX176" s="12" t="s">
        <v>76</v>
      </c>
      <c r="AY176" s="149" t="s">
        <v>192</v>
      </c>
    </row>
    <row r="177" spans="2:51" s="13" customFormat="1" ht="12">
      <c r="B177" s="155"/>
      <c r="D177" s="142" t="s">
        <v>203</v>
      </c>
      <c r="E177" s="156" t="s">
        <v>19</v>
      </c>
      <c r="F177" s="157" t="s">
        <v>206</v>
      </c>
      <c r="H177" s="158">
        <v>4</v>
      </c>
      <c r="I177" s="159"/>
      <c r="L177" s="155"/>
      <c r="M177" s="160"/>
      <c r="T177" s="161"/>
      <c r="AT177" s="156" t="s">
        <v>203</v>
      </c>
      <c r="AU177" s="156" t="s">
        <v>86</v>
      </c>
      <c r="AV177" s="13" t="s">
        <v>124</v>
      </c>
      <c r="AW177" s="13" t="s">
        <v>37</v>
      </c>
      <c r="AX177" s="13" t="s">
        <v>84</v>
      </c>
      <c r="AY177" s="156" t="s">
        <v>192</v>
      </c>
    </row>
    <row r="178" spans="2:65" s="1" customFormat="1" ht="16.5" customHeight="1">
      <c r="B178" s="33"/>
      <c r="C178" s="129" t="s">
        <v>328</v>
      </c>
      <c r="D178" s="129" t="s">
        <v>194</v>
      </c>
      <c r="E178" s="130" t="s">
        <v>2728</v>
      </c>
      <c r="F178" s="131" t="s">
        <v>2729</v>
      </c>
      <c r="G178" s="132" t="s">
        <v>146</v>
      </c>
      <c r="H178" s="133">
        <v>4</v>
      </c>
      <c r="I178" s="134"/>
      <c r="J178" s="135">
        <f>ROUND(I178*H178,2)</f>
        <v>0</v>
      </c>
      <c r="K178" s="131" t="s">
        <v>19</v>
      </c>
      <c r="L178" s="33"/>
      <c r="M178" s="136" t="s">
        <v>19</v>
      </c>
      <c r="N178" s="137" t="s">
        <v>47</v>
      </c>
      <c r="P178" s="138">
        <f>O178*H178</f>
        <v>0</v>
      </c>
      <c r="Q178" s="138">
        <v>0</v>
      </c>
      <c r="R178" s="138">
        <f>Q178*H178</f>
        <v>0</v>
      </c>
      <c r="S178" s="138">
        <v>0</v>
      </c>
      <c r="T178" s="139">
        <f>S178*H178</f>
        <v>0</v>
      </c>
      <c r="AR178" s="140" t="s">
        <v>124</v>
      </c>
      <c r="AT178" s="140" t="s">
        <v>194</v>
      </c>
      <c r="AU178" s="140" t="s">
        <v>86</v>
      </c>
      <c r="AY178" s="18" t="s">
        <v>192</v>
      </c>
      <c r="BE178" s="141">
        <f>IF(N178="základní",J178,0)</f>
        <v>0</v>
      </c>
      <c r="BF178" s="141">
        <f>IF(N178="snížená",J178,0)</f>
        <v>0</v>
      </c>
      <c r="BG178" s="141">
        <f>IF(N178="zákl. přenesená",J178,0)</f>
        <v>0</v>
      </c>
      <c r="BH178" s="141">
        <f>IF(N178="sníž. přenesená",J178,0)</f>
        <v>0</v>
      </c>
      <c r="BI178" s="141">
        <f>IF(N178="nulová",J178,0)</f>
        <v>0</v>
      </c>
      <c r="BJ178" s="18" t="s">
        <v>84</v>
      </c>
      <c r="BK178" s="141">
        <f>ROUND(I178*H178,2)</f>
        <v>0</v>
      </c>
      <c r="BL178" s="18" t="s">
        <v>124</v>
      </c>
      <c r="BM178" s="140" t="s">
        <v>2730</v>
      </c>
    </row>
    <row r="179" spans="2:47" s="1" customFormat="1" ht="12">
      <c r="B179" s="33"/>
      <c r="D179" s="142" t="s">
        <v>199</v>
      </c>
      <c r="F179" s="143" t="s">
        <v>2731</v>
      </c>
      <c r="I179" s="144"/>
      <c r="L179" s="33"/>
      <c r="M179" s="145"/>
      <c r="T179" s="54"/>
      <c r="AT179" s="18" t="s">
        <v>199</v>
      </c>
      <c r="AU179" s="18" t="s">
        <v>86</v>
      </c>
    </row>
    <row r="180" spans="2:51" s="14" customFormat="1" ht="12">
      <c r="B180" s="162"/>
      <c r="D180" s="142" t="s">
        <v>203</v>
      </c>
      <c r="E180" s="163" t="s">
        <v>19</v>
      </c>
      <c r="F180" s="164" t="s">
        <v>2732</v>
      </c>
      <c r="H180" s="163" t="s">
        <v>19</v>
      </c>
      <c r="I180" s="165"/>
      <c r="L180" s="162"/>
      <c r="M180" s="166"/>
      <c r="T180" s="167"/>
      <c r="AT180" s="163" t="s">
        <v>203</v>
      </c>
      <c r="AU180" s="163" t="s">
        <v>86</v>
      </c>
      <c r="AV180" s="14" t="s">
        <v>84</v>
      </c>
      <c r="AW180" s="14" t="s">
        <v>37</v>
      </c>
      <c r="AX180" s="14" t="s">
        <v>76</v>
      </c>
      <c r="AY180" s="163" t="s">
        <v>192</v>
      </c>
    </row>
    <row r="181" spans="2:51" s="12" customFormat="1" ht="12">
      <c r="B181" s="148"/>
      <c r="D181" s="142" t="s">
        <v>203</v>
      </c>
      <c r="E181" s="149" t="s">
        <v>19</v>
      </c>
      <c r="F181" s="150" t="s">
        <v>124</v>
      </c>
      <c r="H181" s="151">
        <v>4</v>
      </c>
      <c r="I181" s="152"/>
      <c r="L181" s="148"/>
      <c r="M181" s="153"/>
      <c r="T181" s="154"/>
      <c r="AT181" s="149" t="s">
        <v>203</v>
      </c>
      <c r="AU181" s="149" t="s">
        <v>86</v>
      </c>
      <c r="AV181" s="12" t="s">
        <v>86</v>
      </c>
      <c r="AW181" s="12" t="s">
        <v>37</v>
      </c>
      <c r="AX181" s="12" t="s">
        <v>76</v>
      </c>
      <c r="AY181" s="149" t="s">
        <v>192</v>
      </c>
    </row>
    <row r="182" spans="2:51" s="13" customFormat="1" ht="12">
      <c r="B182" s="155"/>
      <c r="D182" s="142" t="s">
        <v>203</v>
      </c>
      <c r="E182" s="156" t="s">
        <v>19</v>
      </c>
      <c r="F182" s="157" t="s">
        <v>206</v>
      </c>
      <c r="H182" s="158">
        <v>4</v>
      </c>
      <c r="I182" s="159"/>
      <c r="L182" s="155"/>
      <c r="M182" s="160"/>
      <c r="T182" s="161"/>
      <c r="AT182" s="156" t="s">
        <v>203</v>
      </c>
      <c r="AU182" s="156" t="s">
        <v>86</v>
      </c>
      <c r="AV182" s="13" t="s">
        <v>124</v>
      </c>
      <c r="AW182" s="13" t="s">
        <v>37</v>
      </c>
      <c r="AX182" s="13" t="s">
        <v>84</v>
      </c>
      <c r="AY182" s="156" t="s">
        <v>192</v>
      </c>
    </row>
    <row r="183" spans="2:65" s="1" customFormat="1" ht="16.5" customHeight="1">
      <c r="B183" s="33"/>
      <c r="C183" s="129" t="s">
        <v>334</v>
      </c>
      <c r="D183" s="129" t="s">
        <v>194</v>
      </c>
      <c r="E183" s="130" t="s">
        <v>401</v>
      </c>
      <c r="F183" s="131" t="s">
        <v>402</v>
      </c>
      <c r="G183" s="132" t="s">
        <v>123</v>
      </c>
      <c r="H183" s="133">
        <v>7.08</v>
      </c>
      <c r="I183" s="134"/>
      <c r="J183" s="135">
        <f>ROUND(I183*H183,2)</f>
        <v>0</v>
      </c>
      <c r="K183" s="131" t="s">
        <v>19</v>
      </c>
      <c r="L183" s="33"/>
      <c r="M183" s="136" t="s">
        <v>19</v>
      </c>
      <c r="N183" s="137" t="s">
        <v>47</v>
      </c>
      <c r="P183" s="138">
        <f>O183*H183</f>
        <v>0</v>
      </c>
      <c r="Q183" s="138">
        <v>0</v>
      </c>
      <c r="R183" s="138">
        <f>Q183*H183</f>
        <v>0</v>
      </c>
      <c r="S183" s="138">
        <v>0</v>
      </c>
      <c r="T183" s="139">
        <f>S183*H183</f>
        <v>0</v>
      </c>
      <c r="AR183" s="140" t="s">
        <v>124</v>
      </c>
      <c r="AT183" s="140" t="s">
        <v>194</v>
      </c>
      <c r="AU183" s="140" t="s">
        <v>86</v>
      </c>
      <c r="AY183" s="18" t="s">
        <v>192</v>
      </c>
      <c r="BE183" s="141">
        <f>IF(N183="základní",J183,0)</f>
        <v>0</v>
      </c>
      <c r="BF183" s="141">
        <f>IF(N183="snížená",J183,0)</f>
        <v>0</v>
      </c>
      <c r="BG183" s="141">
        <f>IF(N183="zákl. přenesená",J183,0)</f>
        <v>0</v>
      </c>
      <c r="BH183" s="141">
        <f>IF(N183="sníž. přenesená",J183,0)</f>
        <v>0</v>
      </c>
      <c r="BI183" s="141">
        <f>IF(N183="nulová",J183,0)</f>
        <v>0</v>
      </c>
      <c r="BJ183" s="18" t="s">
        <v>84</v>
      </c>
      <c r="BK183" s="141">
        <f>ROUND(I183*H183,2)</f>
        <v>0</v>
      </c>
      <c r="BL183" s="18" t="s">
        <v>124</v>
      </c>
      <c r="BM183" s="140" t="s">
        <v>2733</v>
      </c>
    </row>
    <row r="184" spans="2:47" s="1" customFormat="1" ht="12">
      <c r="B184" s="33"/>
      <c r="D184" s="142" t="s">
        <v>199</v>
      </c>
      <c r="F184" s="143" t="s">
        <v>404</v>
      </c>
      <c r="I184" s="144"/>
      <c r="L184" s="33"/>
      <c r="M184" s="145"/>
      <c r="T184" s="54"/>
      <c r="AT184" s="18" t="s">
        <v>199</v>
      </c>
      <c r="AU184" s="18" t="s">
        <v>86</v>
      </c>
    </row>
    <row r="185" spans="2:51" s="14" customFormat="1" ht="12">
      <c r="B185" s="162"/>
      <c r="D185" s="142" t="s">
        <v>203</v>
      </c>
      <c r="E185" s="163" t="s">
        <v>19</v>
      </c>
      <c r="F185" s="164" t="s">
        <v>2734</v>
      </c>
      <c r="H185" s="163" t="s">
        <v>19</v>
      </c>
      <c r="I185" s="165"/>
      <c r="L185" s="162"/>
      <c r="M185" s="166"/>
      <c r="T185" s="167"/>
      <c r="AT185" s="163" t="s">
        <v>203</v>
      </c>
      <c r="AU185" s="163" t="s">
        <v>86</v>
      </c>
      <c r="AV185" s="14" t="s">
        <v>84</v>
      </c>
      <c r="AW185" s="14" t="s">
        <v>37</v>
      </c>
      <c r="AX185" s="14" t="s">
        <v>76</v>
      </c>
      <c r="AY185" s="163" t="s">
        <v>192</v>
      </c>
    </row>
    <row r="186" spans="2:51" s="12" customFormat="1" ht="12">
      <c r="B186" s="148"/>
      <c r="D186" s="142" t="s">
        <v>203</v>
      </c>
      <c r="E186" s="149" t="s">
        <v>19</v>
      </c>
      <c r="F186" s="150" t="s">
        <v>2715</v>
      </c>
      <c r="H186" s="151">
        <v>7.08</v>
      </c>
      <c r="I186" s="152"/>
      <c r="L186" s="148"/>
      <c r="M186" s="153"/>
      <c r="T186" s="154"/>
      <c r="AT186" s="149" t="s">
        <v>203</v>
      </c>
      <c r="AU186" s="149" t="s">
        <v>86</v>
      </c>
      <c r="AV186" s="12" t="s">
        <v>86</v>
      </c>
      <c r="AW186" s="12" t="s">
        <v>37</v>
      </c>
      <c r="AX186" s="12" t="s">
        <v>76</v>
      </c>
      <c r="AY186" s="149" t="s">
        <v>192</v>
      </c>
    </row>
    <row r="187" spans="2:51" s="13" customFormat="1" ht="12">
      <c r="B187" s="155"/>
      <c r="D187" s="142" t="s">
        <v>203</v>
      </c>
      <c r="E187" s="156" t="s">
        <v>19</v>
      </c>
      <c r="F187" s="157" t="s">
        <v>206</v>
      </c>
      <c r="H187" s="158">
        <v>7.08</v>
      </c>
      <c r="I187" s="159"/>
      <c r="L187" s="155"/>
      <c r="M187" s="160"/>
      <c r="T187" s="161"/>
      <c r="AT187" s="156" t="s">
        <v>203</v>
      </c>
      <c r="AU187" s="156" t="s">
        <v>86</v>
      </c>
      <c r="AV187" s="13" t="s">
        <v>124</v>
      </c>
      <c r="AW187" s="13" t="s">
        <v>37</v>
      </c>
      <c r="AX187" s="13" t="s">
        <v>84</v>
      </c>
      <c r="AY187" s="156" t="s">
        <v>192</v>
      </c>
    </row>
    <row r="188" spans="2:65" s="1" customFormat="1" ht="16.5" customHeight="1">
      <c r="B188" s="33"/>
      <c r="C188" s="168" t="s">
        <v>7</v>
      </c>
      <c r="D188" s="168" t="s">
        <v>291</v>
      </c>
      <c r="E188" s="169" t="s">
        <v>2735</v>
      </c>
      <c r="F188" s="170" t="s">
        <v>409</v>
      </c>
      <c r="G188" s="171" t="s">
        <v>128</v>
      </c>
      <c r="H188" s="172">
        <v>1.416</v>
      </c>
      <c r="I188" s="173"/>
      <c r="J188" s="174">
        <f>ROUND(I188*H188,2)</f>
        <v>0</v>
      </c>
      <c r="K188" s="170" t="s">
        <v>19</v>
      </c>
      <c r="L188" s="175"/>
      <c r="M188" s="176" t="s">
        <v>19</v>
      </c>
      <c r="N188" s="177" t="s">
        <v>47</v>
      </c>
      <c r="P188" s="138">
        <f>O188*H188</f>
        <v>0</v>
      </c>
      <c r="Q188" s="138">
        <v>0.2</v>
      </c>
      <c r="R188" s="138">
        <f>Q188*H188</f>
        <v>0.2832</v>
      </c>
      <c r="S188" s="138">
        <v>0</v>
      </c>
      <c r="T188" s="139">
        <f>S188*H188</f>
        <v>0</v>
      </c>
      <c r="AR188" s="140" t="s">
        <v>248</v>
      </c>
      <c r="AT188" s="140" t="s">
        <v>291</v>
      </c>
      <c r="AU188" s="140" t="s">
        <v>86</v>
      </c>
      <c r="AY188" s="18" t="s">
        <v>192</v>
      </c>
      <c r="BE188" s="141">
        <f>IF(N188="základní",J188,0)</f>
        <v>0</v>
      </c>
      <c r="BF188" s="141">
        <f>IF(N188="snížená",J188,0)</f>
        <v>0</v>
      </c>
      <c r="BG188" s="141">
        <f>IF(N188="zákl. přenesená",J188,0)</f>
        <v>0</v>
      </c>
      <c r="BH188" s="141">
        <f>IF(N188="sníž. přenesená",J188,0)</f>
        <v>0</v>
      </c>
      <c r="BI188" s="141">
        <f>IF(N188="nulová",J188,0)</f>
        <v>0</v>
      </c>
      <c r="BJ188" s="18" t="s">
        <v>84</v>
      </c>
      <c r="BK188" s="141">
        <f>ROUND(I188*H188,2)</f>
        <v>0</v>
      </c>
      <c r="BL188" s="18" t="s">
        <v>124</v>
      </c>
      <c r="BM188" s="140" t="s">
        <v>2736</v>
      </c>
    </row>
    <row r="189" spans="2:47" s="1" customFormat="1" ht="12">
      <c r="B189" s="33"/>
      <c r="D189" s="142" t="s">
        <v>199</v>
      </c>
      <c r="F189" s="143" t="s">
        <v>409</v>
      </c>
      <c r="I189" s="144"/>
      <c r="L189" s="33"/>
      <c r="M189" s="145"/>
      <c r="T189" s="54"/>
      <c r="AT189" s="18" t="s">
        <v>199</v>
      </c>
      <c r="AU189" s="18" t="s">
        <v>86</v>
      </c>
    </row>
    <row r="190" spans="2:51" s="14" customFormat="1" ht="12">
      <c r="B190" s="162"/>
      <c r="D190" s="142" t="s">
        <v>203</v>
      </c>
      <c r="E190" s="163" t="s">
        <v>19</v>
      </c>
      <c r="F190" s="164" t="s">
        <v>2734</v>
      </c>
      <c r="H190" s="163" t="s">
        <v>19</v>
      </c>
      <c r="I190" s="165"/>
      <c r="L190" s="162"/>
      <c r="M190" s="166"/>
      <c r="T190" s="167"/>
      <c r="AT190" s="163" t="s">
        <v>203</v>
      </c>
      <c r="AU190" s="163" t="s">
        <v>86</v>
      </c>
      <c r="AV190" s="14" t="s">
        <v>84</v>
      </c>
      <c r="AW190" s="14" t="s">
        <v>37</v>
      </c>
      <c r="AX190" s="14" t="s">
        <v>76</v>
      </c>
      <c r="AY190" s="163" t="s">
        <v>192</v>
      </c>
    </row>
    <row r="191" spans="2:51" s="12" customFormat="1" ht="12">
      <c r="B191" s="148"/>
      <c r="D191" s="142" t="s">
        <v>203</v>
      </c>
      <c r="E191" s="149" t="s">
        <v>19</v>
      </c>
      <c r="F191" s="150" t="s">
        <v>2737</v>
      </c>
      <c r="H191" s="151">
        <v>1.416</v>
      </c>
      <c r="I191" s="152"/>
      <c r="L191" s="148"/>
      <c r="M191" s="153"/>
      <c r="T191" s="154"/>
      <c r="AT191" s="149" t="s">
        <v>203</v>
      </c>
      <c r="AU191" s="149" t="s">
        <v>86</v>
      </c>
      <c r="AV191" s="12" t="s">
        <v>86</v>
      </c>
      <c r="AW191" s="12" t="s">
        <v>37</v>
      </c>
      <c r="AX191" s="12" t="s">
        <v>76</v>
      </c>
      <c r="AY191" s="149" t="s">
        <v>192</v>
      </c>
    </row>
    <row r="192" spans="2:51" s="13" customFormat="1" ht="12">
      <c r="B192" s="155"/>
      <c r="D192" s="142" t="s">
        <v>203</v>
      </c>
      <c r="E192" s="156" t="s">
        <v>19</v>
      </c>
      <c r="F192" s="157" t="s">
        <v>206</v>
      </c>
      <c r="H192" s="158">
        <v>1.416</v>
      </c>
      <c r="I192" s="159"/>
      <c r="L192" s="155"/>
      <c r="M192" s="160"/>
      <c r="T192" s="161"/>
      <c r="AT192" s="156" t="s">
        <v>203</v>
      </c>
      <c r="AU192" s="156" t="s">
        <v>86</v>
      </c>
      <c r="AV192" s="13" t="s">
        <v>124</v>
      </c>
      <c r="AW192" s="13" t="s">
        <v>37</v>
      </c>
      <c r="AX192" s="13" t="s">
        <v>84</v>
      </c>
      <c r="AY192" s="156" t="s">
        <v>192</v>
      </c>
    </row>
    <row r="193" spans="2:65" s="1" customFormat="1" ht="16.5" customHeight="1">
      <c r="B193" s="33"/>
      <c r="C193" s="129" t="s">
        <v>346</v>
      </c>
      <c r="D193" s="129" t="s">
        <v>194</v>
      </c>
      <c r="E193" s="130" t="s">
        <v>413</v>
      </c>
      <c r="F193" s="131" t="s">
        <v>414</v>
      </c>
      <c r="G193" s="132" t="s">
        <v>315</v>
      </c>
      <c r="H193" s="133">
        <v>0.2</v>
      </c>
      <c r="I193" s="134"/>
      <c r="J193" s="135">
        <f>ROUND(I193*H193,2)</f>
        <v>0</v>
      </c>
      <c r="K193" s="131" t="s">
        <v>19</v>
      </c>
      <c r="L193" s="33"/>
      <c r="M193" s="136" t="s">
        <v>19</v>
      </c>
      <c r="N193" s="137" t="s">
        <v>47</v>
      </c>
      <c r="P193" s="138">
        <f>O193*H193</f>
        <v>0</v>
      </c>
      <c r="Q193" s="138">
        <v>0</v>
      </c>
      <c r="R193" s="138">
        <f>Q193*H193</f>
        <v>0</v>
      </c>
      <c r="S193" s="138">
        <v>0</v>
      </c>
      <c r="T193" s="139">
        <f>S193*H193</f>
        <v>0</v>
      </c>
      <c r="AR193" s="140" t="s">
        <v>124</v>
      </c>
      <c r="AT193" s="140" t="s">
        <v>194</v>
      </c>
      <c r="AU193" s="140" t="s">
        <v>86</v>
      </c>
      <c r="AY193" s="18" t="s">
        <v>192</v>
      </c>
      <c r="BE193" s="141">
        <f>IF(N193="základní",J193,0)</f>
        <v>0</v>
      </c>
      <c r="BF193" s="141">
        <f>IF(N193="snížená",J193,0)</f>
        <v>0</v>
      </c>
      <c r="BG193" s="141">
        <f>IF(N193="zákl. přenesená",J193,0)</f>
        <v>0</v>
      </c>
      <c r="BH193" s="141">
        <f>IF(N193="sníž. přenesená",J193,0)</f>
        <v>0</v>
      </c>
      <c r="BI193" s="141">
        <f>IF(N193="nulová",J193,0)</f>
        <v>0</v>
      </c>
      <c r="BJ193" s="18" t="s">
        <v>84</v>
      </c>
      <c r="BK193" s="141">
        <f>ROUND(I193*H193,2)</f>
        <v>0</v>
      </c>
      <c r="BL193" s="18" t="s">
        <v>124</v>
      </c>
      <c r="BM193" s="140" t="s">
        <v>2738</v>
      </c>
    </row>
    <row r="194" spans="2:47" s="1" customFormat="1" ht="12">
      <c r="B194" s="33"/>
      <c r="D194" s="142" t="s">
        <v>199</v>
      </c>
      <c r="F194" s="143" t="s">
        <v>416</v>
      </c>
      <c r="I194" s="144"/>
      <c r="L194" s="33"/>
      <c r="M194" s="145"/>
      <c r="T194" s="54"/>
      <c r="AT194" s="18" t="s">
        <v>199</v>
      </c>
      <c r="AU194" s="18" t="s">
        <v>86</v>
      </c>
    </row>
    <row r="195" spans="2:51" s="14" customFormat="1" ht="12">
      <c r="B195" s="162"/>
      <c r="D195" s="142" t="s">
        <v>203</v>
      </c>
      <c r="E195" s="163" t="s">
        <v>19</v>
      </c>
      <c r="F195" s="164" t="s">
        <v>2739</v>
      </c>
      <c r="H195" s="163" t="s">
        <v>19</v>
      </c>
      <c r="I195" s="165"/>
      <c r="L195" s="162"/>
      <c r="M195" s="166"/>
      <c r="T195" s="167"/>
      <c r="AT195" s="163" t="s">
        <v>203</v>
      </c>
      <c r="AU195" s="163" t="s">
        <v>86</v>
      </c>
      <c r="AV195" s="14" t="s">
        <v>84</v>
      </c>
      <c r="AW195" s="14" t="s">
        <v>37</v>
      </c>
      <c r="AX195" s="14" t="s">
        <v>76</v>
      </c>
      <c r="AY195" s="163" t="s">
        <v>192</v>
      </c>
    </row>
    <row r="196" spans="2:51" s="12" customFormat="1" ht="12">
      <c r="B196" s="148"/>
      <c r="D196" s="142" t="s">
        <v>203</v>
      </c>
      <c r="E196" s="149" t="s">
        <v>19</v>
      </c>
      <c r="F196" s="150" t="s">
        <v>2740</v>
      </c>
      <c r="H196" s="151">
        <v>0.2</v>
      </c>
      <c r="I196" s="152"/>
      <c r="L196" s="148"/>
      <c r="M196" s="153"/>
      <c r="T196" s="154"/>
      <c r="AT196" s="149" t="s">
        <v>203</v>
      </c>
      <c r="AU196" s="149" t="s">
        <v>86</v>
      </c>
      <c r="AV196" s="12" t="s">
        <v>86</v>
      </c>
      <c r="AW196" s="12" t="s">
        <v>37</v>
      </c>
      <c r="AX196" s="12" t="s">
        <v>76</v>
      </c>
      <c r="AY196" s="149" t="s">
        <v>192</v>
      </c>
    </row>
    <row r="197" spans="2:51" s="13" customFormat="1" ht="12">
      <c r="B197" s="155"/>
      <c r="D197" s="142" t="s">
        <v>203</v>
      </c>
      <c r="E197" s="156" t="s">
        <v>19</v>
      </c>
      <c r="F197" s="157" t="s">
        <v>206</v>
      </c>
      <c r="H197" s="158">
        <v>0.2</v>
      </c>
      <c r="I197" s="159"/>
      <c r="L197" s="155"/>
      <c r="M197" s="160"/>
      <c r="T197" s="161"/>
      <c r="AT197" s="156" t="s">
        <v>203</v>
      </c>
      <c r="AU197" s="156" t="s">
        <v>86</v>
      </c>
      <c r="AV197" s="13" t="s">
        <v>124</v>
      </c>
      <c r="AW197" s="13" t="s">
        <v>37</v>
      </c>
      <c r="AX197" s="13" t="s">
        <v>84</v>
      </c>
      <c r="AY197" s="156" t="s">
        <v>192</v>
      </c>
    </row>
    <row r="198" spans="2:65" s="1" customFormat="1" ht="16.5" customHeight="1">
      <c r="B198" s="33"/>
      <c r="C198" s="168" t="s">
        <v>352</v>
      </c>
      <c r="D198" s="168" t="s">
        <v>291</v>
      </c>
      <c r="E198" s="169" t="s">
        <v>2741</v>
      </c>
      <c r="F198" s="170" t="s">
        <v>2742</v>
      </c>
      <c r="G198" s="171" t="s">
        <v>146</v>
      </c>
      <c r="H198" s="172">
        <v>20</v>
      </c>
      <c r="I198" s="173"/>
      <c r="J198" s="174">
        <f>ROUND(I198*H198,2)</f>
        <v>0</v>
      </c>
      <c r="K198" s="170" t="s">
        <v>19</v>
      </c>
      <c r="L198" s="175"/>
      <c r="M198" s="176" t="s">
        <v>19</v>
      </c>
      <c r="N198" s="177" t="s">
        <v>47</v>
      </c>
      <c r="P198" s="138">
        <f>O198*H198</f>
        <v>0</v>
      </c>
      <c r="Q198" s="138">
        <v>0.0001</v>
      </c>
      <c r="R198" s="138">
        <f>Q198*H198</f>
        <v>0.002</v>
      </c>
      <c r="S198" s="138">
        <v>0</v>
      </c>
      <c r="T198" s="139">
        <f>S198*H198</f>
        <v>0</v>
      </c>
      <c r="AR198" s="140" t="s">
        <v>248</v>
      </c>
      <c r="AT198" s="140" t="s">
        <v>291</v>
      </c>
      <c r="AU198" s="140" t="s">
        <v>86</v>
      </c>
      <c r="AY198" s="18" t="s">
        <v>192</v>
      </c>
      <c r="BE198" s="141">
        <f>IF(N198="základní",J198,0)</f>
        <v>0</v>
      </c>
      <c r="BF198" s="141">
        <f>IF(N198="snížená",J198,0)</f>
        <v>0</v>
      </c>
      <c r="BG198" s="141">
        <f>IF(N198="zákl. přenesená",J198,0)</f>
        <v>0</v>
      </c>
      <c r="BH198" s="141">
        <f>IF(N198="sníž. přenesená",J198,0)</f>
        <v>0</v>
      </c>
      <c r="BI198" s="141">
        <f>IF(N198="nulová",J198,0)</f>
        <v>0</v>
      </c>
      <c r="BJ198" s="18" t="s">
        <v>84</v>
      </c>
      <c r="BK198" s="141">
        <f>ROUND(I198*H198,2)</f>
        <v>0</v>
      </c>
      <c r="BL198" s="18" t="s">
        <v>124</v>
      </c>
      <c r="BM198" s="140" t="s">
        <v>2743</v>
      </c>
    </row>
    <row r="199" spans="2:47" s="1" customFormat="1" ht="12">
      <c r="B199" s="33"/>
      <c r="D199" s="142" t="s">
        <v>199</v>
      </c>
      <c r="F199" s="143" t="s">
        <v>2742</v>
      </c>
      <c r="I199" s="144"/>
      <c r="L199" s="33"/>
      <c r="M199" s="145"/>
      <c r="T199" s="54"/>
      <c r="AT199" s="18" t="s">
        <v>199</v>
      </c>
      <c r="AU199" s="18" t="s">
        <v>86</v>
      </c>
    </row>
    <row r="200" spans="2:51" s="14" customFormat="1" ht="12">
      <c r="B200" s="162"/>
      <c r="D200" s="142" t="s">
        <v>203</v>
      </c>
      <c r="E200" s="163" t="s">
        <v>19</v>
      </c>
      <c r="F200" s="164" t="s">
        <v>2744</v>
      </c>
      <c r="H200" s="163" t="s">
        <v>19</v>
      </c>
      <c r="I200" s="165"/>
      <c r="L200" s="162"/>
      <c r="M200" s="166"/>
      <c r="T200" s="167"/>
      <c r="AT200" s="163" t="s">
        <v>203</v>
      </c>
      <c r="AU200" s="163" t="s">
        <v>86</v>
      </c>
      <c r="AV200" s="14" t="s">
        <v>84</v>
      </c>
      <c r="AW200" s="14" t="s">
        <v>37</v>
      </c>
      <c r="AX200" s="14" t="s">
        <v>76</v>
      </c>
      <c r="AY200" s="163" t="s">
        <v>192</v>
      </c>
    </row>
    <row r="201" spans="2:51" s="12" customFormat="1" ht="12">
      <c r="B201" s="148"/>
      <c r="D201" s="142" t="s">
        <v>203</v>
      </c>
      <c r="E201" s="149" t="s">
        <v>19</v>
      </c>
      <c r="F201" s="150" t="s">
        <v>2745</v>
      </c>
      <c r="H201" s="151">
        <v>20</v>
      </c>
      <c r="I201" s="152"/>
      <c r="L201" s="148"/>
      <c r="M201" s="153"/>
      <c r="T201" s="154"/>
      <c r="AT201" s="149" t="s">
        <v>203</v>
      </c>
      <c r="AU201" s="149" t="s">
        <v>86</v>
      </c>
      <c r="AV201" s="12" t="s">
        <v>86</v>
      </c>
      <c r="AW201" s="12" t="s">
        <v>37</v>
      </c>
      <c r="AX201" s="12" t="s">
        <v>76</v>
      </c>
      <c r="AY201" s="149" t="s">
        <v>192</v>
      </c>
    </row>
    <row r="202" spans="2:51" s="13" customFormat="1" ht="12">
      <c r="B202" s="155"/>
      <c r="D202" s="142" t="s">
        <v>203</v>
      </c>
      <c r="E202" s="156" t="s">
        <v>19</v>
      </c>
      <c r="F202" s="157" t="s">
        <v>206</v>
      </c>
      <c r="H202" s="158">
        <v>20</v>
      </c>
      <c r="I202" s="159"/>
      <c r="L202" s="155"/>
      <c r="M202" s="160"/>
      <c r="T202" s="161"/>
      <c r="AT202" s="156" t="s">
        <v>203</v>
      </c>
      <c r="AU202" s="156" t="s">
        <v>86</v>
      </c>
      <c r="AV202" s="13" t="s">
        <v>124</v>
      </c>
      <c r="AW202" s="13" t="s">
        <v>37</v>
      </c>
      <c r="AX202" s="13" t="s">
        <v>84</v>
      </c>
      <c r="AY202" s="156" t="s">
        <v>192</v>
      </c>
    </row>
    <row r="203" spans="2:65" s="1" customFormat="1" ht="16.5" customHeight="1">
      <c r="B203" s="33"/>
      <c r="C203" s="129" t="s">
        <v>360</v>
      </c>
      <c r="D203" s="129" t="s">
        <v>194</v>
      </c>
      <c r="E203" s="130" t="s">
        <v>2746</v>
      </c>
      <c r="F203" s="131" t="s">
        <v>2747</v>
      </c>
      <c r="G203" s="132" t="s">
        <v>128</v>
      </c>
      <c r="H203" s="133">
        <v>0.4</v>
      </c>
      <c r="I203" s="134"/>
      <c r="J203" s="135">
        <f>ROUND(I203*H203,2)</f>
        <v>0</v>
      </c>
      <c r="K203" s="131" t="s">
        <v>19</v>
      </c>
      <c r="L203" s="33"/>
      <c r="M203" s="136" t="s">
        <v>19</v>
      </c>
      <c r="N203" s="137" t="s">
        <v>47</v>
      </c>
      <c r="P203" s="138">
        <f>O203*H203</f>
        <v>0</v>
      </c>
      <c r="Q203" s="138">
        <v>0</v>
      </c>
      <c r="R203" s="138">
        <f>Q203*H203</f>
        <v>0</v>
      </c>
      <c r="S203" s="138">
        <v>0</v>
      </c>
      <c r="T203" s="139">
        <f>S203*H203</f>
        <v>0</v>
      </c>
      <c r="AR203" s="140" t="s">
        <v>124</v>
      </c>
      <c r="AT203" s="140" t="s">
        <v>194</v>
      </c>
      <c r="AU203" s="140" t="s">
        <v>86</v>
      </c>
      <c r="AY203" s="18" t="s">
        <v>192</v>
      </c>
      <c r="BE203" s="141">
        <f>IF(N203="základní",J203,0)</f>
        <v>0</v>
      </c>
      <c r="BF203" s="141">
        <f>IF(N203="snížená",J203,0)</f>
        <v>0</v>
      </c>
      <c r="BG203" s="141">
        <f>IF(N203="zákl. přenesená",J203,0)</f>
        <v>0</v>
      </c>
      <c r="BH203" s="141">
        <f>IF(N203="sníž. přenesená",J203,0)</f>
        <v>0</v>
      </c>
      <c r="BI203" s="141">
        <f>IF(N203="nulová",J203,0)</f>
        <v>0</v>
      </c>
      <c r="BJ203" s="18" t="s">
        <v>84</v>
      </c>
      <c r="BK203" s="141">
        <f>ROUND(I203*H203,2)</f>
        <v>0</v>
      </c>
      <c r="BL203" s="18" t="s">
        <v>124</v>
      </c>
      <c r="BM203" s="140" t="s">
        <v>2748</v>
      </c>
    </row>
    <row r="204" spans="2:47" s="1" customFormat="1" ht="12">
      <c r="B204" s="33"/>
      <c r="D204" s="142" t="s">
        <v>199</v>
      </c>
      <c r="F204" s="143" t="s">
        <v>2749</v>
      </c>
      <c r="I204" s="144"/>
      <c r="L204" s="33"/>
      <c r="M204" s="145"/>
      <c r="T204" s="54"/>
      <c r="AT204" s="18" t="s">
        <v>199</v>
      </c>
      <c r="AU204" s="18" t="s">
        <v>86</v>
      </c>
    </row>
    <row r="205" spans="2:51" s="14" customFormat="1" ht="12">
      <c r="B205" s="162"/>
      <c r="D205" s="142" t="s">
        <v>203</v>
      </c>
      <c r="E205" s="163" t="s">
        <v>19</v>
      </c>
      <c r="F205" s="164" t="s">
        <v>2750</v>
      </c>
      <c r="H205" s="163" t="s">
        <v>19</v>
      </c>
      <c r="I205" s="165"/>
      <c r="L205" s="162"/>
      <c r="M205" s="166"/>
      <c r="T205" s="167"/>
      <c r="AT205" s="163" t="s">
        <v>203</v>
      </c>
      <c r="AU205" s="163" t="s">
        <v>86</v>
      </c>
      <c r="AV205" s="14" t="s">
        <v>84</v>
      </c>
      <c r="AW205" s="14" t="s">
        <v>37</v>
      </c>
      <c r="AX205" s="14" t="s">
        <v>76</v>
      </c>
      <c r="AY205" s="163" t="s">
        <v>192</v>
      </c>
    </row>
    <row r="206" spans="2:51" s="12" customFormat="1" ht="12">
      <c r="B206" s="148"/>
      <c r="D206" s="142" t="s">
        <v>203</v>
      </c>
      <c r="E206" s="149" t="s">
        <v>19</v>
      </c>
      <c r="F206" s="150" t="s">
        <v>2751</v>
      </c>
      <c r="H206" s="151">
        <v>0.4</v>
      </c>
      <c r="I206" s="152"/>
      <c r="L206" s="148"/>
      <c r="M206" s="153"/>
      <c r="T206" s="154"/>
      <c r="AT206" s="149" t="s">
        <v>203</v>
      </c>
      <c r="AU206" s="149" t="s">
        <v>86</v>
      </c>
      <c r="AV206" s="12" t="s">
        <v>86</v>
      </c>
      <c r="AW206" s="12" t="s">
        <v>37</v>
      </c>
      <c r="AX206" s="12" t="s">
        <v>76</v>
      </c>
      <c r="AY206" s="149" t="s">
        <v>192</v>
      </c>
    </row>
    <row r="207" spans="2:51" s="13" customFormat="1" ht="12">
      <c r="B207" s="155"/>
      <c r="D207" s="142" t="s">
        <v>203</v>
      </c>
      <c r="E207" s="156" t="s">
        <v>19</v>
      </c>
      <c r="F207" s="157" t="s">
        <v>206</v>
      </c>
      <c r="H207" s="158">
        <v>0.4</v>
      </c>
      <c r="I207" s="159"/>
      <c r="L207" s="155"/>
      <c r="M207" s="160"/>
      <c r="T207" s="161"/>
      <c r="AT207" s="156" t="s">
        <v>203</v>
      </c>
      <c r="AU207" s="156" t="s">
        <v>86</v>
      </c>
      <c r="AV207" s="13" t="s">
        <v>124</v>
      </c>
      <c r="AW207" s="13" t="s">
        <v>37</v>
      </c>
      <c r="AX207" s="13" t="s">
        <v>84</v>
      </c>
      <c r="AY207" s="156" t="s">
        <v>192</v>
      </c>
    </row>
    <row r="208" spans="2:65" s="1" customFormat="1" ht="16.5" customHeight="1">
      <c r="B208" s="33"/>
      <c r="C208" s="129" t="s">
        <v>366</v>
      </c>
      <c r="D208" s="129" t="s">
        <v>194</v>
      </c>
      <c r="E208" s="130" t="s">
        <v>444</v>
      </c>
      <c r="F208" s="131" t="s">
        <v>445</v>
      </c>
      <c r="G208" s="132" t="s">
        <v>128</v>
      </c>
      <c r="H208" s="133">
        <v>0.4</v>
      </c>
      <c r="I208" s="134"/>
      <c r="J208" s="135">
        <f>ROUND(I208*H208,2)</f>
        <v>0</v>
      </c>
      <c r="K208" s="131" t="s">
        <v>19</v>
      </c>
      <c r="L208" s="33"/>
      <c r="M208" s="136" t="s">
        <v>19</v>
      </c>
      <c r="N208" s="137" t="s">
        <v>47</v>
      </c>
      <c r="P208" s="138">
        <f>O208*H208</f>
        <v>0</v>
      </c>
      <c r="Q208" s="138">
        <v>0</v>
      </c>
      <c r="R208" s="138">
        <f>Q208*H208</f>
        <v>0</v>
      </c>
      <c r="S208" s="138">
        <v>0</v>
      </c>
      <c r="T208" s="139">
        <f>S208*H208</f>
        <v>0</v>
      </c>
      <c r="AR208" s="140" t="s">
        <v>124</v>
      </c>
      <c r="AT208" s="140" t="s">
        <v>194</v>
      </c>
      <c r="AU208" s="140" t="s">
        <v>86</v>
      </c>
      <c r="AY208" s="18" t="s">
        <v>192</v>
      </c>
      <c r="BE208" s="141">
        <f>IF(N208="základní",J208,0)</f>
        <v>0</v>
      </c>
      <c r="BF208" s="141">
        <f>IF(N208="snížená",J208,0)</f>
        <v>0</v>
      </c>
      <c r="BG208" s="141">
        <f>IF(N208="zákl. přenesená",J208,0)</f>
        <v>0</v>
      </c>
      <c r="BH208" s="141">
        <f>IF(N208="sníž. přenesená",J208,0)</f>
        <v>0</v>
      </c>
      <c r="BI208" s="141">
        <f>IF(N208="nulová",J208,0)</f>
        <v>0</v>
      </c>
      <c r="BJ208" s="18" t="s">
        <v>84</v>
      </c>
      <c r="BK208" s="141">
        <f>ROUND(I208*H208,2)</f>
        <v>0</v>
      </c>
      <c r="BL208" s="18" t="s">
        <v>124</v>
      </c>
      <c r="BM208" s="140" t="s">
        <v>2752</v>
      </c>
    </row>
    <row r="209" spans="2:47" s="1" customFormat="1" ht="12">
      <c r="B209" s="33"/>
      <c r="D209" s="142" t="s">
        <v>199</v>
      </c>
      <c r="F209" s="143" t="s">
        <v>447</v>
      </c>
      <c r="I209" s="144"/>
      <c r="L209" s="33"/>
      <c r="M209" s="145"/>
      <c r="T209" s="54"/>
      <c r="AT209" s="18" t="s">
        <v>199</v>
      </c>
      <c r="AU209" s="18" t="s">
        <v>86</v>
      </c>
    </row>
    <row r="210" spans="2:51" s="14" customFormat="1" ht="12">
      <c r="B210" s="162"/>
      <c r="D210" s="142" t="s">
        <v>203</v>
      </c>
      <c r="E210" s="163" t="s">
        <v>19</v>
      </c>
      <c r="F210" s="164" t="s">
        <v>2750</v>
      </c>
      <c r="H210" s="163" t="s">
        <v>19</v>
      </c>
      <c r="I210" s="165"/>
      <c r="L210" s="162"/>
      <c r="M210" s="166"/>
      <c r="T210" s="167"/>
      <c r="AT210" s="163" t="s">
        <v>203</v>
      </c>
      <c r="AU210" s="163" t="s">
        <v>86</v>
      </c>
      <c r="AV210" s="14" t="s">
        <v>84</v>
      </c>
      <c r="AW210" s="14" t="s">
        <v>37</v>
      </c>
      <c r="AX210" s="14" t="s">
        <v>76</v>
      </c>
      <c r="AY210" s="163" t="s">
        <v>192</v>
      </c>
    </row>
    <row r="211" spans="2:51" s="12" customFormat="1" ht="12">
      <c r="B211" s="148"/>
      <c r="D211" s="142" t="s">
        <v>203</v>
      </c>
      <c r="E211" s="149" t="s">
        <v>19</v>
      </c>
      <c r="F211" s="150" t="s">
        <v>2751</v>
      </c>
      <c r="H211" s="151">
        <v>0.4</v>
      </c>
      <c r="I211" s="152"/>
      <c r="L211" s="148"/>
      <c r="M211" s="153"/>
      <c r="T211" s="154"/>
      <c r="AT211" s="149" t="s">
        <v>203</v>
      </c>
      <c r="AU211" s="149" t="s">
        <v>86</v>
      </c>
      <c r="AV211" s="12" t="s">
        <v>86</v>
      </c>
      <c r="AW211" s="12" t="s">
        <v>37</v>
      </c>
      <c r="AX211" s="12" t="s">
        <v>76</v>
      </c>
      <c r="AY211" s="149" t="s">
        <v>192</v>
      </c>
    </row>
    <row r="212" spans="2:51" s="13" customFormat="1" ht="12">
      <c r="B212" s="155"/>
      <c r="D212" s="142" t="s">
        <v>203</v>
      </c>
      <c r="E212" s="156" t="s">
        <v>19</v>
      </c>
      <c r="F212" s="157" t="s">
        <v>206</v>
      </c>
      <c r="H212" s="158">
        <v>0.4</v>
      </c>
      <c r="I212" s="159"/>
      <c r="L212" s="155"/>
      <c r="M212" s="160"/>
      <c r="T212" s="161"/>
      <c r="AT212" s="156" t="s">
        <v>203</v>
      </c>
      <c r="AU212" s="156" t="s">
        <v>86</v>
      </c>
      <c r="AV212" s="13" t="s">
        <v>124</v>
      </c>
      <c r="AW212" s="13" t="s">
        <v>37</v>
      </c>
      <c r="AX212" s="13" t="s">
        <v>84</v>
      </c>
      <c r="AY212" s="156" t="s">
        <v>192</v>
      </c>
    </row>
    <row r="213" spans="2:65" s="1" customFormat="1" ht="16.5" customHeight="1">
      <c r="B213" s="33"/>
      <c r="C213" s="129" t="s">
        <v>371</v>
      </c>
      <c r="D213" s="129" t="s">
        <v>194</v>
      </c>
      <c r="E213" s="130" t="s">
        <v>450</v>
      </c>
      <c r="F213" s="131" t="s">
        <v>451</v>
      </c>
      <c r="G213" s="132" t="s">
        <v>128</v>
      </c>
      <c r="H213" s="133">
        <v>6</v>
      </c>
      <c r="I213" s="134"/>
      <c r="J213" s="135">
        <f>ROUND(I213*H213,2)</f>
        <v>0</v>
      </c>
      <c r="K213" s="131" t="s">
        <v>19</v>
      </c>
      <c r="L213" s="33"/>
      <c r="M213" s="136" t="s">
        <v>19</v>
      </c>
      <c r="N213" s="137" t="s">
        <v>47</v>
      </c>
      <c r="P213" s="138">
        <f>O213*H213</f>
        <v>0</v>
      </c>
      <c r="Q213" s="138">
        <v>0</v>
      </c>
      <c r="R213" s="138">
        <f>Q213*H213</f>
        <v>0</v>
      </c>
      <c r="S213" s="138">
        <v>0</v>
      </c>
      <c r="T213" s="139">
        <f>S213*H213</f>
        <v>0</v>
      </c>
      <c r="AR213" s="140" t="s">
        <v>124</v>
      </c>
      <c r="AT213" s="140" t="s">
        <v>194</v>
      </c>
      <c r="AU213" s="140" t="s">
        <v>86</v>
      </c>
      <c r="AY213" s="18" t="s">
        <v>192</v>
      </c>
      <c r="BE213" s="141">
        <f>IF(N213="základní",J213,0)</f>
        <v>0</v>
      </c>
      <c r="BF213" s="141">
        <f>IF(N213="snížená",J213,0)</f>
        <v>0</v>
      </c>
      <c r="BG213" s="141">
        <f>IF(N213="zákl. přenesená",J213,0)</f>
        <v>0</v>
      </c>
      <c r="BH213" s="141">
        <f>IF(N213="sníž. přenesená",J213,0)</f>
        <v>0</v>
      </c>
      <c r="BI213" s="141">
        <f>IF(N213="nulová",J213,0)</f>
        <v>0</v>
      </c>
      <c r="BJ213" s="18" t="s">
        <v>84</v>
      </c>
      <c r="BK213" s="141">
        <f>ROUND(I213*H213,2)</f>
        <v>0</v>
      </c>
      <c r="BL213" s="18" t="s">
        <v>124</v>
      </c>
      <c r="BM213" s="140" t="s">
        <v>2753</v>
      </c>
    </row>
    <row r="214" spans="2:47" s="1" customFormat="1" ht="12">
      <c r="B214" s="33"/>
      <c r="D214" s="142" t="s">
        <v>199</v>
      </c>
      <c r="F214" s="143" t="s">
        <v>453</v>
      </c>
      <c r="I214" s="144"/>
      <c r="L214" s="33"/>
      <c r="M214" s="145"/>
      <c r="T214" s="54"/>
      <c r="AT214" s="18" t="s">
        <v>199</v>
      </c>
      <c r="AU214" s="18" t="s">
        <v>86</v>
      </c>
    </row>
    <row r="215" spans="2:51" s="14" customFormat="1" ht="12">
      <c r="B215" s="162"/>
      <c r="D215" s="142" t="s">
        <v>203</v>
      </c>
      <c r="E215" s="163" t="s">
        <v>19</v>
      </c>
      <c r="F215" s="164" t="s">
        <v>2754</v>
      </c>
      <c r="H215" s="163" t="s">
        <v>19</v>
      </c>
      <c r="I215" s="165"/>
      <c r="L215" s="162"/>
      <c r="M215" s="166"/>
      <c r="T215" s="167"/>
      <c r="AT215" s="163" t="s">
        <v>203</v>
      </c>
      <c r="AU215" s="163" t="s">
        <v>86</v>
      </c>
      <c r="AV215" s="14" t="s">
        <v>84</v>
      </c>
      <c r="AW215" s="14" t="s">
        <v>37</v>
      </c>
      <c r="AX215" s="14" t="s">
        <v>76</v>
      </c>
      <c r="AY215" s="163" t="s">
        <v>192</v>
      </c>
    </row>
    <row r="216" spans="2:51" s="12" customFormat="1" ht="12">
      <c r="B216" s="148"/>
      <c r="D216" s="142" t="s">
        <v>203</v>
      </c>
      <c r="E216" s="149" t="s">
        <v>19</v>
      </c>
      <c r="F216" s="150" t="s">
        <v>2755</v>
      </c>
      <c r="H216" s="151">
        <v>6</v>
      </c>
      <c r="I216" s="152"/>
      <c r="L216" s="148"/>
      <c r="M216" s="153"/>
      <c r="T216" s="154"/>
      <c r="AT216" s="149" t="s">
        <v>203</v>
      </c>
      <c r="AU216" s="149" t="s">
        <v>86</v>
      </c>
      <c r="AV216" s="12" t="s">
        <v>86</v>
      </c>
      <c r="AW216" s="12" t="s">
        <v>37</v>
      </c>
      <c r="AX216" s="12" t="s">
        <v>76</v>
      </c>
      <c r="AY216" s="149" t="s">
        <v>192</v>
      </c>
    </row>
    <row r="217" spans="2:51" s="13" customFormat="1" ht="12">
      <c r="B217" s="155"/>
      <c r="D217" s="142" t="s">
        <v>203</v>
      </c>
      <c r="E217" s="156" t="s">
        <v>19</v>
      </c>
      <c r="F217" s="157" t="s">
        <v>206</v>
      </c>
      <c r="H217" s="158">
        <v>6</v>
      </c>
      <c r="I217" s="159"/>
      <c r="L217" s="155"/>
      <c r="M217" s="160"/>
      <c r="T217" s="161"/>
      <c r="AT217" s="156" t="s">
        <v>203</v>
      </c>
      <c r="AU217" s="156" t="s">
        <v>86</v>
      </c>
      <c r="AV217" s="13" t="s">
        <v>124</v>
      </c>
      <c r="AW217" s="13" t="s">
        <v>37</v>
      </c>
      <c r="AX217" s="13" t="s">
        <v>84</v>
      </c>
      <c r="AY217" s="156" t="s">
        <v>192</v>
      </c>
    </row>
    <row r="218" spans="2:65" s="1" customFormat="1" ht="16.5" customHeight="1">
      <c r="B218" s="33"/>
      <c r="C218" s="129" t="s">
        <v>377</v>
      </c>
      <c r="D218" s="129" t="s">
        <v>194</v>
      </c>
      <c r="E218" s="130" t="s">
        <v>2756</v>
      </c>
      <c r="F218" s="131" t="s">
        <v>2757</v>
      </c>
      <c r="G218" s="132" t="s">
        <v>119</v>
      </c>
      <c r="H218" s="133">
        <v>0.433</v>
      </c>
      <c r="I218" s="134"/>
      <c r="J218" s="135">
        <f>ROUND(I218*H218,2)</f>
        <v>0</v>
      </c>
      <c r="K218" s="131" t="s">
        <v>19</v>
      </c>
      <c r="L218" s="33"/>
      <c r="M218" s="136" t="s">
        <v>19</v>
      </c>
      <c r="N218" s="137" t="s">
        <v>47</v>
      </c>
      <c r="P218" s="138">
        <f>O218*H218</f>
        <v>0</v>
      </c>
      <c r="Q218" s="138">
        <v>0</v>
      </c>
      <c r="R218" s="138">
        <f>Q218*H218</f>
        <v>0</v>
      </c>
      <c r="S218" s="138">
        <v>0</v>
      </c>
      <c r="T218" s="139">
        <f>S218*H218</f>
        <v>0</v>
      </c>
      <c r="AR218" s="140" t="s">
        <v>124</v>
      </c>
      <c r="AT218" s="140" t="s">
        <v>194</v>
      </c>
      <c r="AU218" s="140" t="s">
        <v>86</v>
      </c>
      <c r="AY218" s="18" t="s">
        <v>192</v>
      </c>
      <c r="BE218" s="141">
        <f>IF(N218="základní",J218,0)</f>
        <v>0</v>
      </c>
      <c r="BF218" s="141">
        <f>IF(N218="snížená",J218,0)</f>
        <v>0</v>
      </c>
      <c r="BG218" s="141">
        <f>IF(N218="zákl. přenesená",J218,0)</f>
        <v>0</v>
      </c>
      <c r="BH218" s="141">
        <f>IF(N218="sníž. přenesená",J218,0)</f>
        <v>0</v>
      </c>
      <c r="BI218" s="141">
        <f>IF(N218="nulová",J218,0)</f>
        <v>0</v>
      </c>
      <c r="BJ218" s="18" t="s">
        <v>84</v>
      </c>
      <c r="BK218" s="141">
        <f>ROUND(I218*H218,2)</f>
        <v>0</v>
      </c>
      <c r="BL218" s="18" t="s">
        <v>124</v>
      </c>
      <c r="BM218" s="140" t="s">
        <v>2758</v>
      </c>
    </row>
    <row r="219" spans="2:47" s="1" customFormat="1" ht="12">
      <c r="B219" s="33"/>
      <c r="D219" s="142" t="s">
        <v>199</v>
      </c>
      <c r="F219" s="143" t="s">
        <v>2759</v>
      </c>
      <c r="I219" s="144"/>
      <c r="L219" s="33"/>
      <c r="M219" s="145"/>
      <c r="T219" s="54"/>
      <c r="AT219" s="18" t="s">
        <v>199</v>
      </c>
      <c r="AU219" s="18" t="s">
        <v>86</v>
      </c>
    </row>
    <row r="220" spans="2:63" s="11" customFormat="1" ht="22.9" customHeight="1">
      <c r="B220" s="117"/>
      <c r="D220" s="118" t="s">
        <v>75</v>
      </c>
      <c r="E220" s="127" t="s">
        <v>2760</v>
      </c>
      <c r="F220" s="127" t="s">
        <v>2761</v>
      </c>
      <c r="I220" s="120"/>
      <c r="J220" s="128">
        <f>BK220</f>
        <v>0</v>
      </c>
      <c r="L220" s="117"/>
      <c r="M220" s="122"/>
      <c r="P220" s="123">
        <f>SUM(P221:P304)</f>
        <v>0</v>
      </c>
      <c r="R220" s="123">
        <f>SUM(R221:R304)</f>
        <v>14.0774</v>
      </c>
      <c r="T220" s="124">
        <f>SUM(T221:T304)</f>
        <v>0</v>
      </c>
      <c r="AR220" s="118" t="s">
        <v>84</v>
      </c>
      <c r="AT220" s="125" t="s">
        <v>75</v>
      </c>
      <c r="AU220" s="125" t="s">
        <v>84</v>
      </c>
      <c r="AY220" s="118" t="s">
        <v>192</v>
      </c>
      <c r="BK220" s="126">
        <f>SUM(BK221:BK304)</f>
        <v>0</v>
      </c>
    </row>
    <row r="221" spans="2:65" s="1" customFormat="1" ht="16.5" customHeight="1">
      <c r="B221" s="33"/>
      <c r="C221" s="129" t="s">
        <v>381</v>
      </c>
      <c r="D221" s="129" t="s">
        <v>194</v>
      </c>
      <c r="E221" s="130" t="s">
        <v>2762</v>
      </c>
      <c r="F221" s="131" t="s">
        <v>2763</v>
      </c>
      <c r="G221" s="132" t="s">
        <v>2707</v>
      </c>
      <c r="H221" s="133">
        <v>200</v>
      </c>
      <c r="I221" s="134"/>
      <c r="J221" s="135">
        <f>ROUND(I221*H221,2)</f>
        <v>0</v>
      </c>
      <c r="K221" s="131" t="s">
        <v>19</v>
      </c>
      <c r="L221" s="33"/>
      <c r="M221" s="136" t="s">
        <v>19</v>
      </c>
      <c r="N221" s="137" t="s">
        <v>47</v>
      </c>
      <c r="P221" s="138">
        <f>O221*H221</f>
        <v>0</v>
      </c>
      <c r="Q221" s="138">
        <v>0.0001</v>
      </c>
      <c r="R221" s="138">
        <f>Q221*H221</f>
        <v>0.02</v>
      </c>
      <c r="S221" s="138">
        <v>0</v>
      </c>
      <c r="T221" s="139">
        <f>S221*H221</f>
        <v>0</v>
      </c>
      <c r="AR221" s="140" t="s">
        <v>124</v>
      </c>
      <c r="AT221" s="140" t="s">
        <v>194</v>
      </c>
      <c r="AU221" s="140" t="s">
        <v>86</v>
      </c>
      <c r="AY221" s="18" t="s">
        <v>192</v>
      </c>
      <c r="BE221" s="141">
        <f>IF(N221="základní",J221,0)</f>
        <v>0</v>
      </c>
      <c r="BF221" s="141">
        <f>IF(N221="snížená",J221,0)</f>
        <v>0</v>
      </c>
      <c r="BG221" s="141">
        <f>IF(N221="zákl. přenesená",J221,0)</f>
        <v>0</v>
      </c>
      <c r="BH221" s="141">
        <f>IF(N221="sníž. přenesená",J221,0)</f>
        <v>0</v>
      </c>
      <c r="BI221" s="141">
        <f>IF(N221="nulová",J221,0)</f>
        <v>0</v>
      </c>
      <c r="BJ221" s="18" t="s">
        <v>84</v>
      </c>
      <c r="BK221" s="141">
        <f>ROUND(I221*H221,2)</f>
        <v>0</v>
      </c>
      <c r="BL221" s="18" t="s">
        <v>124</v>
      </c>
      <c r="BM221" s="140" t="s">
        <v>2764</v>
      </c>
    </row>
    <row r="222" spans="2:47" s="1" customFormat="1" ht="12">
      <c r="B222" s="33"/>
      <c r="D222" s="142" t="s">
        <v>199</v>
      </c>
      <c r="F222" s="143" t="s">
        <v>2765</v>
      </c>
      <c r="I222" s="144"/>
      <c r="L222" s="33"/>
      <c r="M222" s="145"/>
      <c r="T222" s="54"/>
      <c r="AT222" s="18" t="s">
        <v>199</v>
      </c>
      <c r="AU222" s="18" t="s">
        <v>86</v>
      </c>
    </row>
    <row r="223" spans="2:51" s="14" customFormat="1" ht="12">
      <c r="B223" s="162"/>
      <c r="D223" s="142" t="s">
        <v>203</v>
      </c>
      <c r="E223" s="163" t="s">
        <v>19</v>
      </c>
      <c r="F223" s="164" t="s">
        <v>2766</v>
      </c>
      <c r="H223" s="163" t="s">
        <v>19</v>
      </c>
      <c r="I223" s="165"/>
      <c r="L223" s="162"/>
      <c r="M223" s="166"/>
      <c r="T223" s="167"/>
      <c r="AT223" s="163" t="s">
        <v>203</v>
      </c>
      <c r="AU223" s="163" t="s">
        <v>86</v>
      </c>
      <c r="AV223" s="14" t="s">
        <v>84</v>
      </c>
      <c r="AW223" s="14" t="s">
        <v>37</v>
      </c>
      <c r="AX223" s="14" t="s">
        <v>76</v>
      </c>
      <c r="AY223" s="163" t="s">
        <v>192</v>
      </c>
    </row>
    <row r="224" spans="2:51" s="12" customFormat="1" ht="12">
      <c r="B224" s="148"/>
      <c r="D224" s="142" t="s">
        <v>203</v>
      </c>
      <c r="E224" s="149" t="s">
        <v>19</v>
      </c>
      <c r="F224" s="150" t="s">
        <v>2767</v>
      </c>
      <c r="H224" s="151">
        <v>200</v>
      </c>
      <c r="I224" s="152"/>
      <c r="L224" s="148"/>
      <c r="M224" s="153"/>
      <c r="T224" s="154"/>
      <c r="AT224" s="149" t="s">
        <v>203</v>
      </c>
      <c r="AU224" s="149" t="s">
        <v>86</v>
      </c>
      <c r="AV224" s="12" t="s">
        <v>86</v>
      </c>
      <c r="AW224" s="12" t="s">
        <v>37</v>
      </c>
      <c r="AX224" s="12" t="s">
        <v>76</v>
      </c>
      <c r="AY224" s="149" t="s">
        <v>192</v>
      </c>
    </row>
    <row r="225" spans="2:51" s="13" customFormat="1" ht="12">
      <c r="B225" s="155"/>
      <c r="D225" s="142" t="s">
        <v>203</v>
      </c>
      <c r="E225" s="156" t="s">
        <v>19</v>
      </c>
      <c r="F225" s="157" t="s">
        <v>206</v>
      </c>
      <c r="H225" s="158">
        <v>200</v>
      </c>
      <c r="I225" s="159"/>
      <c r="L225" s="155"/>
      <c r="M225" s="160"/>
      <c r="T225" s="161"/>
      <c r="AT225" s="156" t="s">
        <v>203</v>
      </c>
      <c r="AU225" s="156" t="s">
        <v>86</v>
      </c>
      <c r="AV225" s="13" t="s">
        <v>124</v>
      </c>
      <c r="AW225" s="13" t="s">
        <v>37</v>
      </c>
      <c r="AX225" s="13" t="s">
        <v>84</v>
      </c>
      <c r="AY225" s="156" t="s">
        <v>192</v>
      </c>
    </row>
    <row r="226" spans="2:65" s="1" customFormat="1" ht="21.75" customHeight="1">
      <c r="B226" s="33"/>
      <c r="C226" s="129" t="s">
        <v>387</v>
      </c>
      <c r="D226" s="129" t="s">
        <v>194</v>
      </c>
      <c r="E226" s="130" t="s">
        <v>2768</v>
      </c>
      <c r="F226" s="131" t="s">
        <v>2769</v>
      </c>
      <c r="G226" s="132" t="s">
        <v>123</v>
      </c>
      <c r="H226" s="133">
        <v>448</v>
      </c>
      <c r="I226" s="134"/>
      <c r="J226" s="135">
        <f>ROUND(I226*H226,2)</f>
        <v>0</v>
      </c>
      <c r="K226" s="131" t="s">
        <v>19</v>
      </c>
      <c r="L226" s="33"/>
      <c r="M226" s="136" t="s">
        <v>19</v>
      </c>
      <c r="N226" s="137" t="s">
        <v>47</v>
      </c>
      <c r="P226" s="138">
        <f>O226*H226</f>
        <v>0</v>
      </c>
      <c r="Q226" s="138">
        <v>0</v>
      </c>
      <c r="R226" s="138">
        <f>Q226*H226</f>
        <v>0</v>
      </c>
      <c r="S226" s="138">
        <v>0</v>
      </c>
      <c r="T226" s="139">
        <f>S226*H226</f>
        <v>0</v>
      </c>
      <c r="AR226" s="140" t="s">
        <v>124</v>
      </c>
      <c r="AT226" s="140" t="s">
        <v>194</v>
      </c>
      <c r="AU226" s="140" t="s">
        <v>86</v>
      </c>
      <c r="AY226" s="18" t="s">
        <v>192</v>
      </c>
      <c r="BE226" s="141">
        <f>IF(N226="základní",J226,0)</f>
        <v>0</v>
      </c>
      <c r="BF226" s="141">
        <f>IF(N226="snížená",J226,0)</f>
        <v>0</v>
      </c>
      <c r="BG226" s="141">
        <f>IF(N226="zákl. přenesená",J226,0)</f>
        <v>0</v>
      </c>
      <c r="BH226" s="141">
        <f>IF(N226="sníž. přenesená",J226,0)</f>
        <v>0</v>
      </c>
      <c r="BI226" s="141">
        <f>IF(N226="nulová",J226,0)</f>
        <v>0</v>
      </c>
      <c r="BJ226" s="18" t="s">
        <v>84</v>
      </c>
      <c r="BK226" s="141">
        <f>ROUND(I226*H226,2)</f>
        <v>0</v>
      </c>
      <c r="BL226" s="18" t="s">
        <v>124</v>
      </c>
      <c r="BM226" s="140" t="s">
        <v>2770</v>
      </c>
    </row>
    <row r="227" spans="2:47" s="1" customFormat="1" ht="19.5">
      <c r="B227" s="33"/>
      <c r="D227" s="142" t="s">
        <v>199</v>
      </c>
      <c r="F227" s="143" t="s">
        <v>2771</v>
      </c>
      <c r="I227" s="144"/>
      <c r="L227" s="33"/>
      <c r="M227" s="145"/>
      <c r="T227" s="54"/>
      <c r="AT227" s="18" t="s">
        <v>199</v>
      </c>
      <c r="AU227" s="18" t="s">
        <v>86</v>
      </c>
    </row>
    <row r="228" spans="2:51" s="14" customFormat="1" ht="12">
      <c r="B228" s="162"/>
      <c r="D228" s="142" t="s">
        <v>203</v>
      </c>
      <c r="E228" s="163" t="s">
        <v>19</v>
      </c>
      <c r="F228" s="164" t="s">
        <v>2766</v>
      </c>
      <c r="H228" s="163" t="s">
        <v>19</v>
      </c>
      <c r="I228" s="165"/>
      <c r="L228" s="162"/>
      <c r="M228" s="166"/>
      <c r="T228" s="167"/>
      <c r="AT228" s="163" t="s">
        <v>203</v>
      </c>
      <c r="AU228" s="163" t="s">
        <v>86</v>
      </c>
      <c r="AV228" s="14" t="s">
        <v>84</v>
      </c>
      <c r="AW228" s="14" t="s">
        <v>37</v>
      </c>
      <c r="AX228" s="14" t="s">
        <v>76</v>
      </c>
      <c r="AY228" s="163" t="s">
        <v>192</v>
      </c>
    </row>
    <row r="229" spans="2:51" s="12" customFormat="1" ht="12">
      <c r="B229" s="148"/>
      <c r="D229" s="142" t="s">
        <v>203</v>
      </c>
      <c r="E229" s="149" t="s">
        <v>19</v>
      </c>
      <c r="F229" s="150" t="s">
        <v>2772</v>
      </c>
      <c r="H229" s="151">
        <v>448</v>
      </c>
      <c r="I229" s="152"/>
      <c r="L229" s="148"/>
      <c r="M229" s="153"/>
      <c r="T229" s="154"/>
      <c r="AT229" s="149" t="s">
        <v>203</v>
      </c>
      <c r="AU229" s="149" t="s">
        <v>86</v>
      </c>
      <c r="AV229" s="12" t="s">
        <v>86</v>
      </c>
      <c r="AW229" s="12" t="s">
        <v>37</v>
      </c>
      <c r="AX229" s="12" t="s">
        <v>76</v>
      </c>
      <c r="AY229" s="149" t="s">
        <v>192</v>
      </c>
    </row>
    <row r="230" spans="2:51" s="13" customFormat="1" ht="12">
      <c r="B230" s="155"/>
      <c r="D230" s="142" t="s">
        <v>203</v>
      </c>
      <c r="E230" s="156" t="s">
        <v>19</v>
      </c>
      <c r="F230" s="157" t="s">
        <v>206</v>
      </c>
      <c r="H230" s="158">
        <v>448</v>
      </c>
      <c r="I230" s="159"/>
      <c r="L230" s="155"/>
      <c r="M230" s="160"/>
      <c r="T230" s="161"/>
      <c r="AT230" s="156" t="s">
        <v>203</v>
      </c>
      <c r="AU230" s="156" t="s">
        <v>86</v>
      </c>
      <c r="AV230" s="13" t="s">
        <v>124</v>
      </c>
      <c r="AW230" s="13" t="s">
        <v>37</v>
      </c>
      <c r="AX230" s="13" t="s">
        <v>84</v>
      </c>
      <c r="AY230" s="156" t="s">
        <v>192</v>
      </c>
    </row>
    <row r="231" spans="2:65" s="1" customFormat="1" ht="21.75" customHeight="1">
      <c r="B231" s="33"/>
      <c r="C231" s="129" t="s">
        <v>393</v>
      </c>
      <c r="D231" s="129" t="s">
        <v>194</v>
      </c>
      <c r="E231" s="130" t="s">
        <v>2773</v>
      </c>
      <c r="F231" s="131" t="s">
        <v>2774</v>
      </c>
      <c r="G231" s="132" t="s">
        <v>146</v>
      </c>
      <c r="H231" s="133">
        <v>56</v>
      </c>
      <c r="I231" s="134"/>
      <c r="J231" s="135">
        <f>ROUND(I231*H231,2)</f>
        <v>0</v>
      </c>
      <c r="K231" s="131" t="s">
        <v>19</v>
      </c>
      <c r="L231" s="33"/>
      <c r="M231" s="136" t="s">
        <v>19</v>
      </c>
      <c r="N231" s="137" t="s">
        <v>47</v>
      </c>
      <c r="P231" s="138">
        <f>O231*H231</f>
        <v>0</v>
      </c>
      <c r="Q231" s="138">
        <v>0</v>
      </c>
      <c r="R231" s="138">
        <f>Q231*H231</f>
        <v>0</v>
      </c>
      <c r="S231" s="138">
        <v>0</v>
      </c>
      <c r="T231" s="139">
        <f>S231*H231</f>
        <v>0</v>
      </c>
      <c r="AR231" s="140" t="s">
        <v>124</v>
      </c>
      <c r="AT231" s="140" t="s">
        <v>194</v>
      </c>
      <c r="AU231" s="140" t="s">
        <v>86</v>
      </c>
      <c r="AY231" s="18" t="s">
        <v>192</v>
      </c>
      <c r="BE231" s="141">
        <f>IF(N231="základní",J231,0)</f>
        <v>0</v>
      </c>
      <c r="BF231" s="141">
        <f>IF(N231="snížená",J231,0)</f>
        <v>0</v>
      </c>
      <c r="BG231" s="141">
        <f>IF(N231="zákl. přenesená",J231,0)</f>
        <v>0</v>
      </c>
      <c r="BH231" s="141">
        <f>IF(N231="sníž. přenesená",J231,0)</f>
        <v>0</v>
      </c>
      <c r="BI231" s="141">
        <f>IF(N231="nulová",J231,0)</f>
        <v>0</v>
      </c>
      <c r="BJ231" s="18" t="s">
        <v>84</v>
      </c>
      <c r="BK231" s="141">
        <f>ROUND(I231*H231,2)</f>
        <v>0</v>
      </c>
      <c r="BL231" s="18" t="s">
        <v>124</v>
      </c>
      <c r="BM231" s="140" t="s">
        <v>2775</v>
      </c>
    </row>
    <row r="232" spans="2:47" s="1" customFormat="1" ht="19.5">
      <c r="B232" s="33"/>
      <c r="D232" s="142" t="s">
        <v>199</v>
      </c>
      <c r="F232" s="143" t="s">
        <v>2776</v>
      </c>
      <c r="I232" s="144"/>
      <c r="L232" s="33"/>
      <c r="M232" s="145"/>
      <c r="T232" s="54"/>
      <c r="AT232" s="18" t="s">
        <v>199</v>
      </c>
      <c r="AU232" s="18" t="s">
        <v>86</v>
      </c>
    </row>
    <row r="233" spans="2:51" s="14" customFormat="1" ht="12">
      <c r="B233" s="162"/>
      <c r="D233" s="142" t="s">
        <v>203</v>
      </c>
      <c r="E233" s="163" t="s">
        <v>19</v>
      </c>
      <c r="F233" s="164" t="s">
        <v>2777</v>
      </c>
      <c r="H233" s="163" t="s">
        <v>19</v>
      </c>
      <c r="I233" s="165"/>
      <c r="L233" s="162"/>
      <c r="M233" s="166"/>
      <c r="T233" s="167"/>
      <c r="AT233" s="163" t="s">
        <v>203</v>
      </c>
      <c r="AU233" s="163" t="s">
        <v>86</v>
      </c>
      <c r="AV233" s="14" t="s">
        <v>84</v>
      </c>
      <c r="AW233" s="14" t="s">
        <v>37</v>
      </c>
      <c r="AX233" s="14" t="s">
        <v>76</v>
      </c>
      <c r="AY233" s="163" t="s">
        <v>192</v>
      </c>
    </row>
    <row r="234" spans="2:51" s="12" customFormat="1" ht="12">
      <c r="B234" s="148"/>
      <c r="D234" s="142" t="s">
        <v>203</v>
      </c>
      <c r="E234" s="149" t="s">
        <v>19</v>
      </c>
      <c r="F234" s="150" t="s">
        <v>2778</v>
      </c>
      <c r="H234" s="151">
        <v>56</v>
      </c>
      <c r="I234" s="152"/>
      <c r="L234" s="148"/>
      <c r="M234" s="153"/>
      <c r="T234" s="154"/>
      <c r="AT234" s="149" t="s">
        <v>203</v>
      </c>
      <c r="AU234" s="149" t="s">
        <v>86</v>
      </c>
      <c r="AV234" s="12" t="s">
        <v>86</v>
      </c>
      <c r="AW234" s="12" t="s">
        <v>37</v>
      </c>
      <c r="AX234" s="12" t="s">
        <v>76</v>
      </c>
      <c r="AY234" s="149" t="s">
        <v>192</v>
      </c>
    </row>
    <row r="235" spans="2:51" s="13" customFormat="1" ht="12">
      <c r="B235" s="155"/>
      <c r="D235" s="142" t="s">
        <v>203</v>
      </c>
      <c r="E235" s="156" t="s">
        <v>19</v>
      </c>
      <c r="F235" s="157" t="s">
        <v>206</v>
      </c>
      <c r="H235" s="158">
        <v>56</v>
      </c>
      <c r="I235" s="159"/>
      <c r="L235" s="155"/>
      <c r="M235" s="160"/>
      <c r="T235" s="161"/>
      <c r="AT235" s="156" t="s">
        <v>203</v>
      </c>
      <c r="AU235" s="156" t="s">
        <v>86</v>
      </c>
      <c r="AV235" s="13" t="s">
        <v>124</v>
      </c>
      <c r="AW235" s="13" t="s">
        <v>37</v>
      </c>
      <c r="AX235" s="13" t="s">
        <v>84</v>
      </c>
      <c r="AY235" s="156" t="s">
        <v>192</v>
      </c>
    </row>
    <row r="236" spans="2:65" s="1" customFormat="1" ht="16.5" customHeight="1">
      <c r="B236" s="33"/>
      <c r="C236" s="129" t="s">
        <v>400</v>
      </c>
      <c r="D236" s="129" t="s">
        <v>194</v>
      </c>
      <c r="E236" s="130" t="s">
        <v>2779</v>
      </c>
      <c r="F236" s="131" t="s">
        <v>2780</v>
      </c>
      <c r="G236" s="132" t="s">
        <v>123</v>
      </c>
      <c r="H236" s="133">
        <v>448</v>
      </c>
      <c r="I236" s="134"/>
      <c r="J236" s="135">
        <f>ROUND(I236*H236,2)</f>
        <v>0</v>
      </c>
      <c r="K236" s="131" t="s">
        <v>19</v>
      </c>
      <c r="L236" s="33"/>
      <c r="M236" s="136" t="s">
        <v>19</v>
      </c>
      <c r="N236" s="137" t="s">
        <v>47</v>
      </c>
      <c r="P236" s="138">
        <f>O236*H236</f>
        <v>0</v>
      </c>
      <c r="Q236" s="138">
        <v>0</v>
      </c>
      <c r="R236" s="138">
        <f>Q236*H236</f>
        <v>0</v>
      </c>
      <c r="S236" s="138">
        <v>0</v>
      </c>
      <c r="T236" s="139">
        <f>S236*H236</f>
        <v>0</v>
      </c>
      <c r="AR236" s="140" t="s">
        <v>124</v>
      </c>
      <c r="AT236" s="140" t="s">
        <v>194</v>
      </c>
      <c r="AU236" s="140" t="s">
        <v>86</v>
      </c>
      <c r="AY236" s="18" t="s">
        <v>192</v>
      </c>
      <c r="BE236" s="141">
        <f>IF(N236="základní",J236,0)</f>
        <v>0</v>
      </c>
      <c r="BF236" s="141">
        <f>IF(N236="snížená",J236,0)</f>
        <v>0</v>
      </c>
      <c r="BG236" s="141">
        <f>IF(N236="zákl. přenesená",J236,0)</f>
        <v>0</v>
      </c>
      <c r="BH236" s="141">
        <f>IF(N236="sníž. přenesená",J236,0)</f>
        <v>0</v>
      </c>
      <c r="BI236" s="141">
        <f>IF(N236="nulová",J236,0)</f>
        <v>0</v>
      </c>
      <c r="BJ236" s="18" t="s">
        <v>84</v>
      </c>
      <c r="BK236" s="141">
        <f>ROUND(I236*H236,2)</f>
        <v>0</v>
      </c>
      <c r="BL236" s="18" t="s">
        <v>124</v>
      </c>
      <c r="BM236" s="140" t="s">
        <v>2781</v>
      </c>
    </row>
    <row r="237" spans="2:47" s="1" customFormat="1" ht="12">
      <c r="B237" s="33"/>
      <c r="D237" s="142" t="s">
        <v>199</v>
      </c>
      <c r="F237" s="143" t="s">
        <v>2782</v>
      </c>
      <c r="I237" s="144"/>
      <c r="L237" s="33"/>
      <c r="M237" s="145"/>
      <c r="T237" s="54"/>
      <c r="AT237" s="18" t="s">
        <v>199</v>
      </c>
      <c r="AU237" s="18" t="s">
        <v>86</v>
      </c>
    </row>
    <row r="238" spans="2:51" s="14" customFormat="1" ht="12">
      <c r="B238" s="162"/>
      <c r="D238" s="142" t="s">
        <v>203</v>
      </c>
      <c r="E238" s="163" t="s">
        <v>19</v>
      </c>
      <c r="F238" s="164" t="s">
        <v>2766</v>
      </c>
      <c r="H238" s="163" t="s">
        <v>19</v>
      </c>
      <c r="I238" s="165"/>
      <c r="L238" s="162"/>
      <c r="M238" s="166"/>
      <c r="T238" s="167"/>
      <c r="AT238" s="163" t="s">
        <v>203</v>
      </c>
      <c r="AU238" s="163" t="s">
        <v>86</v>
      </c>
      <c r="AV238" s="14" t="s">
        <v>84</v>
      </c>
      <c r="AW238" s="14" t="s">
        <v>37</v>
      </c>
      <c r="AX238" s="14" t="s">
        <v>76</v>
      </c>
      <c r="AY238" s="163" t="s">
        <v>192</v>
      </c>
    </row>
    <row r="239" spans="2:51" s="12" customFormat="1" ht="12">
      <c r="B239" s="148"/>
      <c r="D239" s="142" t="s">
        <v>203</v>
      </c>
      <c r="E239" s="149" t="s">
        <v>19</v>
      </c>
      <c r="F239" s="150" t="s">
        <v>2772</v>
      </c>
      <c r="H239" s="151">
        <v>448</v>
      </c>
      <c r="I239" s="152"/>
      <c r="L239" s="148"/>
      <c r="M239" s="153"/>
      <c r="T239" s="154"/>
      <c r="AT239" s="149" t="s">
        <v>203</v>
      </c>
      <c r="AU239" s="149" t="s">
        <v>86</v>
      </c>
      <c r="AV239" s="12" t="s">
        <v>86</v>
      </c>
      <c r="AW239" s="12" t="s">
        <v>37</v>
      </c>
      <c r="AX239" s="12" t="s">
        <v>76</v>
      </c>
      <c r="AY239" s="149" t="s">
        <v>192</v>
      </c>
    </row>
    <row r="240" spans="2:51" s="13" customFormat="1" ht="12">
      <c r="B240" s="155"/>
      <c r="D240" s="142" t="s">
        <v>203</v>
      </c>
      <c r="E240" s="156" t="s">
        <v>19</v>
      </c>
      <c r="F240" s="157" t="s">
        <v>206</v>
      </c>
      <c r="H240" s="158">
        <v>448</v>
      </c>
      <c r="I240" s="159"/>
      <c r="L240" s="155"/>
      <c r="M240" s="160"/>
      <c r="T240" s="161"/>
      <c r="AT240" s="156" t="s">
        <v>203</v>
      </c>
      <c r="AU240" s="156" t="s">
        <v>86</v>
      </c>
      <c r="AV240" s="13" t="s">
        <v>124</v>
      </c>
      <c r="AW240" s="13" t="s">
        <v>37</v>
      </c>
      <c r="AX240" s="13" t="s">
        <v>84</v>
      </c>
      <c r="AY240" s="156" t="s">
        <v>192</v>
      </c>
    </row>
    <row r="241" spans="2:65" s="1" customFormat="1" ht="16.5" customHeight="1">
      <c r="B241" s="33"/>
      <c r="C241" s="129" t="s">
        <v>407</v>
      </c>
      <c r="D241" s="129" t="s">
        <v>194</v>
      </c>
      <c r="E241" s="130" t="s">
        <v>2783</v>
      </c>
      <c r="F241" s="131" t="s">
        <v>2784</v>
      </c>
      <c r="G241" s="132" t="s">
        <v>146</v>
      </c>
      <c r="H241" s="133">
        <v>15</v>
      </c>
      <c r="I241" s="134"/>
      <c r="J241" s="135">
        <f>ROUND(I241*H241,2)</f>
        <v>0</v>
      </c>
      <c r="K241" s="131" t="s">
        <v>19</v>
      </c>
      <c r="L241" s="33"/>
      <c r="M241" s="136" t="s">
        <v>19</v>
      </c>
      <c r="N241" s="137" t="s">
        <v>47</v>
      </c>
      <c r="P241" s="138">
        <f>O241*H241</f>
        <v>0</v>
      </c>
      <c r="Q241" s="138">
        <v>0</v>
      </c>
      <c r="R241" s="138">
        <f>Q241*H241</f>
        <v>0</v>
      </c>
      <c r="S241" s="138">
        <v>0</v>
      </c>
      <c r="T241" s="139">
        <f>S241*H241</f>
        <v>0</v>
      </c>
      <c r="AR241" s="140" t="s">
        <v>124</v>
      </c>
      <c r="AT241" s="140" t="s">
        <v>194</v>
      </c>
      <c r="AU241" s="140" t="s">
        <v>86</v>
      </c>
      <c r="AY241" s="18" t="s">
        <v>192</v>
      </c>
      <c r="BE241" s="141">
        <f>IF(N241="základní",J241,0)</f>
        <v>0</v>
      </c>
      <c r="BF241" s="141">
        <f>IF(N241="snížená",J241,0)</f>
        <v>0</v>
      </c>
      <c r="BG241" s="141">
        <f>IF(N241="zákl. přenesená",J241,0)</f>
        <v>0</v>
      </c>
      <c r="BH241" s="141">
        <f>IF(N241="sníž. přenesená",J241,0)</f>
        <v>0</v>
      </c>
      <c r="BI241" s="141">
        <f>IF(N241="nulová",J241,0)</f>
        <v>0</v>
      </c>
      <c r="BJ241" s="18" t="s">
        <v>84</v>
      </c>
      <c r="BK241" s="141">
        <f>ROUND(I241*H241,2)</f>
        <v>0</v>
      </c>
      <c r="BL241" s="18" t="s">
        <v>124</v>
      </c>
      <c r="BM241" s="140" t="s">
        <v>2785</v>
      </c>
    </row>
    <row r="242" spans="2:47" s="1" customFormat="1" ht="12">
      <c r="B242" s="33"/>
      <c r="D242" s="142" t="s">
        <v>199</v>
      </c>
      <c r="F242" s="143" t="s">
        <v>2786</v>
      </c>
      <c r="I242" s="144"/>
      <c r="L242" s="33"/>
      <c r="M242" s="145"/>
      <c r="T242" s="54"/>
      <c r="AT242" s="18" t="s">
        <v>199</v>
      </c>
      <c r="AU242" s="18" t="s">
        <v>86</v>
      </c>
    </row>
    <row r="243" spans="2:51" s="14" customFormat="1" ht="12">
      <c r="B243" s="162"/>
      <c r="D243" s="142" t="s">
        <v>203</v>
      </c>
      <c r="E243" s="163" t="s">
        <v>19</v>
      </c>
      <c r="F243" s="164" t="s">
        <v>2777</v>
      </c>
      <c r="H243" s="163" t="s">
        <v>19</v>
      </c>
      <c r="I243" s="165"/>
      <c r="L243" s="162"/>
      <c r="M243" s="166"/>
      <c r="T243" s="167"/>
      <c r="AT243" s="163" t="s">
        <v>203</v>
      </c>
      <c r="AU243" s="163" t="s">
        <v>86</v>
      </c>
      <c r="AV243" s="14" t="s">
        <v>84</v>
      </c>
      <c r="AW243" s="14" t="s">
        <v>37</v>
      </c>
      <c r="AX243" s="14" t="s">
        <v>76</v>
      </c>
      <c r="AY243" s="163" t="s">
        <v>192</v>
      </c>
    </row>
    <row r="244" spans="2:51" s="12" customFormat="1" ht="12">
      <c r="B244" s="148"/>
      <c r="D244" s="142" t="s">
        <v>203</v>
      </c>
      <c r="E244" s="149" t="s">
        <v>19</v>
      </c>
      <c r="F244" s="150" t="s">
        <v>8</v>
      </c>
      <c r="H244" s="151">
        <v>15</v>
      </c>
      <c r="I244" s="152"/>
      <c r="L244" s="148"/>
      <c r="M244" s="153"/>
      <c r="T244" s="154"/>
      <c r="AT244" s="149" t="s">
        <v>203</v>
      </c>
      <c r="AU244" s="149" t="s">
        <v>86</v>
      </c>
      <c r="AV244" s="12" t="s">
        <v>86</v>
      </c>
      <c r="AW244" s="12" t="s">
        <v>37</v>
      </c>
      <c r="AX244" s="12" t="s">
        <v>76</v>
      </c>
      <c r="AY244" s="149" t="s">
        <v>192</v>
      </c>
    </row>
    <row r="245" spans="2:51" s="13" customFormat="1" ht="12">
      <c r="B245" s="155"/>
      <c r="D245" s="142" t="s">
        <v>203</v>
      </c>
      <c r="E245" s="156" t="s">
        <v>19</v>
      </c>
      <c r="F245" s="157" t="s">
        <v>206</v>
      </c>
      <c r="H245" s="158">
        <v>15</v>
      </c>
      <c r="I245" s="159"/>
      <c r="L245" s="155"/>
      <c r="M245" s="160"/>
      <c r="T245" s="161"/>
      <c r="AT245" s="156" t="s">
        <v>203</v>
      </c>
      <c r="AU245" s="156" t="s">
        <v>86</v>
      </c>
      <c r="AV245" s="13" t="s">
        <v>124</v>
      </c>
      <c r="AW245" s="13" t="s">
        <v>37</v>
      </c>
      <c r="AX245" s="13" t="s">
        <v>84</v>
      </c>
      <c r="AY245" s="156" t="s">
        <v>192</v>
      </c>
    </row>
    <row r="246" spans="2:65" s="1" customFormat="1" ht="16.5" customHeight="1">
      <c r="B246" s="33"/>
      <c r="C246" s="129" t="s">
        <v>412</v>
      </c>
      <c r="D246" s="129" t="s">
        <v>194</v>
      </c>
      <c r="E246" s="130" t="s">
        <v>2787</v>
      </c>
      <c r="F246" s="131" t="s">
        <v>2788</v>
      </c>
      <c r="G246" s="132" t="s">
        <v>146</v>
      </c>
      <c r="H246" s="133">
        <v>56</v>
      </c>
      <c r="I246" s="134"/>
      <c r="J246" s="135">
        <f>ROUND(I246*H246,2)</f>
        <v>0</v>
      </c>
      <c r="K246" s="131" t="s">
        <v>19</v>
      </c>
      <c r="L246" s="33"/>
      <c r="M246" s="136" t="s">
        <v>19</v>
      </c>
      <c r="N246" s="137" t="s">
        <v>47</v>
      </c>
      <c r="P246" s="138">
        <f>O246*H246</f>
        <v>0</v>
      </c>
      <c r="Q246" s="138">
        <v>0</v>
      </c>
      <c r="R246" s="138">
        <f>Q246*H246</f>
        <v>0</v>
      </c>
      <c r="S246" s="138">
        <v>0</v>
      </c>
      <c r="T246" s="139">
        <f>S246*H246</f>
        <v>0</v>
      </c>
      <c r="AR246" s="140" t="s">
        <v>124</v>
      </c>
      <c r="AT246" s="140" t="s">
        <v>194</v>
      </c>
      <c r="AU246" s="140" t="s">
        <v>86</v>
      </c>
      <c r="AY246" s="18" t="s">
        <v>192</v>
      </c>
      <c r="BE246" s="141">
        <f>IF(N246="základní",J246,0)</f>
        <v>0</v>
      </c>
      <c r="BF246" s="141">
        <f>IF(N246="snížená",J246,0)</f>
        <v>0</v>
      </c>
      <c r="BG246" s="141">
        <f>IF(N246="zákl. přenesená",J246,0)</f>
        <v>0</v>
      </c>
      <c r="BH246" s="141">
        <f>IF(N246="sníž. přenesená",J246,0)</f>
        <v>0</v>
      </c>
      <c r="BI246" s="141">
        <f>IF(N246="nulová",J246,0)</f>
        <v>0</v>
      </c>
      <c r="BJ246" s="18" t="s">
        <v>84</v>
      </c>
      <c r="BK246" s="141">
        <f>ROUND(I246*H246,2)</f>
        <v>0</v>
      </c>
      <c r="BL246" s="18" t="s">
        <v>124</v>
      </c>
      <c r="BM246" s="140" t="s">
        <v>2789</v>
      </c>
    </row>
    <row r="247" spans="2:47" s="1" customFormat="1" ht="12">
      <c r="B247" s="33"/>
      <c r="D247" s="142" t="s">
        <v>199</v>
      </c>
      <c r="F247" s="143" t="s">
        <v>2790</v>
      </c>
      <c r="I247" s="144"/>
      <c r="L247" s="33"/>
      <c r="M247" s="145"/>
      <c r="T247" s="54"/>
      <c r="AT247" s="18" t="s">
        <v>199</v>
      </c>
      <c r="AU247" s="18" t="s">
        <v>86</v>
      </c>
    </row>
    <row r="248" spans="2:51" s="14" customFormat="1" ht="12">
      <c r="B248" s="162"/>
      <c r="D248" s="142" t="s">
        <v>203</v>
      </c>
      <c r="E248" s="163" t="s">
        <v>19</v>
      </c>
      <c r="F248" s="164" t="s">
        <v>2777</v>
      </c>
      <c r="H248" s="163" t="s">
        <v>19</v>
      </c>
      <c r="I248" s="165"/>
      <c r="L248" s="162"/>
      <c r="M248" s="166"/>
      <c r="T248" s="167"/>
      <c r="AT248" s="163" t="s">
        <v>203</v>
      </c>
      <c r="AU248" s="163" t="s">
        <v>86</v>
      </c>
      <c r="AV248" s="14" t="s">
        <v>84</v>
      </c>
      <c r="AW248" s="14" t="s">
        <v>37</v>
      </c>
      <c r="AX248" s="14" t="s">
        <v>76</v>
      </c>
      <c r="AY248" s="163" t="s">
        <v>192</v>
      </c>
    </row>
    <row r="249" spans="2:51" s="12" customFormat="1" ht="12">
      <c r="B249" s="148"/>
      <c r="D249" s="142" t="s">
        <v>203</v>
      </c>
      <c r="E249" s="149" t="s">
        <v>19</v>
      </c>
      <c r="F249" s="150" t="s">
        <v>2778</v>
      </c>
      <c r="H249" s="151">
        <v>56</v>
      </c>
      <c r="I249" s="152"/>
      <c r="L249" s="148"/>
      <c r="M249" s="153"/>
      <c r="T249" s="154"/>
      <c r="AT249" s="149" t="s">
        <v>203</v>
      </c>
      <c r="AU249" s="149" t="s">
        <v>86</v>
      </c>
      <c r="AV249" s="12" t="s">
        <v>86</v>
      </c>
      <c r="AW249" s="12" t="s">
        <v>37</v>
      </c>
      <c r="AX249" s="12" t="s">
        <v>76</v>
      </c>
      <c r="AY249" s="149" t="s">
        <v>192</v>
      </c>
    </row>
    <row r="250" spans="2:51" s="13" customFormat="1" ht="12">
      <c r="B250" s="155"/>
      <c r="D250" s="142" t="s">
        <v>203</v>
      </c>
      <c r="E250" s="156" t="s">
        <v>19</v>
      </c>
      <c r="F250" s="157" t="s">
        <v>206</v>
      </c>
      <c r="H250" s="158">
        <v>56</v>
      </c>
      <c r="I250" s="159"/>
      <c r="L250" s="155"/>
      <c r="M250" s="160"/>
      <c r="T250" s="161"/>
      <c r="AT250" s="156" t="s">
        <v>203</v>
      </c>
      <c r="AU250" s="156" t="s">
        <v>86</v>
      </c>
      <c r="AV250" s="13" t="s">
        <v>124</v>
      </c>
      <c r="AW250" s="13" t="s">
        <v>37</v>
      </c>
      <c r="AX250" s="13" t="s">
        <v>84</v>
      </c>
      <c r="AY250" s="156" t="s">
        <v>192</v>
      </c>
    </row>
    <row r="251" spans="2:65" s="1" customFormat="1" ht="16.5" customHeight="1">
      <c r="B251" s="33"/>
      <c r="C251" s="168" t="s">
        <v>419</v>
      </c>
      <c r="D251" s="168" t="s">
        <v>291</v>
      </c>
      <c r="E251" s="169" t="s">
        <v>2791</v>
      </c>
      <c r="F251" s="170" t="s">
        <v>2792</v>
      </c>
      <c r="G251" s="171" t="s">
        <v>146</v>
      </c>
      <c r="H251" s="172">
        <v>15</v>
      </c>
      <c r="I251" s="173"/>
      <c r="J251" s="174">
        <f>ROUND(I251*H251,2)</f>
        <v>0</v>
      </c>
      <c r="K251" s="170" t="s">
        <v>19</v>
      </c>
      <c r="L251" s="175"/>
      <c r="M251" s="176" t="s">
        <v>19</v>
      </c>
      <c r="N251" s="177" t="s">
        <v>47</v>
      </c>
      <c r="P251" s="138">
        <f>O251*H251</f>
        <v>0</v>
      </c>
      <c r="Q251" s="138">
        <v>0.01</v>
      </c>
      <c r="R251" s="138">
        <f>Q251*H251</f>
        <v>0.15</v>
      </c>
      <c r="S251" s="138">
        <v>0</v>
      </c>
      <c r="T251" s="139">
        <f>S251*H251</f>
        <v>0</v>
      </c>
      <c r="AR251" s="140" t="s">
        <v>248</v>
      </c>
      <c r="AT251" s="140" t="s">
        <v>291</v>
      </c>
      <c r="AU251" s="140" t="s">
        <v>86</v>
      </c>
      <c r="AY251" s="18" t="s">
        <v>192</v>
      </c>
      <c r="BE251" s="141">
        <f>IF(N251="základní",J251,0)</f>
        <v>0</v>
      </c>
      <c r="BF251" s="141">
        <f>IF(N251="snížená",J251,0)</f>
        <v>0</v>
      </c>
      <c r="BG251" s="141">
        <f>IF(N251="zákl. přenesená",J251,0)</f>
        <v>0</v>
      </c>
      <c r="BH251" s="141">
        <f>IF(N251="sníž. přenesená",J251,0)</f>
        <v>0</v>
      </c>
      <c r="BI251" s="141">
        <f>IF(N251="nulová",J251,0)</f>
        <v>0</v>
      </c>
      <c r="BJ251" s="18" t="s">
        <v>84</v>
      </c>
      <c r="BK251" s="141">
        <f>ROUND(I251*H251,2)</f>
        <v>0</v>
      </c>
      <c r="BL251" s="18" t="s">
        <v>124</v>
      </c>
      <c r="BM251" s="140" t="s">
        <v>2793</v>
      </c>
    </row>
    <row r="252" spans="2:47" s="1" customFormat="1" ht="12">
      <c r="B252" s="33"/>
      <c r="D252" s="142" t="s">
        <v>199</v>
      </c>
      <c r="F252" s="143" t="s">
        <v>2792</v>
      </c>
      <c r="I252" s="144"/>
      <c r="L252" s="33"/>
      <c r="M252" s="145"/>
      <c r="T252" s="54"/>
      <c r="AT252" s="18" t="s">
        <v>199</v>
      </c>
      <c r="AU252" s="18" t="s">
        <v>86</v>
      </c>
    </row>
    <row r="253" spans="2:65" s="1" customFormat="1" ht="16.5" customHeight="1">
      <c r="B253" s="33"/>
      <c r="C253" s="168" t="s">
        <v>423</v>
      </c>
      <c r="D253" s="168" t="s">
        <v>291</v>
      </c>
      <c r="E253" s="169" t="s">
        <v>2794</v>
      </c>
      <c r="F253" s="170" t="s">
        <v>2795</v>
      </c>
      <c r="G253" s="171" t="s">
        <v>146</v>
      </c>
      <c r="H253" s="172">
        <v>10</v>
      </c>
      <c r="I253" s="173"/>
      <c r="J253" s="174">
        <f>ROUND(I253*H253,2)</f>
        <v>0</v>
      </c>
      <c r="K253" s="170" t="s">
        <v>19</v>
      </c>
      <c r="L253" s="175"/>
      <c r="M253" s="176" t="s">
        <v>19</v>
      </c>
      <c r="N253" s="177" t="s">
        <v>47</v>
      </c>
      <c r="P253" s="138">
        <f>O253*H253</f>
        <v>0</v>
      </c>
      <c r="Q253" s="138">
        <v>0.01</v>
      </c>
      <c r="R253" s="138">
        <f>Q253*H253</f>
        <v>0.1</v>
      </c>
      <c r="S253" s="138">
        <v>0</v>
      </c>
      <c r="T253" s="139">
        <f>S253*H253</f>
        <v>0</v>
      </c>
      <c r="AR253" s="140" t="s">
        <v>248</v>
      </c>
      <c r="AT253" s="140" t="s">
        <v>291</v>
      </c>
      <c r="AU253" s="140" t="s">
        <v>86</v>
      </c>
      <c r="AY253" s="18" t="s">
        <v>192</v>
      </c>
      <c r="BE253" s="141">
        <f>IF(N253="základní",J253,0)</f>
        <v>0</v>
      </c>
      <c r="BF253" s="141">
        <f>IF(N253="snížená",J253,0)</f>
        <v>0</v>
      </c>
      <c r="BG253" s="141">
        <f>IF(N253="zákl. přenesená",J253,0)</f>
        <v>0</v>
      </c>
      <c r="BH253" s="141">
        <f>IF(N253="sníž. přenesená",J253,0)</f>
        <v>0</v>
      </c>
      <c r="BI253" s="141">
        <f>IF(N253="nulová",J253,0)</f>
        <v>0</v>
      </c>
      <c r="BJ253" s="18" t="s">
        <v>84</v>
      </c>
      <c r="BK253" s="141">
        <f>ROUND(I253*H253,2)</f>
        <v>0</v>
      </c>
      <c r="BL253" s="18" t="s">
        <v>124</v>
      </c>
      <c r="BM253" s="140" t="s">
        <v>2796</v>
      </c>
    </row>
    <row r="254" spans="2:47" s="1" customFormat="1" ht="12">
      <c r="B254" s="33"/>
      <c r="D254" s="142" t="s">
        <v>199</v>
      </c>
      <c r="F254" s="143" t="s">
        <v>2795</v>
      </c>
      <c r="I254" s="144"/>
      <c r="L254" s="33"/>
      <c r="M254" s="145"/>
      <c r="T254" s="54"/>
      <c r="AT254" s="18" t="s">
        <v>199</v>
      </c>
      <c r="AU254" s="18" t="s">
        <v>86</v>
      </c>
    </row>
    <row r="255" spans="2:65" s="1" customFormat="1" ht="16.5" customHeight="1">
      <c r="B255" s="33"/>
      <c r="C255" s="168" t="s">
        <v>429</v>
      </c>
      <c r="D255" s="168" t="s">
        <v>291</v>
      </c>
      <c r="E255" s="169" t="s">
        <v>2797</v>
      </c>
      <c r="F255" s="170" t="s">
        <v>2798</v>
      </c>
      <c r="G255" s="171" t="s">
        <v>146</v>
      </c>
      <c r="H255" s="172">
        <v>13</v>
      </c>
      <c r="I255" s="173"/>
      <c r="J255" s="174">
        <f>ROUND(I255*H255,2)</f>
        <v>0</v>
      </c>
      <c r="K255" s="170" t="s">
        <v>19</v>
      </c>
      <c r="L255" s="175"/>
      <c r="M255" s="176" t="s">
        <v>19</v>
      </c>
      <c r="N255" s="177" t="s">
        <v>47</v>
      </c>
      <c r="P255" s="138">
        <f>O255*H255</f>
        <v>0</v>
      </c>
      <c r="Q255" s="138">
        <v>0.01</v>
      </c>
      <c r="R255" s="138">
        <f>Q255*H255</f>
        <v>0.13</v>
      </c>
      <c r="S255" s="138">
        <v>0</v>
      </c>
      <c r="T255" s="139">
        <f>S255*H255</f>
        <v>0</v>
      </c>
      <c r="AR255" s="140" t="s">
        <v>248</v>
      </c>
      <c r="AT255" s="140" t="s">
        <v>291</v>
      </c>
      <c r="AU255" s="140" t="s">
        <v>86</v>
      </c>
      <c r="AY255" s="18" t="s">
        <v>192</v>
      </c>
      <c r="BE255" s="141">
        <f>IF(N255="základní",J255,0)</f>
        <v>0</v>
      </c>
      <c r="BF255" s="141">
        <f>IF(N255="snížená",J255,0)</f>
        <v>0</v>
      </c>
      <c r="BG255" s="141">
        <f>IF(N255="zákl. přenesená",J255,0)</f>
        <v>0</v>
      </c>
      <c r="BH255" s="141">
        <f>IF(N255="sníž. přenesená",J255,0)</f>
        <v>0</v>
      </c>
      <c r="BI255" s="141">
        <f>IF(N255="nulová",J255,0)</f>
        <v>0</v>
      </c>
      <c r="BJ255" s="18" t="s">
        <v>84</v>
      </c>
      <c r="BK255" s="141">
        <f>ROUND(I255*H255,2)</f>
        <v>0</v>
      </c>
      <c r="BL255" s="18" t="s">
        <v>124</v>
      </c>
      <c r="BM255" s="140" t="s">
        <v>2799</v>
      </c>
    </row>
    <row r="256" spans="2:47" s="1" customFormat="1" ht="12">
      <c r="B256" s="33"/>
      <c r="D256" s="142" t="s">
        <v>199</v>
      </c>
      <c r="F256" s="143" t="s">
        <v>2798</v>
      </c>
      <c r="I256" s="144"/>
      <c r="L256" s="33"/>
      <c r="M256" s="145"/>
      <c r="T256" s="54"/>
      <c r="AT256" s="18" t="s">
        <v>199</v>
      </c>
      <c r="AU256" s="18" t="s">
        <v>86</v>
      </c>
    </row>
    <row r="257" spans="2:65" s="1" customFormat="1" ht="16.5" customHeight="1">
      <c r="B257" s="33"/>
      <c r="C257" s="168" t="s">
        <v>435</v>
      </c>
      <c r="D257" s="168" t="s">
        <v>291</v>
      </c>
      <c r="E257" s="169" t="s">
        <v>2800</v>
      </c>
      <c r="F257" s="170" t="s">
        <v>2801</v>
      </c>
      <c r="G257" s="171" t="s">
        <v>146</v>
      </c>
      <c r="H257" s="172">
        <v>8</v>
      </c>
      <c r="I257" s="173"/>
      <c r="J257" s="174">
        <f>ROUND(I257*H257,2)</f>
        <v>0</v>
      </c>
      <c r="K257" s="170" t="s">
        <v>19</v>
      </c>
      <c r="L257" s="175"/>
      <c r="M257" s="176" t="s">
        <v>19</v>
      </c>
      <c r="N257" s="177" t="s">
        <v>47</v>
      </c>
      <c r="P257" s="138">
        <f>O257*H257</f>
        <v>0</v>
      </c>
      <c r="Q257" s="138">
        <v>0.01</v>
      </c>
      <c r="R257" s="138">
        <f>Q257*H257</f>
        <v>0.08</v>
      </c>
      <c r="S257" s="138">
        <v>0</v>
      </c>
      <c r="T257" s="139">
        <f>S257*H257</f>
        <v>0</v>
      </c>
      <c r="AR257" s="140" t="s">
        <v>248</v>
      </c>
      <c r="AT257" s="140" t="s">
        <v>291</v>
      </c>
      <c r="AU257" s="140" t="s">
        <v>86</v>
      </c>
      <c r="AY257" s="18" t="s">
        <v>192</v>
      </c>
      <c r="BE257" s="141">
        <f>IF(N257="základní",J257,0)</f>
        <v>0</v>
      </c>
      <c r="BF257" s="141">
        <f>IF(N257="snížená",J257,0)</f>
        <v>0</v>
      </c>
      <c r="BG257" s="141">
        <f>IF(N257="zákl. přenesená",J257,0)</f>
        <v>0</v>
      </c>
      <c r="BH257" s="141">
        <f>IF(N257="sníž. přenesená",J257,0)</f>
        <v>0</v>
      </c>
      <c r="BI257" s="141">
        <f>IF(N257="nulová",J257,0)</f>
        <v>0</v>
      </c>
      <c r="BJ257" s="18" t="s">
        <v>84</v>
      </c>
      <c r="BK257" s="141">
        <f>ROUND(I257*H257,2)</f>
        <v>0</v>
      </c>
      <c r="BL257" s="18" t="s">
        <v>124</v>
      </c>
      <c r="BM257" s="140" t="s">
        <v>2802</v>
      </c>
    </row>
    <row r="258" spans="2:47" s="1" customFormat="1" ht="12">
      <c r="B258" s="33"/>
      <c r="D258" s="142" t="s">
        <v>199</v>
      </c>
      <c r="F258" s="143" t="s">
        <v>2801</v>
      </c>
      <c r="I258" s="144"/>
      <c r="L258" s="33"/>
      <c r="M258" s="145"/>
      <c r="T258" s="54"/>
      <c r="AT258" s="18" t="s">
        <v>199</v>
      </c>
      <c r="AU258" s="18" t="s">
        <v>86</v>
      </c>
    </row>
    <row r="259" spans="2:65" s="1" customFormat="1" ht="16.5" customHeight="1">
      <c r="B259" s="33"/>
      <c r="C259" s="168" t="s">
        <v>443</v>
      </c>
      <c r="D259" s="168" t="s">
        <v>291</v>
      </c>
      <c r="E259" s="169" t="s">
        <v>2803</v>
      </c>
      <c r="F259" s="170" t="s">
        <v>2804</v>
      </c>
      <c r="G259" s="171" t="s">
        <v>146</v>
      </c>
      <c r="H259" s="172">
        <v>5</v>
      </c>
      <c r="I259" s="173"/>
      <c r="J259" s="174">
        <f>ROUND(I259*H259,2)</f>
        <v>0</v>
      </c>
      <c r="K259" s="170" t="s">
        <v>19</v>
      </c>
      <c r="L259" s="175"/>
      <c r="M259" s="176" t="s">
        <v>19</v>
      </c>
      <c r="N259" s="177" t="s">
        <v>47</v>
      </c>
      <c r="P259" s="138">
        <f>O259*H259</f>
        <v>0</v>
      </c>
      <c r="Q259" s="138">
        <v>0.01</v>
      </c>
      <c r="R259" s="138">
        <f>Q259*H259</f>
        <v>0.05</v>
      </c>
      <c r="S259" s="138">
        <v>0</v>
      </c>
      <c r="T259" s="139">
        <f>S259*H259</f>
        <v>0</v>
      </c>
      <c r="AR259" s="140" t="s">
        <v>248</v>
      </c>
      <c r="AT259" s="140" t="s">
        <v>291</v>
      </c>
      <c r="AU259" s="140" t="s">
        <v>86</v>
      </c>
      <c r="AY259" s="18" t="s">
        <v>192</v>
      </c>
      <c r="BE259" s="141">
        <f>IF(N259="základní",J259,0)</f>
        <v>0</v>
      </c>
      <c r="BF259" s="141">
        <f>IF(N259="snížená",J259,0)</f>
        <v>0</v>
      </c>
      <c r="BG259" s="141">
        <f>IF(N259="zákl. přenesená",J259,0)</f>
        <v>0</v>
      </c>
      <c r="BH259" s="141">
        <f>IF(N259="sníž. přenesená",J259,0)</f>
        <v>0</v>
      </c>
      <c r="BI259" s="141">
        <f>IF(N259="nulová",J259,0)</f>
        <v>0</v>
      </c>
      <c r="BJ259" s="18" t="s">
        <v>84</v>
      </c>
      <c r="BK259" s="141">
        <f>ROUND(I259*H259,2)</f>
        <v>0</v>
      </c>
      <c r="BL259" s="18" t="s">
        <v>124</v>
      </c>
      <c r="BM259" s="140" t="s">
        <v>2805</v>
      </c>
    </row>
    <row r="260" spans="2:47" s="1" customFormat="1" ht="12">
      <c r="B260" s="33"/>
      <c r="D260" s="142" t="s">
        <v>199</v>
      </c>
      <c r="F260" s="143" t="s">
        <v>2804</v>
      </c>
      <c r="I260" s="144"/>
      <c r="L260" s="33"/>
      <c r="M260" s="145"/>
      <c r="T260" s="54"/>
      <c r="AT260" s="18" t="s">
        <v>199</v>
      </c>
      <c r="AU260" s="18" t="s">
        <v>86</v>
      </c>
    </row>
    <row r="261" spans="2:65" s="1" customFormat="1" ht="16.5" customHeight="1">
      <c r="B261" s="33"/>
      <c r="C261" s="168" t="s">
        <v>449</v>
      </c>
      <c r="D261" s="168" t="s">
        <v>291</v>
      </c>
      <c r="E261" s="169" t="s">
        <v>2806</v>
      </c>
      <c r="F261" s="170" t="s">
        <v>2807</v>
      </c>
      <c r="G261" s="171" t="s">
        <v>146</v>
      </c>
      <c r="H261" s="172">
        <v>5</v>
      </c>
      <c r="I261" s="173"/>
      <c r="J261" s="174">
        <f>ROUND(I261*H261,2)</f>
        <v>0</v>
      </c>
      <c r="K261" s="170" t="s">
        <v>19</v>
      </c>
      <c r="L261" s="175"/>
      <c r="M261" s="176" t="s">
        <v>19</v>
      </c>
      <c r="N261" s="177" t="s">
        <v>47</v>
      </c>
      <c r="P261" s="138">
        <f>O261*H261</f>
        <v>0</v>
      </c>
      <c r="Q261" s="138">
        <v>0.01</v>
      </c>
      <c r="R261" s="138">
        <f>Q261*H261</f>
        <v>0.05</v>
      </c>
      <c r="S261" s="138">
        <v>0</v>
      </c>
      <c r="T261" s="139">
        <f>S261*H261</f>
        <v>0</v>
      </c>
      <c r="AR261" s="140" t="s">
        <v>248</v>
      </c>
      <c r="AT261" s="140" t="s">
        <v>291</v>
      </c>
      <c r="AU261" s="140" t="s">
        <v>86</v>
      </c>
      <c r="AY261" s="18" t="s">
        <v>192</v>
      </c>
      <c r="BE261" s="141">
        <f>IF(N261="základní",J261,0)</f>
        <v>0</v>
      </c>
      <c r="BF261" s="141">
        <f>IF(N261="snížená",J261,0)</f>
        <v>0</v>
      </c>
      <c r="BG261" s="141">
        <f>IF(N261="zákl. přenesená",J261,0)</f>
        <v>0</v>
      </c>
      <c r="BH261" s="141">
        <f>IF(N261="sníž. přenesená",J261,0)</f>
        <v>0</v>
      </c>
      <c r="BI261" s="141">
        <f>IF(N261="nulová",J261,0)</f>
        <v>0</v>
      </c>
      <c r="BJ261" s="18" t="s">
        <v>84</v>
      </c>
      <c r="BK261" s="141">
        <f>ROUND(I261*H261,2)</f>
        <v>0</v>
      </c>
      <c r="BL261" s="18" t="s">
        <v>124</v>
      </c>
      <c r="BM261" s="140" t="s">
        <v>2808</v>
      </c>
    </row>
    <row r="262" spans="2:47" s="1" customFormat="1" ht="12">
      <c r="B262" s="33"/>
      <c r="D262" s="142" t="s">
        <v>199</v>
      </c>
      <c r="F262" s="143" t="s">
        <v>2807</v>
      </c>
      <c r="I262" s="144"/>
      <c r="L262" s="33"/>
      <c r="M262" s="145"/>
      <c r="T262" s="54"/>
      <c r="AT262" s="18" t="s">
        <v>199</v>
      </c>
      <c r="AU262" s="18" t="s">
        <v>86</v>
      </c>
    </row>
    <row r="263" spans="2:65" s="1" customFormat="1" ht="16.5" customHeight="1">
      <c r="B263" s="33"/>
      <c r="C263" s="129" t="s">
        <v>456</v>
      </c>
      <c r="D263" s="129" t="s">
        <v>194</v>
      </c>
      <c r="E263" s="130" t="s">
        <v>2809</v>
      </c>
      <c r="F263" s="131" t="s">
        <v>2810</v>
      </c>
      <c r="G263" s="132" t="s">
        <v>146</v>
      </c>
      <c r="H263" s="133">
        <v>56</v>
      </c>
      <c r="I263" s="134"/>
      <c r="J263" s="135">
        <f>ROUND(I263*H263,2)</f>
        <v>0</v>
      </c>
      <c r="K263" s="131" t="s">
        <v>19</v>
      </c>
      <c r="L263" s="33"/>
      <c r="M263" s="136" t="s">
        <v>19</v>
      </c>
      <c r="N263" s="137" t="s">
        <v>47</v>
      </c>
      <c r="P263" s="138">
        <f>O263*H263</f>
        <v>0</v>
      </c>
      <c r="Q263" s="138">
        <v>0</v>
      </c>
      <c r="R263" s="138">
        <f>Q263*H263</f>
        <v>0</v>
      </c>
      <c r="S263" s="138">
        <v>0</v>
      </c>
      <c r="T263" s="139">
        <f>S263*H263</f>
        <v>0</v>
      </c>
      <c r="AR263" s="140" t="s">
        <v>124</v>
      </c>
      <c r="AT263" s="140" t="s">
        <v>194</v>
      </c>
      <c r="AU263" s="140" t="s">
        <v>86</v>
      </c>
      <c r="AY263" s="18" t="s">
        <v>192</v>
      </c>
      <c r="BE263" s="141">
        <f>IF(N263="základní",J263,0)</f>
        <v>0</v>
      </c>
      <c r="BF263" s="141">
        <f>IF(N263="snížená",J263,0)</f>
        <v>0</v>
      </c>
      <c r="BG263" s="141">
        <f>IF(N263="zákl. přenesená",J263,0)</f>
        <v>0</v>
      </c>
      <c r="BH263" s="141">
        <f>IF(N263="sníž. přenesená",J263,0)</f>
        <v>0</v>
      </c>
      <c r="BI263" s="141">
        <f>IF(N263="nulová",J263,0)</f>
        <v>0</v>
      </c>
      <c r="BJ263" s="18" t="s">
        <v>84</v>
      </c>
      <c r="BK263" s="141">
        <f>ROUND(I263*H263,2)</f>
        <v>0</v>
      </c>
      <c r="BL263" s="18" t="s">
        <v>124</v>
      </c>
      <c r="BM263" s="140" t="s">
        <v>2811</v>
      </c>
    </row>
    <row r="264" spans="2:47" s="1" customFormat="1" ht="12">
      <c r="B264" s="33"/>
      <c r="D264" s="142" t="s">
        <v>199</v>
      </c>
      <c r="F264" s="143" t="s">
        <v>2812</v>
      </c>
      <c r="I264" s="144"/>
      <c r="L264" s="33"/>
      <c r="M264" s="145"/>
      <c r="T264" s="54"/>
      <c r="AT264" s="18" t="s">
        <v>199</v>
      </c>
      <c r="AU264" s="18" t="s">
        <v>86</v>
      </c>
    </row>
    <row r="265" spans="2:51" s="14" customFormat="1" ht="12">
      <c r="B265" s="162"/>
      <c r="D265" s="142" t="s">
        <v>203</v>
      </c>
      <c r="E265" s="163" t="s">
        <v>19</v>
      </c>
      <c r="F265" s="164" t="s">
        <v>2813</v>
      </c>
      <c r="H265" s="163" t="s">
        <v>19</v>
      </c>
      <c r="I265" s="165"/>
      <c r="L265" s="162"/>
      <c r="M265" s="166"/>
      <c r="T265" s="167"/>
      <c r="AT265" s="163" t="s">
        <v>203</v>
      </c>
      <c r="AU265" s="163" t="s">
        <v>86</v>
      </c>
      <c r="AV265" s="14" t="s">
        <v>84</v>
      </c>
      <c r="AW265" s="14" t="s">
        <v>37</v>
      </c>
      <c r="AX265" s="14" t="s">
        <v>76</v>
      </c>
      <c r="AY265" s="163" t="s">
        <v>192</v>
      </c>
    </row>
    <row r="266" spans="2:51" s="12" customFormat="1" ht="12">
      <c r="B266" s="148"/>
      <c r="D266" s="142" t="s">
        <v>203</v>
      </c>
      <c r="E266" s="149" t="s">
        <v>19</v>
      </c>
      <c r="F266" s="150" t="s">
        <v>2814</v>
      </c>
      <c r="H266" s="151">
        <v>56</v>
      </c>
      <c r="I266" s="152"/>
      <c r="L266" s="148"/>
      <c r="M266" s="153"/>
      <c r="T266" s="154"/>
      <c r="AT266" s="149" t="s">
        <v>203</v>
      </c>
      <c r="AU266" s="149" t="s">
        <v>86</v>
      </c>
      <c r="AV266" s="12" t="s">
        <v>86</v>
      </c>
      <c r="AW266" s="12" t="s">
        <v>37</v>
      </c>
      <c r="AX266" s="12" t="s">
        <v>76</v>
      </c>
      <c r="AY266" s="149" t="s">
        <v>192</v>
      </c>
    </row>
    <row r="267" spans="2:51" s="13" customFormat="1" ht="12">
      <c r="B267" s="155"/>
      <c r="D267" s="142" t="s">
        <v>203</v>
      </c>
      <c r="E267" s="156" t="s">
        <v>19</v>
      </c>
      <c r="F267" s="157" t="s">
        <v>206</v>
      </c>
      <c r="H267" s="158">
        <v>56</v>
      </c>
      <c r="I267" s="159"/>
      <c r="L267" s="155"/>
      <c r="M267" s="160"/>
      <c r="T267" s="161"/>
      <c r="AT267" s="156" t="s">
        <v>203</v>
      </c>
      <c r="AU267" s="156" t="s">
        <v>86</v>
      </c>
      <c r="AV267" s="13" t="s">
        <v>124</v>
      </c>
      <c r="AW267" s="13" t="s">
        <v>37</v>
      </c>
      <c r="AX267" s="13" t="s">
        <v>84</v>
      </c>
      <c r="AY267" s="156" t="s">
        <v>192</v>
      </c>
    </row>
    <row r="268" spans="2:65" s="1" customFormat="1" ht="16.5" customHeight="1">
      <c r="B268" s="33"/>
      <c r="C268" s="129" t="s">
        <v>464</v>
      </c>
      <c r="D268" s="129" t="s">
        <v>194</v>
      </c>
      <c r="E268" s="130" t="s">
        <v>401</v>
      </c>
      <c r="F268" s="131" t="s">
        <v>402</v>
      </c>
      <c r="G268" s="132" t="s">
        <v>123</v>
      </c>
      <c r="H268" s="133">
        <v>448</v>
      </c>
      <c r="I268" s="134"/>
      <c r="J268" s="135">
        <f>ROUND(I268*H268,2)</f>
        <v>0</v>
      </c>
      <c r="K268" s="131" t="s">
        <v>19</v>
      </c>
      <c r="L268" s="33"/>
      <c r="M268" s="136" t="s">
        <v>19</v>
      </c>
      <c r="N268" s="137" t="s">
        <v>47</v>
      </c>
      <c r="P268" s="138">
        <f>O268*H268</f>
        <v>0</v>
      </c>
      <c r="Q268" s="138">
        <v>0</v>
      </c>
      <c r="R268" s="138">
        <f>Q268*H268</f>
        <v>0</v>
      </c>
      <c r="S268" s="138">
        <v>0</v>
      </c>
      <c r="T268" s="139">
        <f>S268*H268</f>
        <v>0</v>
      </c>
      <c r="AR268" s="140" t="s">
        <v>124</v>
      </c>
      <c r="AT268" s="140" t="s">
        <v>194</v>
      </c>
      <c r="AU268" s="140" t="s">
        <v>86</v>
      </c>
      <c r="AY268" s="18" t="s">
        <v>192</v>
      </c>
      <c r="BE268" s="141">
        <f>IF(N268="základní",J268,0)</f>
        <v>0</v>
      </c>
      <c r="BF268" s="141">
        <f>IF(N268="snížená",J268,0)</f>
        <v>0</v>
      </c>
      <c r="BG268" s="141">
        <f>IF(N268="zákl. přenesená",J268,0)</f>
        <v>0</v>
      </c>
      <c r="BH268" s="141">
        <f>IF(N268="sníž. přenesená",J268,0)</f>
        <v>0</v>
      </c>
      <c r="BI268" s="141">
        <f>IF(N268="nulová",J268,0)</f>
        <v>0</v>
      </c>
      <c r="BJ268" s="18" t="s">
        <v>84</v>
      </c>
      <c r="BK268" s="141">
        <f>ROUND(I268*H268,2)</f>
        <v>0</v>
      </c>
      <c r="BL268" s="18" t="s">
        <v>124</v>
      </c>
      <c r="BM268" s="140" t="s">
        <v>2815</v>
      </c>
    </row>
    <row r="269" spans="2:47" s="1" customFormat="1" ht="12">
      <c r="B269" s="33"/>
      <c r="D269" s="142" t="s">
        <v>199</v>
      </c>
      <c r="F269" s="143" t="s">
        <v>404</v>
      </c>
      <c r="I269" s="144"/>
      <c r="L269" s="33"/>
      <c r="M269" s="145"/>
      <c r="T269" s="54"/>
      <c r="AT269" s="18" t="s">
        <v>199</v>
      </c>
      <c r="AU269" s="18" t="s">
        <v>86</v>
      </c>
    </row>
    <row r="270" spans="2:51" s="14" customFormat="1" ht="12">
      <c r="B270" s="162"/>
      <c r="D270" s="142" t="s">
        <v>203</v>
      </c>
      <c r="E270" s="163" t="s">
        <v>19</v>
      </c>
      <c r="F270" s="164" t="s">
        <v>2816</v>
      </c>
      <c r="H270" s="163" t="s">
        <v>19</v>
      </c>
      <c r="I270" s="165"/>
      <c r="L270" s="162"/>
      <c r="M270" s="166"/>
      <c r="T270" s="167"/>
      <c r="AT270" s="163" t="s">
        <v>203</v>
      </c>
      <c r="AU270" s="163" t="s">
        <v>86</v>
      </c>
      <c r="AV270" s="14" t="s">
        <v>84</v>
      </c>
      <c r="AW270" s="14" t="s">
        <v>37</v>
      </c>
      <c r="AX270" s="14" t="s">
        <v>76</v>
      </c>
      <c r="AY270" s="163" t="s">
        <v>192</v>
      </c>
    </row>
    <row r="271" spans="2:51" s="12" customFormat="1" ht="12">
      <c r="B271" s="148"/>
      <c r="D271" s="142" t="s">
        <v>203</v>
      </c>
      <c r="E271" s="149" t="s">
        <v>19</v>
      </c>
      <c r="F271" s="150" t="s">
        <v>2772</v>
      </c>
      <c r="H271" s="151">
        <v>448</v>
      </c>
      <c r="I271" s="152"/>
      <c r="L271" s="148"/>
      <c r="M271" s="153"/>
      <c r="T271" s="154"/>
      <c r="AT271" s="149" t="s">
        <v>203</v>
      </c>
      <c r="AU271" s="149" t="s">
        <v>86</v>
      </c>
      <c r="AV271" s="12" t="s">
        <v>86</v>
      </c>
      <c r="AW271" s="12" t="s">
        <v>37</v>
      </c>
      <c r="AX271" s="12" t="s">
        <v>76</v>
      </c>
      <c r="AY271" s="149" t="s">
        <v>192</v>
      </c>
    </row>
    <row r="272" spans="2:51" s="13" customFormat="1" ht="12">
      <c r="B272" s="155"/>
      <c r="D272" s="142" t="s">
        <v>203</v>
      </c>
      <c r="E272" s="156" t="s">
        <v>19</v>
      </c>
      <c r="F272" s="157" t="s">
        <v>206</v>
      </c>
      <c r="H272" s="158">
        <v>448</v>
      </c>
      <c r="I272" s="159"/>
      <c r="L272" s="155"/>
      <c r="M272" s="160"/>
      <c r="T272" s="161"/>
      <c r="AT272" s="156" t="s">
        <v>203</v>
      </c>
      <c r="AU272" s="156" t="s">
        <v>86</v>
      </c>
      <c r="AV272" s="13" t="s">
        <v>124</v>
      </c>
      <c r="AW272" s="13" t="s">
        <v>37</v>
      </c>
      <c r="AX272" s="13" t="s">
        <v>84</v>
      </c>
      <c r="AY272" s="156" t="s">
        <v>192</v>
      </c>
    </row>
    <row r="273" spans="2:65" s="1" customFormat="1" ht="16.5" customHeight="1">
      <c r="B273" s="33"/>
      <c r="C273" s="168" t="s">
        <v>474</v>
      </c>
      <c r="D273" s="168" t="s">
        <v>291</v>
      </c>
      <c r="E273" s="169" t="s">
        <v>2735</v>
      </c>
      <c r="F273" s="170" t="s">
        <v>409</v>
      </c>
      <c r="G273" s="171" t="s">
        <v>128</v>
      </c>
      <c r="H273" s="172">
        <v>67.2</v>
      </c>
      <c r="I273" s="173"/>
      <c r="J273" s="174">
        <f>ROUND(I273*H273,2)</f>
        <v>0</v>
      </c>
      <c r="K273" s="170" t="s">
        <v>19</v>
      </c>
      <c r="L273" s="175"/>
      <c r="M273" s="176" t="s">
        <v>19</v>
      </c>
      <c r="N273" s="177" t="s">
        <v>47</v>
      </c>
      <c r="P273" s="138">
        <f>O273*H273</f>
        <v>0</v>
      </c>
      <c r="Q273" s="138">
        <v>0.2</v>
      </c>
      <c r="R273" s="138">
        <f>Q273*H273</f>
        <v>13.440000000000001</v>
      </c>
      <c r="S273" s="138">
        <v>0</v>
      </c>
      <c r="T273" s="139">
        <f>S273*H273</f>
        <v>0</v>
      </c>
      <c r="AR273" s="140" t="s">
        <v>248</v>
      </c>
      <c r="AT273" s="140" t="s">
        <v>291</v>
      </c>
      <c r="AU273" s="140" t="s">
        <v>86</v>
      </c>
      <c r="AY273" s="18" t="s">
        <v>192</v>
      </c>
      <c r="BE273" s="141">
        <f>IF(N273="základní",J273,0)</f>
        <v>0</v>
      </c>
      <c r="BF273" s="141">
        <f>IF(N273="snížená",J273,0)</f>
        <v>0</v>
      </c>
      <c r="BG273" s="141">
        <f>IF(N273="zákl. přenesená",J273,0)</f>
        <v>0</v>
      </c>
      <c r="BH273" s="141">
        <f>IF(N273="sníž. přenesená",J273,0)</f>
        <v>0</v>
      </c>
      <c r="BI273" s="141">
        <f>IF(N273="nulová",J273,0)</f>
        <v>0</v>
      </c>
      <c r="BJ273" s="18" t="s">
        <v>84</v>
      </c>
      <c r="BK273" s="141">
        <f>ROUND(I273*H273,2)</f>
        <v>0</v>
      </c>
      <c r="BL273" s="18" t="s">
        <v>124</v>
      </c>
      <c r="BM273" s="140" t="s">
        <v>2817</v>
      </c>
    </row>
    <row r="274" spans="2:47" s="1" customFormat="1" ht="12">
      <c r="B274" s="33"/>
      <c r="D274" s="142" t="s">
        <v>199</v>
      </c>
      <c r="F274" s="143" t="s">
        <v>409</v>
      </c>
      <c r="I274" s="144"/>
      <c r="L274" s="33"/>
      <c r="M274" s="145"/>
      <c r="T274" s="54"/>
      <c r="AT274" s="18" t="s">
        <v>199</v>
      </c>
      <c r="AU274" s="18" t="s">
        <v>86</v>
      </c>
    </row>
    <row r="275" spans="2:51" s="14" customFormat="1" ht="12">
      <c r="B275" s="162"/>
      <c r="D275" s="142" t="s">
        <v>203</v>
      </c>
      <c r="E275" s="163" t="s">
        <v>19</v>
      </c>
      <c r="F275" s="164" t="s">
        <v>2818</v>
      </c>
      <c r="H275" s="163" t="s">
        <v>19</v>
      </c>
      <c r="I275" s="165"/>
      <c r="L275" s="162"/>
      <c r="M275" s="166"/>
      <c r="T275" s="167"/>
      <c r="AT275" s="163" t="s">
        <v>203</v>
      </c>
      <c r="AU275" s="163" t="s">
        <v>86</v>
      </c>
      <c r="AV275" s="14" t="s">
        <v>84</v>
      </c>
      <c r="AW275" s="14" t="s">
        <v>37</v>
      </c>
      <c r="AX275" s="14" t="s">
        <v>76</v>
      </c>
      <c r="AY275" s="163" t="s">
        <v>192</v>
      </c>
    </row>
    <row r="276" spans="2:51" s="12" customFormat="1" ht="12">
      <c r="B276" s="148"/>
      <c r="D276" s="142" t="s">
        <v>203</v>
      </c>
      <c r="E276" s="149" t="s">
        <v>19</v>
      </c>
      <c r="F276" s="150" t="s">
        <v>2819</v>
      </c>
      <c r="H276" s="151">
        <v>67.2</v>
      </c>
      <c r="I276" s="152"/>
      <c r="L276" s="148"/>
      <c r="M276" s="153"/>
      <c r="T276" s="154"/>
      <c r="AT276" s="149" t="s">
        <v>203</v>
      </c>
      <c r="AU276" s="149" t="s">
        <v>86</v>
      </c>
      <c r="AV276" s="12" t="s">
        <v>86</v>
      </c>
      <c r="AW276" s="12" t="s">
        <v>37</v>
      </c>
      <c r="AX276" s="12" t="s">
        <v>76</v>
      </c>
      <c r="AY276" s="149" t="s">
        <v>192</v>
      </c>
    </row>
    <row r="277" spans="2:51" s="13" customFormat="1" ht="12">
      <c r="B277" s="155"/>
      <c r="D277" s="142" t="s">
        <v>203</v>
      </c>
      <c r="E277" s="156" t="s">
        <v>19</v>
      </c>
      <c r="F277" s="157" t="s">
        <v>206</v>
      </c>
      <c r="H277" s="158">
        <v>67.2</v>
      </c>
      <c r="I277" s="159"/>
      <c r="L277" s="155"/>
      <c r="M277" s="160"/>
      <c r="T277" s="161"/>
      <c r="AT277" s="156" t="s">
        <v>203</v>
      </c>
      <c r="AU277" s="156" t="s">
        <v>86</v>
      </c>
      <c r="AV277" s="13" t="s">
        <v>124</v>
      </c>
      <c r="AW277" s="13" t="s">
        <v>37</v>
      </c>
      <c r="AX277" s="13" t="s">
        <v>84</v>
      </c>
      <c r="AY277" s="156" t="s">
        <v>192</v>
      </c>
    </row>
    <row r="278" spans="2:65" s="1" customFormat="1" ht="16.5" customHeight="1">
      <c r="B278" s="33"/>
      <c r="C278" s="129" t="s">
        <v>482</v>
      </c>
      <c r="D278" s="129" t="s">
        <v>194</v>
      </c>
      <c r="E278" s="130" t="s">
        <v>2820</v>
      </c>
      <c r="F278" s="131" t="s">
        <v>414</v>
      </c>
      <c r="G278" s="132" t="s">
        <v>119</v>
      </c>
      <c r="H278" s="133">
        <v>0.001</v>
      </c>
      <c r="I278" s="134"/>
      <c r="J278" s="135">
        <f>ROUND(I278*H278,2)</f>
        <v>0</v>
      </c>
      <c r="K278" s="131" t="s">
        <v>19</v>
      </c>
      <c r="L278" s="33"/>
      <c r="M278" s="136" t="s">
        <v>19</v>
      </c>
      <c r="N278" s="137" t="s">
        <v>47</v>
      </c>
      <c r="P278" s="138">
        <f>O278*H278</f>
        <v>0</v>
      </c>
      <c r="Q278" s="138">
        <v>0</v>
      </c>
      <c r="R278" s="138">
        <f>Q278*H278</f>
        <v>0</v>
      </c>
      <c r="S278" s="138">
        <v>0</v>
      </c>
      <c r="T278" s="139">
        <f>S278*H278</f>
        <v>0</v>
      </c>
      <c r="AR278" s="140" t="s">
        <v>124</v>
      </c>
      <c r="AT278" s="140" t="s">
        <v>194</v>
      </c>
      <c r="AU278" s="140" t="s">
        <v>86</v>
      </c>
      <c r="AY278" s="18" t="s">
        <v>192</v>
      </c>
      <c r="BE278" s="141">
        <f>IF(N278="základní",J278,0)</f>
        <v>0</v>
      </c>
      <c r="BF278" s="141">
        <f>IF(N278="snížená",J278,0)</f>
        <v>0</v>
      </c>
      <c r="BG278" s="141">
        <f>IF(N278="zákl. přenesená",J278,0)</f>
        <v>0</v>
      </c>
      <c r="BH278" s="141">
        <f>IF(N278="sníž. přenesená",J278,0)</f>
        <v>0</v>
      </c>
      <c r="BI278" s="141">
        <f>IF(N278="nulová",J278,0)</f>
        <v>0</v>
      </c>
      <c r="BJ278" s="18" t="s">
        <v>84</v>
      </c>
      <c r="BK278" s="141">
        <f>ROUND(I278*H278,2)</f>
        <v>0</v>
      </c>
      <c r="BL278" s="18" t="s">
        <v>124</v>
      </c>
      <c r="BM278" s="140" t="s">
        <v>2821</v>
      </c>
    </row>
    <row r="279" spans="2:47" s="1" customFormat="1" ht="12">
      <c r="B279" s="33"/>
      <c r="D279" s="142" t="s">
        <v>199</v>
      </c>
      <c r="F279" s="143" t="s">
        <v>416</v>
      </c>
      <c r="I279" s="144"/>
      <c r="L279" s="33"/>
      <c r="M279" s="145"/>
      <c r="T279" s="54"/>
      <c r="AT279" s="18" t="s">
        <v>199</v>
      </c>
      <c r="AU279" s="18" t="s">
        <v>86</v>
      </c>
    </row>
    <row r="280" spans="2:51" s="14" customFormat="1" ht="12">
      <c r="B280" s="162"/>
      <c r="D280" s="142" t="s">
        <v>203</v>
      </c>
      <c r="E280" s="163" t="s">
        <v>19</v>
      </c>
      <c r="F280" s="164" t="s">
        <v>2822</v>
      </c>
      <c r="H280" s="163" t="s">
        <v>19</v>
      </c>
      <c r="I280" s="165"/>
      <c r="L280" s="162"/>
      <c r="M280" s="166"/>
      <c r="T280" s="167"/>
      <c r="AT280" s="163" t="s">
        <v>203</v>
      </c>
      <c r="AU280" s="163" t="s">
        <v>86</v>
      </c>
      <c r="AV280" s="14" t="s">
        <v>84</v>
      </c>
      <c r="AW280" s="14" t="s">
        <v>37</v>
      </c>
      <c r="AX280" s="14" t="s">
        <v>76</v>
      </c>
      <c r="AY280" s="163" t="s">
        <v>192</v>
      </c>
    </row>
    <row r="281" spans="2:51" s="12" customFormat="1" ht="12">
      <c r="B281" s="148"/>
      <c r="D281" s="142" t="s">
        <v>203</v>
      </c>
      <c r="E281" s="149" t="s">
        <v>19</v>
      </c>
      <c r="F281" s="150" t="s">
        <v>2823</v>
      </c>
      <c r="H281" s="151">
        <v>0.001</v>
      </c>
      <c r="I281" s="152"/>
      <c r="L281" s="148"/>
      <c r="M281" s="153"/>
      <c r="T281" s="154"/>
      <c r="AT281" s="149" t="s">
        <v>203</v>
      </c>
      <c r="AU281" s="149" t="s">
        <v>86</v>
      </c>
      <c r="AV281" s="12" t="s">
        <v>86</v>
      </c>
      <c r="AW281" s="12" t="s">
        <v>37</v>
      </c>
      <c r="AX281" s="12" t="s">
        <v>76</v>
      </c>
      <c r="AY281" s="149" t="s">
        <v>192</v>
      </c>
    </row>
    <row r="282" spans="2:51" s="13" customFormat="1" ht="12">
      <c r="B282" s="155"/>
      <c r="D282" s="142" t="s">
        <v>203</v>
      </c>
      <c r="E282" s="156" t="s">
        <v>19</v>
      </c>
      <c r="F282" s="157" t="s">
        <v>206</v>
      </c>
      <c r="H282" s="158">
        <v>0.001</v>
      </c>
      <c r="I282" s="159"/>
      <c r="L282" s="155"/>
      <c r="M282" s="160"/>
      <c r="T282" s="161"/>
      <c r="AT282" s="156" t="s">
        <v>203</v>
      </c>
      <c r="AU282" s="156" t="s">
        <v>86</v>
      </c>
      <c r="AV282" s="13" t="s">
        <v>124</v>
      </c>
      <c r="AW282" s="13" t="s">
        <v>37</v>
      </c>
      <c r="AX282" s="13" t="s">
        <v>84</v>
      </c>
      <c r="AY282" s="156" t="s">
        <v>192</v>
      </c>
    </row>
    <row r="283" spans="2:65" s="1" customFormat="1" ht="16.5" customHeight="1">
      <c r="B283" s="33"/>
      <c r="C283" s="168" t="s">
        <v>486</v>
      </c>
      <c r="D283" s="168" t="s">
        <v>291</v>
      </c>
      <c r="E283" s="169" t="s">
        <v>2824</v>
      </c>
      <c r="F283" s="170" t="s">
        <v>2825</v>
      </c>
      <c r="G283" s="171" t="s">
        <v>146</v>
      </c>
      <c r="H283" s="172">
        <v>574</v>
      </c>
      <c r="I283" s="173"/>
      <c r="J283" s="174">
        <f>ROUND(I283*H283,2)</f>
        <v>0</v>
      </c>
      <c r="K283" s="170" t="s">
        <v>19</v>
      </c>
      <c r="L283" s="175"/>
      <c r="M283" s="176" t="s">
        <v>19</v>
      </c>
      <c r="N283" s="177" t="s">
        <v>47</v>
      </c>
      <c r="P283" s="138">
        <f>O283*H283</f>
        <v>0</v>
      </c>
      <c r="Q283" s="138">
        <v>0.0001</v>
      </c>
      <c r="R283" s="138">
        <f>Q283*H283</f>
        <v>0.0574</v>
      </c>
      <c r="S283" s="138">
        <v>0</v>
      </c>
      <c r="T283" s="139">
        <f>S283*H283</f>
        <v>0</v>
      </c>
      <c r="AR283" s="140" t="s">
        <v>248</v>
      </c>
      <c r="AT283" s="140" t="s">
        <v>291</v>
      </c>
      <c r="AU283" s="140" t="s">
        <v>86</v>
      </c>
      <c r="AY283" s="18" t="s">
        <v>192</v>
      </c>
      <c r="BE283" s="141">
        <f>IF(N283="základní",J283,0)</f>
        <v>0</v>
      </c>
      <c r="BF283" s="141">
        <f>IF(N283="snížená",J283,0)</f>
        <v>0</v>
      </c>
      <c r="BG283" s="141">
        <f>IF(N283="zákl. přenesená",J283,0)</f>
        <v>0</v>
      </c>
      <c r="BH283" s="141">
        <f>IF(N283="sníž. přenesená",J283,0)</f>
        <v>0</v>
      </c>
      <c r="BI283" s="141">
        <f>IF(N283="nulová",J283,0)</f>
        <v>0</v>
      </c>
      <c r="BJ283" s="18" t="s">
        <v>84</v>
      </c>
      <c r="BK283" s="141">
        <f>ROUND(I283*H283,2)</f>
        <v>0</v>
      </c>
      <c r="BL283" s="18" t="s">
        <v>124</v>
      </c>
      <c r="BM283" s="140" t="s">
        <v>2826</v>
      </c>
    </row>
    <row r="284" spans="2:47" s="1" customFormat="1" ht="12">
      <c r="B284" s="33"/>
      <c r="D284" s="142" t="s">
        <v>199</v>
      </c>
      <c r="F284" s="143" t="s">
        <v>2825</v>
      </c>
      <c r="I284" s="144"/>
      <c r="L284" s="33"/>
      <c r="M284" s="145"/>
      <c r="T284" s="54"/>
      <c r="AT284" s="18" t="s">
        <v>199</v>
      </c>
      <c r="AU284" s="18" t="s">
        <v>86</v>
      </c>
    </row>
    <row r="285" spans="2:51" s="14" customFormat="1" ht="12">
      <c r="B285" s="162"/>
      <c r="D285" s="142" t="s">
        <v>203</v>
      </c>
      <c r="E285" s="163" t="s">
        <v>19</v>
      </c>
      <c r="F285" s="164" t="s">
        <v>2827</v>
      </c>
      <c r="H285" s="163" t="s">
        <v>19</v>
      </c>
      <c r="I285" s="165"/>
      <c r="L285" s="162"/>
      <c r="M285" s="166"/>
      <c r="T285" s="167"/>
      <c r="AT285" s="163" t="s">
        <v>203</v>
      </c>
      <c r="AU285" s="163" t="s">
        <v>86</v>
      </c>
      <c r="AV285" s="14" t="s">
        <v>84</v>
      </c>
      <c r="AW285" s="14" t="s">
        <v>37</v>
      </c>
      <c r="AX285" s="14" t="s">
        <v>76</v>
      </c>
      <c r="AY285" s="163" t="s">
        <v>192</v>
      </c>
    </row>
    <row r="286" spans="2:51" s="12" customFormat="1" ht="12">
      <c r="B286" s="148"/>
      <c r="D286" s="142" t="s">
        <v>203</v>
      </c>
      <c r="E286" s="149" t="s">
        <v>19</v>
      </c>
      <c r="F286" s="150" t="s">
        <v>2828</v>
      </c>
      <c r="H286" s="151">
        <v>574</v>
      </c>
      <c r="I286" s="152"/>
      <c r="L286" s="148"/>
      <c r="M286" s="153"/>
      <c r="T286" s="154"/>
      <c r="AT286" s="149" t="s">
        <v>203</v>
      </c>
      <c r="AU286" s="149" t="s">
        <v>86</v>
      </c>
      <c r="AV286" s="12" t="s">
        <v>86</v>
      </c>
      <c r="AW286" s="12" t="s">
        <v>37</v>
      </c>
      <c r="AX286" s="12" t="s">
        <v>76</v>
      </c>
      <c r="AY286" s="149" t="s">
        <v>192</v>
      </c>
    </row>
    <row r="287" spans="2:51" s="13" customFormat="1" ht="12">
      <c r="B287" s="155"/>
      <c r="D287" s="142" t="s">
        <v>203</v>
      </c>
      <c r="E287" s="156" t="s">
        <v>19</v>
      </c>
      <c r="F287" s="157" t="s">
        <v>206</v>
      </c>
      <c r="H287" s="158">
        <v>574</v>
      </c>
      <c r="I287" s="159"/>
      <c r="L287" s="155"/>
      <c r="M287" s="160"/>
      <c r="T287" s="161"/>
      <c r="AT287" s="156" t="s">
        <v>203</v>
      </c>
      <c r="AU287" s="156" t="s">
        <v>86</v>
      </c>
      <c r="AV287" s="13" t="s">
        <v>124</v>
      </c>
      <c r="AW287" s="13" t="s">
        <v>37</v>
      </c>
      <c r="AX287" s="13" t="s">
        <v>84</v>
      </c>
      <c r="AY287" s="156" t="s">
        <v>192</v>
      </c>
    </row>
    <row r="288" spans="2:65" s="1" customFormat="1" ht="16.5" customHeight="1">
      <c r="B288" s="33"/>
      <c r="C288" s="129" t="s">
        <v>496</v>
      </c>
      <c r="D288" s="129" t="s">
        <v>194</v>
      </c>
      <c r="E288" s="130" t="s">
        <v>2746</v>
      </c>
      <c r="F288" s="131" t="s">
        <v>2747</v>
      </c>
      <c r="G288" s="132" t="s">
        <v>128</v>
      </c>
      <c r="H288" s="133">
        <v>0.56</v>
      </c>
      <c r="I288" s="134"/>
      <c r="J288" s="135">
        <f>ROUND(I288*H288,2)</f>
        <v>0</v>
      </c>
      <c r="K288" s="131" t="s">
        <v>19</v>
      </c>
      <c r="L288" s="33"/>
      <c r="M288" s="136" t="s">
        <v>19</v>
      </c>
      <c r="N288" s="137" t="s">
        <v>47</v>
      </c>
      <c r="P288" s="138">
        <f>O288*H288</f>
        <v>0</v>
      </c>
      <c r="Q288" s="138">
        <v>0</v>
      </c>
      <c r="R288" s="138">
        <f>Q288*H288</f>
        <v>0</v>
      </c>
      <c r="S288" s="138">
        <v>0</v>
      </c>
      <c r="T288" s="139">
        <f>S288*H288</f>
        <v>0</v>
      </c>
      <c r="AR288" s="140" t="s">
        <v>124</v>
      </c>
      <c r="AT288" s="140" t="s">
        <v>194</v>
      </c>
      <c r="AU288" s="140" t="s">
        <v>86</v>
      </c>
      <c r="AY288" s="18" t="s">
        <v>192</v>
      </c>
      <c r="BE288" s="141">
        <f>IF(N288="základní",J288,0)</f>
        <v>0</v>
      </c>
      <c r="BF288" s="141">
        <f>IF(N288="snížená",J288,0)</f>
        <v>0</v>
      </c>
      <c r="BG288" s="141">
        <f>IF(N288="zákl. přenesená",J288,0)</f>
        <v>0</v>
      </c>
      <c r="BH288" s="141">
        <f>IF(N288="sníž. přenesená",J288,0)</f>
        <v>0</v>
      </c>
      <c r="BI288" s="141">
        <f>IF(N288="nulová",J288,0)</f>
        <v>0</v>
      </c>
      <c r="BJ288" s="18" t="s">
        <v>84</v>
      </c>
      <c r="BK288" s="141">
        <f>ROUND(I288*H288,2)</f>
        <v>0</v>
      </c>
      <c r="BL288" s="18" t="s">
        <v>124</v>
      </c>
      <c r="BM288" s="140" t="s">
        <v>2829</v>
      </c>
    </row>
    <row r="289" spans="2:47" s="1" customFormat="1" ht="12">
      <c r="B289" s="33"/>
      <c r="D289" s="142" t="s">
        <v>199</v>
      </c>
      <c r="F289" s="143" t="s">
        <v>2749</v>
      </c>
      <c r="I289" s="144"/>
      <c r="L289" s="33"/>
      <c r="M289" s="145"/>
      <c r="T289" s="54"/>
      <c r="AT289" s="18" t="s">
        <v>199</v>
      </c>
      <c r="AU289" s="18" t="s">
        <v>86</v>
      </c>
    </row>
    <row r="290" spans="2:51" s="14" customFormat="1" ht="12">
      <c r="B290" s="162"/>
      <c r="D290" s="142" t="s">
        <v>203</v>
      </c>
      <c r="E290" s="163" t="s">
        <v>19</v>
      </c>
      <c r="F290" s="164" t="s">
        <v>2830</v>
      </c>
      <c r="H290" s="163" t="s">
        <v>19</v>
      </c>
      <c r="I290" s="165"/>
      <c r="L290" s="162"/>
      <c r="M290" s="166"/>
      <c r="T290" s="167"/>
      <c r="AT290" s="163" t="s">
        <v>203</v>
      </c>
      <c r="AU290" s="163" t="s">
        <v>86</v>
      </c>
      <c r="AV290" s="14" t="s">
        <v>84</v>
      </c>
      <c r="AW290" s="14" t="s">
        <v>37</v>
      </c>
      <c r="AX290" s="14" t="s">
        <v>76</v>
      </c>
      <c r="AY290" s="163" t="s">
        <v>192</v>
      </c>
    </row>
    <row r="291" spans="2:51" s="12" customFormat="1" ht="12">
      <c r="B291" s="148"/>
      <c r="D291" s="142" t="s">
        <v>203</v>
      </c>
      <c r="E291" s="149" t="s">
        <v>19</v>
      </c>
      <c r="F291" s="150" t="s">
        <v>2831</v>
      </c>
      <c r="H291" s="151">
        <v>0.56</v>
      </c>
      <c r="I291" s="152"/>
      <c r="L291" s="148"/>
      <c r="M291" s="153"/>
      <c r="T291" s="154"/>
      <c r="AT291" s="149" t="s">
        <v>203</v>
      </c>
      <c r="AU291" s="149" t="s">
        <v>86</v>
      </c>
      <c r="AV291" s="12" t="s">
        <v>86</v>
      </c>
      <c r="AW291" s="12" t="s">
        <v>37</v>
      </c>
      <c r="AX291" s="12" t="s">
        <v>76</v>
      </c>
      <c r="AY291" s="149" t="s">
        <v>192</v>
      </c>
    </row>
    <row r="292" spans="2:51" s="13" customFormat="1" ht="12">
      <c r="B292" s="155"/>
      <c r="D292" s="142" t="s">
        <v>203</v>
      </c>
      <c r="E292" s="156" t="s">
        <v>19</v>
      </c>
      <c r="F292" s="157" t="s">
        <v>206</v>
      </c>
      <c r="H292" s="158">
        <v>0.56</v>
      </c>
      <c r="I292" s="159"/>
      <c r="L292" s="155"/>
      <c r="M292" s="160"/>
      <c r="T292" s="161"/>
      <c r="AT292" s="156" t="s">
        <v>203</v>
      </c>
      <c r="AU292" s="156" t="s">
        <v>86</v>
      </c>
      <c r="AV292" s="13" t="s">
        <v>124</v>
      </c>
      <c r="AW292" s="13" t="s">
        <v>37</v>
      </c>
      <c r="AX292" s="13" t="s">
        <v>84</v>
      </c>
      <c r="AY292" s="156" t="s">
        <v>192</v>
      </c>
    </row>
    <row r="293" spans="2:65" s="1" customFormat="1" ht="16.5" customHeight="1">
      <c r="B293" s="33"/>
      <c r="C293" s="129" t="s">
        <v>505</v>
      </c>
      <c r="D293" s="129" t="s">
        <v>194</v>
      </c>
      <c r="E293" s="130" t="s">
        <v>444</v>
      </c>
      <c r="F293" s="131" t="s">
        <v>445</v>
      </c>
      <c r="G293" s="132" t="s">
        <v>128</v>
      </c>
      <c r="H293" s="133">
        <v>0.56</v>
      </c>
      <c r="I293" s="134"/>
      <c r="J293" s="135">
        <f>ROUND(I293*H293,2)</f>
        <v>0</v>
      </c>
      <c r="K293" s="131" t="s">
        <v>19</v>
      </c>
      <c r="L293" s="33"/>
      <c r="M293" s="136" t="s">
        <v>19</v>
      </c>
      <c r="N293" s="137" t="s">
        <v>47</v>
      </c>
      <c r="P293" s="138">
        <f>O293*H293</f>
        <v>0</v>
      </c>
      <c r="Q293" s="138">
        <v>0</v>
      </c>
      <c r="R293" s="138">
        <f>Q293*H293</f>
        <v>0</v>
      </c>
      <c r="S293" s="138">
        <v>0</v>
      </c>
      <c r="T293" s="139">
        <f>S293*H293</f>
        <v>0</v>
      </c>
      <c r="AR293" s="140" t="s">
        <v>124</v>
      </c>
      <c r="AT293" s="140" t="s">
        <v>194</v>
      </c>
      <c r="AU293" s="140" t="s">
        <v>86</v>
      </c>
      <c r="AY293" s="18" t="s">
        <v>192</v>
      </c>
      <c r="BE293" s="141">
        <f>IF(N293="základní",J293,0)</f>
        <v>0</v>
      </c>
      <c r="BF293" s="141">
        <f>IF(N293="snížená",J293,0)</f>
        <v>0</v>
      </c>
      <c r="BG293" s="141">
        <f>IF(N293="zákl. přenesená",J293,0)</f>
        <v>0</v>
      </c>
      <c r="BH293" s="141">
        <f>IF(N293="sníž. přenesená",J293,0)</f>
        <v>0</v>
      </c>
      <c r="BI293" s="141">
        <f>IF(N293="nulová",J293,0)</f>
        <v>0</v>
      </c>
      <c r="BJ293" s="18" t="s">
        <v>84</v>
      </c>
      <c r="BK293" s="141">
        <f>ROUND(I293*H293,2)</f>
        <v>0</v>
      </c>
      <c r="BL293" s="18" t="s">
        <v>124</v>
      </c>
      <c r="BM293" s="140" t="s">
        <v>2832</v>
      </c>
    </row>
    <row r="294" spans="2:47" s="1" customFormat="1" ht="12">
      <c r="B294" s="33"/>
      <c r="D294" s="142" t="s">
        <v>199</v>
      </c>
      <c r="F294" s="143" t="s">
        <v>447</v>
      </c>
      <c r="I294" s="144"/>
      <c r="L294" s="33"/>
      <c r="M294" s="145"/>
      <c r="T294" s="54"/>
      <c r="AT294" s="18" t="s">
        <v>199</v>
      </c>
      <c r="AU294" s="18" t="s">
        <v>86</v>
      </c>
    </row>
    <row r="295" spans="2:51" s="14" customFormat="1" ht="12">
      <c r="B295" s="162"/>
      <c r="D295" s="142" t="s">
        <v>203</v>
      </c>
      <c r="E295" s="163" t="s">
        <v>19</v>
      </c>
      <c r="F295" s="164" t="s">
        <v>2830</v>
      </c>
      <c r="H295" s="163" t="s">
        <v>19</v>
      </c>
      <c r="I295" s="165"/>
      <c r="L295" s="162"/>
      <c r="M295" s="166"/>
      <c r="T295" s="167"/>
      <c r="AT295" s="163" t="s">
        <v>203</v>
      </c>
      <c r="AU295" s="163" t="s">
        <v>86</v>
      </c>
      <c r="AV295" s="14" t="s">
        <v>84</v>
      </c>
      <c r="AW295" s="14" t="s">
        <v>37</v>
      </c>
      <c r="AX295" s="14" t="s">
        <v>76</v>
      </c>
      <c r="AY295" s="163" t="s">
        <v>192</v>
      </c>
    </row>
    <row r="296" spans="2:51" s="12" customFormat="1" ht="12">
      <c r="B296" s="148"/>
      <c r="D296" s="142" t="s">
        <v>203</v>
      </c>
      <c r="E296" s="149" t="s">
        <v>19</v>
      </c>
      <c r="F296" s="150" t="s">
        <v>2831</v>
      </c>
      <c r="H296" s="151">
        <v>0.56</v>
      </c>
      <c r="I296" s="152"/>
      <c r="L296" s="148"/>
      <c r="M296" s="153"/>
      <c r="T296" s="154"/>
      <c r="AT296" s="149" t="s">
        <v>203</v>
      </c>
      <c r="AU296" s="149" t="s">
        <v>86</v>
      </c>
      <c r="AV296" s="12" t="s">
        <v>86</v>
      </c>
      <c r="AW296" s="12" t="s">
        <v>37</v>
      </c>
      <c r="AX296" s="12" t="s">
        <v>76</v>
      </c>
      <c r="AY296" s="149" t="s">
        <v>192</v>
      </c>
    </row>
    <row r="297" spans="2:51" s="13" customFormat="1" ht="12">
      <c r="B297" s="155"/>
      <c r="D297" s="142" t="s">
        <v>203</v>
      </c>
      <c r="E297" s="156" t="s">
        <v>19</v>
      </c>
      <c r="F297" s="157" t="s">
        <v>206</v>
      </c>
      <c r="H297" s="158">
        <v>0.56</v>
      </c>
      <c r="I297" s="159"/>
      <c r="L297" s="155"/>
      <c r="M297" s="160"/>
      <c r="T297" s="161"/>
      <c r="AT297" s="156" t="s">
        <v>203</v>
      </c>
      <c r="AU297" s="156" t="s">
        <v>86</v>
      </c>
      <c r="AV297" s="13" t="s">
        <v>124</v>
      </c>
      <c r="AW297" s="13" t="s">
        <v>37</v>
      </c>
      <c r="AX297" s="13" t="s">
        <v>84</v>
      </c>
      <c r="AY297" s="156" t="s">
        <v>192</v>
      </c>
    </row>
    <row r="298" spans="2:65" s="1" customFormat="1" ht="16.5" customHeight="1">
      <c r="B298" s="33"/>
      <c r="C298" s="129" t="s">
        <v>514</v>
      </c>
      <c r="D298" s="129" t="s">
        <v>194</v>
      </c>
      <c r="E298" s="130" t="s">
        <v>450</v>
      </c>
      <c r="F298" s="131" t="s">
        <v>451</v>
      </c>
      <c r="G298" s="132" t="s">
        <v>128</v>
      </c>
      <c r="H298" s="133">
        <v>8.4</v>
      </c>
      <c r="I298" s="134"/>
      <c r="J298" s="135">
        <f>ROUND(I298*H298,2)</f>
        <v>0</v>
      </c>
      <c r="K298" s="131" t="s">
        <v>19</v>
      </c>
      <c r="L298" s="33"/>
      <c r="M298" s="136" t="s">
        <v>19</v>
      </c>
      <c r="N298" s="137" t="s">
        <v>47</v>
      </c>
      <c r="P298" s="138">
        <f>O298*H298</f>
        <v>0</v>
      </c>
      <c r="Q298" s="138">
        <v>0</v>
      </c>
      <c r="R298" s="138">
        <f>Q298*H298</f>
        <v>0</v>
      </c>
      <c r="S298" s="138">
        <v>0</v>
      </c>
      <c r="T298" s="139">
        <f>S298*H298</f>
        <v>0</v>
      </c>
      <c r="AR298" s="140" t="s">
        <v>124</v>
      </c>
      <c r="AT298" s="140" t="s">
        <v>194</v>
      </c>
      <c r="AU298" s="140" t="s">
        <v>86</v>
      </c>
      <c r="AY298" s="18" t="s">
        <v>192</v>
      </c>
      <c r="BE298" s="141">
        <f>IF(N298="základní",J298,0)</f>
        <v>0</v>
      </c>
      <c r="BF298" s="141">
        <f>IF(N298="snížená",J298,0)</f>
        <v>0</v>
      </c>
      <c r="BG298" s="141">
        <f>IF(N298="zákl. přenesená",J298,0)</f>
        <v>0</v>
      </c>
      <c r="BH298" s="141">
        <f>IF(N298="sníž. přenesená",J298,0)</f>
        <v>0</v>
      </c>
      <c r="BI298" s="141">
        <f>IF(N298="nulová",J298,0)</f>
        <v>0</v>
      </c>
      <c r="BJ298" s="18" t="s">
        <v>84</v>
      </c>
      <c r="BK298" s="141">
        <f>ROUND(I298*H298,2)</f>
        <v>0</v>
      </c>
      <c r="BL298" s="18" t="s">
        <v>124</v>
      </c>
      <c r="BM298" s="140" t="s">
        <v>2833</v>
      </c>
    </row>
    <row r="299" spans="2:47" s="1" customFormat="1" ht="12">
      <c r="B299" s="33"/>
      <c r="D299" s="142" t="s">
        <v>199</v>
      </c>
      <c r="F299" s="143" t="s">
        <v>453</v>
      </c>
      <c r="I299" s="144"/>
      <c r="L299" s="33"/>
      <c r="M299" s="145"/>
      <c r="T299" s="54"/>
      <c r="AT299" s="18" t="s">
        <v>199</v>
      </c>
      <c r="AU299" s="18" t="s">
        <v>86</v>
      </c>
    </row>
    <row r="300" spans="2:51" s="14" customFormat="1" ht="12">
      <c r="B300" s="162"/>
      <c r="D300" s="142" t="s">
        <v>203</v>
      </c>
      <c r="E300" s="163" t="s">
        <v>19</v>
      </c>
      <c r="F300" s="164" t="s">
        <v>2830</v>
      </c>
      <c r="H300" s="163" t="s">
        <v>19</v>
      </c>
      <c r="I300" s="165"/>
      <c r="L300" s="162"/>
      <c r="M300" s="166"/>
      <c r="T300" s="167"/>
      <c r="AT300" s="163" t="s">
        <v>203</v>
      </c>
      <c r="AU300" s="163" t="s">
        <v>86</v>
      </c>
      <c r="AV300" s="14" t="s">
        <v>84</v>
      </c>
      <c r="AW300" s="14" t="s">
        <v>37</v>
      </c>
      <c r="AX300" s="14" t="s">
        <v>76</v>
      </c>
      <c r="AY300" s="163" t="s">
        <v>192</v>
      </c>
    </row>
    <row r="301" spans="2:51" s="12" customFormat="1" ht="12">
      <c r="B301" s="148"/>
      <c r="D301" s="142" t="s">
        <v>203</v>
      </c>
      <c r="E301" s="149" t="s">
        <v>19</v>
      </c>
      <c r="F301" s="150" t="s">
        <v>2834</v>
      </c>
      <c r="H301" s="151">
        <v>8.4</v>
      </c>
      <c r="I301" s="152"/>
      <c r="L301" s="148"/>
      <c r="M301" s="153"/>
      <c r="T301" s="154"/>
      <c r="AT301" s="149" t="s">
        <v>203</v>
      </c>
      <c r="AU301" s="149" t="s">
        <v>86</v>
      </c>
      <c r="AV301" s="12" t="s">
        <v>86</v>
      </c>
      <c r="AW301" s="12" t="s">
        <v>37</v>
      </c>
      <c r="AX301" s="12" t="s">
        <v>76</v>
      </c>
      <c r="AY301" s="149" t="s">
        <v>192</v>
      </c>
    </row>
    <row r="302" spans="2:51" s="13" customFormat="1" ht="12">
      <c r="B302" s="155"/>
      <c r="D302" s="142" t="s">
        <v>203</v>
      </c>
      <c r="E302" s="156" t="s">
        <v>19</v>
      </c>
      <c r="F302" s="157" t="s">
        <v>206</v>
      </c>
      <c r="H302" s="158">
        <v>8.4</v>
      </c>
      <c r="I302" s="159"/>
      <c r="L302" s="155"/>
      <c r="M302" s="160"/>
      <c r="T302" s="161"/>
      <c r="AT302" s="156" t="s">
        <v>203</v>
      </c>
      <c r="AU302" s="156" t="s">
        <v>86</v>
      </c>
      <c r="AV302" s="13" t="s">
        <v>124</v>
      </c>
      <c r="AW302" s="13" t="s">
        <v>37</v>
      </c>
      <c r="AX302" s="13" t="s">
        <v>84</v>
      </c>
      <c r="AY302" s="156" t="s">
        <v>192</v>
      </c>
    </row>
    <row r="303" spans="2:65" s="1" customFormat="1" ht="16.5" customHeight="1">
      <c r="B303" s="33"/>
      <c r="C303" s="129" t="s">
        <v>521</v>
      </c>
      <c r="D303" s="129" t="s">
        <v>194</v>
      </c>
      <c r="E303" s="130" t="s">
        <v>2756</v>
      </c>
      <c r="F303" s="131" t="s">
        <v>2757</v>
      </c>
      <c r="G303" s="132" t="s">
        <v>119</v>
      </c>
      <c r="H303" s="133">
        <v>14.077</v>
      </c>
      <c r="I303" s="134"/>
      <c r="J303" s="135">
        <f>ROUND(I303*H303,2)</f>
        <v>0</v>
      </c>
      <c r="K303" s="131" t="s">
        <v>19</v>
      </c>
      <c r="L303" s="33"/>
      <c r="M303" s="136" t="s">
        <v>19</v>
      </c>
      <c r="N303" s="137" t="s">
        <v>47</v>
      </c>
      <c r="P303" s="138">
        <f>O303*H303</f>
        <v>0</v>
      </c>
      <c r="Q303" s="138">
        <v>0</v>
      </c>
      <c r="R303" s="138">
        <f>Q303*H303</f>
        <v>0</v>
      </c>
      <c r="S303" s="138">
        <v>0</v>
      </c>
      <c r="T303" s="139">
        <f>S303*H303</f>
        <v>0</v>
      </c>
      <c r="AR303" s="140" t="s">
        <v>124</v>
      </c>
      <c r="AT303" s="140" t="s">
        <v>194</v>
      </c>
      <c r="AU303" s="140" t="s">
        <v>86</v>
      </c>
      <c r="AY303" s="18" t="s">
        <v>192</v>
      </c>
      <c r="BE303" s="141">
        <f>IF(N303="základní",J303,0)</f>
        <v>0</v>
      </c>
      <c r="BF303" s="141">
        <f>IF(N303="snížená",J303,0)</f>
        <v>0</v>
      </c>
      <c r="BG303" s="141">
        <f>IF(N303="zákl. přenesená",J303,0)</f>
        <v>0</v>
      </c>
      <c r="BH303" s="141">
        <f>IF(N303="sníž. přenesená",J303,0)</f>
        <v>0</v>
      </c>
      <c r="BI303" s="141">
        <f>IF(N303="nulová",J303,0)</f>
        <v>0</v>
      </c>
      <c r="BJ303" s="18" t="s">
        <v>84</v>
      </c>
      <c r="BK303" s="141">
        <f>ROUND(I303*H303,2)</f>
        <v>0</v>
      </c>
      <c r="BL303" s="18" t="s">
        <v>124</v>
      </c>
      <c r="BM303" s="140" t="s">
        <v>2835</v>
      </c>
    </row>
    <row r="304" spans="2:47" s="1" customFormat="1" ht="12">
      <c r="B304" s="33"/>
      <c r="D304" s="142" t="s">
        <v>199</v>
      </c>
      <c r="F304" s="143" t="s">
        <v>2759</v>
      </c>
      <c r="I304" s="144"/>
      <c r="L304" s="33"/>
      <c r="M304" s="145"/>
      <c r="T304" s="54"/>
      <c r="AT304" s="18" t="s">
        <v>199</v>
      </c>
      <c r="AU304" s="18" t="s">
        <v>86</v>
      </c>
    </row>
    <row r="305" spans="2:63" s="11" customFormat="1" ht="22.9" customHeight="1">
      <c r="B305" s="117"/>
      <c r="D305" s="118" t="s">
        <v>75</v>
      </c>
      <c r="E305" s="127" t="s">
        <v>2836</v>
      </c>
      <c r="F305" s="127" t="s">
        <v>2837</v>
      </c>
      <c r="I305" s="120"/>
      <c r="J305" s="128">
        <f>BK305</f>
        <v>0</v>
      </c>
      <c r="L305" s="117"/>
      <c r="M305" s="122"/>
      <c r="P305" s="123">
        <f>SUM(P306:P344)</f>
        <v>0</v>
      </c>
      <c r="R305" s="123">
        <f>SUM(R306:R344)</f>
        <v>0.045008</v>
      </c>
      <c r="T305" s="124">
        <f>SUM(T306:T344)</f>
        <v>0</v>
      </c>
      <c r="AR305" s="118" t="s">
        <v>84</v>
      </c>
      <c r="AT305" s="125" t="s">
        <v>75</v>
      </c>
      <c r="AU305" s="125" t="s">
        <v>84</v>
      </c>
      <c r="AY305" s="118" t="s">
        <v>192</v>
      </c>
      <c r="BK305" s="126">
        <f>SUM(BK306:BK344)</f>
        <v>0</v>
      </c>
    </row>
    <row r="306" spans="2:65" s="1" customFormat="1" ht="16.5" customHeight="1">
      <c r="B306" s="33"/>
      <c r="C306" s="129" t="s">
        <v>528</v>
      </c>
      <c r="D306" s="129" t="s">
        <v>194</v>
      </c>
      <c r="E306" s="130" t="s">
        <v>2838</v>
      </c>
      <c r="F306" s="131" t="s">
        <v>2839</v>
      </c>
      <c r="G306" s="132" t="s">
        <v>128</v>
      </c>
      <c r="H306" s="133">
        <v>1</v>
      </c>
      <c r="I306" s="134"/>
      <c r="J306" s="135">
        <f>ROUND(I306*H306,2)</f>
        <v>0</v>
      </c>
      <c r="K306" s="131" t="s">
        <v>19</v>
      </c>
      <c r="L306" s="33"/>
      <c r="M306" s="136" t="s">
        <v>19</v>
      </c>
      <c r="N306" s="137" t="s">
        <v>47</v>
      </c>
      <c r="P306" s="138">
        <f>O306*H306</f>
        <v>0</v>
      </c>
      <c r="Q306" s="138">
        <v>0</v>
      </c>
      <c r="R306" s="138">
        <f>Q306*H306</f>
        <v>0</v>
      </c>
      <c r="S306" s="138">
        <v>0</v>
      </c>
      <c r="T306" s="139">
        <f>S306*H306</f>
        <v>0</v>
      </c>
      <c r="AR306" s="140" t="s">
        <v>124</v>
      </c>
      <c r="AT306" s="140" t="s">
        <v>194</v>
      </c>
      <c r="AU306" s="140" t="s">
        <v>86</v>
      </c>
      <c r="AY306" s="18" t="s">
        <v>192</v>
      </c>
      <c r="BE306" s="141">
        <f>IF(N306="základní",J306,0)</f>
        <v>0</v>
      </c>
      <c r="BF306" s="141">
        <f>IF(N306="snížená",J306,0)</f>
        <v>0</v>
      </c>
      <c r="BG306" s="141">
        <f>IF(N306="zákl. přenesená",J306,0)</f>
        <v>0</v>
      </c>
      <c r="BH306" s="141">
        <f>IF(N306="sníž. přenesená",J306,0)</f>
        <v>0</v>
      </c>
      <c r="BI306" s="141">
        <f>IF(N306="nulová",J306,0)</f>
        <v>0</v>
      </c>
      <c r="BJ306" s="18" t="s">
        <v>84</v>
      </c>
      <c r="BK306" s="141">
        <f>ROUND(I306*H306,2)</f>
        <v>0</v>
      </c>
      <c r="BL306" s="18" t="s">
        <v>124</v>
      </c>
      <c r="BM306" s="140" t="s">
        <v>2840</v>
      </c>
    </row>
    <row r="307" spans="2:47" s="1" customFormat="1" ht="12">
      <c r="B307" s="33"/>
      <c r="D307" s="142" t="s">
        <v>199</v>
      </c>
      <c r="F307" s="143" t="s">
        <v>2841</v>
      </c>
      <c r="I307" s="144"/>
      <c r="L307" s="33"/>
      <c r="M307" s="145"/>
      <c r="T307" s="54"/>
      <c r="AT307" s="18" t="s">
        <v>199</v>
      </c>
      <c r="AU307" s="18" t="s">
        <v>86</v>
      </c>
    </row>
    <row r="308" spans="2:65" s="1" customFormat="1" ht="16.5" customHeight="1">
      <c r="B308" s="33"/>
      <c r="C308" s="129" t="s">
        <v>536</v>
      </c>
      <c r="D308" s="129" t="s">
        <v>194</v>
      </c>
      <c r="E308" s="130" t="s">
        <v>2842</v>
      </c>
      <c r="F308" s="131" t="s">
        <v>2843</v>
      </c>
      <c r="G308" s="132" t="s">
        <v>123</v>
      </c>
      <c r="H308" s="133">
        <v>1472</v>
      </c>
      <c r="I308" s="134"/>
      <c r="J308" s="135">
        <f>ROUND(I308*H308,2)</f>
        <v>0</v>
      </c>
      <c r="K308" s="131" t="s">
        <v>19</v>
      </c>
      <c r="L308" s="33"/>
      <c r="M308" s="136" t="s">
        <v>19</v>
      </c>
      <c r="N308" s="137" t="s">
        <v>47</v>
      </c>
      <c r="P308" s="138">
        <f>O308*H308</f>
        <v>0</v>
      </c>
      <c r="Q308" s="138">
        <v>0</v>
      </c>
      <c r="R308" s="138">
        <f>Q308*H308</f>
        <v>0</v>
      </c>
      <c r="S308" s="138">
        <v>0</v>
      </c>
      <c r="T308" s="139">
        <f>S308*H308</f>
        <v>0</v>
      </c>
      <c r="AR308" s="140" t="s">
        <v>124</v>
      </c>
      <c r="AT308" s="140" t="s">
        <v>194</v>
      </c>
      <c r="AU308" s="140" t="s">
        <v>86</v>
      </c>
      <c r="AY308" s="18" t="s">
        <v>192</v>
      </c>
      <c r="BE308" s="141">
        <f>IF(N308="základní",J308,0)</f>
        <v>0</v>
      </c>
      <c r="BF308" s="141">
        <f>IF(N308="snížená",J308,0)</f>
        <v>0</v>
      </c>
      <c r="BG308" s="141">
        <f>IF(N308="zákl. přenesená",J308,0)</f>
        <v>0</v>
      </c>
      <c r="BH308" s="141">
        <f>IF(N308="sníž. přenesená",J308,0)</f>
        <v>0</v>
      </c>
      <c r="BI308" s="141">
        <f>IF(N308="nulová",J308,0)</f>
        <v>0</v>
      </c>
      <c r="BJ308" s="18" t="s">
        <v>84</v>
      </c>
      <c r="BK308" s="141">
        <f>ROUND(I308*H308,2)</f>
        <v>0</v>
      </c>
      <c r="BL308" s="18" t="s">
        <v>124</v>
      </c>
      <c r="BM308" s="140" t="s">
        <v>2844</v>
      </c>
    </row>
    <row r="309" spans="2:47" s="1" customFormat="1" ht="12">
      <c r="B309" s="33"/>
      <c r="D309" s="142" t="s">
        <v>199</v>
      </c>
      <c r="F309" s="143" t="s">
        <v>2845</v>
      </c>
      <c r="I309" s="144"/>
      <c r="L309" s="33"/>
      <c r="M309" s="145"/>
      <c r="T309" s="54"/>
      <c r="AT309" s="18" t="s">
        <v>199</v>
      </c>
      <c r="AU309" s="18" t="s">
        <v>86</v>
      </c>
    </row>
    <row r="310" spans="2:51" s="12" customFormat="1" ht="12">
      <c r="B310" s="148"/>
      <c r="D310" s="142" t="s">
        <v>203</v>
      </c>
      <c r="E310" s="149" t="s">
        <v>19</v>
      </c>
      <c r="F310" s="150" t="s">
        <v>2846</v>
      </c>
      <c r="H310" s="151">
        <v>4240</v>
      </c>
      <c r="I310" s="152"/>
      <c r="L310" s="148"/>
      <c r="M310" s="153"/>
      <c r="T310" s="154"/>
      <c r="AT310" s="149" t="s">
        <v>203</v>
      </c>
      <c r="AU310" s="149" t="s">
        <v>86</v>
      </c>
      <c r="AV310" s="12" t="s">
        <v>86</v>
      </c>
      <c r="AW310" s="12" t="s">
        <v>37</v>
      </c>
      <c r="AX310" s="12" t="s">
        <v>76</v>
      </c>
      <c r="AY310" s="149" t="s">
        <v>192</v>
      </c>
    </row>
    <row r="311" spans="2:51" s="12" customFormat="1" ht="12">
      <c r="B311" s="148"/>
      <c r="D311" s="142" t="s">
        <v>203</v>
      </c>
      <c r="E311" s="149" t="s">
        <v>19</v>
      </c>
      <c r="F311" s="150" t="s">
        <v>2847</v>
      </c>
      <c r="H311" s="151">
        <v>-2768</v>
      </c>
      <c r="I311" s="152"/>
      <c r="L311" s="148"/>
      <c r="M311" s="153"/>
      <c r="T311" s="154"/>
      <c r="AT311" s="149" t="s">
        <v>203</v>
      </c>
      <c r="AU311" s="149" t="s">
        <v>86</v>
      </c>
      <c r="AV311" s="12" t="s">
        <v>86</v>
      </c>
      <c r="AW311" s="12" t="s">
        <v>37</v>
      </c>
      <c r="AX311" s="12" t="s">
        <v>76</v>
      </c>
      <c r="AY311" s="149" t="s">
        <v>192</v>
      </c>
    </row>
    <row r="312" spans="2:51" s="13" customFormat="1" ht="12">
      <c r="B312" s="155"/>
      <c r="D312" s="142" t="s">
        <v>203</v>
      </c>
      <c r="E312" s="156" t="s">
        <v>19</v>
      </c>
      <c r="F312" s="157" t="s">
        <v>206</v>
      </c>
      <c r="H312" s="158">
        <v>1472</v>
      </c>
      <c r="I312" s="159"/>
      <c r="L312" s="155"/>
      <c r="M312" s="160"/>
      <c r="T312" s="161"/>
      <c r="AT312" s="156" t="s">
        <v>203</v>
      </c>
      <c r="AU312" s="156" t="s">
        <v>86</v>
      </c>
      <c r="AV312" s="13" t="s">
        <v>124</v>
      </c>
      <c r="AW312" s="13" t="s">
        <v>37</v>
      </c>
      <c r="AX312" s="13" t="s">
        <v>84</v>
      </c>
      <c r="AY312" s="156" t="s">
        <v>192</v>
      </c>
    </row>
    <row r="313" spans="2:65" s="1" customFormat="1" ht="16.5" customHeight="1">
      <c r="B313" s="33"/>
      <c r="C313" s="168" t="s">
        <v>543</v>
      </c>
      <c r="D313" s="168" t="s">
        <v>291</v>
      </c>
      <c r="E313" s="169" t="s">
        <v>2848</v>
      </c>
      <c r="F313" s="170" t="s">
        <v>2849</v>
      </c>
      <c r="G313" s="171" t="s">
        <v>315</v>
      </c>
      <c r="H313" s="172">
        <v>44.16</v>
      </c>
      <c r="I313" s="173"/>
      <c r="J313" s="174">
        <f>ROUND(I313*H313,2)</f>
        <v>0</v>
      </c>
      <c r="K313" s="170" t="s">
        <v>19</v>
      </c>
      <c r="L313" s="175"/>
      <c r="M313" s="176" t="s">
        <v>19</v>
      </c>
      <c r="N313" s="177" t="s">
        <v>47</v>
      </c>
      <c r="P313" s="138">
        <f>O313*H313</f>
        <v>0</v>
      </c>
      <c r="Q313" s="138">
        <v>0.001</v>
      </c>
      <c r="R313" s="138">
        <f>Q313*H313</f>
        <v>0.04416</v>
      </c>
      <c r="S313" s="138">
        <v>0</v>
      </c>
      <c r="T313" s="139">
        <f>S313*H313</f>
        <v>0</v>
      </c>
      <c r="AR313" s="140" t="s">
        <v>248</v>
      </c>
      <c r="AT313" s="140" t="s">
        <v>291</v>
      </c>
      <c r="AU313" s="140" t="s">
        <v>86</v>
      </c>
      <c r="AY313" s="18" t="s">
        <v>192</v>
      </c>
      <c r="BE313" s="141">
        <f>IF(N313="základní",J313,0)</f>
        <v>0</v>
      </c>
      <c r="BF313" s="141">
        <f>IF(N313="snížená",J313,0)</f>
        <v>0</v>
      </c>
      <c r="BG313" s="141">
        <f>IF(N313="zákl. přenesená",J313,0)</f>
        <v>0</v>
      </c>
      <c r="BH313" s="141">
        <f>IF(N313="sníž. přenesená",J313,0)</f>
        <v>0</v>
      </c>
      <c r="BI313" s="141">
        <f>IF(N313="nulová",J313,0)</f>
        <v>0</v>
      </c>
      <c r="BJ313" s="18" t="s">
        <v>84</v>
      </c>
      <c r="BK313" s="141">
        <f>ROUND(I313*H313,2)</f>
        <v>0</v>
      </c>
      <c r="BL313" s="18" t="s">
        <v>124</v>
      </c>
      <c r="BM313" s="140" t="s">
        <v>2850</v>
      </c>
    </row>
    <row r="314" spans="2:47" s="1" customFormat="1" ht="12">
      <c r="B314" s="33"/>
      <c r="D314" s="142" t="s">
        <v>199</v>
      </c>
      <c r="F314" s="143" t="s">
        <v>2849</v>
      </c>
      <c r="I314" s="144"/>
      <c r="L314" s="33"/>
      <c r="M314" s="145"/>
      <c r="T314" s="54"/>
      <c r="AT314" s="18" t="s">
        <v>199</v>
      </c>
      <c r="AU314" s="18" t="s">
        <v>86</v>
      </c>
    </row>
    <row r="315" spans="2:51" s="14" customFormat="1" ht="12">
      <c r="B315" s="162"/>
      <c r="D315" s="142" t="s">
        <v>203</v>
      </c>
      <c r="E315" s="163" t="s">
        <v>19</v>
      </c>
      <c r="F315" s="164" t="s">
        <v>2851</v>
      </c>
      <c r="H315" s="163" t="s">
        <v>19</v>
      </c>
      <c r="I315" s="165"/>
      <c r="L315" s="162"/>
      <c r="M315" s="166"/>
      <c r="T315" s="167"/>
      <c r="AT315" s="163" t="s">
        <v>203</v>
      </c>
      <c r="AU315" s="163" t="s">
        <v>86</v>
      </c>
      <c r="AV315" s="14" t="s">
        <v>84</v>
      </c>
      <c r="AW315" s="14" t="s">
        <v>37</v>
      </c>
      <c r="AX315" s="14" t="s">
        <v>76</v>
      </c>
      <c r="AY315" s="163" t="s">
        <v>192</v>
      </c>
    </row>
    <row r="316" spans="2:51" s="12" customFormat="1" ht="12">
      <c r="B316" s="148"/>
      <c r="D316" s="142" t="s">
        <v>203</v>
      </c>
      <c r="E316" s="149" t="s">
        <v>19</v>
      </c>
      <c r="F316" s="150" t="s">
        <v>2852</v>
      </c>
      <c r="H316" s="151">
        <v>44.16</v>
      </c>
      <c r="I316" s="152"/>
      <c r="L316" s="148"/>
      <c r="M316" s="153"/>
      <c r="T316" s="154"/>
      <c r="AT316" s="149" t="s">
        <v>203</v>
      </c>
      <c r="AU316" s="149" t="s">
        <v>86</v>
      </c>
      <c r="AV316" s="12" t="s">
        <v>86</v>
      </c>
      <c r="AW316" s="12" t="s">
        <v>37</v>
      </c>
      <c r="AX316" s="12" t="s">
        <v>76</v>
      </c>
      <c r="AY316" s="149" t="s">
        <v>192</v>
      </c>
    </row>
    <row r="317" spans="2:51" s="13" customFormat="1" ht="12">
      <c r="B317" s="155"/>
      <c r="D317" s="142" t="s">
        <v>203</v>
      </c>
      <c r="E317" s="156" t="s">
        <v>19</v>
      </c>
      <c r="F317" s="157" t="s">
        <v>206</v>
      </c>
      <c r="H317" s="158">
        <v>44.16</v>
      </c>
      <c r="I317" s="159"/>
      <c r="L317" s="155"/>
      <c r="M317" s="160"/>
      <c r="T317" s="161"/>
      <c r="AT317" s="156" t="s">
        <v>203</v>
      </c>
      <c r="AU317" s="156" t="s">
        <v>86</v>
      </c>
      <c r="AV317" s="13" t="s">
        <v>124</v>
      </c>
      <c r="AW317" s="13" t="s">
        <v>37</v>
      </c>
      <c r="AX317" s="13" t="s">
        <v>84</v>
      </c>
      <c r="AY317" s="156" t="s">
        <v>192</v>
      </c>
    </row>
    <row r="318" spans="2:65" s="1" customFormat="1" ht="16.5" customHeight="1">
      <c r="B318" s="33"/>
      <c r="C318" s="129" t="s">
        <v>550</v>
      </c>
      <c r="D318" s="129" t="s">
        <v>194</v>
      </c>
      <c r="E318" s="130" t="s">
        <v>2853</v>
      </c>
      <c r="F318" s="131" t="s">
        <v>2854</v>
      </c>
      <c r="G318" s="132" t="s">
        <v>123</v>
      </c>
      <c r="H318" s="133">
        <v>4240</v>
      </c>
      <c r="I318" s="134"/>
      <c r="J318" s="135">
        <f>ROUND(I318*H318,2)</f>
        <v>0</v>
      </c>
      <c r="K318" s="131" t="s">
        <v>19</v>
      </c>
      <c r="L318" s="33"/>
      <c r="M318" s="136" t="s">
        <v>19</v>
      </c>
      <c r="N318" s="137" t="s">
        <v>47</v>
      </c>
      <c r="P318" s="138">
        <f>O318*H318</f>
        <v>0</v>
      </c>
      <c r="Q318" s="138">
        <v>0</v>
      </c>
      <c r="R318" s="138">
        <f>Q318*H318</f>
        <v>0</v>
      </c>
      <c r="S318" s="138">
        <v>0</v>
      </c>
      <c r="T318" s="139">
        <f>S318*H318</f>
        <v>0</v>
      </c>
      <c r="AR318" s="140" t="s">
        <v>124</v>
      </c>
      <c r="AT318" s="140" t="s">
        <v>194</v>
      </c>
      <c r="AU318" s="140" t="s">
        <v>86</v>
      </c>
      <c r="AY318" s="18" t="s">
        <v>192</v>
      </c>
      <c r="BE318" s="141">
        <f>IF(N318="základní",J318,0)</f>
        <v>0</v>
      </c>
      <c r="BF318" s="141">
        <f>IF(N318="snížená",J318,0)</f>
        <v>0</v>
      </c>
      <c r="BG318" s="141">
        <f>IF(N318="zákl. přenesená",J318,0)</f>
        <v>0</v>
      </c>
      <c r="BH318" s="141">
        <f>IF(N318="sníž. přenesená",J318,0)</f>
        <v>0</v>
      </c>
      <c r="BI318" s="141">
        <f>IF(N318="nulová",J318,0)</f>
        <v>0</v>
      </c>
      <c r="BJ318" s="18" t="s">
        <v>84</v>
      </c>
      <c r="BK318" s="141">
        <f>ROUND(I318*H318,2)</f>
        <v>0</v>
      </c>
      <c r="BL318" s="18" t="s">
        <v>124</v>
      </c>
      <c r="BM318" s="140" t="s">
        <v>2855</v>
      </c>
    </row>
    <row r="319" spans="2:47" s="1" customFormat="1" ht="12">
      <c r="B319" s="33"/>
      <c r="D319" s="142" t="s">
        <v>199</v>
      </c>
      <c r="F319" s="143" t="s">
        <v>2856</v>
      </c>
      <c r="I319" s="144"/>
      <c r="L319" s="33"/>
      <c r="M319" s="145"/>
      <c r="T319" s="54"/>
      <c r="AT319" s="18" t="s">
        <v>199</v>
      </c>
      <c r="AU319" s="18" t="s">
        <v>86</v>
      </c>
    </row>
    <row r="320" spans="2:51" s="14" customFormat="1" ht="12">
      <c r="B320" s="162"/>
      <c r="D320" s="142" t="s">
        <v>203</v>
      </c>
      <c r="E320" s="163" t="s">
        <v>19</v>
      </c>
      <c r="F320" s="164" t="s">
        <v>2857</v>
      </c>
      <c r="H320" s="163" t="s">
        <v>19</v>
      </c>
      <c r="I320" s="165"/>
      <c r="L320" s="162"/>
      <c r="M320" s="166"/>
      <c r="T320" s="167"/>
      <c r="AT320" s="163" t="s">
        <v>203</v>
      </c>
      <c r="AU320" s="163" t="s">
        <v>86</v>
      </c>
      <c r="AV320" s="14" t="s">
        <v>84</v>
      </c>
      <c r="AW320" s="14" t="s">
        <v>37</v>
      </c>
      <c r="AX320" s="14" t="s">
        <v>76</v>
      </c>
      <c r="AY320" s="163" t="s">
        <v>192</v>
      </c>
    </row>
    <row r="321" spans="2:51" s="12" customFormat="1" ht="12">
      <c r="B321" s="148"/>
      <c r="D321" s="142" t="s">
        <v>203</v>
      </c>
      <c r="E321" s="149" t="s">
        <v>19</v>
      </c>
      <c r="F321" s="150" t="s">
        <v>2858</v>
      </c>
      <c r="H321" s="151">
        <v>4240</v>
      </c>
      <c r="I321" s="152"/>
      <c r="L321" s="148"/>
      <c r="M321" s="153"/>
      <c r="T321" s="154"/>
      <c r="AT321" s="149" t="s">
        <v>203</v>
      </c>
      <c r="AU321" s="149" t="s">
        <v>86</v>
      </c>
      <c r="AV321" s="12" t="s">
        <v>86</v>
      </c>
      <c r="AW321" s="12" t="s">
        <v>37</v>
      </c>
      <c r="AX321" s="12" t="s">
        <v>76</v>
      </c>
      <c r="AY321" s="149" t="s">
        <v>192</v>
      </c>
    </row>
    <row r="322" spans="2:51" s="13" customFormat="1" ht="12">
      <c r="B322" s="155"/>
      <c r="D322" s="142" t="s">
        <v>203</v>
      </c>
      <c r="E322" s="156" t="s">
        <v>19</v>
      </c>
      <c r="F322" s="157" t="s">
        <v>206</v>
      </c>
      <c r="H322" s="158">
        <v>4240</v>
      </c>
      <c r="I322" s="159"/>
      <c r="L322" s="155"/>
      <c r="M322" s="160"/>
      <c r="T322" s="161"/>
      <c r="AT322" s="156" t="s">
        <v>203</v>
      </c>
      <c r="AU322" s="156" t="s">
        <v>86</v>
      </c>
      <c r="AV322" s="13" t="s">
        <v>124</v>
      </c>
      <c r="AW322" s="13" t="s">
        <v>37</v>
      </c>
      <c r="AX322" s="13" t="s">
        <v>84</v>
      </c>
      <c r="AY322" s="156" t="s">
        <v>192</v>
      </c>
    </row>
    <row r="323" spans="2:65" s="1" customFormat="1" ht="16.5" customHeight="1">
      <c r="B323" s="33"/>
      <c r="C323" s="129" t="s">
        <v>557</v>
      </c>
      <c r="D323" s="129" t="s">
        <v>194</v>
      </c>
      <c r="E323" s="130" t="s">
        <v>2859</v>
      </c>
      <c r="F323" s="131" t="s">
        <v>2860</v>
      </c>
      <c r="G323" s="132" t="s">
        <v>123</v>
      </c>
      <c r="H323" s="133">
        <v>4240</v>
      </c>
      <c r="I323" s="134"/>
      <c r="J323" s="135">
        <f>ROUND(I323*H323,2)</f>
        <v>0</v>
      </c>
      <c r="K323" s="131" t="s">
        <v>19</v>
      </c>
      <c r="L323" s="33"/>
      <c r="M323" s="136" t="s">
        <v>19</v>
      </c>
      <c r="N323" s="137" t="s">
        <v>47</v>
      </c>
      <c r="P323" s="138">
        <f>O323*H323</f>
        <v>0</v>
      </c>
      <c r="Q323" s="138">
        <v>0</v>
      </c>
      <c r="R323" s="138">
        <f>Q323*H323</f>
        <v>0</v>
      </c>
      <c r="S323" s="138">
        <v>0</v>
      </c>
      <c r="T323" s="139">
        <f>S323*H323</f>
        <v>0</v>
      </c>
      <c r="AR323" s="140" t="s">
        <v>124</v>
      </c>
      <c r="AT323" s="140" t="s">
        <v>194</v>
      </c>
      <c r="AU323" s="140" t="s">
        <v>86</v>
      </c>
      <c r="AY323" s="18" t="s">
        <v>192</v>
      </c>
      <c r="BE323" s="141">
        <f>IF(N323="základní",J323,0)</f>
        <v>0</v>
      </c>
      <c r="BF323" s="141">
        <f>IF(N323="snížená",J323,0)</f>
        <v>0</v>
      </c>
      <c r="BG323" s="141">
        <f>IF(N323="zákl. přenesená",J323,0)</f>
        <v>0</v>
      </c>
      <c r="BH323" s="141">
        <f>IF(N323="sníž. přenesená",J323,0)</f>
        <v>0</v>
      </c>
      <c r="BI323" s="141">
        <f>IF(N323="nulová",J323,0)</f>
        <v>0</v>
      </c>
      <c r="BJ323" s="18" t="s">
        <v>84</v>
      </c>
      <c r="BK323" s="141">
        <f>ROUND(I323*H323,2)</f>
        <v>0</v>
      </c>
      <c r="BL323" s="18" t="s">
        <v>124</v>
      </c>
      <c r="BM323" s="140" t="s">
        <v>2861</v>
      </c>
    </row>
    <row r="324" spans="2:47" s="1" customFormat="1" ht="12">
      <c r="B324" s="33"/>
      <c r="D324" s="142" t="s">
        <v>199</v>
      </c>
      <c r="F324" s="143" t="s">
        <v>2862</v>
      </c>
      <c r="I324" s="144"/>
      <c r="L324" s="33"/>
      <c r="M324" s="145"/>
      <c r="T324" s="54"/>
      <c r="AT324" s="18" t="s">
        <v>199</v>
      </c>
      <c r="AU324" s="18" t="s">
        <v>86</v>
      </c>
    </row>
    <row r="325" spans="2:51" s="14" customFormat="1" ht="12">
      <c r="B325" s="162"/>
      <c r="D325" s="142" t="s">
        <v>203</v>
      </c>
      <c r="E325" s="163" t="s">
        <v>19</v>
      </c>
      <c r="F325" s="164" t="s">
        <v>2863</v>
      </c>
      <c r="H325" s="163" t="s">
        <v>19</v>
      </c>
      <c r="I325" s="165"/>
      <c r="L325" s="162"/>
      <c r="M325" s="166"/>
      <c r="T325" s="167"/>
      <c r="AT325" s="163" t="s">
        <v>203</v>
      </c>
      <c r="AU325" s="163" t="s">
        <v>86</v>
      </c>
      <c r="AV325" s="14" t="s">
        <v>84</v>
      </c>
      <c r="AW325" s="14" t="s">
        <v>37</v>
      </c>
      <c r="AX325" s="14" t="s">
        <v>76</v>
      </c>
      <c r="AY325" s="163" t="s">
        <v>192</v>
      </c>
    </row>
    <row r="326" spans="2:51" s="12" customFormat="1" ht="12">
      <c r="B326" s="148"/>
      <c r="D326" s="142" t="s">
        <v>203</v>
      </c>
      <c r="E326" s="149" t="s">
        <v>19</v>
      </c>
      <c r="F326" s="150" t="s">
        <v>2864</v>
      </c>
      <c r="H326" s="151">
        <v>4240</v>
      </c>
      <c r="I326" s="152"/>
      <c r="L326" s="148"/>
      <c r="M326" s="153"/>
      <c r="T326" s="154"/>
      <c r="AT326" s="149" t="s">
        <v>203</v>
      </c>
      <c r="AU326" s="149" t="s">
        <v>86</v>
      </c>
      <c r="AV326" s="12" t="s">
        <v>86</v>
      </c>
      <c r="AW326" s="12" t="s">
        <v>37</v>
      </c>
      <c r="AX326" s="12" t="s">
        <v>76</v>
      </c>
      <c r="AY326" s="149" t="s">
        <v>192</v>
      </c>
    </row>
    <row r="327" spans="2:51" s="13" customFormat="1" ht="12">
      <c r="B327" s="155"/>
      <c r="D327" s="142" t="s">
        <v>203</v>
      </c>
      <c r="E327" s="156" t="s">
        <v>19</v>
      </c>
      <c r="F327" s="157" t="s">
        <v>206</v>
      </c>
      <c r="H327" s="158">
        <v>4240</v>
      </c>
      <c r="I327" s="159"/>
      <c r="L327" s="155"/>
      <c r="M327" s="160"/>
      <c r="T327" s="161"/>
      <c r="AT327" s="156" t="s">
        <v>203</v>
      </c>
      <c r="AU327" s="156" t="s">
        <v>86</v>
      </c>
      <c r="AV327" s="13" t="s">
        <v>124</v>
      </c>
      <c r="AW327" s="13" t="s">
        <v>37</v>
      </c>
      <c r="AX327" s="13" t="s">
        <v>84</v>
      </c>
      <c r="AY327" s="156" t="s">
        <v>192</v>
      </c>
    </row>
    <row r="328" spans="2:65" s="1" customFormat="1" ht="16.5" customHeight="1">
      <c r="B328" s="33"/>
      <c r="C328" s="129" t="s">
        <v>561</v>
      </c>
      <c r="D328" s="129" t="s">
        <v>194</v>
      </c>
      <c r="E328" s="130" t="s">
        <v>2865</v>
      </c>
      <c r="F328" s="131" t="s">
        <v>2866</v>
      </c>
      <c r="G328" s="132" t="s">
        <v>123</v>
      </c>
      <c r="H328" s="133">
        <v>4240</v>
      </c>
      <c r="I328" s="134"/>
      <c r="J328" s="135">
        <f>ROUND(I328*H328,2)</f>
        <v>0</v>
      </c>
      <c r="K328" s="131" t="s">
        <v>19</v>
      </c>
      <c r="L328" s="33"/>
      <c r="M328" s="136" t="s">
        <v>19</v>
      </c>
      <c r="N328" s="137" t="s">
        <v>47</v>
      </c>
      <c r="P328" s="138">
        <f>O328*H328</f>
        <v>0</v>
      </c>
      <c r="Q328" s="138">
        <v>0</v>
      </c>
      <c r="R328" s="138">
        <f>Q328*H328</f>
        <v>0</v>
      </c>
      <c r="S328" s="138">
        <v>0</v>
      </c>
      <c r="T328" s="139">
        <f>S328*H328</f>
        <v>0</v>
      </c>
      <c r="AR328" s="140" t="s">
        <v>124</v>
      </c>
      <c r="AT328" s="140" t="s">
        <v>194</v>
      </c>
      <c r="AU328" s="140" t="s">
        <v>86</v>
      </c>
      <c r="AY328" s="18" t="s">
        <v>192</v>
      </c>
      <c r="BE328" s="141">
        <f>IF(N328="základní",J328,0)</f>
        <v>0</v>
      </c>
      <c r="BF328" s="141">
        <f>IF(N328="snížená",J328,0)</f>
        <v>0</v>
      </c>
      <c r="BG328" s="141">
        <f>IF(N328="zákl. přenesená",J328,0)</f>
        <v>0</v>
      </c>
      <c r="BH328" s="141">
        <f>IF(N328="sníž. přenesená",J328,0)</f>
        <v>0</v>
      </c>
      <c r="BI328" s="141">
        <f>IF(N328="nulová",J328,0)</f>
        <v>0</v>
      </c>
      <c r="BJ328" s="18" t="s">
        <v>84</v>
      </c>
      <c r="BK328" s="141">
        <f>ROUND(I328*H328,2)</f>
        <v>0</v>
      </c>
      <c r="BL328" s="18" t="s">
        <v>124</v>
      </c>
      <c r="BM328" s="140" t="s">
        <v>2867</v>
      </c>
    </row>
    <row r="329" spans="2:47" s="1" customFormat="1" ht="12">
      <c r="B329" s="33"/>
      <c r="D329" s="142" t="s">
        <v>199</v>
      </c>
      <c r="F329" s="143" t="s">
        <v>2868</v>
      </c>
      <c r="I329" s="144"/>
      <c r="L329" s="33"/>
      <c r="M329" s="145"/>
      <c r="T329" s="54"/>
      <c r="AT329" s="18" t="s">
        <v>199</v>
      </c>
      <c r="AU329" s="18" t="s">
        <v>86</v>
      </c>
    </row>
    <row r="330" spans="2:51" s="14" customFormat="1" ht="12">
      <c r="B330" s="162"/>
      <c r="D330" s="142" t="s">
        <v>203</v>
      </c>
      <c r="E330" s="163" t="s">
        <v>19</v>
      </c>
      <c r="F330" s="164" t="s">
        <v>2732</v>
      </c>
      <c r="H330" s="163" t="s">
        <v>19</v>
      </c>
      <c r="I330" s="165"/>
      <c r="L330" s="162"/>
      <c r="M330" s="166"/>
      <c r="T330" s="167"/>
      <c r="AT330" s="163" t="s">
        <v>203</v>
      </c>
      <c r="AU330" s="163" t="s">
        <v>86</v>
      </c>
      <c r="AV330" s="14" t="s">
        <v>84</v>
      </c>
      <c r="AW330" s="14" t="s">
        <v>37</v>
      </c>
      <c r="AX330" s="14" t="s">
        <v>76</v>
      </c>
      <c r="AY330" s="163" t="s">
        <v>192</v>
      </c>
    </row>
    <row r="331" spans="2:51" s="12" customFormat="1" ht="12">
      <c r="B331" s="148"/>
      <c r="D331" s="142" t="s">
        <v>203</v>
      </c>
      <c r="E331" s="149" t="s">
        <v>19</v>
      </c>
      <c r="F331" s="150" t="s">
        <v>2858</v>
      </c>
      <c r="H331" s="151">
        <v>4240</v>
      </c>
      <c r="I331" s="152"/>
      <c r="L331" s="148"/>
      <c r="M331" s="153"/>
      <c r="T331" s="154"/>
      <c r="AT331" s="149" t="s">
        <v>203</v>
      </c>
      <c r="AU331" s="149" t="s">
        <v>86</v>
      </c>
      <c r="AV331" s="12" t="s">
        <v>86</v>
      </c>
      <c r="AW331" s="12" t="s">
        <v>37</v>
      </c>
      <c r="AX331" s="12" t="s">
        <v>76</v>
      </c>
      <c r="AY331" s="149" t="s">
        <v>192</v>
      </c>
    </row>
    <row r="332" spans="2:51" s="13" customFormat="1" ht="12">
      <c r="B332" s="155"/>
      <c r="D332" s="142" t="s">
        <v>203</v>
      </c>
      <c r="E332" s="156" t="s">
        <v>19</v>
      </c>
      <c r="F332" s="157" t="s">
        <v>206</v>
      </c>
      <c r="H332" s="158">
        <v>4240</v>
      </c>
      <c r="I332" s="159"/>
      <c r="L332" s="155"/>
      <c r="M332" s="160"/>
      <c r="T332" s="161"/>
      <c r="AT332" s="156" t="s">
        <v>203</v>
      </c>
      <c r="AU332" s="156" t="s">
        <v>86</v>
      </c>
      <c r="AV332" s="13" t="s">
        <v>124</v>
      </c>
      <c r="AW332" s="13" t="s">
        <v>37</v>
      </c>
      <c r="AX332" s="13" t="s">
        <v>84</v>
      </c>
      <c r="AY332" s="156" t="s">
        <v>192</v>
      </c>
    </row>
    <row r="333" spans="2:65" s="1" customFormat="1" ht="21.75" customHeight="1">
      <c r="B333" s="33"/>
      <c r="C333" s="129" t="s">
        <v>568</v>
      </c>
      <c r="D333" s="129" t="s">
        <v>194</v>
      </c>
      <c r="E333" s="130" t="s">
        <v>2869</v>
      </c>
      <c r="F333" s="131" t="s">
        <v>2870</v>
      </c>
      <c r="G333" s="132" t="s">
        <v>123</v>
      </c>
      <c r="H333" s="133">
        <v>4240</v>
      </c>
      <c r="I333" s="134"/>
      <c r="J333" s="135">
        <f>ROUND(I333*H333,2)</f>
        <v>0</v>
      </c>
      <c r="K333" s="131" t="s">
        <v>19</v>
      </c>
      <c r="L333" s="33"/>
      <c r="M333" s="136" t="s">
        <v>19</v>
      </c>
      <c r="N333" s="137" t="s">
        <v>47</v>
      </c>
      <c r="P333" s="138">
        <f>O333*H333</f>
        <v>0</v>
      </c>
      <c r="Q333" s="138">
        <v>0</v>
      </c>
      <c r="R333" s="138">
        <f>Q333*H333</f>
        <v>0</v>
      </c>
      <c r="S333" s="138">
        <v>0</v>
      </c>
      <c r="T333" s="139">
        <f>S333*H333</f>
        <v>0</v>
      </c>
      <c r="AR333" s="140" t="s">
        <v>124</v>
      </c>
      <c r="AT333" s="140" t="s">
        <v>194</v>
      </c>
      <c r="AU333" s="140" t="s">
        <v>86</v>
      </c>
      <c r="AY333" s="18" t="s">
        <v>192</v>
      </c>
      <c r="BE333" s="141">
        <f>IF(N333="základní",J333,0)</f>
        <v>0</v>
      </c>
      <c r="BF333" s="141">
        <f>IF(N333="snížená",J333,0)</f>
        <v>0</v>
      </c>
      <c r="BG333" s="141">
        <f>IF(N333="zákl. přenesená",J333,0)</f>
        <v>0</v>
      </c>
      <c r="BH333" s="141">
        <f>IF(N333="sníž. přenesená",J333,0)</f>
        <v>0</v>
      </c>
      <c r="BI333" s="141">
        <f>IF(N333="nulová",J333,0)</f>
        <v>0</v>
      </c>
      <c r="BJ333" s="18" t="s">
        <v>84</v>
      </c>
      <c r="BK333" s="141">
        <f>ROUND(I333*H333,2)</f>
        <v>0</v>
      </c>
      <c r="BL333" s="18" t="s">
        <v>124</v>
      </c>
      <c r="BM333" s="140" t="s">
        <v>2871</v>
      </c>
    </row>
    <row r="334" spans="2:47" s="1" customFormat="1" ht="19.5">
      <c r="B334" s="33"/>
      <c r="D334" s="142" t="s">
        <v>199</v>
      </c>
      <c r="F334" s="143" t="s">
        <v>2872</v>
      </c>
      <c r="I334" s="144"/>
      <c r="L334" s="33"/>
      <c r="M334" s="145"/>
      <c r="T334" s="54"/>
      <c r="AT334" s="18" t="s">
        <v>199</v>
      </c>
      <c r="AU334" s="18" t="s">
        <v>86</v>
      </c>
    </row>
    <row r="335" spans="2:51" s="14" customFormat="1" ht="12">
      <c r="B335" s="162"/>
      <c r="D335" s="142" t="s">
        <v>203</v>
      </c>
      <c r="E335" s="163" t="s">
        <v>19</v>
      </c>
      <c r="F335" s="164" t="s">
        <v>2873</v>
      </c>
      <c r="H335" s="163" t="s">
        <v>19</v>
      </c>
      <c r="I335" s="165"/>
      <c r="L335" s="162"/>
      <c r="M335" s="166"/>
      <c r="T335" s="167"/>
      <c r="AT335" s="163" t="s">
        <v>203</v>
      </c>
      <c r="AU335" s="163" t="s">
        <v>86</v>
      </c>
      <c r="AV335" s="14" t="s">
        <v>84</v>
      </c>
      <c r="AW335" s="14" t="s">
        <v>37</v>
      </c>
      <c r="AX335" s="14" t="s">
        <v>76</v>
      </c>
      <c r="AY335" s="163" t="s">
        <v>192</v>
      </c>
    </row>
    <row r="336" spans="2:51" s="12" customFormat="1" ht="12">
      <c r="B336" s="148"/>
      <c r="D336" s="142" t="s">
        <v>203</v>
      </c>
      <c r="E336" s="149" t="s">
        <v>19</v>
      </c>
      <c r="F336" s="150" t="s">
        <v>2858</v>
      </c>
      <c r="H336" s="151">
        <v>4240</v>
      </c>
      <c r="I336" s="152"/>
      <c r="L336" s="148"/>
      <c r="M336" s="153"/>
      <c r="T336" s="154"/>
      <c r="AT336" s="149" t="s">
        <v>203</v>
      </c>
      <c r="AU336" s="149" t="s">
        <v>86</v>
      </c>
      <c r="AV336" s="12" t="s">
        <v>86</v>
      </c>
      <c r="AW336" s="12" t="s">
        <v>37</v>
      </c>
      <c r="AX336" s="12" t="s">
        <v>76</v>
      </c>
      <c r="AY336" s="149" t="s">
        <v>192</v>
      </c>
    </row>
    <row r="337" spans="2:51" s="13" customFormat="1" ht="12">
      <c r="B337" s="155"/>
      <c r="D337" s="142" t="s">
        <v>203</v>
      </c>
      <c r="E337" s="156" t="s">
        <v>19</v>
      </c>
      <c r="F337" s="157" t="s">
        <v>206</v>
      </c>
      <c r="H337" s="158">
        <v>4240</v>
      </c>
      <c r="I337" s="159"/>
      <c r="L337" s="155"/>
      <c r="M337" s="160"/>
      <c r="T337" s="161"/>
      <c r="AT337" s="156" t="s">
        <v>203</v>
      </c>
      <c r="AU337" s="156" t="s">
        <v>86</v>
      </c>
      <c r="AV337" s="13" t="s">
        <v>124</v>
      </c>
      <c r="AW337" s="13" t="s">
        <v>37</v>
      </c>
      <c r="AX337" s="13" t="s">
        <v>84</v>
      </c>
      <c r="AY337" s="156" t="s">
        <v>192</v>
      </c>
    </row>
    <row r="338" spans="2:65" s="1" customFormat="1" ht="16.5" customHeight="1">
      <c r="B338" s="33"/>
      <c r="C338" s="168" t="s">
        <v>572</v>
      </c>
      <c r="D338" s="168" t="s">
        <v>291</v>
      </c>
      <c r="E338" s="169" t="s">
        <v>2874</v>
      </c>
      <c r="F338" s="170" t="s">
        <v>2875</v>
      </c>
      <c r="G338" s="171" t="s">
        <v>2876</v>
      </c>
      <c r="H338" s="172">
        <v>0.848</v>
      </c>
      <c r="I338" s="173"/>
      <c r="J338" s="174">
        <f>ROUND(I338*H338,2)</f>
        <v>0</v>
      </c>
      <c r="K338" s="170" t="s">
        <v>19</v>
      </c>
      <c r="L338" s="175"/>
      <c r="M338" s="176" t="s">
        <v>19</v>
      </c>
      <c r="N338" s="177" t="s">
        <v>47</v>
      </c>
      <c r="P338" s="138">
        <f>O338*H338</f>
        <v>0</v>
      </c>
      <c r="Q338" s="138">
        <v>0.001</v>
      </c>
      <c r="R338" s="138">
        <f>Q338*H338</f>
        <v>0.000848</v>
      </c>
      <c r="S338" s="138">
        <v>0</v>
      </c>
      <c r="T338" s="139">
        <f>S338*H338</f>
        <v>0</v>
      </c>
      <c r="AR338" s="140" t="s">
        <v>248</v>
      </c>
      <c r="AT338" s="140" t="s">
        <v>291</v>
      </c>
      <c r="AU338" s="140" t="s">
        <v>86</v>
      </c>
      <c r="AY338" s="18" t="s">
        <v>192</v>
      </c>
      <c r="BE338" s="141">
        <f>IF(N338="základní",J338,0)</f>
        <v>0</v>
      </c>
      <c r="BF338" s="141">
        <f>IF(N338="snížená",J338,0)</f>
        <v>0</v>
      </c>
      <c r="BG338" s="141">
        <f>IF(N338="zákl. přenesená",J338,0)</f>
        <v>0</v>
      </c>
      <c r="BH338" s="141">
        <f>IF(N338="sníž. přenesená",J338,0)</f>
        <v>0</v>
      </c>
      <c r="BI338" s="141">
        <f>IF(N338="nulová",J338,0)</f>
        <v>0</v>
      </c>
      <c r="BJ338" s="18" t="s">
        <v>84</v>
      </c>
      <c r="BK338" s="141">
        <f>ROUND(I338*H338,2)</f>
        <v>0</v>
      </c>
      <c r="BL338" s="18" t="s">
        <v>124</v>
      </c>
      <c r="BM338" s="140" t="s">
        <v>2877</v>
      </c>
    </row>
    <row r="339" spans="2:47" s="1" customFormat="1" ht="12">
      <c r="B339" s="33"/>
      <c r="D339" s="142" t="s">
        <v>199</v>
      </c>
      <c r="F339" s="143" t="s">
        <v>2875</v>
      </c>
      <c r="I339" s="144"/>
      <c r="L339" s="33"/>
      <c r="M339" s="145"/>
      <c r="T339" s="54"/>
      <c r="AT339" s="18" t="s">
        <v>199</v>
      </c>
      <c r="AU339" s="18" t="s">
        <v>86</v>
      </c>
    </row>
    <row r="340" spans="2:51" s="14" customFormat="1" ht="12">
      <c r="B340" s="162"/>
      <c r="D340" s="142" t="s">
        <v>203</v>
      </c>
      <c r="E340" s="163" t="s">
        <v>19</v>
      </c>
      <c r="F340" s="164" t="s">
        <v>2878</v>
      </c>
      <c r="H340" s="163" t="s">
        <v>19</v>
      </c>
      <c r="I340" s="165"/>
      <c r="L340" s="162"/>
      <c r="M340" s="166"/>
      <c r="T340" s="167"/>
      <c r="AT340" s="163" t="s">
        <v>203</v>
      </c>
      <c r="AU340" s="163" t="s">
        <v>86</v>
      </c>
      <c r="AV340" s="14" t="s">
        <v>84</v>
      </c>
      <c r="AW340" s="14" t="s">
        <v>37</v>
      </c>
      <c r="AX340" s="14" t="s">
        <v>76</v>
      </c>
      <c r="AY340" s="163" t="s">
        <v>192</v>
      </c>
    </row>
    <row r="341" spans="2:51" s="12" customFormat="1" ht="12">
      <c r="B341" s="148"/>
      <c r="D341" s="142" t="s">
        <v>203</v>
      </c>
      <c r="E341" s="149" t="s">
        <v>19</v>
      </c>
      <c r="F341" s="150" t="s">
        <v>2879</v>
      </c>
      <c r="H341" s="151">
        <v>0.848</v>
      </c>
      <c r="I341" s="152"/>
      <c r="L341" s="148"/>
      <c r="M341" s="153"/>
      <c r="T341" s="154"/>
      <c r="AT341" s="149" t="s">
        <v>203</v>
      </c>
      <c r="AU341" s="149" t="s">
        <v>86</v>
      </c>
      <c r="AV341" s="12" t="s">
        <v>86</v>
      </c>
      <c r="AW341" s="12" t="s">
        <v>37</v>
      </c>
      <c r="AX341" s="12" t="s">
        <v>76</v>
      </c>
      <c r="AY341" s="149" t="s">
        <v>192</v>
      </c>
    </row>
    <row r="342" spans="2:51" s="13" customFormat="1" ht="12">
      <c r="B342" s="155"/>
      <c r="D342" s="142" t="s">
        <v>203</v>
      </c>
      <c r="E342" s="156" t="s">
        <v>19</v>
      </c>
      <c r="F342" s="157" t="s">
        <v>206</v>
      </c>
      <c r="H342" s="158">
        <v>0.848</v>
      </c>
      <c r="I342" s="159"/>
      <c r="L342" s="155"/>
      <c r="M342" s="160"/>
      <c r="T342" s="161"/>
      <c r="AT342" s="156" t="s">
        <v>203</v>
      </c>
      <c r="AU342" s="156" t="s">
        <v>86</v>
      </c>
      <c r="AV342" s="13" t="s">
        <v>124</v>
      </c>
      <c r="AW342" s="13" t="s">
        <v>37</v>
      </c>
      <c r="AX342" s="13" t="s">
        <v>84</v>
      </c>
      <c r="AY342" s="156" t="s">
        <v>192</v>
      </c>
    </row>
    <row r="343" spans="2:65" s="1" customFormat="1" ht="16.5" customHeight="1">
      <c r="B343" s="33"/>
      <c r="C343" s="129" t="s">
        <v>578</v>
      </c>
      <c r="D343" s="129" t="s">
        <v>194</v>
      </c>
      <c r="E343" s="130" t="s">
        <v>2756</v>
      </c>
      <c r="F343" s="131" t="s">
        <v>2757</v>
      </c>
      <c r="G343" s="132" t="s">
        <v>119</v>
      </c>
      <c r="H343" s="133">
        <v>0.045</v>
      </c>
      <c r="I343" s="134"/>
      <c r="J343" s="135">
        <f>ROUND(I343*H343,2)</f>
        <v>0</v>
      </c>
      <c r="K343" s="131" t="s">
        <v>19</v>
      </c>
      <c r="L343" s="33"/>
      <c r="M343" s="136" t="s">
        <v>19</v>
      </c>
      <c r="N343" s="137" t="s">
        <v>47</v>
      </c>
      <c r="P343" s="138">
        <f>O343*H343</f>
        <v>0</v>
      </c>
      <c r="Q343" s="138">
        <v>0</v>
      </c>
      <c r="R343" s="138">
        <f>Q343*H343</f>
        <v>0</v>
      </c>
      <c r="S343" s="138">
        <v>0</v>
      </c>
      <c r="T343" s="139">
        <f>S343*H343</f>
        <v>0</v>
      </c>
      <c r="AR343" s="140" t="s">
        <v>124</v>
      </c>
      <c r="AT343" s="140" t="s">
        <v>194</v>
      </c>
      <c r="AU343" s="140" t="s">
        <v>86</v>
      </c>
      <c r="AY343" s="18" t="s">
        <v>192</v>
      </c>
      <c r="BE343" s="141">
        <f>IF(N343="základní",J343,0)</f>
        <v>0</v>
      </c>
      <c r="BF343" s="141">
        <f>IF(N343="snížená",J343,0)</f>
        <v>0</v>
      </c>
      <c r="BG343" s="141">
        <f>IF(N343="zákl. přenesená",J343,0)</f>
        <v>0</v>
      </c>
      <c r="BH343" s="141">
        <f>IF(N343="sníž. přenesená",J343,0)</f>
        <v>0</v>
      </c>
      <c r="BI343" s="141">
        <f>IF(N343="nulová",J343,0)</f>
        <v>0</v>
      </c>
      <c r="BJ343" s="18" t="s">
        <v>84</v>
      </c>
      <c r="BK343" s="141">
        <f>ROUND(I343*H343,2)</f>
        <v>0</v>
      </c>
      <c r="BL343" s="18" t="s">
        <v>124</v>
      </c>
      <c r="BM343" s="140" t="s">
        <v>2880</v>
      </c>
    </row>
    <row r="344" spans="2:47" s="1" customFormat="1" ht="12">
      <c r="B344" s="33"/>
      <c r="D344" s="142" t="s">
        <v>199</v>
      </c>
      <c r="F344" s="143" t="s">
        <v>2759</v>
      </c>
      <c r="I344" s="144"/>
      <c r="L344" s="33"/>
      <c r="M344" s="189"/>
      <c r="N344" s="190"/>
      <c r="O344" s="190"/>
      <c r="P344" s="190"/>
      <c r="Q344" s="190"/>
      <c r="R344" s="190"/>
      <c r="S344" s="190"/>
      <c r="T344" s="191"/>
      <c r="AT344" s="18" t="s">
        <v>199</v>
      </c>
      <c r="AU344" s="18" t="s">
        <v>86</v>
      </c>
    </row>
    <row r="345" spans="2:12" s="1" customFormat="1" ht="6.95" customHeight="1">
      <c r="B345" s="42"/>
      <c r="C345" s="43"/>
      <c r="D345" s="43"/>
      <c r="E345" s="43"/>
      <c r="F345" s="43"/>
      <c r="G345" s="43"/>
      <c r="H345" s="43"/>
      <c r="I345" s="43"/>
      <c r="J345" s="43"/>
      <c r="K345" s="43"/>
      <c r="L345" s="33"/>
    </row>
  </sheetData>
  <sheetProtection algorithmName="SHA-512" hashValue="4opV4bXGyBlLYHS/z/Fl0FVszWPdZelJ09LYrWBY95w94M1I+9hGyyK0YAObRo1CB1AzPizMSIIKDv4rf2nnXA==" saltValue="pqeV7Z0gEujFkrq3INtJVOjt5stPWbrdRTgG3LRoDsriU01Kt7c9O5zlS/fjK4XLvJRA7ca1CYIlAoYjJWJd+A==" spinCount="100000" sheet="1" objects="1" scenarios="1" formatColumns="0" formatRows="0" autoFilter="0"/>
  <autoFilter ref="C83:K344"/>
  <mergeCells count="9">
    <mergeCell ref="E50:H50"/>
    <mergeCell ref="E74:H74"/>
    <mergeCell ref="E76:H76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 scale="84" r:id="rId2"/>
  <headerFooter>
    <oddFooter>&amp;CStrana &amp;P z &amp;N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B2:BM112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291"/>
      <c r="M2" s="291"/>
      <c r="N2" s="291"/>
      <c r="O2" s="291"/>
      <c r="P2" s="291"/>
      <c r="Q2" s="291"/>
      <c r="R2" s="291"/>
      <c r="S2" s="291"/>
      <c r="T2" s="291"/>
      <c r="U2" s="291"/>
      <c r="V2" s="291"/>
      <c r="AT2" s="18" t="s">
        <v>116</v>
      </c>
    </row>
    <row r="3" spans="2:46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86</v>
      </c>
    </row>
    <row r="4" spans="2:46" ht="24.95" customHeight="1">
      <c r="B4" s="21"/>
      <c r="D4" s="22" t="s">
        <v>125</v>
      </c>
      <c r="L4" s="21"/>
      <c r="M4" s="87" t="s">
        <v>10</v>
      </c>
      <c r="AT4" s="18" t="s">
        <v>4</v>
      </c>
    </row>
    <row r="5" spans="2:12" ht="6.95" customHeight="1">
      <c r="B5" s="21"/>
      <c r="L5" s="21"/>
    </row>
    <row r="6" spans="2:12" ht="12" customHeight="1">
      <c r="B6" s="21"/>
      <c r="D6" s="28" t="s">
        <v>16</v>
      </c>
      <c r="L6" s="21"/>
    </row>
    <row r="7" spans="2:12" ht="16.5" customHeight="1">
      <c r="B7" s="21"/>
      <c r="E7" s="317" t="str">
        <f>'Rekapitulace stavby'!K6</f>
        <v>Hospodaření  se  srážkovou  vodou  z budovy  Přírodovědecké  fakulty  UP  v Olomouci</v>
      </c>
      <c r="F7" s="318"/>
      <c r="G7" s="318"/>
      <c r="H7" s="318"/>
      <c r="L7" s="21"/>
    </row>
    <row r="8" spans="2:12" s="1" customFormat="1" ht="12" customHeight="1">
      <c r="B8" s="33"/>
      <c r="D8" s="28" t="s">
        <v>139</v>
      </c>
      <c r="L8" s="33"/>
    </row>
    <row r="9" spans="2:12" s="1" customFormat="1" ht="16.5" customHeight="1">
      <c r="B9" s="33"/>
      <c r="E9" s="300" t="s">
        <v>2881</v>
      </c>
      <c r="F9" s="316"/>
      <c r="G9" s="316"/>
      <c r="H9" s="316"/>
      <c r="L9" s="33"/>
    </row>
    <row r="10" spans="2:12" s="1" customFormat="1" ht="12">
      <c r="B10" s="33"/>
      <c r="L10" s="33"/>
    </row>
    <row r="11" spans="2:12" s="1" customFormat="1" ht="12" customHeight="1">
      <c r="B11" s="33"/>
      <c r="D11" s="28" t="s">
        <v>18</v>
      </c>
      <c r="F11" s="26" t="s">
        <v>19</v>
      </c>
      <c r="I11" s="28" t="s">
        <v>20</v>
      </c>
      <c r="J11" s="26" t="s">
        <v>19</v>
      </c>
      <c r="L11" s="33"/>
    </row>
    <row r="12" spans="2:12" s="1" customFormat="1" ht="12" customHeight="1">
      <c r="B12" s="33"/>
      <c r="D12" s="28" t="s">
        <v>21</v>
      </c>
      <c r="F12" s="26" t="s">
        <v>22</v>
      </c>
      <c r="I12" s="28" t="s">
        <v>23</v>
      </c>
      <c r="J12" s="50" t="str">
        <f>'Rekapitulace stavby'!AN8</f>
        <v>4. 9. 2023</v>
      </c>
      <c r="L12" s="33"/>
    </row>
    <row r="13" spans="2:12" s="1" customFormat="1" ht="10.9" customHeight="1">
      <c r="B13" s="33"/>
      <c r="L13" s="33"/>
    </row>
    <row r="14" spans="2:12" s="1" customFormat="1" ht="12" customHeight="1">
      <c r="B14" s="33"/>
      <c r="D14" s="28" t="s">
        <v>25</v>
      </c>
      <c r="I14" s="28" t="s">
        <v>26</v>
      </c>
      <c r="J14" s="26" t="s">
        <v>27</v>
      </c>
      <c r="L14" s="33"/>
    </row>
    <row r="15" spans="2:12" s="1" customFormat="1" ht="18" customHeight="1">
      <c r="B15" s="33"/>
      <c r="E15" s="26" t="s">
        <v>28</v>
      </c>
      <c r="I15" s="28" t="s">
        <v>29</v>
      </c>
      <c r="J15" s="26" t="s">
        <v>30</v>
      </c>
      <c r="L15" s="33"/>
    </row>
    <row r="16" spans="2:12" s="1" customFormat="1" ht="6.95" customHeight="1">
      <c r="B16" s="33"/>
      <c r="L16" s="33"/>
    </row>
    <row r="17" spans="2:12" s="1" customFormat="1" ht="12" customHeight="1">
      <c r="B17" s="33"/>
      <c r="D17" s="28" t="s">
        <v>31</v>
      </c>
      <c r="I17" s="28" t="s">
        <v>26</v>
      </c>
      <c r="J17" s="29" t="str">
        <f>'Rekapitulace stavby'!AN13</f>
        <v>Vyplň údaj</v>
      </c>
      <c r="L17" s="33"/>
    </row>
    <row r="18" spans="2:12" s="1" customFormat="1" ht="18" customHeight="1">
      <c r="B18" s="33"/>
      <c r="E18" s="319" t="str">
        <f>'Rekapitulace stavby'!E14</f>
        <v>Vyplň údaj</v>
      </c>
      <c r="F18" s="307"/>
      <c r="G18" s="307"/>
      <c r="H18" s="307"/>
      <c r="I18" s="28" t="s">
        <v>29</v>
      </c>
      <c r="J18" s="29" t="str">
        <f>'Rekapitulace stavby'!AN14</f>
        <v>Vyplň údaj</v>
      </c>
      <c r="L18" s="33"/>
    </row>
    <row r="19" spans="2:12" s="1" customFormat="1" ht="6.95" customHeight="1">
      <c r="B19" s="33"/>
      <c r="L19" s="33"/>
    </row>
    <row r="20" spans="2:12" s="1" customFormat="1" ht="12" customHeight="1">
      <c r="B20" s="33"/>
      <c r="D20" s="28" t="s">
        <v>33</v>
      </c>
      <c r="I20" s="28" t="s">
        <v>26</v>
      </c>
      <c r="J20" s="26" t="s">
        <v>34</v>
      </c>
      <c r="L20" s="33"/>
    </row>
    <row r="21" spans="2:12" s="1" customFormat="1" ht="18" customHeight="1">
      <c r="B21" s="33"/>
      <c r="E21" s="26" t="s">
        <v>35</v>
      </c>
      <c r="I21" s="28" t="s">
        <v>29</v>
      </c>
      <c r="J21" s="26" t="s">
        <v>36</v>
      </c>
      <c r="L21" s="33"/>
    </row>
    <row r="22" spans="2:12" s="1" customFormat="1" ht="6.95" customHeight="1">
      <c r="B22" s="33"/>
      <c r="L22" s="33"/>
    </row>
    <row r="23" spans="2:12" s="1" customFormat="1" ht="12" customHeight="1">
      <c r="B23" s="33"/>
      <c r="D23" s="28" t="s">
        <v>38</v>
      </c>
      <c r="I23" s="28" t="s">
        <v>26</v>
      </c>
      <c r="J23" s="26" t="str">
        <f>IF('Rekapitulace stavby'!AN19="","",'Rekapitulace stavby'!AN19)</f>
        <v/>
      </c>
      <c r="L23" s="33"/>
    </row>
    <row r="24" spans="2:12" s="1" customFormat="1" ht="18" customHeight="1">
      <c r="B24" s="33"/>
      <c r="E24" s="26" t="str">
        <f>IF('Rekapitulace stavby'!E20="","",'Rekapitulace stavby'!E20)</f>
        <v xml:space="preserve"> </v>
      </c>
      <c r="I24" s="28" t="s">
        <v>29</v>
      </c>
      <c r="J24" s="26" t="str">
        <f>IF('Rekapitulace stavby'!AN20="","",'Rekapitulace stavby'!AN20)</f>
        <v/>
      </c>
      <c r="L24" s="33"/>
    </row>
    <row r="25" spans="2:12" s="1" customFormat="1" ht="6.95" customHeight="1">
      <c r="B25" s="33"/>
      <c r="L25" s="33"/>
    </row>
    <row r="26" spans="2:12" s="1" customFormat="1" ht="12" customHeight="1">
      <c r="B26" s="33"/>
      <c r="D26" s="28" t="s">
        <v>40</v>
      </c>
      <c r="L26" s="33"/>
    </row>
    <row r="27" spans="2:12" s="7" customFormat="1" ht="16.5" customHeight="1">
      <c r="B27" s="88"/>
      <c r="E27" s="311" t="s">
        <v>19</v>
      </c>
      <c r="F27" s="311"/>
      <c r="G27" s="311"/>
      <c r="H27" s="311"/>
      <c r="L27" s="88"/>
    </row>
    <row r="28" spans="2:12" s="1" customFormat="1" ht="6.95" customHeight="1">
      <c r="B28" s="33"/>
      <c r="L28" s="33"/>
    </row>
    <row r="29" spans="2:12" s="1" customFormat="1" ht="6.95" customHeight="1">
      <c r="B29" s="33"/>
      <c r="D29" s="51"/>
      <c r="E29" s="51"/>
      <c r="F29" s="51"/>
      <c r="G29" s="51"/>
      <c r="H29" s="51"/>
      <c r="I29" s="51"/>
      <c r="J29" s="51"/>
      <c r="K29" s="51"/>
      <c r="L29" s="33"/>
    </row>
    <row r="30" spans="2:12" s="1" customFormat="1" ht="25.35" customHeight="1">
      <c r="B30" s="33"/>
      <c r="D30" s="89" t="s">
        <v>42</v>
      </c>
      <c r="J30" s="64">
        <f>ROUND(J83,2)</f>
        <v>0</v>
      </c>
      <c r="L30" s="33"/>
    </row>
    <row r="31" spans="2:12" s="1" customFormat="1" ht="6.95" customHeight="1">
      <c r="B31" s="33"/>
      <c r="D31" s="51"/>
      <c r="E31" s="51"/>
      <c r="F31" s="51"/>
      <c r="G31" s="51"/>
      <c r="H31" s="51"/>
      <c r="I31" s="51"/>
      <c r="J31" s="51"/>
      <c r="K31" s="51"/>
      <c r="L31" s="33"/>
    </row>
    <row r="32" spans="2:12" s="1" customFormat="1" ht="14.45" customHeight="1">
      <c r="B32" s="33"/>
      <c r="F32" s="36" t="s">
        <v>44</v>
      </c>
      <c r="I32" s="36" t="s">
        <v>43</v>
      </c>
      <c r="J32" s="36" t="s">
        <v>45</v>
      </c>
      <c r="L32" s="33"/>
    </row>
    <row r="33" spans="2:12" s="1" customFormat="1" ht="14.45" customHeight="1">
      <c r="B33" s="33"/>
      <c r="D33" s="53" t="s">
        <v>46</v>
      </c>
      <c r="E33" s="28" t="s">
        <v>47</v>
      </c>
      <c r="F33" s="90">
        <f>ROUND((SUM(BE83:BE111)),2)</f>
        <v>0</v>
      </c>
      <c r="I33" s="91">
        <v>0.21</v>
      </c>
      <c r="J33" s="90">
        <f>ROUND(((SUM(BE83:BE111))*I33),2)</f>
        <v>0</v>
      </c>
      <c r="L33" s="33"/>
    </row>
    <row r="34" spans="2:12" s="1" customFormat="1" ht="14.45" customHeight="1">
      <c r="B34" s="33"/>
      <c r="E34" s="28" t="s">
        <v>48</v>
      </c>
      <c r="F34" s="90">
        <f>ROUND((SUM(BF83:BF111)),2)</f>
        <v>0</v>
      </c>
      <c r="I34" s="91">
        <v>0.15</v>
      </c>
      <c r="J34" s="90">
        <f>ROUND(((SUM(BF83:BF111))*I34),2)</f>
        <v>0</v>
      </c>
      <c r="L34" s="33"/>
    </row>
    <row r="35" spans="2:12" s="1" customFormat="1" ht="14.45" customHeight="1" hidden="1">
      <c r="B35" s="33"/>
      <c r="E35" s="28" t="s">
        <v>49</v>
      </c>
      <c r="F35" s="90">
        <f>ROUND((SUM(BG83:BG111)),2)</f>
        <v>0</v>
      </c>
      <c r="I35" s="91">
        <v>0.21</v>
      </c>
      <c r="J35" s="90">
        <f>0</f>
        <v>0</v>
      </c>
      <c r="L35" s="33"/>
    </row>
    <row r="36" spans="2:12" s="1" customFormat="1" ht="14.45" customHeight="1" hidden="1">
      <c r="B36" s="33"/>
      <c r="E36" s="28" t="s">
        <v>50</v>
      </c>
      <c r="F36" s="90">
        <f>ROUND((SUM(BH83:BH111)),2)</f>
        <v>0</v>
      </c>
      <c r="I36" s="91">
        <v>0.15</v>
      </c>
      <c r="J36" s="90">
        <f>0</f>
        <v>0</v>
      </c>
      <c r="L36" s="33"/>
    </row>
    <row r="37" spans="2:12" s="1" customFormat="1" ht="14.45" customHeight="1" hidden="1">
      <c r="B37" s="33"/>
      <c r="E37" s="28" t="s">
        <v>51</v>
      </c>
      <c r="F37" s="90">
        <f>ROUND((SUM(BI83:BI111)),2)</f>
        <v>0</v>
      </c>
      <c r="I37" s="91">
        <v>0</v>
      </c>
      <c r="J37" s="90">
        <f>0</f>
        <v>0</v>
      </c>
      <c r="L37" s="33"/>
    </row>
    <row r="38" spans="2:12" s="1" customFormat="1" ht="6.95" customHeight="1">
      <c r="B38" s="33"/>
      <c r="L38" s="33"/>
    </row>
    <row r="39" spans="2:12" s="1" customFormat="1" ht="25.35" customHeight="1">
      <c r="B39" s="33"/>
      <c r="C39" s="92"/>
      <c r="D39" s="93" t="s">
        <v>52</v>
      </c>
      <c r="E39" s="55"/>
      <c r="F39" s="55"/>
      <c r="G39" s="94" t="s">
        <v>53</v>
      </c>
      <c r="H39" s="95" t="s">
        <v>54</v>
      </c>
      <c r="I39" s="55"/>
      <c r="J39" s="96">
        <f>SUM(J30:J37)</f>
        <v>0</v>
      </c>
      <c r="K39" s="97"/>
      <c r="L39" s="33"/>
    </row>
    <row r="40" spans="2:12" s="1" customFormat="1" ht="14.45" customHeight="1">
      <c r="B40" s="42"/>
      <c r="C40" s="43"/>
      <c r="D40" s="43"/>
      <c r="E40" s="43"/>
      <c r="F40" s="43"/>
      <c r="G40" s="43"/>
      <c r="H40" s="43"/>
      <c r="I40" s="43"/>
      <c r="J40" s="43"/>
      <c r="K40" s="43"/>
      <c r="L40" s="33"/>
    </row>
    <row r="44" spans="2:12" s="1" customFormat="1" ht="6.95" customHeight="1">
      <c r="B44" s="44"/>
      <c r="C44" s="45"/>
      <c r="D44" s="45"/>
      <c r="E44" s="45"/>
      <c r="F44" s="45"/>
      <c r="G44" s="45"/>
      <c r="H44" s="45"/>
      <c r="I44" s="45"/>
      <c r="J44" s="45"/>
      <c r="K44" s="45"/>
      <c r="L44" s="33"/>
    </row>
    <row r="45" spans="2:12" s="1" customFormat="1" ht="24.95" customHeight="1">
      <c r="B45" s="33"/>
      <c r="C45" s="22" t="s">
        <v>166</v>
      </c>
      <c r="L45" s="33"/>
    </row>
    <row r="46" spans="2:12" s="1" customFormat="1" ht="6.95" customHeight="1">
      <c r="B46" s="33"/>
      <c r="L46" s="33"/>
    </row>
    <row r="47" spans="2:12" s="1" customFormat="1" ht="12" customHeight="1">
      <c r="B47" s="33"/>
      <c r="C47" s="28" t="s">
        <v>16</v>
      </c>
      <c r="L47" s="33"/>
    </row>
    <row r="48" spans="2:12" s="1" customFormat="1" ht="16.5" customHeight="1">
      <c r="B48" s="33"/>
      <c r="E48" s="317" t="str">
        <f>E7</f>
        <v>Hospodaření  se  srážkovou  vodou  z budovy  Přírodovědecké  fakulty  UP  v Olomouci</v>
      </c>
      <c r="F48" s="318"/>
      <c r="G48" s="318"/>
      <c r="H48" s="318"/>
      <c r="L48" s="33"/>
    </row>
    <row r="49" spans="2:12" s="1" customFormat="1" ht="12" customHeight="1">
      <c r="B49" s="33"/>
      <c r="C49" s="28" t="s">
        <v>139</v>
      </c>
      <c r="L49" s="33"/>
    </row>
    <row r="50" spans="2:12" s="1" customFormat="1" ht="16.5" customHeight="1">
      <c r="B50" s="33"/>
      <c r="E50" s="300" t="str">
        <f>E9</f>
        <v>VON - Vedlejší a ostatní náklady</v>
      </c>
      <c r="F50" s="316"/>
      <c r="G50" s="316"/>
      <c r="H50" s="316"/>
      <c r="L50" s="33"/>
    </row>
    <row r="51" spans="2:12" s="1" customFormat="1" ht="6.95" customHeight="1">
      <c r="B51" s="33"/>
      <c r="L51" s="33"/>
    </row>
    <row r="52" spans="2:12" s="1" customFormat="1" ht="12" customHeight="1">
      <c r="B52" s="33"/>
      <c r="C52" s="28" t="s">
        <v>21</v>
      </c>
      <c r="F52" s="26" t="str">
        <f>F12</f>
        <v>Olomouc – město</v>
      </c>
      <c r="I52" s="28" t="s">
        <v>23</v>
      </c>
      <c r="J52" s="50" t="str">
        <f>IF(J12="","",J12)</f>
        <v>4. 9. 2023</v>
      </c>
      <c r="L52" s="33"/>
    </row>
    <row r="53" spans="2:12" s="1" customFormat="1" ht="6.95" customHeight="1">
      <c r="B53" s="33"/>
      <c r="L53" s="33"/>
    </row>
    <row r="54" spans="2:12" s="1" customFormat="1" ht="15.2" customHeight="1">
      <c r="B54" s="33"/>
      <c r="C54" s="28" t="s">
        <v>25</v>
      </c>
      <c r="F54" s="26" t="str">
        <f>E15</f>
        <v>Univerzita Palackého v Olomouci,Přírodovědecká fa.</v>
      </c>
      <c r="I54" s="28" t="s">
        <v>33</v>
      </c>
      <c r="J54" s="31" t="str">
        <f>E21</f>
        <v>VHRoušar, s.r.o.</v>
      </c>
      <c r="L54" s="33"/>
    </row>
    <row r="55" spans="2:12" s="1" customFormat="1" ht="15.2" customHeight="1">
      <c r="B55" s="33"/>
      <c r="C55" s="28" t="s">
        <v>31</v>
      </c>
      <c r="F55" s="26" t="str">
        <f>IF(E18="","",E18)</f>
        <v>Vyplň údaj</v>
      </c>
      <c r="I55" s="28" t="s">
        <v>38</v>
      </c>
      <c r="J55" s="31" t="str">
        <f>E24</f>
        <v xml:space="preserve"> </v>
      </c>
      <c r="L55" s="33"/>
    </row>
    <row r="56" spans="2:12" s="1" customFormat="1" ht="10.35" customHeight="1">
      <c r="B56" s="33"/>
      <c r="L56" s="33"/>
    </row>
    <row r="57" spans="2:12" s="1" customFormat="1" ht="29.25" customHeight="1">
      <c r="B57" s="33"/>
      <c r="C57" s="98" t="s">
        <v>167</v>
      </c>
      <c r="D57" s="92"/>
      <c r="E57" s="92"/>
      <c r="F57" s="92"/>
      <c r="G57" s="92"/>
      <c r="H57" s="92"/>
      <c r="I57" s="92"/>
      <c r="J57" s="99" t="s">
        <v>168</v>
      </c>
      <c r="K57" s="92"/>
      <c r="L57" s="33"/>
    </row>
    <row r="58" spans="2:12" s="1" customFormat="1" ht="10.35" customHeight="1">
      <c r="B58" s="33"/>
      <c r="L58" s="33"/>
    </row>
    <row r="59" spans="2:47" s="1" customFormat="1" ht="22.9" customHeight="1">
      <c r="B59" s="33"/>
      <c r="C59" s="100" t="s">
        <v>74</v>
      </c>
      <c r="J59" s="64">
        <f>J83</f>
        <v>0</v>
      </c>
      <c r="L59" s="33"/>
      <c r="AU59" s="18" t="s">
        <v>169</v>
      </c>
    </row>
    <row r="60" spans="2:12" s="8" customFormat="1" ht="24.95" customHeight="1">
      <c r="B60" s="101"/>
      <c r="D60" s="102" t="s">
        <v>2882</v>
      </c>
      <c r="E60" s="103"/>
      <c r="F60" s="103"/>
      <c r="G60" s="103"/>
      <c r="H60" s="103"/>
      <c r="I60" s="103"/>
      <c r="J60" s="104">
        <f>J84</f>
        <v>0</v>
      </c>
      <c r="L60" s="101"/>
    </row>
    <row r="61" spans="2:12" s="8" customFormat="1" ht="24.95" customHeight="1">
      <c r="B61" s="101"/>
      <c r="D61" s="102" t="s">
        <v>2883</v>
      </c>
      <c r="E61" s="103"/>
      <c r="F61" s="103"/>
      <c r="G61" s="103"/>
      <c r="H61" s="103"/>
      <c r="I61" s="103"/>
      <c r="J61" s="104">
        <f>J87</f>
        <v>0</v>
      </c>
      <c r="L61" s="101"/>
    </row>
    <row r="62" spans="2:12" s="8" customFormat="1" ht="24.95" customHeight="1">
      <c r="B62" s="101"/>
      <c r="D62" s="102" t="s">
        <v>2884</v>
      </c>
      <c r="E62" s="103"/>
      <c r="F62" s="103"/>
      <c r="G62" s="103"/>
      <c r="H62" s="103"/>
      <c r="I62" s="103"/>
      <c r="J62" s="104">
        <f>J93</f>
        <v>0</v>
      </c>
      <c r="L62" s="101"/>
    </row>
    <row r="63" spans="2:12" s="8" customFormat="1" ht="24.95" customHeight="1">
      <c r="B63" s="101"/>
      <c r="D63" s="102" t="s">
        <v>2885</v>
      </c>
      <c r="E63" s="103"/>
      <c r="F63" s="103"/>
      <c r="G63" s="103"/>
      <c r="H63" s="103"/>
      <c r="I63" s="103"/>
      <c r="J63" s="104">
        <f>J97</f>
        <v>0</v>
      </c>
      <c r="L63" s="101"/>
    </row>
    <row r="64" spans="2:12" s="1" customFormat="1" ht="21.75" customHeight="1">
      <c r="B64" s="33"/>
      <c r="L64" s="33"/>
    </row>
    <row r="65" spans="2:12" s="1" customFormat="1" ht="6.95" customHeight="1">
      <c r="B65" s="42"/>
      <c r="C65" s="43"/>
      <c r="D65" s="43"/>
      <c r="E65" s="43"/>
      <c r="F65" s="43"/>
      <c r="G65" s="43"/>
      <c r="H65" s="43"/>
      <c r="I65" s="43"/>
      <c r="J65" s="43"/>
      <c r="K65" s="43"/>
      <c r="L65" s="33"/>
    </row>
    <row r="69" spans="2:12" s="1" customFormat="1" ht="6.95" customHeight="1">
      <c r="B69" s="44"/>
      <c r="C69" s="45"/>
      <c r="D69" s="45"/>
      <c r="E69" s="45"/>
      <c r="F69" s="45"/>
      <c r="G69" s="45"/>
      <c r="H69" s="45"/>
      <c r="I69" s="45"/>
      <c r="J69" s="45"/>
      <c r="K69" s="45"/>
      <c r="L69" s="33"/>
    </row>
    <row r="70" spans="2:12" s="1" customFormat="1" ht="24.95" customHeight="1">
      <c r="B70" s="33"/>
      <c r="C70" s="22" t="s">
        <v>177</v>
      </c>
      <c r="L70" s="33"/>
    </row>
    <row r="71" spans="2:12" s="1" customFormat="1" ht="6.95" customHeight="1">
      <c r="B71" s="33"/>
      <c r="L71" s="33"/>
    </row>
    <row r="72" spans="2:12" s="1" customFormat="1" ht="12" customHeight="1">
      <c r="B72" s="33"/>
      <c r="C72" s="28" t="s">
        <v>16</v>
      </c>
      <c r="L72" s="33"/>
    </row>
    <row r="73" spans="2:12" s="1" customFormat="1" ht="16.5" customHeight="1">
      <c r="B73" s="33"/>
      <c r="E73" s="317" t="str">
        <f>E7</f>
        <v>Hospodaření  se  srážkovou  vodou  z budovy  Přírodovědecké  fakulty  UP  v Olomouci</v>
      </c>
      <c r="F73" s="318"/>
      <c r="G73" s="318"/>
      <c r="H73" s="318"/>
      <c r="L73" s="33"/>
    </row>
    <row r="74" spans="2:12" s="1" customFormat="1" ht="12" customHeight="1">
      <c r="B74" s="33"/>
      <c r="C74" s="28" t="s">
        <v>139</v>
      </c>
      <c r="L74" s="33"/>
    </row>
    <row r="75" spans="2:12" s="1" customFormat="1" ht="16.5" customHeight="1">
      <c r="B75" s="33"/>
      <c r="E75" s="300" t="str">
        <f>E9</f>
        <v>VON - Vedlejší a ostatní náklady</v>
      </c>
      <c r="F75" s="316"/>
      <c r="G75" s="316"/>
      <c r="H75" s="316"/>
      <c r="L75" s="33"/>
    </row>
    <row r="76" spans="2:12" s="1" customFormat="1" ht="6.95" customHeight="1">
      <c r="B76" s="33"/>
      <c r="L76" s="33"/>
    </row>
    <row r="77" spans="2:12" s="1" customFormat="1" ht="12" customHeight="1">
      <c r="B77" s="33"/>
      <c r="C77" s="28" t="s">
        <v>21</v>
      </c>
      <c r="F77" s="26" t="str">
        <f>F12</f>
        <v>Olomouc – město</v>
      </c>
      <c r="I77" s="28" t="s">
        <v>23</v>
      </c>
      <c r="J77" s="50" t="str">
        <f>IF(J12="","",J12)</f>
        <v>4. 9. 2023</v>
      </c>
      <c r="L77" s="33"/>
    </row>
    <row r="78" spans="2:12" s="1" customFormat="1" ht="6.95" customHeight="1">
      <c r="B78" s="33"/>
      <c r="L78" s="33"/>
    </row>
    <row r="79" spans="2:12" s="1" customFormat="1" ht="15.2" customHeight="1">
      <c r="B79" s="33"/>
      <c r="C79" s="28" t="s">
        <v>25</v>
      </c>
      <c r="F79" s="26" t="str">
        <f>E15</f>
        <v>Univerzita Palackého v Olomouci,Přírodovědecká fa.</v>
      </c>
      <c r="I79" s="28" t="s">
        <v>33</v>
      </c>
      <c r="J79" s="31" t="str">
        <f>E21</f>
        <v>VHRoušar, s.r.o.</v>
      </c>
      <c r="L79" s="33"/>
    </row>
    <row r="80" spans="2:12" s="1" customFormat="1" ht="15.2" customHeight="1">
      <c r="B80" s="33"/>
      <c r="C80" s="28" t="s">
        <v>31</v>
      </c>
      <c r="F80" s="26" t="str">
        <f>IF(E18="","",E18)</f>
        <v>Vyplň údaj</v>
      </c>
      <c r="I80" s="28" t="s">
        <v>38</v>
      </c>
      <c r="J80" s="31" t="str">
        <f>E24</f>
        <v xml:space="preserve"> </v>
      </c>
      <c r="L80" s="33"/>
    </row>
    <row r="81" spans="2:12" s="1" customFormat="1" ht="10.35" customHeight="1">
      <c r="B81" s="33"/>
      <c r="L81" s="33"/>
    </row>
    <row r="82" spans="2:20" s="10" customFormat="1" ht="29.25" customHeight="1">
      <c r="B82" s="109"/>
      <c r="C82" s="110" t="s">
        <v>178</v>
      </c>
      <c r="D82" s="111" t="s">
        <v>61</v>
      </c>
      <c r="E82" s="111" t="s">
        <v>57</v>
      </c>
      <c r="F82" s="111" t="s">
        <v>58</v>
      </c>
      <c r="G82" s="111" t="s">
        <v>179</v>
      </c>
      <c r="H82" s="111" t="s">
        <v>180</v>
      </c>
      <c r="I82" s="111" t="s">
        <v>181</v>
      </c>
      <c r="J82" s="111" t="s">
        <v>168</v>
      </c>
      <c r="K82" s="112" t="s">
        <v>182</v>
      </c>
      <c r="L82" s="109"/>
      <c r="M82" s="57" t="s">
        <v>19</v>
      </c>
      <c r="N82" s="58" t="s">
        <v>46</v>
      </c>
      <c r="O82" s="58" t="s">
        <v>183</v>
      </c>
      <c r="P82" s="58" t="s">
        <v>184</v>
      </c>
      <c r="Q82" s="58" t="s">
        <v>185</v>
      </c>
      <c r="R82" s="58" t="s">
        <v>186</v>
      </c>
      <c r="S82" s="58" t="s">
        <v>187</v>
      </c>
      <c r="T82" s="59" t="s">
        <v>188</v>
      </c>
    </row>
    <row r="83" spans="2:63" s="1" customFormat="1" ht="22.9" customHeight="1">
      <c r="B83" s="33"/>
      <c r="C83" s="62" t="s">
        <v>189</v>
      </c>
      <c r="J83" s="113">
        <f>BK83</f>
        <v>0</v>
      </c>
      <c r="L83" s="33"/>
      <c r="M83" s="60"/>
      <c r="N83" s="51"/>
      <c r="O83" s="51"/>
      <c r="P83" s="114">
        <f>P84+P87+P93+P97</f>
        <v>0</v>
      </c>
      <c r="Q83" s="51"/>
      <c r="R83" s="114">
        <f>R84+R87+R93+R97</f>
        <v>0</v>
      </c>
      <c r="S83" s="51"/>
      <c r="T83" s="115">
        <f>T84+T87+T93+T97</f>
        <v>0</v>
      </c>
      <c r="AT83" s="18" t="s">
        <v>75</v>
      </c>
      <c r="AU83" s="18" t="s">
        <v>169</v>
      </c>
      <c r="BK83" s="116">
        <f>BK84+BK87+BK93+BK97</f>
        <v>0</v>
      </c>
    </row>
    <row r="84" spans="2:63" s="11" customFormat="1" ht="25.9" customHeight="1">
      <c r="B84" s="117"/>
      <c r="D84" s="118" t="s">
        <v>75</v>
      </c>
      <c r="E84" s="119" t="s">
        <v>2650</v>
      </c>
      <c r="F84" s="119" t="s">
        <v>2886</v>
      </c>
      <c r="I84" s="120"/>
      <c r="J84" s="121">
        <f>BK84</f>
        <v>0</v>
      </c>
      <c r="L84" s="117"/>
      <c r="M84" s="122"/>
      <c r="P84" s="123">
        <f>SUM(P85:P86)</f>
        <v>0</v>
      </c>
      <c r="R84" s="123">
        <f>SUM(R85:R86)</f>
        <v>0</v>
      </c>
      <c r="T84" s="124">
        <f>SUM(T85:T86)</f>
        <v>0</v>
      </c>
      <c r="AR84" s="118" t="s">
        <v>227</v>
      </c>
      <c r="AT84" s="125" t="s">
        <v>75</v>
      </c>
      <c r="AU84" s="125" t="s">
        <v>76</v>
      </c>
      <c r="AY84" s="118" t="s">
        <v>192</v>
      </c>
      <c r="BK84" s="126">
        <f>SUM(BK85:BK86)</f>
        <v>0</v>
      </c>
    </row>
    <row r="85" spans="2:65" s="1" customFormat="1" ht="16.5" customHeight="1">
      <c r="B85" s="33"/>
      <c r="C85" s="129" t="s">
        <v>84</v>
      </c>
      <c r="D85" s="129" t="s">
        <v>194</v>
      </c>
      <c r="E85" s="130" t="s">
        <v>2887</v>
      </c>
      <c r="F85" s="131" t="s">
        <v>2888</v>
      </c>
      <c r="G85" s="132" t="s">
        <v>898</v>
      </c>
      <c r="H85" s="133">
        <v>1</v>
      </c>
      <c r="I85" s="134"/>
      <c r="J85" s="135">
        <f>ROUND(I85*H85,2)</f>
        <v>0</v>
      </c>
      <c r="K85" s="131" t="s">
        <v>19</v>
      </c>
      <c r="L85" s="33"/>
      <c r="M85" s="136" t="s">
        <v>19</v>
      </c>
      <c r="N85" s="137" t="s">
        <v>47</v>
      </c>
      <c r="P85" s="138">
        <f>O85*H85</f>
        <v>0</v>
      </c>
      <c r="Q85" s="138">
        <v>0</v>
      </c>
      <c r="R85" s="138">
        <f>Q85*H85</f>
        <v>0</v>
      </c>
      <c r="S85" s="138">
        <v>0</v>
      </c>
      <c r="T85" s="139">
        <f>S85*H85</f>
        <v>0</v>
      </c>
      <c r="AR85" s="140" t="s">
        <v>124</v>
      </c>
      <c r="AT85" s="140" t="s">
        <v>194</v>
      </c>
      <c r="AU85" s="140" t="s">
        <v>84</v>
      </c>
      <c r="AY85" s="18" t="s">
        <v>192</v>
      </c>
      <c r="BE85" s="141">
        <f>IF(N85="základní",J85,0)</f>
        <v>0</v>
      </c>
      <c r="BF85" s="141">
        <f>IF(N85="snížená",J85,0)</f>
        <v>0</v>
      </c>
      <c r="BG85" s="141">
        <f>IF(N85="zákl. přenesená",J85,0)</f>
        <v>0</v>
      </c>
      <c r="BH85" s="141">
        <f>IF(N85="sníž. přenesená",J85,0)</f>
        <v>0</v>
      </c>
      <c r="BI85" s="141">
        <f>IF(N85="nulová",J85,0)</f>
        <v>0</v>
      </c>
      <c r="BJ85" s="18" t="s">
        <v>84</v>
      </c>
      <c r="BK85" s="141">
        <f>ROUND(I85*H85,2)</f>
        <v>0</v>
      </c>
      <c r="BL85" s="18" t="s">
        <v>124</v>
      </c>
      <c r="BM85" s="140" t="s">
        <v>2889</v>
      </c>
    </row>
    <row r="86" spans="2:47" s="1" customFormat="1" ht="58.5">
      <c r="B86" s="33"/>
      <c r="D86" s="142" t="s">
        <v>199</v>
      </c>
      <c r="F86" s="143" t="s">
        <v>2890</v>
      </c>
      <c r="I86" s="144"/>
      <c r="L86" s="33"/>
      <c r="M86" s="145"/>
      <c r="T86" s="54"/>
      <c r="AT86" s="18" t="s">
        <v>199</v>
      </c>
      <c r="AU86" s="18" t="s">
        <v>84</v>
      </c>
    </row>
    <row r="87" spans="2:63" s="11" customFormat="1" ht="25.9" customHeight="1">
      <c r="B87" s="117"/>
      <c r="D87" s="118" t="s">
        <v>75</v>
      </c>
      <c r="E87" s="119" t="s">
        <v>2687</v>
      </c>
      <c r="F87" s="119" t="s">
        <v>2891</v>
      </c>
      <c r="I87" s="120"/>
      <c r="J87" s="121">
        <f>BK87</f>
        <v>0</v>
      </c>
      <c r="L87" s="117"/>
      <c r="M87" s="122"/>
      <c r="P87" s="123">
        <f>SUM(P88:P92)</f>
        <v>0</v>
      </c>
      <c r="R87" s="123">
        <f>SUM(R88:R92)</f>
        <v>0</v>
      </c>
      <c r="T87" s="124">
        <f>SUM(T88:T92)</f>
        <v>0</v>
      </c>
      <c r="AR87" s="118" t="s">
        <v>124</v>
      </c>
      <c r="AT87" s="125" t="s">
        <v>75</v>
      </c>
      <c r="AU87" s="125" t="s">
        <v>76</v>
      </c>
      <c r="AY87" s="118" t="s">
        <v>192</v>
      </c>
      <c r="BK87" s="126">
        <f>SUM(BK88:BK92)</f>
        <v>0</v>
      </c>
    </row>
    <row r="88" spans="2:65" s="1" customFormat="1" ht="16.5" customHeight="1">
      <c r="B88" s="33"/>
      <c r="C88" s="129" t="s">
        <v>86</v>
      </c>
      <c r="D88" s="129" t="s">
        <v>194</v>
      </c>
      <c r="E88" s="130" t="s">
        <v>2892</v>
      </c>
      <c r="F88" s="131" t="s">
        <v>2893</v>
      </c>
      <c r="G88" s="132" t="s">
        <v>898</v>
      </c>
      <c r="H88" s="133">
        <v>1</v>
      </c>
      <c r="I88" s="134"/>
      <c r="J88" s="135">
        <f>ROUND(I88*H88,2)</f>
        <v>0</v>
      </c>
      <c r="K88" s="131" t="s">
        <v>19</v>
      </c>
      <c r="L88" s="33"/>
      <c r="M88" s="136" t="s">
        <v>19</v>
      </c>
      <c r="N88" s="137" t="s">
        <v>47</v>
      </c>
      <c r="P88" s="138">
        <f>O88*H88</f>
        <v>0</v>
      </c>
      <c r="Q88" s="138">
        <v>0</v>
      </c>
      <c r="R88" s="138">
        <f>Q88*H88</f>
        <v>0</v>
      </c>
      <c r="S88" s="138">
        <v>0</v>
      </c>
      <c r="T88" s="139">
        <f>S88*H88</f>
        <v>0</v>
      </c>
      <c r="AR88" s="140" t="s">
        <v>124</v>
      </c>
      <c r="AT88" s="140" t="s">
        <v>194</v>
      </c>
      <c r="AU88" s="140" t="s">
        <v>84</v>
      </c>
      <c r="AY88" s="18" t="s">
        <v>192</v>
      </c>
      <c r="BE88" s="141">
        <f>IF(N88="základní",J88,0)</f>
        <v>0</v>
      </c>
      <c r="BF88" s="141">
        <f>IF(N88="snížená",J88,0)</f>
        <v>0</v>
      </c>
      <c r="BG88" s="141">
        <f>IF(N88="zákl. přenesená",J88,0)</f>
        <v>0</v>
      </c>
      <c r="BH88" s="141">
        <f>IF(N88="sníž. přenesená",J88,0)</f>
        <v>0</v>
      </c>
      <c r="BI88" s="141">
        <f>IF(N88="nulová",J88,0)</f>
        <v>0</v>
      </c>
      <c r="BJ88" s="18" t="s">
        <v>84</v>
      </c>
      <c r="BK88" s="141">
        <f>ROUND(I88*H88,2)</f>
        <v>0</v>
      </c>
      <c r="BL88" s="18" t="s">
        <v>124</v>
      </c>
      <c r="BM88" s="140" t="s">
        <v>2894</v>
      </c>
    </row>
    <row r="89" spans="2:47" s="1" customFormat="1" ht="29.25">
      <c r="B89" s="33"/>
      <c r="D89" s="142" t="s">
        <v>199</v>
      </c>
      <c r="F89" s="143" t="s">
        <v>2895</v>
      </c>
      <c r="I89" s="144"/>
      <c r="L89" s="33"/>
      <c r="M89" s="145"/>
      <c r="T89" s="54"/>
      <c r="AT89" s="18" t="s">
        <v>199</v>
      </c>
      <c r="AU89" s="18" t="s">
        <v>84</v>
      </c>
    </row>
    <row r="90" spans="2:65" s="1" customFormat="1" ht="16.5" customHeight="1">
      <c r="B90" s="33"/>
      <c r="C90" s="129" t="s">
        <v>214</v>
      </c>
      <c r="D90" s="129" t="s">
        <v>194</v>
      </c>
      <c r="E90" s="130" t="s">
        <v>2896</v>
      </c>
      <c r="F90" s="131" t="s">
        <v>2897</v>
      </c>
      <c r="G90" s="132" t="s">
        <v>2898</v>
      </c>
      <c r="H90" s="133">
        <v>1</v>
      </c>
      <c r="I90" s="134"/>
      <c r="J90" s="135">
        <f>ROUND(I90*H90,2)</f>
        <v>0</v>
      </c>
      <c r="K90" s="131" t="s">
        <v>19</v>
      </c>
      <c r="L90" s="33"/>
      <c r="M90" s="136" t="s">
        <v>19</v>
      </c>
      <c r="N90" s="137" t="s">
        <v>47</v>
      </c>
      <c r="P90" s="138">
        <f>O90*H90</f>
        <v>0</v>
      </c>
      <c r="Q90" s="138">
        <v>0</v>
      </c>
      <c r="R90" s="138">
        <f>Q90*H90</f>
        <v>0</v>
      </c>
      <c r="S90" s="138">
        <v>0</v>
      </c>
      <c r="T90" s="139">
        <f>S90*H90</f>
        <v>0</v>
      </c>
      <c r="AR90" s="140" t="s">
        <v>124</v>
      </c>
      <c r="AT90" s="140" t="s">
        <v>194</v>
      </c>
      <c r="AU90" s="140" t="s">
        <v>84</v>
      </c>
      <c r="AY90" s="18" t="s">
        <v>192</v>
      </c>
      <c r="BE90" s="141">
        <f>IF(N90="základní",J90,0)</f>
        <v>0</v>
      </c>
      <c r="BF90" s="141">
        <f>IF(N90="snížená",J90,0)</f>
        <v>0</v>
      </c>
      <c r="BG90" s="141">
        <f>IF(N90="zákl. přenesená",J90,0)</f>
        <v>0</v>
      </c>
      <c r="BH90" s="141">
        <f>IF(N90="sníž. přenesená",J90,0)</f>
        <v>0</v>
      </c>
      <c r="BI90" s="141">
        <f>IF(N90="nulová",J90,0)</f>
        <v>0</v>
      </c>
      <c r="BJ90" s="18" t="s">
        <v>84</v>
      </c>
      <c r="BK90" s="141">
        <f>ROUND(I90*H90,2)</f>
        <v>0</v>
      </c>
      <c r="BL90" s="18" t="s">
        <v>124</v>
      </c>
      <c r="BM90" s="140" t="s">
        <v>2899</v>
      </c>
    </row>
    <row r="91" spans="2:65" s="1" customFormat="1" ht="16.5" customHeight="1">
      <c r="B91" s="33"/>
      <c r="C91" s="129" t="s">
        <v>124</v>
      </c>
      <c r="D91" s="129" t="s">
        <v>194</v>
      </c>
      <c r="E91" s="130" t="s">
        <v>2900</v>
      </c>
      <c r="F91" s="131" t="s">
        <v>2901</v>
      </c>
      <c r="G91" s="132" t="s">
        <v>2898</v>
      </c>
      <c r="H91" s="133">
        <v>1</v>
      </c>
      <c r="I91" s="134"/>
      <c r="J91" s="135">
        <f>ROUND(I91*H91,2)</f>
        <v>0</v>
      </c>
      <c r="K91" s="131" t="s">
        <v>19</v>
      </c>
      <c r="L91" s="33"/>
      <c r="M91" s="136" t="s">
        <v>19</v>
      </c>
      <c r="N91" s="137" t="s">
        <v>47</v>
      </c>
      <c r="P91" s="138">
        <f>O91*H91</f>
        <v>0</v>
      </c>
      <c r="Q91" s="138">
        <v>0</v>
      </c>
      <c r="R91" s="138">
        <f>Q91*H91</f>
        <v>0</v>
      </c>
      <c r="S91" s="138">
        <v>0</v>
      </c>
      <c r="T91" s="139">
        <f>S91*H91</f>
        <v>0</v>
      </c>
      <c r="AR91" s="140" t="s">
        <v>124</v>
      </c>
      <c r="AT91" s="140" t="s">
        <v>194</v>
      </c>
      <c r="AU91" s="140" t="s">
        <v>84</v>
      </c>
      <c r="AY91" s="18" t="s">
        <v>192</v>
      </c>
      <c r="BE91" s="141">
        <f>IF(N91="základní",J91,0)</f>
        <v>0</v>
      </c>
      <c r="BF91" s="141">
        <f>IF(N91="snížená",J91,0)</f>
        <v>0</v>
      </c>
      <c r="BG91" s="141">
        <f>IF(N91="zákl. přenesená",J91,0)</f>
        <v>0</v>
      </c>
      <c r="BH91" s="141">
        <f>IF(N91="sníž. přenesená",J91,0)</f>
        <v>0</v>
      </c>
      <c r="BI91" s="141">
        <f>IF(N91="nulová",J91,0)</f>
        <v>0</v>
      </c>
      <c r="BJ91" s="18" t="s">
        <v>84</v>
      </c>
      <c r="BK91" s="141">
        <f>ROUND(I91*H91,2)</f>
        <v>0</v>
      </c>
      <c r="BL91" s="18" t="s">
        <v>124</v>
      </c>
      <c r="BM91" s="140" t="s">
        <v>2902</v>
      </c>
    </row>
    <row r="92" spans="2:65" s="1" customFormat="1" ht="16.5" customHeight="1">
      <c r="B92" s="33"/>
      <c r="C92" s="129" t="s">
        <v>227</v>
      </c>
      <c r="D92" s="129" t="s">
        <v>194</v>
      </c>
      <c r="E92" s="130" t="s">
        <v>2903</v>
      </c>
      <c r="F92" s="131" t="s">
        <v>2904</v>
      </c>
      <c r="G92" s="132" t="s">
        <v>898</v>
      </c>
      <c r="H92" s="133">
        <v>1</v>
      </c>
      <c r="I92" s="134"/>
      <c r="J92" s="135">
        <f>ROUND(I92*H92,2)</f>
        <v>0</v>
      </c>
      <c r="K92" s="131" t="s">
        <v>19</v>
      </c>
      <c r="L92" s="33"/>
      <c r="M92" s="136" t="s">
        <v>19</v>
      </c>
      <c r="N92" s="137" t="s">
        <v>47</v>
      </c>
      <c r="P92" s="138">
        <f>O92*H92</f>
        <v>0</v>
      </c>
      <c r="Q92" s="138">
        <v>0</v>
      </c>
      <c r="R92" s="138">
        <f>Q92*H92</f>
        <v>0</v>
      </c>
      <c r="S92" s="138">
        <v>0</v>
      </c>
      <c r="T92" s="139">
        <f>S92*H92</f>
        <v>0</v>
      </c>
      <c r="AR92" s="140" t="s">
        <v>124</v>
      </c>
      <c r="AT92" s="140" t="s">
        <v>194</v>
      </c>
      <c r="AU92" s="140" t="s">
        <v>84</v>
      </c>
      <c r="AY92" s="18" t="s">
        <v>192</v>
      </c>
      <c r="BE92" s="141">
        <f>IF(N92="základní",J92,0)</f>
        <v>0</v>
      </c>
      <c r="BF92" s="141">
        <f>IF(N92="snížená",J92,0)</f>
        <v>0</v>
      </c>
      <c r="BG92" s="141">
        <f>IF(N92="zákl. přenesená",J92,0)</f>
        <v>0</v>
      </c>
      <c r="BH92" s="141">
        <f>IF(N92="sníž. přenesená",J92,0)</f>
        <v>0</v>
      </c>
      <c r="BI92" s="141">
        <f>IF(N92="nulová",J92,0)</f>
        <v>0</v>
      </c>
      <c r="BJ92" s="18" t="s">
        <v>84</v>
      </c>
      <c r="BK92" s="141">
        <f>ROUND(I92*H92,2)</f>
        <v>0</v>
      </c>
      <c r="BL92" s="18" t="s">
        <v>124</v>
      </c>
      <c r="BM92" s="140" t="s">
        <v>2905</v>
      </c>
    </row>
    <row r="93" spans="2:63" s="11" customFormat="1" ht="25.9" customHeight="1">
      <c r="B93" s="117"/>
      <c r="D93" s="118" t="s">
        <v>75</v>
      </c>
      <c r="E93" s="119" t="s">
        <v>2760</v>
      </c>
      <c r="F93" s="119" t="s">
        <v>2906</v>
      </c>
      <c r="I93" s="120"/>
      <c r="J93" s="121">
        <f>BK93</f>
        <v>0</v>
      </c>
      <c r="L93" s="117"/>
      <c r="M93" s="122"/>
      <c r="P93" s="123">
        <f>SUM(P94:P96)</f>
        <v>0</v>
      </c>
      <c r="R93" s="123">
        <f>SUM(R94:R96)</f>
        <v>0</v>
      </c>
      <c r="T93" s="124">
        <f>SUM(T94:T96)</f>
        <v>0</v>
      </c>
      <c r="AR93" s="118" t="s">
        <v>124</v>
      </c>
      <c r="AT93" s="125" t="s">
        <v>75</v>
      </c>
      <c r="AU93" s="125" t="s">
        <v>76</v>
      </c>
      <c r="AY93" s="118" t="s">
        <v>192</v>
      </c>
      <c r="BK93" s="126">
        <f>SUM(BK94:BK96)</f>
        <v>0</v>
      </c>
    </row>
    <row r="94" spans="2:65" s="1" customFormat="1" ht="16.5" customHeight="1">
      <c r="B94" s="33"/>
      <c r="C94" s="129" t="s">
        <v>234</v>
      </c>
      <c r="D94" s="129" t="s">
        <v>194</v>
      </c>
      <c r="E94" s="130" t="s">
        <v>2907</v>
      </c>
      <c r="F94" s="131" t="s">
        <v>2908</v>
      </c>
      <c r="G94" s="132" t="s">
        <v>2909</v>
      </c>
      <c r="H94" s="133">
        <v>1</v>
      </c>
      <c r="I94" s="134"/>
      <c r="J94" s="135">
        <f>ROUND(I94*H94,2)</f>
        <v>0</v>
      </c>
      <c r="K94" s="131" t="s">
        <v>19</v>
      </c>
      <c r="L94" s="33"/>
      <c r="M94" s="136" t="s">
        <v>19</v>
      </c>
      <c r="N94" s="137" t="s">
        <v>47</v>
      </c>
      <c r="P94" s="138">
        <f>O94*H94</f>
        <v>0</v>
      </c>
      <c r="Q94" s="138">
        <v>0</v>
      </c>
      <c r="R94" s="138">
        <f>Q94*H94</f>
        <v>0</v>
      </c>
      <c r="S94" s="138">
        <v>0</v>
      </c>
      <c r="T94" s="139">
        <f>S94*H94</f>
        <v>0</v>
      </c>
      <c r="AR94" s="140" t="s">
        <v>124</v>
      </c>
      <c r="AT94" s="140" t="s">
        <v>194</v>
      </c>
      <c r="AU94" s="140" t="s">
        <v>84</v>
      </c>
      <c r="AY94" s="18" t="s">
        <v>192</v>
      </c>
      <c r="BE94" s="141">
        <f>IF(N94="základní",J94,0)</f>
        <v>0</v>
      </c>
      <c r="BF94" s="141">
        <f>IF(N94="snížená",J94,0)</f>
        <v>0</v>
      </c>
      <c r="BG94" s="141">
        <f>IF(N94="zákl. přenesená",J94,0)</f>
        <v>0</v>
      </c>
      <c r="BH94" s="141">
        <f>IF(N94="sníž. přenesená",J94,0)</f>
        <v>0</v>
      </c>
      <c r="BI94" s="141">
        <f>IF(N94="nulová",J94,0)</f>
        <v>0</v>
      </c>
      <c r="BJ94" s="18" t="s">
        <v>84</v>
      </c>
      <c r="BK94" s="141">
        <f>ROUND(I94*H94,2)</f>
        <v>0</v>
      </c>
      <c r="BL94" s="18" t="s">
        <v>124</v>
      </c>
      <c r="BM94" s="140" t="s">
        <v>2910</v>
      </c>
    </row>
    <row r="95" spans="2:65" s="1" customFormat="1" ht="16.5" customHeight="1">
      <c r="B95" s="33"/>
      <c r="C95" s="129" t="s">
        <v>241</v>
      </c>
      <c r="D95" s="129" t="s">
        <v>194</v>
      </c>
      <c r="E95" s="130" t="s">
        <v>2911</v>
      </c>
      <c r="F95" s="131" t="s">
        <v>2912</v>
      </c>
      <c r="G95" s="132" t="s">
        <v>898</v>
      </c>
      <c r="H95" s="133">
        <v>1</v>
      </c>
      <c r="I95" s="134"/>
      <c r="J95" s="135">
        <f>ROUND(I95*H95,2)</f>
        <v>0</v>
      </c>
      <c r="K95" s="131" t="s">
        <v>19</v>
      </c>
      <c r="L95" s="33"/>
      <c r="M95" s="136" t="s">
        <v>19</v>
      </c>
      <c r="N95" s="137" t="s">
        <v>47</v>
      </c>
      <c r="P95" s="138">
        <f>O95*H95</f>
        <v>0</v>
      </c>
      <c r="Q95" s="138">
        <v>0</v>
      </c>
      <c r="R95" s="138">
        <f>Q95*H95</f>
        <v>0</v>
      </c>
      <c r="S95" s="138">
        <v>0</v>
      </c>
      <c r="T95" s="139">
        <f>S95*H95</f>
        <v>0</v>
      </c>
      <c r="AR95" s="140" t="s">
        <v>124</v>
      </c>
      <c r="AT95" s="140" t="s">
        <v>194</v>
      </c>
      <c r="AU95" s="140" t="s">
        <v>84</v>
      </c>
      <c r="AY95" s="18" t="s">
        <v>192</v>
      </c>
      <c r="BE95" s="141">
        <f>IF(N95="základní",J95,0)</f>
        <v>0</v>
      </c>
      <c r="BF95" s="141">
        <f>IF(N95="snížená",J95,0)</f>
        <v>0</v>
      </c>
      <c r="BG95" s="141">
        <f>IF(N95="zákl. přenesená",J95,0)</f>
        <v>0</v>
      </c>
      <c r="BH95" s="141">
        <f>IF(N95="sníž. přenesená",J95,0)</f>
        <v>0</v>
      </c>
      <c r="BI95" s="141">
        <f>IF(N95="nulová",J95,0)</f>
        <v>0</v>
      </c>
      <c r="BJ95" s="18" t="s">
        <v>84</v>
      </c>
      <c r="BK95" s="141">
        <f>ROUND(I95*H95,2)</f>
        <v>0</v>
      </c>
      <c r="BL95" s="18" t="s">
        <v>124</v>
      </c>
      <c r="BM95" s="140" t="s">
        <v>2913</v>
      </c>
    </row>
    <row r="96" spans="2:65" s="1" customFormat="1" ht="16.5" customHeight="1">
      <c r="B96" s="33"/>
      <c r="C96" s="129" t="s">
        <v>248</v>
      </c>
      <c r="D96" s="129" t="s">
        <v>194</v>
      </c>
      <c r="E96" s="130" t="s">
        <v>2914</v>
      </c>
      <c r="F96" s="131" t="s">
        <v>2915</v>
      </c>
      <c r="G96" s="132" t="s">
        <v>898</v>
      </c>
      <c r="H96" s="133">
        <v>1</v>
      </c>
      <c r="I96" s="134"/>
      <c r="J96" s="135">
        <f>ROUND(I96*H96,2)</f>
        <v>0</v>
      </c>
      <c r="K96" s="131" t="s">
        <v>19</v>
      </c>
      <c r="L96" s="33"/>
      <c r="M96" s="136" t="s">
        <v>19</v>
      </c>
      <c r="N96" s="137" t="s">
        <v>47</v>
      </c>
      <c r="P96" s="138">
        <f>O96*H96</f>
        <v>0</v>
      </c>
      <c r="Q96" s="138">
        <v>0</v>
      </c>
      <c r="R96" s="138">
        <f>Q96*H96</f>
        <v>0</v>
      </c>
      <c r="S96" s="138">
        <v>0</v>
      </c>
      <c r="T96" s="139">
        <f>S96*H96</f>
        <v>0</v>
      </c>
      <c r="AR96" s="140" t="s">
        <v>124</v>
      </c>
      <c r="AT96" s="140" t="s">
        <v>194</v>
      </c>
      <c r="AU96" s="140" t="s">
        <v>84</v>
      </c>
      <c r="AY96" s="18" t="s">
        <v>192</v>
      </c>
      <c r="BE96" s="141">
        <f>IF(N96="základní",J96,0)</f>
        <v>0</v>
      </c>
      <c r="BF96" s="141">
        <f>IF(N96="snížená",J96,0)</f>
        <v>0</v>
      </c>
      <c r="BG96" s="141">
        <f>IF(N96="zákl. přenesená",J96,0)</f>
        <v>0</v>
      </c>
      <c r="BH96" s="141">
        <f>IF(N96="sníž. přenesená",J96,0)</f>
        <v>0</v>
      </c>
      <c r="BI96" s="141">
        <f>IF(N96="nulová",J96,0)</f>
        <v>0</v>
      </c>
      <c r="BJ96" s="18" t="s">
        <v>84</v>
      </c>
      <c r="BK96" s="141">
        <f>ROUND(I96*H96,2)</f>
        <v>0</v>
      </c>
      <c r="BL96" s="18" t="s">
        <v>124</v>
      </c>
      <c r="BM96" s="140" t="s">
        <v>2916</v>
      </c>
    </row>
    <row r="97" spans="2:63" s="11" customFormat="1" ht="25.9" customHeight="1">
      <c r="B97" s="117"/>
      <c r="D97" s="118" t="s">
        <v>75</v>
      </c>
      <c r="E97" s="119" t="s">
        <v>2836</v>
      </c>
      <c r="F97" s="119" t="s">
        <v>2917</v>
      </c>
      <c r="I97" s="120"/>
      <c r="J97" s="121">
        <f>BK97</f>
        <v>0</v>
      </c>
      <c r="L97" s="117"/>
      <c r="M97" s="122"/>
      <c r="P97" s="123">
        <f>SUM(P98:P111)</f>
        <v>0</v>
      </c>
      <c r="R97" s="123">
        <f>SUM(R98:R111)</f>
        <v>0</v>
      </c>
      <c r="T97" s="124">
        <f>SUM(T98:T111)</f>
        <v>0</v>
      </c>
      <c r="AR97" s="118" t="s">
        <v>124</v>
      </c>
      <c r="AT97" s="125" t="s">
        <v>75</v>
      </c>
      <c r="AU97" s="125" t="s">
        <v>76</v>
      </c>
      <c r="AY97" s="118" t="s">
        <v>192</v>
      </c>
      <c r="BK97" s="126">
        <f>SUM(BK98:BK111)</f>
        <v>0</v>
      </c>
    </row>
    <row r="98" spans="2:65" s="1" customFormat="1" ht="16.5" customHeight="1">
      <c r="B98" s="33"/>
      <c r="C98" s="129" t="s">
        <v>255</v>
      </c>
      <c r="D98" s="129" t="s">
        <v>194</v>
      </c>
      <c r="E98" s="130" t="s">
        <v>2918</v>
      </c>
      <c r="F98" s="131" t="s">
        <v>2919</v>
      </c>
      <c r="G98" s="132" t="s">
        <v>898</v>
      </c>
      <c r="H98" s="133">
        <v>1</v>
      </c>
      <c r="I98" s="134"/>
      <c r="J98" s="135">
        <f>ROUND(I98*H98,2)</f>
        <v>0</v>
      </c>
      <c r="K98" s="131" t="s">
        <v>19</v>
      </c>
      <c r="L98" s="33"/>
      <c r="M98" s="136" t="s">
        <v>19</v>
      </c>
      <c r="N98" s="137" t="s">
        <v>47</v>
      </c>
      <c r="P98" s="138">
        <f>O98*H98</f>
        <v>0</v>
      </c>
      <c r="Q98" s="138">
        <v>0</v>
      </c>
      <c r="R98" s="138">
        <f>Q98*H98</f>
        <v>0</v>
      </c>
      <c r="S98" s="138">
        <v>0</v>
      </c>
      <c r="T98" s="139">
        <f>S98*H98</f>
        <v>0</v>
      </c>
      <c r="AR98" s="140" t="s">
        <v>124</v>
      </c>
      <c r="AT98" s="140" t="s">
        <v>194</v>
      </c>
      <c r="AU98" s="140" t="s">
        <v>84</v>
      </c>
      <c r="AY98" s="18" t="s">
        <v>192</v>
      </c>
      <c r="BE98" s="141">
        <f>IF(N98="základní",J98,0)</f>
        <v>0</v>
      </c>
      <c r="BF98" s="141">
        <f>IF(N98="snížená",J98,0)</f>
        <v>0</v>
      </c>
      <c r="BG98" s="141">
        <f>IF(N98="zákl. přenesená",J98,0)</f>
        <v>0</v>
      </c>
      <c r="BH98" s="141">
        <f>IF(N98="sníž. přenesená",J98,0)</f>
        <v>0</v>
      </c>
      <c r="BI98" s="141">
        <f>IF(N98="nulová",J98,0)</f>
        <v>0</v>
      </c>
      <c r="BJ98" s="18" t="s">
        <v>84</v>
      </c>
      <c r="BK98" s="141">
        <f>ROUND(I98*H98,2)</f>
        <v>0</v>
      </c>
      <c r="BL98" s="18" t="s">
        <v>124</v>
      </c>
      <c r="BM98" s="140" t="s">
        <v>2920</v>
      </c>
    </row>
    <row r="99" spans="2:47" s="1" customFormat="1" ht="12">
      <c r="B99" s="33"/>
      <c r="D99" s="142" t="s">
        <v>199</v>
      </c>
      <c r="F99" s="143" t="s">
        <v>2919</v>
      </c>
      <c r="I99" s="144"/>
      <c r="L99" s="33"/>
      <c r="M99" s="145"/>
      <c r="T99" s="54"/>
      <c r="AT99" s="18" t="s">
        <v>199</v>
      </c>
      <c r="AU99" s="18" t="s">
        <v>84</v>
      </c>
    </row>
    <row r="100" spans="2:65" s="1" customFormat="1" ht="24.2" customHeight="1">
      <c r="B100" s="33"/>
      <c r="C100" s="129" t="s">
        <v>262</v>
      </c>
      <c r="D100" s="129" t="s">
        <v>194</v>
      </c>
      <c r="E100" s="130" t="s">
        <v>2921</v>
      </c>
      <c r="F100" s="131" t="s">
        <v>2922</v>
      </c>
      <c r="G100" s="132" t="s">
        <v>898</v>
      </c>
      <c r="H100" s="133">
        <v>1</v>
      </c>
      <c r="I100" s="134"/>
      <c r="J100" s="135">
        <f>ROUND(I100*H100,2)</f>
        <v>0</v>
      </c>
      <c r="K100" s="131" t="s">
        <v>19</v>
      </c>
      <c r="L100" s="33"/>
      <c r="M100" s="136" t="s">
        <v>19</v>
      </c>
      <c r="N100" s="137" t="s">
        <v>47</v>
      </c>
      <c r="P100" s="138">
        <f>O100*H100</f>
        <v>0</v>
      </c>
      <c r="Q100" s="138">
        <v>0</v>
      </c>
      <c r="R100" s="138">
        <f>Q100*H100</f>
        <v>0</v>
      </c>
      <c r="S100" s="138">
        <v>0</v>
      </c>
      <c r="T100" s="139">
        <f>S100*H100</f>
        <v>0</v>
      </c>
      <c r="AR100" s="140" t="s">
        <v>124</v>
      </c>
      <c r="AT100" s="140" t="s">
        <v>194</v>
      </c>
      <c r="AU100" s="140" t="s">
        <v>84</v>
      </c>
      <c r="AY100" s="18" t="s">
        <v>192</v>
      </c>
      <c r="BE100" s="141">
        <f>IF(N100="základní",J100,0)</f>
        <v>0</v>
      </c>
      <c r="BF100" s="141">
        <f>IF(N100="snížená",J100,0)</f>
        <v>0</v>
      </c>
      <c r="BG100" s="141">
        <f>IF(N100="zákl. přenesená",J100,0)</f>
        <v>0</v>
      </c>
      <c r="BH100" s="141">
        <f>IF(N100="sníž. přenesená",J100,0)</f>
        <v>0</v>
      </c>
      <c r="BI100" s="141">
        <f>IF(N100="nulová",J100,0)</f>
        <v>0</v>
      </c>
      <c r="BJ100" s="18" t="s">
        <v>84</v>
      </c>
      <c r="BK100" s="141">
        <f>ROUND(I100*H100,2)</f>
        <v>0</v>
      </c>
      <c r="BL100" s="18" t="s">
        <v>124</v>
      </c>
      <c r="BM100" s="140" t="s">
        <v>2923</v>
      </c>
    </row>
    <row r="101" spans="2:47" s="1" customFormat="1" ht="39">
      <c r="B101" s="33"/>
      <c r="D101" s="142" t="s">
        <v>295</v>
      </c>
      <c r="F101" s="178" t="s">
        <v>2924</v>
      </c>
      <c r="I101" s="144"/>
      <c r="L101" s="33"/>
      <c r="M101" s="145"/>
      <c r="T101" s="54"/>
      <c r="AT101" s="18" t="s">
        <v>295</v>
      </c>
      <c r="AU101" s="18" t="s">
        <v>84</v>
      </c>
    </row>
    <row r="102" spans="2:65" s="1" customFormat="1" ht="24.2" customHeight="1">
      <c r="B102" s="33"/>
      <c r="C102" s="129" t="s">
        <v>269</v>
      </c>
      <c r="D102" s="129" t="s">
        <v>194</v>
      </c>
      <c r="E102" s="130" t="s">
        <v>2925</v>
      </c>
      <c r="F102" s="131" t="s">
        <v>2926</v>
      </c>
      <c r="G102" s="132" t="s">
        <v>2909</v>
      </c>
      <c r="H102" s="133">
        <v>1</v>
      </c>
      <c r="I102" s="134"/>
      <c r="J102" s="135">
        <f>ROUND(I102*H102,2)</f>
        <v>0</v>
      </c>
      <c r="K102" s="131" t="s">
        <v>19</v>
      </c>
      <c r="L102" s="33"/>
      <c r="M102" s="136" t="s">
        <v>19</v>
      </c>
      <c r="N102" s="137" t="s">
        <v>47</v>
      </c>
      <c r="P102" s="138">
        <f>O102*H102</f>
        <v>0</v>
      </c>
      <c r="Q102" s="138">
        <v>0</v>
      </c>
      <c r="R102" s="138">
        <f>Q102*H102</f>
        <v>0</v>
      </c>
      <c r="S102" s="138">
        <v>0</v>
      </c>
      <c r="T102" s="139">
        <f>S102*H102</f>
        <v>0</v>
      </c>
      <c r="AR102" s="140" t="s">
        <v>124</v>
      </c>
      <c r="AT102" s="140" t="s">
        <v>194</v>
      </c>
      <c r="AU102" s="140" t="s">
        <v>84</v>
      </c>
      <c r="AY102" s="18" t="s">
        <v>192</v>
      </c>
      <c r="BE102" s="141">
        <f>IF(N102="základní",J102,0)</f>
        <v>0</v>
      </c>
      <c r="BF102" s="141">
        <f>IF(N102="snížená",J102,0)</f>
        <v>0</v>
      </c>
      <c r="BG102" s="141">
        <f>IF(N102="zákl. přenesená",J102,0)</f>
        <v>0</v>
      </c>
      <c r="BH102" s="141">
        <f>IF(N102="sníž. přenesená",J102,0)</f>
        <v>0</v>
      </c>
      <c r="BI102" s="141">
        <f>IF(N102="nulová",J102,0)</f>
        <v>0</v>
      </c>
      <c r="BJ102" s="18" t="s">
        <v>84</v>
      </c>
      <c r="BK102" s="141">
        <f>ROUND(I102*H102,2)</f>
        <v>0</v>
      </c>
      <c r="BL102" s="18" t="s">
        <v>124</v>
      </c>
      <c r="BM102" s="140" t="s">
        <v>2927</v>
      </c>
    </row>
    <row r="103" spans="2:65" s="1" customFormat="1" ht="16.5" customHeight="1">
      <c r="B103" s="33"/>
      <c r="C103" s="129" t="s">
        <v>280</v>
      </c>
      <c r="D103" s="129" t="s">
        <v>194</v>
      </c>
      <c r="E103" s="130" t="s">
        <v>2928</v>
      </c>
      <c r="F103" s="131" t="s">
        <v>2929</v>
      </c>
      <c r="G103" s="132" t="s">
        <v>898</v>
      </c>
      <c r="H103" s="133">
        <v>1</v>
      </c>
      <c r="I103" s="134"/>
      <c r="J103" s="135">
        <f>ROUND(I103*H103,2)</f>
        <v>0</v>
      </c>
      <c r="K103" s="131" t="s">
        <v>19</v>
      </c>
      <c r="L103" s="33"/>
      <c r="M103" s="136" t="s">
        <v>19</v>
      </c>
      <c r="N103" s="137" t="s">
        <v>47</v>
      </c>
      <c r="P103" s="138">
        <f>O103*H103</f>
        <v>0</v>
      </c>
      <c r="Q103" s="138">
        <v>0</v>
      </c>
      <c r="R103" s="138">
        <f>Q103*H103</f>
        <v>0</v>
      </c>
      <c r="S103" s="138">
        <v>0</v>
      </c>
      <c r="T103" s="139">
        <f>S103*H103</f>
        <v>0</v>
      </c>
      <c r="AR103" s="140" t="s">
        <v>124</v>
      </c>
      <c r="AT103" s="140" t="s">
        <v>194</v>
      </c>
      <c r="AU103" s="140" t="s">
        <v>84</v>
      </c>
      <c r="AY103" s="18" t="s">
        <v>192</v>
      </c>
      <c r="BE103" s="141">
        <f>IF(N103="základní",J103,0)</f>
        <v>0</v>
      </c>
      <c r="BF103" s="141">
        <f>IF(N103="snížená",J103,0)</f>
        <v>0</v>
      </c>
      <c r="BG103" s="141">
        <f>IF(N103="zákl. přenesená",J103,0)</f>
        <v>0</v>
      </c>
      <c r="BH103" s="141">
        <f>IF(N103="sníž. přenesená",J103,0)</f>
        <v>0</v>
      </c>
      <c r="BI103" s="141">
        <f>IF(N103="nulová",J103,0)</f>
        <v>0</v>
      </c>
      <c r="BJ103" s="18" t="s">
        <v>84</v>
      </c>
      <c r="BK103" s="141">
        <f>ROUND(I103*H103,2)</f>
        <v>0</v>
      </c>
      <c r="BL103" s="18" t="s">
        <v>124</v>
      </c>
      <c r="BM103" s="140" t="s">
        <v>2930</v>
      </c>
    </row>
    <row r="104" spans="2:47" s="1" customFormat="1" ht="39">
      <c r="B104" s="33"/>
      <c r="D104" s="142" t="s">
        <v>295</v>
      </c>
      <c r="F104" s="178" t="s">
        <v>2931</v>
      </c>
      <c r="I104" s="144"/>
      <c r="L104" s="33"/>
      <c r="M104" s="145"/>
      <c r="T104" s="54"/>
      <c r="AT104" s="18" t="s">
        <v>295</v>
      </c>
      <c r="AU104" s="18" t="s">
        <v>84</v>
      </c>
    </row>
    <row r="105" spans="2:65" s="1" customFormat="1" ht="21.75" customHeight="1">
      <c r="B105" s="33"/>
      <c r="C105" s="129" t="s">
        <v>290</v>
      </c>
      <c r="D105" s="129" t="s">
        <v>194</v>
      </c>
      <c r="E105" s="130" t="s">
        <v>2932</v>
      </c>
      <c r="F105" s="131" t="s">
        <v>2933</v>
      </c>
      <c r="G105" s="132" t="s">
        <v>2909</v>
      </c>
      <c r="H105" s="133">
        <v>1</v>
      </c>
      <c r="I105" s="134"/>
      <c r="J105" s="135">
        <f>ROUND(I105*H105,2)</f>
        <v>0</v>
      </c>
      <c r="K105" s="131" t="s">
        <v>19</v>
      </c>
      <c r="L105" s="33"/>
      <c r="M105" s="136" t="s">
        <v>19</v>
      </c>
      <c r="N105" s="137" t="s">
        <v>47</v>
      </c>
      <c r="P105" s="138">
        <f>O105*H105</f>
        <v>0</v>
      </c>
      <c r="Q105" s="138">
        <v>0</v>
      </c>
      <c r="R105" s="138">
        <f>Q105*H105</f>
        <v>0</v>
      </c>
      <c r="S105" s="138">
        <v>0</v>
      </c>
      <c r="T105" s="139">
        <f>S105*H105</f>
        <v>0</v>
      </c>
      <c r="AR105" s="140" t="s">
        <v>124</v>
      </c>
      <c r="AT105" s="140" t="s">
        <v>194</v>
      </c>
      <c r="AU105" s="140" t="s">
        <v>84</v>
      </c>
      <c r="AY105" s="18" t="s">
        <v>192</v>
      </c>
      <c r="BE105" s="141">
        <f>IF(N105="základní",J105,0)</f>
        <v>0</v>
      </c>
      <c r="BF105" s="141">
        <f>IF(N105="snížená",J105,0)</f>
        <v>0</v>
      </c>
      <c r="BG105" s="141">
        <f>IF(N105="zákl. přenesená",J105,0)</f>
        <v>0</v>
      </c>
      <c r="BH105" s="141">
        <f>IF(N105="sníž. přenesená",J105,0)</f>
        <v>0</v>
      </c>
      <c r="BI105" s="141">
        <f>IF(N105="nulová",J105,0)</f>
        <v>0</v>
      </c>
      <c r="BJ105" s="18" t="s">
        <v>84</v>
      </c>
      <c r="BK105" s="141">
        <f>ROUND(I105*H105,2)</f>
        <v>0</v>
      </c>
      <c r="BL105" s="18" t="s">
        <v>124</v>
      </c>
      <c r="BM105" s="140" t="s">
        <v>2934</v>
      </c>
    </row>
    <row r="106" spans="2:65" s="1" customFormat="1" ht="16.5" customHeight="1">
      <c r="B106" s="33"/>
      <c r="C106" s="129" t="s">
        <v>298</v>
      </c>
      <c r="D106" s="129" t="s">
        <v>194</v>
      </c>
      <c r="E106" s="130" t="s">
        <v>2935</v>
      </c>
      <c r="F106" s="131" t="s">
        <v>2936</v>
      </c>
      <c r="G106" s="132" t="s">
        <v>2909</v>
      </c>
      <c r="H106" s="133">
        <v>1</v>
      </c>
      <c r="I106" s="134"/>
      <c r="J106" s="135">
        <f>ROUND(I106*H106,2)</f>
        <v>0</v>
      </c>
      <c r="K106" s="131" t="s">
        <v>19</v>
      </c>
      <c r="L106" s="33"/>
      <c r="M106" s="136" t="s">
        <v>19</v>
      </c>
      <c r="N106" s="137" t="s">
        <v>47</v>
      </c>
      <c r="P106" s="138">
        <f>O106*H106</f>
        <v>0</v>
      </c>
      <c r="Q106" s="138">
        <v>0</v>
      </c>
      <c r="R106" s="138">
        <f>Q106*H106</f>
        <v>0</v>
      </c>
      <c r="S106" s="138">
        <v>0</v>
      </c>
      <c r="T106" s="139">
        <f>S106*H106</f>
        <v>0</v>
      </c>
      <c r="AR106" s="140" t="s">
        <v>124</v>
      </c>
      <c r="AT106" s="140" t="s">
        <v>194</v>
      </c>
      <c r="AU106" s="140" t="s">
        <v>84</v>
      </c>
      <c r="AY106" s="18" t="s">
        <v>192</v>
      </c>
      <c r="BE106" s="141">
        <f>IF(N106="základní",J106,0)</f>
        <v>0</v>
      </c>
      <c r="BF106" s="141">
        <f>IF(N106="snížená",J106,0)</f>
        <v>0</v>
      </c>
      <c r="BG106" s="141">
        <f>IF(N106="zákl. přenesená",J106,0)</f>
        <v>0</v>
      </c>
      <c r="BH106" s="141">
        <f>IF(N106="sníž. přenesená",J106,0)</f>
        <v>0</v>
      </c>
      <c r="BI106" s="141">
        <f>IF(N106="nulová",J106,0)</f>
        <v>0</v>
      </c>
      <c r="BJ106" s="18" t="s">
        <v>84</v>
      </c>
      <c r="BK106" s="141">
        <f>ROUND(I106*H106,2)</f>
        <v>0</v>
      </c>
      <c r="BL106" s="18" t="s">
        <v>124</v>
      </c>
      <c r="BM106" s="140" t="s">
        <v>2937</v>
      </c>
    </row>
    <row r="107" spans="2:65" s="1" customFormat="1" ht="16.5" customHeight="1">
      <c r="B107" s="33"/>
      <c r="C107" s="129" t="s">
        <v>8</v>
      </c>
      <c r="D107" s="129" t="s">
        <v>194</v>
      </c>
      <c r="E107" s="130" t="s">
        <v>2938</v>
      </c>
      <c r="F107" s="131" t="s">
        <v>2939</v>
      </c>
      <c r="G107" s="132" t="s">
        <v>898</v>
      </c>
      <c r="H107" s="133">
        <v>1</v>
      </c>
      <c r="I107" s="134"/>
      <c r="J107" s="135">
        <f>ROUND(I107*H107,2)</f>
        <v>0</v>
      </c>
      <c r="K107" s="131" t="s">
        <v>19</v>
      </c>
      <c r="L107" s="33"/>
      <c r="M107" s="136" t="s">
        <v>19</v>
      </c>
      <c r="N107" s="137" t="s">
        <v>47</v>
      </c>
      <c r="P107" s="138">
        <f>O107*H107</f>
        <v>0</v>
      </c>
      <c r="Q107" s="138">
        <v>0</v>
      </c>
      <c r="R107" s="138">
        <f>Q107*H107</f>
        <v>0</v>
      </c>
      <c r="S107" s="138">
        <v>0</v>
      </c>
      <c r="T107" s="139">
        <f>S107*H107</f>
        <v>0</v>
      </c>
      <c r="AR107" s="140" t="s">
        <v>124</v>
      </c>
      <c r="AT107" s="140" t="s">
        <v>194</v>
      </c>
      <c r="AU107" s="140" t="s">
        <v>84</v>
      </c>
      <c r="AY107" s="18" t="s">
        <v>192</v>
      </c>
      <c r="BE107" s="141">
        <f>IF(N107="základní",J107,0)</f>
        <v>0</v>
      </c>
      <c r="BF107" s="141">
        <f>IF(N107="snížená",J107,0)</f>
        <v>0</v>
      </c>
      <c r="BG107" s="141">
        <f>IF(N107="zákl. přenesená",J107,0)</f>
        <v>0</v>
      </c>
      <c r="BH107" s="141">
        <f>IF(N107="sníž. přenesená",J107,0)</f>
        <v>0</v>
      </c>
      <c r="BI107" s="141">
        <f>IF(N107="nulová",J107,0)</f>
        <v>0</v>
      </c>
      <c r="BJ107" s="18" t="s">
        <v>84</v>
      </c>
      <c r="BK107" s="141">
        <f>ROUND(I107*H107,2)</f>
        <v>0</v>
      </c>
      <c r="BL107" s="18" t="s">
        <v>124</v>
      </c>
      <c r="BM107" s="140" t="s">
        <v>2940</v>
      </c>
    </row>
    <row r="108" spans="2:65" s="1" customFormat="1" ht="16.5" customHeight="1">
      <c r="B108" s="33"/>
      <c r="C108" s="129" t="s">
        <v>312</v>
      </c>
      <c r="D108" s="129" t="s">
        <v>194</v>
      </c>
      <c r="E108" s="130" t="s">
        <v>2941</v>
      </c>
      <c r="F108" s="131" t="s">
        <v>2942</v>
      </c>
      <c r="G108" s="132" t="s">
        <v>898</v>
      </c>
      <c r="H108" s="133">
        <v>1</v>
      </c>
      <c r="I108" s="134"/>
      <c r="J108" s="135">
        <f>ROUND(I108*H108,2)</f>
        <v>0</v>
      </c>
      <c r="K108" s="131" t="s">
        <v>19</v>
      </c>
      <c r="L108" s="33"/>
      <c r="M108" s="136" t="s">
        <v>19</v>
      </c>
      <c r="N108" s="137" t="s">
        <v>47</v>
      </c>
      <c r="P108" s="138">
        <f>O108*H108</f>
        <v>0</v>
      </c>
      <c r="Q108" s="138">
        <v>0</v>
      </c>
      <c r="R108" s="138">
        <f>Q108*H108</f>
        <v>0</v>
      </c>
      <c r="S108" s="138">
        <v>0</v>
      </c>
      <c r="T108" s="139">
        <f>S108*H108</f>
        <v>0</v>
      </c>
      <c r="AR108" s="140" t="s">
        <v>124</v>
      </c>
      <c r="AT108" s="140" t="s">
        <v>194</v>
      </c>
      <c r="AU108" s="140" t="s">
        <v>84</v>
      </c>
      <c r="AY108" s="18" t="s">
        <v>192</v>
      </c>
      <c r="BE108" s="141">
        <f>IF(N108="základní",J108,0)</f>
        <v>0</v>
      </c>
      <c r="BF108" s="141">
        <f>IF(N108="snížená",J108,0)</f>
        <v>0</v>
      </c>
      <c r="BG108" s="141">
        <f>IF(N108="zákl. přenesená",J108,0)</f>
        <v>0</v>
      </c>
      <c r="BH108" s="141">
        <f>IF(N108="sníž. přenesená",J108,0)</f>
        <v>0</v>
      </c>
      <c r="BI108" s="141">
        <f>IF(N108="nulová",J108,0)</f>
        <v>0</v>
      </c>
      <c r="BJ108" s="18" t="s">
        <v>84</v>
      </c>
      <c r="BK108" s="141">
        <f>ROUND(I108*H108,2)</f>
        <v>0</v>
      </c>
      <c r="BL108" s="18" t="s">
        <v>124</v>
      </c>
      <c r="BM108" s="140" t="s">
        <v>2943</v>
      </c>
    </row>
    <row r="109" spans="2:47" s="1" customFormat="1" ht="12">
      <c r="B109" s="33"/>
      <c r="D109" s="142" t="s">
        <v>199</v>
      </c>
      <c r="F109" s="143" t="s">
        <v>2942</v>
      </c>
      <c r="I109" s="144"/>
      <c r="L109" s="33"/>
      <c r="M109" s="145"/>
      <c r="T109" s="54"/>
      <c r="AT109" s="18" t="s">
        <v>199</v>
      </c>
      <c r="AU109" s="18" t="s">
        <v>84</v>
      </c>
    </row>
    <row r="110" spans="2:65" s="1" customFormat="1" ht="16.5" customHeight="1">
      <c r="B110" s="33"/>
      <c r="C110" s="129" t="s">
        <v>319</v>
      </c>
      <c r="D110" s="129" t="s">
        <v>194</v>
      </c>
      <c r="E110" s="130" t="s">
        <v>2944</v>
      </c>
      <c r="F110" s="131" t="s">
        <v>2945</v>
      </c>
      <c r="G110" s="132" t="s">
        <v>898</v>
      </c>
      <c r="H110" s="133">
        <v>1</v>
      </c>
      <c r="I110" s="134"/>
      <c r="J110" s="135">
        <f>ROUND(I110*H110,2)</f>
        <v>0</v>
      </c>
      <c r="K110" s="131" t="s">
        <v>19</v>
      </c>
      <c r="L110" s="33"/>
      <c r="M110" s="136" t="s">
        <v>19</v>
      </c>
      <c r="N110" s="137" t="s">
        <v>47</v>
      </c>
      <c r="P110" s="138">
        <f>O110*H110</f>
        <v>0</v>
      </c>
      <c r="Q110" s="138">
        <v>0</v>
      </c>
      <c r="R110" s="138">
        <f>Q110*H110</f>
        <v>0</v>
      </c>
      <c r="S110" s="138">
        <v>0</v>
      </c>
      <c r="T110" s="139">
        <f>S110*H110</f>
        <v>0</v>
      </c>
      <c r="AR110" s="140" t="s">
        <v>124</v>
      </c>
      <c r="AT110" s="140" t="s">
        <v>194</v>
      </c>
      <c r="AU110" s="140" t="s">
        <v>84</v>
      </c>
      <c r="AY110" s="18" t="s">
        <v>192</v>
      </c>
      <c r="BE110" s="141">
        <f>IF(N110="základní",J110,0)</f>
        <v>0</v>
      </c>
      <c r="BF110" s="141">
        <f>IF(N110="snížená",J110,0)</f>
        <v>0</v>
      </c>
      <c r="BG110" s="141">
        <f>IF(N110="zákl. přenesená",J110,0)</f>
        <v>0</v>
      </c>
      <c r="BH110" s="141">
        <f>IF(N110="sníž. přenesená",J110,0)</f>
        <v>0</v>
      </c>
      <c r="BI110" s="141">
        <f>IF(N110="nulová",J110,0)</f>
        <v>0</v>
      </c>
      <c r="BJ110" s="18" t="s">
        <v>84</v>
      </c>
      <c r="BK110" s="141">
        <f>ROUND(I110*H110,2)</f>
        <v>0</v>
      </c>
      <c r="BL110" s="18" t="s">
        <v>124</v>
      </c>
      <c r="BM110" s="140" t="s">
        <v>2946</v>
      </c>
    </row>
    <row r="111" spans="2:47" s="1" customFormat="1" ht="12">
      <c r="B111" s="33"/>
      <c r="D111" s="142" t="s">
        <v>199</v>
      </c>
      <c r="F111" s="143" t="s">
        <v>2945</v>
      </c>
      <c r="I111" s="144"/>
      <c r="L111" s="33"/>
      <c r="M111" s="189"/>
      <c r="N111" s="190"/>
      <c r="O111" s="190"/>
      <c r="P111" s="190"/>
      <c r="Q111" s="190"/>
      <c r="R111" s="190"/>
      <c r="S111" s="190"/>
      <c r="T111" s="191"/>
      <c r="AT111" s="18" t="s">
        <v>199</v>
      </c>
      <c r="AU111" s="18" t="s">
        <v>84</v>
      </c>
    </row>
    <row r="112" spans="2:12" s="1" customFormat="1" ht="6.95" customHeight="1">
      <c r="B112" s="42"/>
      <c r="C112" s="43"/>
      <c r="D112" s="43"/>
      <c r="E112" s="43"/>
      <c r="F112" s="43"/>
      <c r="G112" s="43"/>
      <c r="H112" s="43"/>
      <c r="I112" s="43"/>
      <c r="J112" s="43"/>
      <c r="K112" s="43"/>
      <c r="L112" s="33"/>
    </row>
  </sheetData>
  <sheetProtection algorithmName="SHA-512" hashValue="Ssolw2FbqBvXWLzqvpchOA03H1cdN8fSIaxlO/J1Lj9Uc8WVU8I11rlYPdLEIWLUOgykIdEyHvAVOkqp5bJ1Lg==" saltValue="YGrBqHErK7YutP3HQXWm5VJln4PkvkOuDXWT7AuvnkdVLX4taIsCo/aFSNbYxo3vaVKo772Ji52EyPdAHGXf/A==" spinCount="100000" sheet="1" objects="1" scenarios="1" formatColumns="0" formatRows="0" autoFilter="0"/>
  <autoFilter ref="C82:K111"/>
  <mergeCells count="9">
    <mergeCell ref="E50:H50"/>
    <mergeCell ref="E73:H73"/>
    <mergeCell ref="E75:H75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 scale="84" r:id="rId2"/>
  <headerFooter>
    <oddFooter>&amp;CStrana &amp;P z &amp;N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B3:H1332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25.00390625" style="0" customWidth="1"/>
    <col min="4" max="4" width="130.8515625" style="0" customWidth="1"/>
    <col min="5" max="5" width="13.28125" style="0" customWidth="1"/>
    <col min="6" max="6" width="20.00390625" style="0" customWidth="1"/>
    <col min="7" max="7" width="1.7109375" style="0" customWidth="1"/>
    <col min="8" max="8" width="8.28125" style="0" customWidth="1"/>
  </cols>
  <sheetData>
    <row r="1" ht="11.25" customHeight="1"/>
    <row r="2" ht="36.95" customHeight="1"/>
    <row r="3" spans="2:8" ht="6.95" customHeight="1">
      <c r="B3" s="19"/>
      <c r="C3" s="20"/>
      <c r="D3" s="20"/>
      <c r="E3" s="20"/>
      <c r="F3" s="20"/>
      <c r="G3" s="20"/>
      <c r="H3" s="21"/>
    </row>
    <row r="4" spans="2:8" ht="24.95" customHeight="1">
      <c r="B4" s="21"/>
      <c r="C4" s="22" t="s">
        <v>2947</v>
      </c>
      <c r="H4" s="21"/>
    </row>
    <row r="5" spans="2:8" ht="12" customHeight="1">
      <c r="B5" s="21"/>
      <c r="C5" s="25" t="s">
        <v>13</v>
      </c>
      <c r="D5" s="311" t="s">
        <v>14</v>
      </c>
      <c r="E5" s="291"/>
      <c r="F5" s="291"/>
      <c r="H5" s="21"/>
    </row>
    <row r="6" spans="2:8" ht="36.95" customHeight="1">
      <c r="B6" s="21"/>
      <c r="C6" s="27" t="s">
        <v>16</v>
      </c>
      <c r="D6" s="308" t="s">
        <v>17</v>
      </c>
      <c r="E6" s="291"/>
      <c r="F6" s="291"/>
      <c r="H6" s="21"/>
    </row>
    <row r="7" spans="2:8" ht="16.5" customHeight="1">
      <c r="B7" s="21"/>
      <c r="C7" s="28" t="s">
        <v>23</v>
      </c>
      <c r="D7" s="50" t="str">
        <f>'Rekapitulace stavby'!AN8</f>
        <v>4. 9. 2023</v>
      </c>
      <c r="H7" s="21"/>
    </row>
    <row r="8" spans="2:8" s="1" customFormat="1" ht="10.9" customHeight="1">
      <c r="B8" s="33"/>
      <c r="H8" s="33"/>
    </row>
    <row r="9" spans="2:8" s="10" customFormat="1" ht="29.25" customHeight="1">
      <c r="B9" s="109"/>
      <c r="C9" s="110" t="s">
        <v>57</v>
      </c>
      <c r="D9" s="111" t="s">
        <v>58</v>
      </c>
      <c r="E9" s="111" t="s">
        <v>179</v>
      </c>
      <c r="F9" s="112" t="s">
        <v>2948</v>
      </c>
      <c r="H9" s="109"/>
    </row>
    <row r="10" spans="2:8" s="1" customFormat="1" ht="26.45" customHeight="1">
      <c r="B10" s="33"/>
      <c r="C10" s="192" t="s">
        <v>2949</v>
      </c>
      <c r="D10" s="192" t="s">
        <v>82</v>
      </c>
      <c r="H10" s="33"/>
    </row>
    <row r="11" spans="2:8" s="1" customFormat="1" ht="16.9" customHeight="1">
      <c r="B11" s="33"/>
      <c r="C11" s="193" t="s">
        <v>117</v>
      </c>
      <c r="D11" s="194" t="s">
        <v>118</v>
      </c>
      <c r="E11" s="195" t="s">
        <v>119</v>
      </c>
      <c r="F11" s="196">
        <v>0.3</v>
      </c>
      <c r="H11" s="33"/>
    </row>
    <row r="12" spans="2:8" s="1" customFormat="1" ht="16.9" customHeight="1">
      <c r="B12" s="33"/>
      <c r="C12" s="197" t="s">
        <v>19</v>
      </c>
      <c r="D12" s="197" t="s">
        <v>418</v>
      </c>
      <c r="E12" s="18" t="s">
        <v>19</v>
      </c>
      <c r="F12" s="198">
        <v>0.3</v>
      </c>
      <c r="H12" s="33"/>
    </row>
    <row r="13" spans="2:8" s="1" customFormat="1" ht="16.9" customHeight="1">
      <c r="B13" s="33"/>
      <c r="C13" s="197" t="s">
        <v>117</v>
      </c>
      <c r="D13" s="197" t="s">
        <v>206</v>
      </c>
      <c r="E13" s="18" t="s">
        <v>19</v>
      </c>
      <c r="F13" s="198">
        <v>0.3</v>
      </c>
      <c r="H13" s="33"/>
    </row>
    <row r="14" spans="2:8" s="1" customFormat="1" ht="16.9" customHeight="1">
      <c r="B14" s="33"/>
      <c r="C14" s="199" t="s">
        <v>2950</v>
      </c>
      <c r="H14" s="33"/>
    </row>
    <row r="15" spans="2:8" s="1" customFormat="1" ht="16.9" customHeight="1">
      <c r="B15" s="33"/>
      <c r="C15" s="197" t="s">
        <v>413</v>
      </c>
      <c r="D15" s="197" t="s">
        <v>414</v>
      </c>
      <c r="E15" s="18" t="s">
        <v>315</v>
      </c>
      <c r="F15" s="198">
        <v>0.3</v>
      </c>
      <c r="H15" s="33"/>
    </row>
    <row r="16" spans="2:8" s="1" customFormat="1" ht="16.9" customHeight="1">
      <c r="B16" s="33"/>
      <c r="C16" s="197" t="s">
        <v>420</v>
      </c>
      <c r="D16" s="197" t="s">
        <v>421</v>
      </c>
      <c r="E16" s="18" t="s">
        <v>315</v>
      </c>
      <c r="F16" s="198">
        <v>0.3</v>
      </c>
      <c r="H16" s="33"/>
    </row>
    <row r="17" spans="2:8" s="1" customFormat="1" ht="16.9" customHeight="1">
      <c r="B17" s="33"/>
      <c r="C17" s="193" t="s">
        <v>121</v>
      </c>
      <c r="D17" s="194" t="s">
        <v>122</v>
      </c>
      <c r="E17" s="195" t="s">
        <v>123</v>
      </c>
      <c r="F17" s="196">
        <v>4</v>
      </c>
      <c r="H17" s="33"/>
    </row>
    <row r="18" spans="2:8" s="1" customFormat="1" ht="16.9" customHeight="1">
      <c r="B18" s="33"/>
      <c r="C18" s="197" t="s">
        <v>121</v>
      </c>
      <c r="D18" s="197" t="s">
        <v>406</v>
      </c>
      <c r="E18" s="18" t="s">
        <v>19</v>
      </c>
      <c r="F18" s="198">
        <v>4</v>
      </c>
      <c r="H18" s="33"/>
    </row>
    <row r="19" spans="2:8" s="1" customFormat="1" ht="16.9" customHeight="1">
      <c r="B19" s="33"/>
      <c r="C19" s="199" t="s">
        <v>2950</v>
      </c>
      <c r="H19" s="33"/>
    </row>
    <row r="20" spans="2:8" s="1" customFormat="1" ht="16.9" customHeight="1">
      <c r="B20" s="33"/>
      <c r="C20" s="197" t="s">
        <v>401</v>
      </c>
      <c r="D20" s="197" t="s">
        <v>402</v>
      </c>
      <c r="E20" s="18" t="s">
        <v>123</v>
      </c>
      <c r="F20" s="198">
        <v>4</v>
      </c>
      <c r="H20" s="33"/>
    </row>
    <row r="21" spans="2:8" s="1" customFormat="1" ht="16.9" customHeight="1">
      <c r="B21" s="33"/>
      <c r="C21" s="197" t="s">
        <v>408</v>
      </c>
      <c r="D21" s="197" t="s">
        <v>409</v>
      </c>
      <c r="E21" s="18" t="s">
        <v>128</v>
      </c>
      <c r="F21" s="198">
        <v>0.6</v>
      </c>
      <c r="H21" s="33"/>
    </row>
    <row r="22" spans="2:8" s="1" customFormat="1" ht="16.9" customHeight="1">
      <c r="B22" s="33"/>
      <c r="C22" s="193" t="s">
        <v>126</v>
      </c>
      <c r="D22" s="194" t="s">
        <v>127</v>
      </c>
      <c r="E22" s="195" t="s">
        <v>128</v>
      </c>
      <c r="F22" s="196">
        <v>692.07</v>
      </c>
      <c r="H22" s="33"/>
    </row>
    <row r="23" spans="2:8" s="1" customFormat="1" ht="16.9" customHeight="1">
      <c r="B23" s="33"/>
      <c r="C23" s="197" t="s">
        <v>19</v>
      </c>
      <c r="D23" s="197" t="s">
        <v>212</v>
      </c>
      <c r="E23" s="18" t="s">
        <v>19</v>
      </c>
      <c r="F23" s="198">
        <v>0</v>
      </c>
      <c r="H23" s="33"/>
    </row>
    <row r="24" spans="2:8" s="1" customFormat="1" ht="16.9" customHeight="1">
      <c r="B24" s="33"/>
      <c r="C24" s="197" t="s">
        <v>19</v>
      </c>
      <c r="D24" s="197" t="s">
        <v>213</v>
      </c>
      <c r="E24" s="18" t="s">
        <v>19</v>
      </c>
      <c r="F24" s="198">
        <v>692.07</v>
      </c>
      <c r="H24" s="33"/>
    </row>
    <row r="25" spans="2:8" s="1" customFormat="1" ht="16.9" customHeight="1">
      <c r="B25" s="33"/>
      <c r="C25" s="197" t="s">
        <v>126</v>
      </c>
      <c r="D25" s="197" t="s">
        <v>206</v>
      </c>
      <c r="E25" s="18" t="s">
        <v>19</v>
      </c>
      <c r="F25" s="198">
        <v>692.07</v>
      </c>
      <c r="H25" s="33"/>
    </row>
    <row r="26" spans="2:8" s="1" customFormat="1" ht="16.9" customHeight="1">
      <c r="B26" s="33"/>
      <c r="C26" s="199" t="s">
        <v>2950</v>
      </c>
      <c r="H26" s="33"/>
    </row>
    <row r="27" spans="2:8" s="1" customFormat="1" ht="16.9" customHeight="1">
      <c r="B27" s="33"/>
      <c r="C27" s="197" t="s">
        <v>207</v>
      </c>
      <c r="D27" s="197" t="s">
        <v>208</v>
      </c>
      <c r="E27" s="18" t="s">
        <v>128</v>
      </c>
      <c r="F27" s="198">
        <v>692.07</v>
      </c>
      <c r="H27" s="33"/>
    </row>
    <row r="28" spans="2:8" s="1" customFormat="1" ht="16.9" customHeight="1">
      <c r="B28" s="33"/>
      <c r="C28" s="197" t="s">
        <v>235</v>
      </c>
      <c r="D28" s="197" t="s">
        <v>236</v>
      </c>
      <c r="E28" s="18" t="s">
        <v>128</v>
      </c>
      <c r="F28" s="198">
        <v>698.282</v>
      </c>
      <c r="H28" s="33"/>
    </row>
    <row r="29" spans="2:8" s="1" customFormat="1" ht="16.9" customHeight="1">
      <c r="B29" s="33"/>
      <c r="C29" s="193" t="s">
        <v>130</v>
      </c>
      <c r="D29" s="194" t="s">
        <v>131</v>
      </c>
      <c r="E29" s="195" t="s">
        <v>128</v>
      </c>
      <c r="F29" s="196">
        <v>9.053</v>
      </c>
      <c r="H29" s="33"/>
    </row>
    <row r="30" spans="2:8" s="1" customFormat="1" ht="16.9" customHeight="1">
      <c r="B30" s="33"/>
      <c r="C30" s="197" t="s">
        <v>19</v>
      </c>
      <c r="D30" s="197" t="s">
        <v>212</v>
      </c>
      <c r="E30" s="18" t="s">
        <v>19</v>
      </c>
      <c r="F30" s="198">
        <v>0</v>
      </c>
      <c r="H30" s="33"/>
    </row>
    <row r="31" spans="2:8" s="1" customFormat="1" ht="16.9" customHeight="1">
      <c r="B31" s="33"/>
      <c r="C31" s="197" t="s">
        <v>19</v>
      </c>
      <c r="D31" s="197" t="s">
        <v>286</v>
      </c>
      <c r="E31" s="18" t="s">
        <v>19</v>
      </c>
      <c r="F31" s="198">
        <v>8.465</v>
      </c>
      <c r="H31" s="33"/>
    </row>
    <row r="32" spans="2:8" s="1" customFormat="1" ht="16.9" customHeight="1">
      <c r="B32" s="33"/>
      <c r="C32" s="197" t="s">
        <v>19</v>
      </c>
      <c r="D32" s="197" t="s">
        <v>287</v>
      </c>
      <c r="E32" s="18" t="s">
        <v>19</v>
      </c>
      <c r="F32" s="198">
        <v>-0.839</v>
      </c>
      <c r="H32" s="33"/>
    </row>
    <row r="33" spans="2:8" s="1" customFormat="1" ht="16.9" customHeight="1">
      <c r="B33" s="33"/>
      <c r="C33" s="197" t="s">
        <v>19</v>
      </c>
      <c r="D33" s="197" t="s">
        <v>288</v>
      </c>
      <c r="E33" s="18" t="s">
        <v>19</v>
      </c>
      <c r="F33" s="198">
        <v>1.661</v>
      </c>
      <c r="H33" s="33"/>
    </row>
    <row r="34" spans="2:8" s="1" customFormat="1" ht="16.9" customHeight="1">
      <c r="B34" s="33"/>
      <c r="C34" s="197" t="s">
        <v>19</v>
      </c>
      <c r="D34" s="197" t="s">
        <v>289</v>
      </c>
      <c r="E34" s="18" t="s">
        <v>19</v>
      </c>
      <c r="F34" s="198">
        <v>-0.234</v>
      </c>
      <c r="H34" s="33"/>
    </row>
    <row r="35" spans="2:8" s="1" customFormat="1" ht="16.9" customHeight="1">
      <c r="B35" s="33"/>
      <c r="C35" s="197" t="s">
        <v>130</v>
      </c>
      <c r="D35" s="197" t="s">
        <v>206</v>
      </c>
      <c r="E35" s="18" t="s">
        <v>19</v>
      </c>
      <c r="F35" s="198">
        <v>9.053</v>
      </c>
      <c r="H35" s="33"/>
    </row>
    <row r="36" spans="2:8" s="1" customFormat="1" ht="16.9" customHeight="1">
      <c r="B36" s="33"/>
      <c r="C36" s="199" t="s">
        <v>2950</v>
      </c>
      <c r="H36" s="33"/>
    </row>
    <row r="37" spans="2:8" s="1" customFormat="1" ht="16.9" customHeight="1">
      <c r="B37" s="33"/>
      <c r="C37" s="197" t="s">
        <v>281</v>
      </c>
      <c r="D37" s="197" t="s">
        <v>282</v>
      </c>
      <c r="E37" s="18" t="s">
        <v>128</v>
      </c>
      <c r="F37" s="198">
        <v>9.053</v>
      </c>
      <c r="H37" s="33"/>
    </row>
    <row r="38" spans="2:8" s="1" customFormat="1" ht="16.9" customHeight="1">
      <c r="B38" s="33"/>
      <c r="C38" s="197" t="s">
        <v>292</v>
      </c>
      <c r="D38" s="197" t="s">
        <v>293</v>
      </c>
      <c r="E38" s="18" t="s">
        <v>119</v>
      </c>
      <c r="F38" s="198">
        <v>17.11</v>
      </c>
      <c r="H38" s="33"/>
    </row>
    <row r="39" spans="2:8" s="1" customFormat="1" ht="16.9" customHeight="1">
      <c r="B39" s="33"/>
      <c r="C39" s="193" t="s">
        <v>133</v>
      </c>
      <c r="D39" s="194" t="s">
        <v>134</v>
      </c>
      <c r="E39" s="195" t="s">
        <v>128</v>
      </c>
      <c r="F39" s="196">
        <v>698.282</v>
      </c>
      <c r="H39" s="33"/>
    </row>
    <row r="40" spans="2:8" s="1" customFormat="1" ht="16.9" customHeight="1">
      <c r="B40" s="33"/>
      <c r="C40" s="197" t="s">
        <v>19</v>
      </c>
      <c r="D40" s="197" t="s">
        <v>126</v>
      </c>
      <c r="E40" s="18" t="s">
        <v>19</v>
      </c>
      <c r="F40" s="198">
        <v>692.07</v>
      </c>
      <c r="H40" s="33"/>
    </row>
    <row r="41" spans="2:8" s="1" customFormat="1" ht="16.9" customHeight="1">
      <c r="B41" s="33"/>
      <c r="C41" s="197" t="s">
        <v>19</v>
      </c>
      <c r="D41" s="197" t="s">
        <v>154</v>
      </c>
      <c r="E41" s="18" t="s">
        <v>19</v>
      </c>
      <c r="F41" s="198">
        <v>18.78</v>
      </c>
      <c r="H41" s="33"/>
    </row>
    <row r="42" spans="2:8" s="1" customFormat="1" ht="16.9" customHeight="1">
      <c r="B42" s="33"/>
      <c r="C42" s="197" t="s">
        <v>19</v>
      </c>
      <c r="D42" s="197" t="s">
        <v>157</v>
      </c>
      <c r="E42" s="18" t="s">
        <v>19</v>
      </c>
      <c r="F42" s="198">
        <v>2.208</v>
      </c>
      <c r="H42" s="33"/>
    </row>
    <row r="43" spans="2:8" s="1" customFormat="1" ht="16.9" customHeight="1">
      <c r="B43" s="33"/>
      <c r="C43" s="197" t="s">
        <v>19</v>
      </c>
      <c r="D43" s="197" t="s">
        <v>240</v>
      </c>
      <c r="E43" s="18" t="s">
        <v>19</v>
      </c>
      <c r="F43" s="198">
        <v>-14.776</v>
      </c>
      <c r="H43" s="33"/>
    </row>
    <row r="44" spans="2:8" s="1" customFormat="1" ht="16.9" customHeight="1">
      <c r="B44" s="33"/>
      <c r="C44" s="197" t="s">
        <v>133</v>
      </c>
      <c r="D44" s="197" t="s">
        <v>206</v>
      </c>
      <c r="E44" s="18" t="s">
        <v>19</v>
      </c>
      <c r="F44" s="198">
        <v>698.282</v>
      </c>
      <c r="H44" s="33"/>
    </row>
    <row r="45" spans="2:8" s="1" customFormat="1" ht="16.9" customHeight="1">
      <c r="B45" s="33"/>
      <c r="C45" s="199" t="s">
        <v>2950</v>
      </c>
      <c r="H45" s="33"/>
    </row>
    <row r="46" spans="2:8" s="1" customFormat="1" ht="16.9" customHeight="1">
      <c r="B46" s="33"/>
      <c r="C46" s="197" t="s">
        <v>235</v>
      </c>
      <c r="D46" s="197" t="s">
        <v>236</v>
      </c>
      <c r="E46" s="18" t="s">
        <v>128</v>
      </c>
      <c r="F46" s="198">
        <v>698.282</v>
      </c>
      <c r="H46" s="33"/>
    </row>
    <row r="47" spans="2:8" s="1" customFormat="1" ht="16.9" customHeight="1">
      <c r="B47" s="33"/>
      <c r="C47" s="197" t="s">
        <v>242</v>
      </c>
      <c r="D47" s="197" t="s">
        <v>243</v>
      </c>
      <c r="E47" s="18" t="s">
        <v>128</v>
      </c>
      <c r="F47" s="198">
        <v>4189.692</v>
      </c>
      <c r="H47" s="33"/>
    </row>
    <row r="48" spans="2:8" s="1" customFormat="1" ht="16.9" customHeight="1">
      <c r="B48" s="33"/>
      <c r="C48" s="197" t="s">
        <v>256</v>
      </c>
      <c r="D48" s="197" t="s">
        <v>257</v>
      </c>
      <c r="E48" s="18" t="s">
        <v>119</v>
      </c>
      <c r="F48" s="198">
        <v>1256.908</v>
      </c>
      <c r="H48" s="33"/>
    </row>
    <row r="49" spans="2:8" s="1" customFormat="1" ht="16.9" customHeight="1">
      <c r="B49" s="33"/>
      <c r="C49" s="193" t="s">
        <v>136</v>
      </c>
      <c r="D49" s="194" t="s">
        <v>137</v>
      </c>
      <c r="E49" s="195" t="s">
        <v>123</v>
      </c>
      <c r="F49" s="196">
        <v>116</v>
      </c>
      <c r="H49" s="33"/>
    </row>
    <row r="50" spans="2:8" s="1" customFormat="1" ht="16.9" customHeight="1">
      <c r="B50" s="33"/>
      <c r="C50" s="197" t="s">
        <v>19</v>
      </c>
      <c r="D50" s="197" t="s">
        <v>212</v>
      </c>
      <c r="E50" s="18" t="s">
        <v>19</v>
      </c>
      <c r="F50" s="198">
        <v>0</v>
      </c>
      <c r="H50" s="33"/>
    </row>
    <row r="51" spans="2:8" s="1" customFormat="1" ht="16.9" customHeight="1">
      <c r="B51" s="33"/>
      <c r="C51" s="197" t="s">
        <v>19</v>
      </c>
      <c r="D51" s="197" t="s">
        <v>304</v>
      </c>
      <c r="E51" s="18" t="s">
        <v>19</v>
      </c>
      <c r="F51" s="198">
        <v>42.9</v>
      </c>
      <c r="H51" s="33"/>
    </row>
    <row r="52" spans="2:8" s="1" customFormat="1" ht="16.9" customHeight="1">
      <c r="B52" s="33"/>
      <c r="C52" s="197" t="s">
        <v>19</v>
      </c>
      <c r="D52" s="197" t="s">
        <v>305</v>
      </c>
      <c r="E52" s="18" t="s">
        <v>19</v>
      </c>
      <c r="F52" s="198">
        <v>73.1</v>
      </c>
      <c r="H52" s="33"/>
    </row>
    <row r="53" spans="2:8" s="1" customFormat="1" ht="16.9" customHeight="1">
      <c r="B53" s="33"/>
      <c r="C53" s="197" t="s">
        <v>136</v>
      </c>
      <c r="D53" s="197" t="s">
        <v>206</v>
      </c>
      <c r="E53" s="18" t="s">
        <v>19</v>
      </c>
      <c r="F53" s="198">
        <v>116</v>
      </c>
      <c r="H53" s="33"/>
    </row>
    <row r="54" spans="2:8" s="1" customFormat="1" ht="16.9" customHeight="1">
      <c r="B54" s="33"/>
      <c r="C54" s="199" t="s">
        <v>2950</v>
      </c>
      <c r="H54" s="33"/>
    </row>
    <row r="55" spans="2:8" s="1" customFormat="1" ht="16.9" customHeight="1">
      <c r="B55" s="33"/>
      <c r="C55" s="197" t="s">
        <v>299</v>
      </c>
      <c r="D55" s="197" t="s">
        <v>300</v>
      </c>
      <c r="E55" s="18" t="s">
        <v>123</v>
      </c>
      <c r="F55" s="198">
        <v>116</v>
      </c>
      <c r="H55" s="33"/>
    </row>
    <row r="56" spans="2:8" s="1" customFormat="1" ht="16.9" customHeight="1">
      <c r="B56" s="33"/>
      <c r="C56" s="197" t="s">
        <v>306</v>
      </c>
      <c r="D56" s="197" t="s">
        <v>307</v>
      </c>
      <c r="E56" s="18" t="s">
        <v>123</v>
      </c>
      <c r="F56" s="198">
        <v>116</v>
      </c>
      <c r="H56" s="33"/>
    </row>
    <row r="57" spans="2:8" s="1" customFormat="1" ht="16.9" customHeight="1">
      <c r="B57" s="33"/>
      <c r="C57" s="197" t="s">
        <v>329</v>
      </c>
      <c r="D57" s="197" t="s">
        <v>330</v>
      </c>
      <c r="E57" s="18" t="s">
        <v>123</v>
      </c>
      <c r="F57" s="198">
        <v>116</v>
      </c>
      <c r="H57" s="33"/>
    </row>
    <row r="58" spans="2:8" s="1" customFormat="1" ht="16.9" customHeight="1">
      <c r="B58" s="33"/>
      <c r="C58" s="197" t="s">
        <v>424</v>
      </c>
      <c r="D58" s="197" t="s">
        <v>425</v>
      </c>
      <c r="E58" s="18" t="s">
        <v>123</v>
      </c>
      <c r="F58" s="198">
        <v>116</v>
      </c>
      <c r="H58" s="33"/>
    </row>
    <row r="59" spans="2:8" s="1" customFormat="1" ht="16.9" customHeight="1">
      <c r="B59" s="33"/>
      <c r="C59" s="197" t="s">
        <v>436</v>
      </c>
      <c r="D59" s="197" t="s">
        <v>437</v>
      </c>
      <c r="E59" s="18" t="s">
        <v>128</v>
      </c>
      <c r="F59" s="198">
        <v>13.858</v>
      </c>
      <c r="H59" s="33"/>
    </row>
    <row r="60" spans="2:8" s="1" customFormat="1" ht="16.9" customHeight="1">
      <c r="B60" s="33"/>
      <c r="C60" s="197" t="s">
        <v>313</v>
      </c>
      <c r="D60" s="197" t="s">
        <v>314</v>
      </c>
      <c r="E60" s="18" t="s">
        <v>315</v>
      </c>
      <c r="F60" s="198">
        <v>0.464</v>
      </c>
      <c r="H60" s="33"/>
    </row>
    <row r="61" spans="2:8" s="1" customFormat="1" ht="16.9" customHeight="1">
      <c r="B61" s="33"/>
      <c r="C61" s="193" t="s">
        <v>140</v>
      </c>
      <c r="D61" s="194" t="s">
        <v>141</v>
      </c>
      <c r="E61" s="195" t="s">
        <v>123</v>
      </c>
      <c r="F61" s="196">
        <v>335.92</v>
      </c>
      <c r="H61" s="33"/>
    </row>
    <row r="62" spans="2:8" s="1" customFormat="1" ht="16.9" customHeight="1">
      <c r="B62" s="33"/>
      <c r="C62" s="197" t="s">
        <v>19</v>
      </c>
      <c r="D62" s="197" t="s">
        <v>212</v>
      </c>
      <c r="E62" s="18" t="s">
        <v>19</v>
      </c>
      <c r="F62" s="198">
        <v>0</v>
      </c>
      <c r="H62" s="33"/>
    </row>
    <row r="63" spans="2:8" s="1" customFormat="1" ht="16.9" customHeight="1">
      <c r="B63" s="33"/>
      <c r="C63" s="197" t="s">
        <v>19</v>
      </c>
      <c r="D63" s="197" t="s">
        <v>345</v>
      </c>
      <c r="E63" s="18" t="s">
        <v>19</v>
      </c>
      <c r="F63" s="198">
        <v>335.92</v>
      </c>
      <c r="H63" s="33"/>
    </row>
    <row r="64" spans="2:8" s="1" customFormat="1" ht="16.9" customHeight="1">
      <c r="B64" s="33"/>
      <c r="C64" s="197" t="s">
        <v>140</v>
      </c>
      <c r="D64" s="197" t="s">
        <v>206</v>
      </c>
      <c r="E64" s="18" t="s">
        <v>19</v>
      </c>
      <c r="F64" s="198">
        <v>335.92</v>
      </c>
      <c r="H64" s="33"/>
    </row>
    <row r="65" spans="2:8" s="1" customFormat="1" ht="16.9" customHeight="1">
      <c r="B65" s="33"/>
      <c r="C65" s="199" t="s">
        <v>2950</v>
      </c>
      <c r="H65" s="33"/>
    </row>
    <row r="66" spans="2:8" s="1" customFormat="1" ht="16.9" customHeight="1">
      <c r="B66" s="33"/>
      <c r="C66" s="197" t="s">
        <v>340</v>
      </c>
      <c r="D66" s="197" t="s">
        <v>341</v>
      </c>
      <c r="E66" s="18" t="s">
        <v>123</v>
      </c>
      <c r="F66" s="198">
        <v>335.92</v>
      </c>
      <c r="H66" s="33"/>
    </row>
    <row r="67" spans="2:8" s="1" customFormat="1" ht="16.9" customHeight="1">
      <c r="B67" s="33"/>
      <c r="C67" s="197" t="s">
        <v>320</v>
      </c>
      <c r="D67" s="197" t="s">
        <v>321</v>
      </c>
      <c r="E67" s="18" t="s">
        <v>123</v>
      </c>
      <c r="F67" s="198">
        <v>335.92</v>
      </c>
      <c r="H67" s="33"/>
    </row>
    <row r="68" spans="2:8" s="1" customFormat="1" ht="16.9" customHeight="1">
      <c r="B68" s="33"/>
      <c r="C68" s="197" t="s">
        <v>335</v>
      </c>
      <c r="D68" s="197" t="s">
        <v>336</v>
      </c>
      <c r="E68" s="18" t="s">
        <v>123</v>
      </c>
      <c r="F68" s="198">
        <v>335.92</v>
      </c>
      <c r="H68" s="33"/>
    </row>
    <row r="69" spans="2:8" s="1" customFormat="1" ht="16.9" customHeight="1">
      <c r="B69" s="33"/>
      <c r="C69" s="197" t="s">
        <v>430</v>
      </c>
      <c r="D69" s="197" t="s">
        <v>431</v>
      </c>
      <c r="E69" s="18" t="s">
        <v>123</v>
      </c>
      <c r="F69" s="198">
        <v>335.92</v>
      </c>
      <c r="H69" s="33"/>
    </row>
    <row r="70" spans="2:8" s="1" customFormat="1" ht="16.9" customHeight="1">
      <c r="B70" s="33"/>
      <c r="C70" s="197" t="s">
        <v>436</v>
      </c>
      <c r="D70" s="197" t="s">
        <v>437</v>
      </c>
      <c r="E70" s="18" t="s">
        <v>128</v>
      </c>
      <c r="F70" s="198">
        <v>13.858</v>
      </c>
      <c r="H70" s="33"/>
    </row>
    <row r="71" spans="2:8" s="1" customFormat="1" ht="16.9" customHeight="1">
      <c r="B71" s="33"/>
      <c r="C71" s="197" t="s">
        <v>313</v>
      </c>
      <c r="D71" s="197" t="s">
        <v>314</v>
      </c>
      <c r="E71" s="18" t="s">
        <v>315</v>
      </c>
      <c r="F71" s="198">
        <v>1.344</v>
      </c>
      <c r="H71" s="33"/>
    </row>
    <row r="72" spans="2:8" s="1" customFormat="1" ht="16.9" customHeight="1">
      <c r="B72" s="33"/>
      <c r="C72" s="193" t="s">
        <v>144</v>
      </c>
      <c r="D72" s="194" t="s">
        <v>145</v>
      </c>
      <c r="E72" s="195" t="s">
        <v>146</v>
      </c>
      <c r="F72" s="196">
        <v>1</v>
      </c>
      <c r="H72" s="33"/>
    </row>
    <row r="73" spans="2:8" s="1" customFormat="1" ht="16.9" customHeight="1">
      <c r="B73" s="33"/>
      <c r="C73" s="197" t="s">
        <v>19</v>
      </c>
      <c r="D73" s="197" t="s">
        <v>359</v>
      </c>
      <c r="E73" s="18" t="s">
        <v>19</v>
      </c>
      <c r="F73" s="198">
        <v>1</v>
      </c>
      <c r="H73" s="33"/>
    </row>
    <row r="74" spans="2:8" s="1" customFormat="1" ht="16.9" customHeight="1">
      <c r="B74" s="33"/>
      <c r="C74" s="197" t="s">
        <v>144</v>
      </c>
      <c r="D74" s="197" t="s">
        <v>206</v>
      </c>
      <c r="E74" s="18" t="s">
        <v>19</v>
      </c>
      <c r="F74" s="198">
        <v>1</v>
      </c>
      <c r="H74" s="33"/>
    </row>
    <row r="75" spans="2:8" s="1" customFormat="1" ht="16.9" customHeight="1">
      <c r="B75" s="33"/>
      <c r="C75" s="199" t="s">
        <v>2950</v>
      </c>
      <c r="H75" s="33"/>
    </row>
    <row r="76" spans="2:8" s="1" customFormat="1" ht="16.9" customHeight="1">
      <c r="B76" s="33"/>
      <c r="C76" s="197" t="s">
        <v>353</v>
      </c>
      <c r="D76" s="197" t="s">
        <v>354</v>
      </c>
      <c r="E76" s="18" t="s">
        <v>146</v>
      </c>
      <c r="F76" s="198">
        <v>1</v>
      </c>
      <c r="H76" s="33"/>
    </row>
    <row r="77" spans="2:8" s="1" customFormat="1" ht="16.9" customHeight="1">
      <c r="B77" s="33"/>
      <c r="C77" s="197" t="s">
        <v>347</v>
      </c>
      <c r="D77" s="197" t="s">
        <v>348</v>
      </c>
      <c r="E77" s="18" t="s">
        <v>146</v>
      </c>
      <c r="F77" s="198">
        <v>1</v>
      </c>
      <c r="H77" s="33"/>
    </row>
    <row r="78" spans="2:8" s="1" customFormat="1" ht="16.9" customHeight="1">
      <c r="B78" s="33"/>
      <c r="C78" s="197" t="s">
        <v>361</v>
      </c>
      <c r="D78" s="197" t="s">
        <v>362</v>
      </c>
      <c r="E78" s="18" t="s">
        <v>146</v>
      </c>
      <c r="F78" s="198">
        <v>1</v>
      </c>
      <c r="H78" s="33"/>
    </row>
    <row r="79" spans="2:8" s="1" customFormat="1" ht="16.9" customHeight="1">
      <c r="B79" s="33"/>
      <c r="C79" s="197" t="s">
        <v>372</v>
      </c>
      <c r="D79" s="197" t="s">
        <v>373</v>
      </c>
      <c r="E79" s="18" t="s">
        <v>146</v>
      </c>
      <c r="F79" s="198">
        <v>1</v>
      </c>
      <c r="H79" s="33"/>
    </row>
    <row r="80" spans="2:8" s="1" customFormat="1" ht="16.9" customHeight="1">
      <c r="B80" s="33"/>
      <c r="C80" s="197" t="s">
        <v>378</v>
      </c>
      <c r="D80" s="197" t="s">
        <v>379</v>
      </c>
      <c r="E80" s="18" t="s">
        <v>146</v>
      </c>
      <c r="F80" s="198">
        <v>1</v>
      </c>
      <c r="H80" s="33"/>
    </row>
    <row r="81" spans="2:8" s="1" customFormat="1" ht="16.9" customHeight="1">
      <c r="B81" s="33"/>
      <c r="C81" s="197" t="s">
        <v>382</v>
      </c>
      <c r="D81" s="197" t="s">
        <v>383</v>
      </c>
      <c r="E81" s="18" t="s">
        <v>146</v>
      </c>
      <c r="F81" s="198">
        <v>1</v>
      </c>
      <c r="H81" s="33"/>
    </row>
    <row r="82" spans="2:8" s="1" customFormat="1" ht="16.9" customHeight="1">
      <c r="B82" s="33"/>
      <c r="C82" s="197" t="s">
        <v>388</v>
      </c>
      <c r="D82" s="197" t="s">
        <v>389</v>
      </c>
      <c r="E82" s="18" t="s">
        <v>146</v>
      </c>
      <c r="F82" s="198">
        <v>1</v>
      </c>
      <c r="H82" s="33"/>
    </row>
    <row r="83" spans="2:8" s="1" customFormat="1" ht="16.9" customHeight="1">
      <c r="B83" s="33"/>
      <c r="C83" s="197" t="s">
        <v>401</v>
      </c>
      <c r="D83" s="197" t="s">
        <v>402</v>
      </c>
      <c r="E83" s="18" t="s">
        <v>123</v>
      </c>
      <c r="F83" s="198">
        <v>4</v>
      </c>
      <c r="H83" s="33"/>
    </row>
    <row r="84" spans="2:8" s="1" customFormat="1" ht="16.9" customHeight="1">
      <c r="B84" s="33"/>
      <c r="C84" s="197" t="s">
        <v>413</v>
      </c>
      <c r="D84" s="197" t="s">
        <v>414</v>
      </c>
      <c r="E84" s="18" t="s">
        <v>315</v>
      </c>
      <c r="F84" s="198">
        <v>0.3</v>
      </c>
      <c r="H84" s="33"/>
    </row>
    <row r="85" spans="2:8" s="1" customFormat="1" ht="16.9" customHeight="1">
      <c r="B85" s="33"/>
      <c r="C85" s="197" t="s">
        <v>436</v>
      </c>
      <c r="D85" s="197" t="s">
        <v>437</v>
      </c>
      <c r="E85" s="18" t="s">
        <v>128</v>
      </c>
      <c r="F85" s="198">
        <v>13.858</v>
      </c>
      <c r="H85" s="33"/>
    </row>
    <row r="86" spans="2:8" s="1" customFormat="1" ht="16.9" customHeight="1">
      <c r="B86" s="33"/>
      <c r="C86" s="197" t="s">
        <v>367</v>
      </c>
      <c r="D86" s="197" t="s">
        <v>368</v>
      </c>
      <c r="E86" s="18" t="s">
        <v>146</v>
      </c>
      <c r="F86" s="198">
        <v>3</v>
      </c>
      <c r="H86" s="33"/>
    </row>
    <row r="87" spans="2:8" s="1" customFormat="1" ht="16.9" customHeight="1">
      <c r="B87" s="33"/>
      <c r="C87" s="193" t="s">
        <v>147</v>
      </c>
      <c r="D87" s="194" t="s">
        <v>148</v>
      </c>
      <c r="E87" s="195" t="s">
        <v>149</v>
      </c>
      <c r="F87" s="196">
        <v>17.1</v>
      </c>
      <c r="H87" s="33"/>
    </row>
    <row r="88" spans="2:8" s="1" customFormat="1" ht="16.9" customHeight="1">
      <c r="B88" s="33"/>
      <c r="C88" s="197" t="s">
        <v>19</v>
      </c>
      <c r="D88" s="197" t="s">
        <v>212</v>
      </c>
      <c r="E88" s="18" t="s">
        <v>19</v>
      </c>
      <c r="F88" s="198">
        <v>0</v>
      </c>
      <c r="H88" s="33"/>
    </row>
    <row r="89" spans="2:8" s="1" customFormat="1" ht="16.9" customHeight="1">
      <c r="B89" s="33"/>
      <c r="C89" s="197" t="s">
        <v>19</v>
      </c>
      <c r="D89" s="197" t="s">
        <v>542</v>
      </c>
      <c r="E89" s="18" t="s">
        <v>19</v>
      </c>
      <c r="F89" s="198">
        <v>0</v>
      </c>
      <c r="H89" s="33"/>
    </row>
    <row r="90" spans="2:8" s="1" customFormat="1" ht="16.9" customHeight="1">
      <c r="B90" s="33"/>
      <c r="C90" s="197" t="s">
        <v>19</v>
      </c>
      <c r="D90" s="197" t="s">
        <v>150</v>
      </c>
      <c r="E90" s="18" t="s">
        <v>19</v>
      </c>
      <c r="F90" s="198">
        <v>17.1</v>
      </c>
      <c r="H90" s="33"/>
    </row>
    <row r="91" spans="2:8" s="1" customFormat="1" ht="16.9" customHeight="1">
      <c r="B91" s="33"/>
      <c r="C91" s="197" t="s">
        <v>147</v>
      </c>
      <c r="D91" s="197" t="s">
        <v>206</v>
      </c>
      <c r="E91" s="18" t="s">
        <v>19</v>
      </c>
      <c r="F91" s="198">
        <v>17.1</v>
      </c>
      <c r="H91" s="33"/>
    </row>
    <row r="92" spans="2:8" s="1" customFormat="1" ht="16.9" customHeight="1">
      <c r="B92" s="33"/>
      <c r="C92" s="199" t="s">
        <v>2950</v>
      </c>
      <c r="H92" s="33"/>
    </row>
    <row r="93" spans="2:8" s="1" customFormat="1" ht="16.9" customHeight="1">
      <c r="B93" s="33"/>
      <c r="C93" s="197" t="s">
        <v>537</v>
      </c>
      <c r="D93" s="197" t="s">
        <v>538</v>
      </c>
      <c r="E93" s="18" t="s">
        <v>149</v>
      </c>
      <c r="F93" s="198">
        <v>17.1</v>
      </c>
      <c r="H93" s="33"/>
    </row>
    <row r="94" spans="2:8" s="1" customFormat="1" ht="16.9" customHeight="1">
      <c r="B94" s="33"/>
      <c r="C94" s="197" t="s">
        <v>281</v>
      </c>
      <c r="D94" s="197" t="s">
        <v>282</v>
      </c>
      <c r="E94" s="18" t="s">
        <v>128</v>
      </c>
      <c r="F94" s="198">
        <v>9.053</v>
      </c>
      <c r="H94" s="33"/>
    </row>
    <row r="95" spans="2:8" s="1" customFormat="1" ht="16.9" customHeight="1">
      <c r="B95" s="33"/>
      <c r="C95" s="197" t="s">
        <v>465</v>
      </c>
      <c r="D95" s="197" t="s">
        <v>466</v>
      </c>
      <c r="E95" s="18" t="s">
        <v>128</v>
      </c>
      <c r="F95" s="198">
        <v>1.987</v>
      </c>
      <c r="H95" s="33"/>
    </row>
    <row r="96" spans="2:8" s="1" customFormat="1" ht="16.9" customHeight="1">
      <c r="B96" s="33"/>
      <c r="C96" s="197" t="s">
        <v>600</v>
      </c>
      <c r="D96" s="197" t="s">
        <v>601</v>
      </c>
      <c r="E96" s="18" t="s">
        <v>149</v>
      </c>
      <c r="F96" s="198">
        <v>23.4</v>
      </c>
      <c r="H96" s="33"/>
    </row>
    <row r="97" spans="2:8" s="1" customFormat="1" ht="16.9" customHeight="1">
      <c r="B97" s="33"/>
      <c r="C97" s="197" t="s">
        <v>675</v>
      </c>
      <c r="D97" s="197" t="s">
        <v>676</v>
      </c>
      <c r="E97" s="18" t="s">
        <v>149</v>
      </c>
      <c r="F97" s="198">
        <v>23.4</v>
      </c>
      <c r="H97" s="33"/>
    </row>
    <row r="98" spans="2:8" s="1" customFormat="1" ht="16.9" customHeight="1">
      <c r="B98" s="33"/>
      <c r="C98" s="193" t="s">
        <v>151</v>
      </c>
      <c r="D98" s="194" t="s">
        <v>152</v>
      </c>
      <c r="E98" s="195" t="s">
        <v>149</v>
      </c>
      <c r="F98" s="196">
        <v>6.3</v>
      </c>
      <c r="H98" s="33"/>
    </row>
    <row r="99" spans="2:8" s="1" customFormat="1" ht="16.9" customHeight="1">
      <c r="B99" s="33"/>
      <c r="C99" s="197" t="s">
        <v>19</v>
      </c>
      <c r="D99" s="197" t="s">
        <v>549</v>
      </c>
      <c r="E99" s="18" t="s">
        <v>19</v>
      </c>
      <c r="F99" s="198">
        <v>6.3</v>
      </c>
      <c r="H99" s="33"/>
    </row>
    <row r="100" spans="2:8" s="1" customFormat="1" ht="16.9" customHeight="1">
      <c r="B100" s="33"/>
      <c r="C100" s="197" t="s">
        <v>151</v>
      </c>
      <c r="D100" s="197" t="s">
        <v>206</v>
      </c>
      <c r="E100" s="18" t="s">
        <v>19</v>
      </c>
      <c r="F100" s="198">
        <v>6.3</v>
      </c>
      <c r="H100" s="33"/>
    </row>
    <row r="101" spans="2:8" s="1" customFormat="1" ht="16.9" customHeight="1">
      <c r="B101" s="33"/>
      <c r="C101" s="199" t="s">
        <v>2950</v>
      </c>
      <c r="H101" s="33"/>
    </row>
    <row r="102" spans="2:8" s="1" customFormat="1" ht="16.9" customHeight="1">
      <c r="B102" s="33"/>
      <c r="C102" s="197" t="s">
        <v>544</v>
      </c>
      <c r="D102" s="197" t="s">
        <v>545</v>
      </c>
      <c r="E102" s="18" t="s">
        <v>149</v>
      </c>
      <c r="F102" s="198">
        <v>6.3</v>
      </c>
      <c r="H102" s="33"/>
    </row>
    <row r="103" spans="2:8" s="1" customFormat="1" ht="16.9" customHeight="1">
      <c r="B103" s="33"/>
      <c r="C103" s="197" t="s">
        <v>600</v>
      </c>
      <c r="D103" s="197" t="s">
        <v>601</v>
      </c>
      <c r="E103" s="18" t="s">
        <v>149</v>
      </c>
      <c r="F103" s="198">
        <v>23.4</v>
      </c>
      <c r="H103" s="33"/>
    </row>
    <row r="104" spans="2:8" s="1" customFormat="1" ht="16.9" customHeight="1">
      <c r="B104" s="33"/>
      <c r="C104" s="197" t="s">
        <v>675</v>
      </c>
      <c r="D104" s="197" t="s">
        <v>676</v>
      </c>
      <c r="E104" s="18" t="s">
        <v>149</v>
      </c>
      <c r="F104" s="198">
        <v>23.4</v>
      </c>
      <c r="H104" s="33"/>
    </row>
    <row r="105" spans="2:8" s="1" customFormat="1" ht="16.9" customHeight="1">
      <c r="B105" s="33"/>
      <c r="C105" s="193" t="s">
        <v>154</v>
      </c>
      <c r="D105" s="194" t="s">
        <v>155</v>
      </c>
      <c r="E105" s="195" t="s">
        <v>128</v>
      </c>
      <c r="F105" s="196">
        <v>18.78</v>
      </c>
      <c r="H105" s="33"/>
    </row>
    <row r="106" spans="2:8" s="1" customFormat="1" ht="16.9" customHeight="1">
      <c r="B106" s="33"/>
      <c r="C106" s="197" t="s">
        <v>19</v>
      </c>
      <c r="D106" s="197" t="s">
        <v>212</v>
      </c>
      <c r="E106" s="18" t="s">
        <v>19</v>
      </c>
      <c r="F106" s="198">
        <v>0</v>
      </c>
      <c r="H106" s="33"/>
    </row>
    <row r="107" spans="2:8" s="1" customFormat="1" ht="16.9" customHeight="1">
      <c r="B107" s="33"/>
      <c r="C107" s="197" t="s">
        <v>19</v>
      </c>
      <c r="D107" s="197" t="s">
        <v>226</v>
      </c>
      <c r="E107" s="18" t="s">
        <v>19</v>
      </c>
      <c r="F107" s="198">
        <v>18.78</v>
      </c>
      <c r="H107" s="33"/>
    </row>
    <row r="108" spans="2:8" s="1" customFormat="1" ht="16.9" customHeight="1">
      <c r="B108" s="33"/>
      <c r="C108" s="197" t="s">
        <v>154</v>
      </c>
      <c r="D108" s="197" t="s">
        <v>206</v>
      </c>
      <c r="E108" s="18" t="s">
        <v>19</v>
      </c>
      <c r="F108" s="198">
        <v>18.78</v>
      </c>
      <c r="H108" s="33"/>
    </row>
    <row r="109" spans="2:8" s="1" customFormat="1" ht="16.9" customHeight="1">
      <c r="B109" s="33"/>
      <c r="C109" s="199" t="s">
        <v>2950</v>
      </c>
      <c r="H109" s="33"/>
    </row>
    <row r="110" spans="2:8" s="1" customFormat="1" ht="16.9" customHeight="1">
      <c r="B110" s="33"/>
      <c r="C110" s="197" t="s">
        <v>221</v>
      </c>
      <c r="D110" s="197" t="s">
        <v>222</v>
      </c>
      <c r="E110" s="18" t="s">
        <v>128</v>
      </c>
      <c r="F110" s="198">
        <v>18.78</v>
      </c>
      <c r="H110" s="33"/>
    </row>
    <row r="111" spans="2:8" s="1" customFormat="1" ht="16.9" customHeight="1">
      <c r="B111" s="33"/>
      <c r="C111" s="197" t="s">
        <v>235</v>
      </c>
      <c r="D111" s="197" t="s">
        <v>236</v>
      </c>
      <c r="E111" s="18" t="s">
        <v>128</v>
      </c>
      <c r="F111" s="198">
        <v>698.282</v>
      </c>
      <c r="H111" s="33"/>
    </row>
    <row r="112" spans="2:8" s="1" customFormat="1" ht="16.9" customHeight="1">
      <c r="B112" s="33"/>
      <c r="C112" s="197" t="s">
        <v>270</v>
      </c>
      <c r="D112" s="197" t="s">
        <v>271</v>
      </c>
      <c r="E112" s="18" t="s">
        <v>128</v>
      </c>
      <c r="F112" s="198">
        <v>14.776</v>
      </c>
      <c r="H112" s="33"/>
    </row>
    <row r="113" spans="2:8" s="1" customFormat="1" ht="16.9" customHeight="1">
      <c r="B113" s="33"/>
      <c r="C113" s="193" t="s">
        <v>157</v>
      </c>
      <c r="D113" s="194" t="s">
        <v>158</v>
      </c>
      <c r="E113" s="195" t="s">
        <v>128</v>
      </c>
      <c r="F113" s="196">
        <v>2.208</v>
      </c>
      <c r="H113" s="33"/>
    </row>
    <row r="114" spans="2:8" s="1" customFormat="1" ht="16.9" customHeight="1">
      <c r="B114" s="33"/>
      <c r="C114" s="197" t="s">
        <v>19</v>
      </c>
      <c r="D114" s="197" t="s">
        <v>212</v>
      </c>
      <c r="E114" s="18" t="s">
        <v>19</v>
      </c>
      <c r="F114" s="198">
        <v>0</v>
      </c>
      <c r="H114" s="33"/>
    </row>
    <row r="115" spans="2:8" s="1" customFormat="1" ht="16.9" customHeight="1">
      <c r="B115" s="33"/>
      <c r="C115" s="197" t="s">
        <v>19</v>
      </c>
      <c r="D115" s="197" t="s">
        <v>220</v>
      </c>
      <c r="E115" s="18" t="s">
        <v>19</v>
      </c>
      <c r="F115" s="198">
        <v>2.208</v>
      </c>
      <c r="H115" s="33"/>
    </row>
    <row r="116" spans="2:8" s="1" customFormat="1" ht="16.9" customHeight="1">
      <c r="B116" s="33"/>
      <c r="C116" s="197" t="s">
        <v>157</v>
      </c>
      <c r="D116" s="197" t="s">
        <v>206</v>
      </c>
      <c r="E116" s="18" t="s">
        <v>19</v>
      </c>
      <c r="F116" s="198">
        <v>2.208</v>
      </c>
      <c r="H116" s="33"/>
    </row>
    <row r="117" spans="2:8" s="1" customFormat="1" ht="16.9" customHeight="1">
      <c r="B117" s="33"/>
      <c r="C117" s="199" t="s">
        <v>2950</v>
      </c>
      <c r="H117" s="33"/>
    </row>
    <row r="118" spans="2:8" s="1" customFormat="1" ht="16.9" customHeight="1">
      <c r="B118" s="33"/>
      <c r="C118" s="197" t="s">
        <v>215</v>
      </c>
      <c r="D118" s="197" t="s">
        <v>216</v>
      </c>
      <c r="E118" s="18" t="s">
        <v>128</v>
      </c>
      <c r="F118" s="198">
        <v>2.208</v>
      </c>
      <c r="H118" s="33"/>
    </row>
    <row r="119" spans="2:8" s="1" customFormat="1" ht="16.9" customHeight="1">
      <c r="B119" s="33"/>
      <c r="C119" s="197" t="s">
        <v>235</v>
      </c>
      <c r="D119" s="197" t="s">
        <v>236</v>
      </c>
      <c r="E119" s="18" t="s">
        <v>128</v>
      </c>
      <c r="F119" s="198">
        <v>698.282</v>
      </c>
      <c r="H119" s="33"/>
    </row>
    <row r="120" spans="2:8" s="1" customFormat="1" ht="16.9" customHeight="1">
      <c r="B120" s="33"/>
      <c r="C120" s="193" t="s">
        <v>205</v>
      </c>
      <c r="D120" s="194" t="s">
        <v>1909</v>
      </c>
      <c r="E120" s="195" t="s">
        <v>123</v>
      </c>
      <c r="F120" s="196">
        <v>439</v>
      </c>
      <c r="H120" s="33"/>
    </row>
    <row r="121" spans="2:8" s="1" customFormat="1" ht="16.9" customHeight="1">
      <c r="B121" s="33"/>
      <c r="C121" s="197" t="s">
        <v>19</v>
      </c>
      <c r="D121" s="197" t="s">
        <v>204</v>
      </c>
      <c r="E121" s="18" t="s">
        <v>19</v>
      </c>
      <c r="F121" s="198">
        <v>439</v>
      </c>
      <c r="H121" s="33"/>
    </row>
    <row r="122" spans="2:8" s="1" customFormat="1" ht="16.9" customHeight="1">
      <c r="B122" s="33"/>
      <c r="C122" s="197" t="s">
        <v>205</v>
      </c>
      <c r="D122" s="197" t="s">
        <v>206</v>
      </c>
      <c r="E122" s="18" t="s">
        <v>19</v>
      </c>
      <c r="F122" s="198">
        <v>439</v>
      </c>
      <c r="H122" s="33"/>
    </row>
    <row r="123" spans="2:8" s="1" customFormat="1" ht="16.9" customHeight="1">
      <c r="B123" s="33"/>
      <c r="C123" s="193" t="s">
        <v>160</v>
      </c>
      <c r="D123" s="194" t="s">
        <v>161</v>
      </c>
      <c r="E123" s="195" t="s">
        <v>128</v>
      </c>
      <c r="F123" s="196">
        <v>13.858</v>
      </c>
      <c r="H123" s="33"/>
    </row>
    <row r="124" spans="2:8" s="1" customFormat="1" ht="16.9" customHeight="1">
      <c r="B124" s="33"/>
      <c r="C124" s="197" t="s">
        <v>19</v>
      </c>
      <c r="D124" s="197" t="s">
        <v>441</v>
      </c>
      <c r="E124" s="18" t="s">
        <v>19</v>
      </c>
      <c r="F124" s="198">
        <v>0.3</v>
      </c>
      <c r="H124" s="33"/>
    </row>
    <row r="125" spans="2:8" s="1" customFormat="1" ht="16.9" customHeight="1">
      <c r="B125" s="33"/>
      <c r="C125" s="197" t="s">
        <v>19</v>
      </c>
      <c r="D125" s="197" t="s">
        <v>442</v>
      </c>
      <c r="E125" s="18" t="s">
        <v>19</v>
      </c>
      <c r="F125" s="198">
        <v>13.558</v>
      </c>
      <c r="H125" s="33"/>
    </row>
    <row r="126" spans="2:8" s="1" customFormat="1" ht="16.9" customHeight="1">
      <c r="B126" s="33"/>
      <c r="C126" s="197" t="s">
        <v>160</v>
      </c>
      <c r="D126" s="197" t="s">
        <v>206</v>
      </c>
      <c r="E126" s="18" t="s">
        <v>19</v>
      </c>
      <c r="F126" s="198">
        <v>13.858</v>
      </c>
      <c r="H126" s="33"/>
    </row>
    <row r="127" spans="2:8" s="1" customFormat="1" ht="16.9" customHeight="1">
      <c r="B127" s="33"/>
      <c r="C127" s="199" t="s">
        <v>2950</v>
      </c>
      <c r="H127" s="33"/>
    </row>
    <row r="128" spans="2:8" s="1" customFormat="1" ht="16.9" customHeight="1">
      <c r="B128" s="33"/>
      <c r="C128" s="197" t="s">
        <v>436</v>
      </c>
      <c r="D128" s="197" t="s">
        <v>437</v>
      </c>
      <c r="E128" s="18" t="s">
        <v>128</v>
      </c>
      <c r="F128" s="198">
        <v>13.858</v>
      </c>
      <c r="H128" s="33"/>
    </row>
    <row r="129" spans="2:8" s="1" customFormat="1" ht="16.9" customHeight="1">
      <c r="B129" s="33"/>
      <c r="C129" s="197" t="s">
        <v>444</v>
      </c>
      <c r="D129" s="197" t="s">
        <v>445</v>
      </c>
      <c r="E129" s="18" t="s">
        <v>128</v>
      </c>
      <c r="F129" s="198">
        <v>13.858</v>
      </c>
      <c r="H129" s="33"/>
    </row>
    <row r="130" spans="2:8" s="1" customFormat="1" ht="16.9" customHeight="1">
      <c r="B130" s="33"/>
      <c r="C130" s="197" t="s">
        <v>450</v>
      </c>
      <c r="D130" s="197" t="s">
        <v>451</v>
      </c>
      <c r="E130" s="18" t="s">
        <v>128</v>
      </c>
      <c r="F130" s="198">
        <v>13.858</v>
      </c>
      <c r="H130" s="33"/>
    </row>
    <row r="131" spans="2:8" s="1" customFormat="1" ht="16.9" customHeight="1">
      <c r="B131" s="33"/>
      <c r="C131" s="193" t="s">
        <v>163</v>
      </c>
      <c r="D131" s="194" t="s">
        <v>164</v>
      </c>
      <c r="E131" s="195" t="s">
        <v>128</v>
      </c>
      <c r="F131" s="196">
        <v>14.776</v>
      </c>
      <c r="H131" s="33"/>
    </row>
    <row r="132" spans="2:8" s="1" customFormat="1" ht="16.9" customHeight="1">
      <c r="B132" s="33"/>
      <c r="C132" s="197" t="s">
        <v>19</v>
      </c>
      <c r="D132" s="197" t="s">
        <v>154</v>
      </c>
      <c r="E132" s="18" t="s">
        <v>19</v>
      </c>
      <c r="F132" s="198">
        <v>18.78</v>
      </c>
      <c r="H132" s="33"/>
    </row>
    <row r="133" spans="2:8" s="1" customFormat="1" ht="16.9" customHeight="1">
      <c r="B133" s="33"/>
      <c r="C133" s="197" t="s">
        <v>19</v>
      </c>
      <c r="D133" s="197" t="s">
        <v>275</v>
      </c>
      <c r="E133" s="18" t="s">
        <v>19</v>
      </c>
      <c r="F133" s="198">
        <v>-2.209</v>
      </c>
      <c r="H133" s="33"/>
    </row>
    <row r="134" spans="2:8" s="1" customFormat="1" ht="16.9" customHeight="1">
      <c r="B134" s="33"/>
      <c r="C134" s="197" t="s">
        <v>19</v>
      </c>
      <c r="D134" s="197" t="s">
        <v>276</v>
      </c>
      <c r="E134" s="18" t="s">
        <v>19</v>
      </c>
      <c r="F134" s="198">
        <v>-0.177</v>
      </c>
      <c r="H134" s="33"/>
    </row>
    <row r="135" spans="2:8" s="1" customFormat="1" ht="16.9" customHeight="1">
      <c r="B135" s="33"/>
      <c r="C135" s="197" t="s">
        <v>19</v>
      </c>
      <c r="D135" s="197" t="s">
        <v>277</v>
      </c>
      <c r="E135" s="18" t="s">
        <v>19</v>
      </c>
      <c r="F135" s="198">
        <v>-0.369</v>
      </c>
      <c r="H135" s="33"/>
    </row>
    <row r="136" spans="2:8" s="1" customFormat="1" ht="16.9" customHeight="1">
      <c r="B136" s="33"/>
      <c r="C136" s="197" t="s">
        <v>19</v>
      </c>
      <c r="D136" s="197" t="s">
        <v>278</v>
      </c>
      <c r="E136" s="18" t="s">
        <v>19</v>
      </c>
      <c r="F136" s="198">
        <v>-0.349</v>
      </c>
      <c r="H136" s="33"/>
    </row>
    <row r="137" spans="2:8" s="1" customFormat="1" ht="16.9" customHeight="1">
      <c r="B137" s="33"/>
      <c r="C137" s="197" t="s">
        <v>19</v>
      </c>
      <c r="D137" s="197" t="s">
        <v>279</v>
      </c>
      <c r="E137" s="18" t="s">
        <v>19</v>
      </c>
      <c r="F137" s="198">
        <v>-0.9</v>
      </c>
      <c r="H137" s="33"/>
    </row>
    <row r="138" spans="2:8" s="1" customFormat="1" ht="16.9" customHeight="1">
      <c r="B138" s="33"/>
      <c r="C138" s="197" t="s">
        <v>163</v>
      </c>
      <c r="D138" s="197" t="s">
        <v>206</v>
      </c>
      <c r="E138" s="18" t="s">
        <v>19</v>
      </c>
      <c r="F138" s="198">
        <v>14.776</v>
      </c>
      <c r="H138" s="33"/>
    </row>
    <row r="139" spans="2:8" s="1" customFormat="1" ht="16.9" customHeight="1">
      <c r="B139" s="33"/>
      <c r="C139" s="199" t="s">
        <v>2950</v>
      </c>
      <c r="H139" s="33"/>
    </row>
    <row r="140" spans="2:8" s="1" customFormat="1" ht="16.9" customHeight="1">
      <c r="B140" s="33"/>
      <c r="C140" s="197" t="s">
        <v>270</v>
      </c>
      <c r="D140" s="197" t="s">
        <v>271</v>
      </c>
      <c r="E140" s="18" t="s">
        <v>128</v>
      </c>
      <c r="F140" s="198">
        <v>14.776</v>
      </c>
      <c r="H140" s="33"/>
    </row>
    <row r="141" spans="2:8" s="1" customFormat="1" ht="16.9" customHeight="1">
      <c r="B141" s="33"/>
      <c r="C141" s="197" t="s">
        <v>228</v>
      </c>
      <c r="D141" s="197" t="s">
        <v>229</v>
      </c>
      <c r="E141" s="18" t="s">
        <v>128</v>
      </c>
      <c r="F141" s="198">
        <v>29.552</v>
      </c>
      <c r="H141" s="33"/>
    </row>
    <row r="142" spans="2:8" s="1" customFormat="1" ht="16.9" customHeight="1">
      <c r="B142" s="33"/>
      <c r="C142" s="197" t="s">
        <v>235</v>
      </c>
      <c r="D142" s="197" t="s">
        <v>236</v>
      </c>
      <c r="E142" s="18" t="s">
        <v>128</v>
      </c>
      <c r="F142" s="198">
        <v>698.282</v>
      </c>
      <c r="H142" s="33"/>
    </row>
    <row r="143" spans="2:8" s="1" customFormat="1" ht="16.9" customHeight="1">
      <c r="B143" s="33"/>
      <c r="C143" s="197" t="s">
        <v>249</v>
      </c>
      <c r="D143" s="197" t="s">
        <v>250</v>
      </c>
      <c r="E143" s="18" t="s">
        <v>128</v>
      </c>
      <c r="F143" s="198">
        <v>14.776</v>
      </c>
      <c r="H143" s="33"/>
    </row>
    <row r="144" spans="2:8" s="1" customFormat="1" ht="16.9" customHeight="1">
      <c r="B144" s="33"/>
      <c r="C144" s="197" t="s">
        <v>263</v>
      </c>
      <c r="D144" s="197" t="s">
        <v>264</v>
      </c>
      <c r="E144" s="18" t="s">
        <v>128</v>
      </c>
      <c r="F144" s="198">
        <v>14.776</v>
      </c>
      <c r="H144" s="33"/>
    </row>
    <row r="145" spans="2:8" s="1" customFormat="1" ht="26.45" customHeight="1">
      <c r="B145" s="33"/>
      <c r="C145" s="192" t="s">
        <v>2951</v>
      </c>
      <c r="D145" s="192" t="s">
        <v>88</v>
      </c>
      <c r="H145" s="33"/>
    </row>
    <row r="146" spans="2:8" s="1" customFormat="1" ht="16.9" customHeight="1">
      <c r="B146" s="33"/>
      <c r="C146" s="193" t="s">
        <v>117</v>
      </c>
      <c r="D146" s="194" t="s">
        <v>118</v>
      </c>
      <c r="E146" s="195" t="s">
        <v>119</v>
      </c>
      <c r="F146" s="196">
        <v>0.3</v>
      </c>
      <c r="H146" s="33"/>
    </row>
    <row r="147" spans="2:8" s="1" customFormat="1" ht="16.9" customHeight="1">
      <c r="B147" s="33"/>
      <c r="C147" s="197" t="s">
        <v>19</v>
      </c>
      <c r="D147" s="197" t="s">
        <v>418</v>
      </c>
      <c r="E147" s="18" t="s">
        <v>19</v>
      </c>
      <c r="F147" s="198">
        <v>0.3</v>
      </c>
      <c r="H147" s="33"/>
    </row>
    <row r="148" spans="2:8" s="1" customFormat="1" ht="16.9" customHeight="1">
      <c r="B148" s="33"/>
      <c r="C148" s="197" t="s">
        <v>117</v>
      </c>
      <c r="D148" s="197" t="s">
        <v>206</v>
      </c>
      <c r="E148" s="18" t="s">
        <v>19</v>
      </c>
      <c r="F148" s="198">
        <v>0.3</v>
      </c>
      <c r="H148" s="33"/>
    </row>
    <row r="149" spans="2:8" s="1" customFormat="1" ht="16.9" customHeight="1">
      <c r="B149" s="33"/>
      <c r="C149" s="199" t="s">
        <v>2950</v>
      </c>
      <c r="H149" s="33"/>
    </row>
    <row r="150" spans="2:8" s="1" customFormat="1" ht="16.9" customHeight="1">
      <c r="B150" s="33"/>
      <c r="C150" s="197" t="s">
        <v>413</v>
      </c>
      <c r="D150" s="197" t="s">
        <v>414</v>
      </c>
      <c r="E150" s="18" t="s">
        <v>315</v>
      </c>
      <c r="F150" s="198">
        <v>0.3</v>
      </c>
      <c r="H150" s="33"/>
    </row>
    <row r="151" spans="2:8" s="1" customFormat="1" ht="16.9" customHeight="1">
      <c r="B151" s="33"/>
      <c r="C151" s="197" t="s">
        <v>420</v>
      </c>
      <c r="D151" s="197" t="s">
        <v>421</v>
      </c>
      <c r="E151" s="18" t="s">
        <v>315</v>
      </c>
      <c r="F151" s="198">
        <v>0.3</v>
      </c>
      <c r="H151" s="33"/>
    </row>
    <row r="152" spans="2:8" s="1" customFormat="1" ht="16.9" customHeight="1">
      <c r="B152" s="33"/>
      <c r="C152" s="193" t="s">
        <v>711</v>
      </c>
      <c r="D152" s="194" t="s">
        <v>712</v>
      </c>
      <c r="E152" s="195" t="s">
        <v>149</v>
      </c>
      <c r="F152" s="196">
        <v>54</v>
      </c>
      <c r="H152" s="33"/>
    </row>
    <row r="153" spans="2:8" s="1" customFormat="1" ht="16.9" customHeight="1">
      <c r="B153" s="33"/>
      <c r="C153" s="197" t="s">
        <v>19</v>
      </c>
      <c r="D153" s="197" t="s">
        <v>933</v>
      </c>
      <c r="E153" s="18" t="s">
        <v>19</v>
      </c>
      <c r="F153" s="198">
        <v>0</v>
      </c>
      <c r="H153" s="33"/>
    </row>
    <row r="154" spans="2:8" s="1" customFormat="1" ht="16.9" customHeight="1">
      <c r="B154" s="33"/>
      <c r="C154" s="197" t="s">
        <v>711</v>
      </c>
      <c r="D154" s="197" t="s">
        <v>934</v>
      </c>
      <c r="E154" s="18" t="s">
        <v>19</v>
      </c>
      <c r="F154" s="198">
        <v>54</v>
      </c>
      <c r="H154" s="33"/>
    </row>
    <row r="155" spans="2:8" s="1" customFormat="1" ht="16.9" customHeight="1">
      <c r="B155" s="33"/>
      <c r="C155" s="199" t="s">
        <v>2950</v>
      </c>
      <c r="H155" s="33"/>
    </row>
    <row r="156" spans="2:8" s="1" customFormat="1" ht="16.9" customHeight="1">
      <c r="B156" s="33"/>
      <c r="C156" s="197" t="s">
        <v>928</v>
      </c>
      <c r="D156" s="197" t="s">
        <v>929</v>
      </c>
      <c r="E156" s="18" t="s">
        <v>149</v>
      </c>
      <c r="F156" s="198">
        <v>54</v>
      </c>
      <c r="H156" s="33"/>
    </row>
    <row r="157" spans="2:8" s="1" customFormat="1" ht="16.9" customHeight="1">
      <c r="B157" s="33"/>
      <c r="C157" s="197" t="s">
        <v>921</v>
      </c>
      <c r="D157" s="197" t="s">
        <v>922</v>
      </c>
      <c r="E157" s="18" t="s">
        <v>123</v>
      </c>
      <c r="F157" s="198">
        <v>27</v>
      </c>
      <c r="H157" s="33"/>
    </row>
    <row r="158" spans="2:8" s="1" customFormat="1" ht="16.9" customHeight="1">
      <c r="B158" s="33"/>
      <c r="C158" s="197" t="s">
        <v>936</v>
      </c>
      <c r="D158" s="197" t="s">
        <v>937</v>
      </c>
      <c r="E158" s="18" t="s">
        <v>149</v>
      </c>
      <c r="F158" s="198">
        <v>108</v>
      </c>
      <c r="H158" s="33"/>
    </row>
    <row r="159" spans="2:8" s="1" customFormat="1" ht="16.9" customHeight="1">
      <c r="B159" s="33"/>
      <c r="C159" s="197" t="s">
        <v>943</v>
      </c>
      <c r="D159" s="197" t="s">
        <v>944</v>
      </c>
      <c r="E159" s="18" t="s">
        <v>149</v>
      </c>
      <c r="F159" s="198">
        <v>54</v>
      </c>
      <c r="H159" s="33"/>
    </row>
    <row r="160" spans="2:8" s="1" customFormat="1" ht="16.9" customHeight="1">
      <c r="B160" s="33"/>
      <c r="C160" s="197" t="s">
        <v>949</v>
      </c>
      <c r="D160" s="197" t="s">
        <v>950</v>
      </c>
      <c r="E160" s="18" t="s">
        <v>149</v>
      </c>
      <c r="F160" s="198">
        <v>54</v>
      </c>
      <c r="H160" s="33"/>
    </row>
    <row r="161" spans="2:8" s="1" customFormat="1" ht="16.9" customHeight="1">
      <c r="B161" s="33"/>
      <c r="C161" s="197" t="s">
        <v>960</v>
      </c>
      <c r="D161" s="197" t="s">
        <v>961</v>
      </c>
      <c r="E161" s="18" t="s">
        <v>149</v>
      </c>
      <c r="F161" s="198">
        <v>54</v>
      </c>
      <c r="H161" s="33"/>
    </row>
    <row r="162" spans="2:8" s="1" customFormat="1" ht="16.9" customHeight="1">
      <c r="B162" s="33"/>
      <c r="C162" s="197" t="s">
        <v>955</v>
      </c>
      <c r="D162" s="197" t="s">
        <v>956</v>
      </c>
      <c r="E162" s="18" t="s">
        <v>149</v>
      </c>
      <c r="F162" s="198">
        <v>56.7</v>
      </c>
      <c r="H162" s="33"/>
    </row>
    <row r="163" spans="2:8" s="1" customFormat="1" ht="16.9" customHeight="1">
      <c r="B163" s="33"/>
      <c r="C163" s="193" t="s">
        <v>121</v>
      </c>
      <c r="D163" s="194" t="s">
        <v>122</v>
      </c>
      <c r="E163" s="195" t="s">
        <v>123</v>
      </c>
      <c r="F163" s="196">
        <v>4</v>
      </c>
      <c r="H163" s="33"/>
    </row>
    <row r="164" spans="2:8" s="1" customFormat="1" ht="16.9" customHeight="1">
      <c r="B164" s="33"/>
      <c r="C164" s="197" t="s">
        <v>121</v>
      </c>
      <c r="D164" s="197" t="s">
        <v>406</v>
      </c>
      <c r="E164" s="18" t="s">
        <v>19</v>
      </c>
      <c r="F164" s="198">
        <v>4</v>
      </c>
      <c r="H164" s="33"/>
    </row>
    <row r="165" spans="2:8" s="1" customFormat="1" ht="16.9" customHeight="1">
      <c r="B165" s="33"/>
      <c r="C165" s="199" t="s">
        <v>2950</v>
      </c>
      <c r="H165" s="33"/>
    </row>
    <row r="166" spans="2:8" s="1" customFormat="1" ht="16.9" customHeight="1">
      <c r="B166" s="33"/>
      <c r="C166" s="197" t="s">
        <v>401</v>
      </c>
      <c r="D166" s="197" t="s">
        <v>402</v>
      </c>
      <c r="E166" s="18" t="s">
        <v>123</v>
      </c>
      <c r="F166" s="198">
        <v>4</v>
      </c>
      <c r="H166" s="33"/>
    </row>
    <row r="167" spans="2:8" s="1" customFormat="1" ht="16.9" customHeight="1">
      <c r="B167" s="33"/>
      <c r="C167" s="197" t="s">
        <v>408</v>
      </c>
      <c r="D167" s="197" t="s">
        <v>409</v>
      </c>
      <c r="E167" s="18" t="s">
        <v>128</v>
      </c>
      <c r="F167" s="198">
        <v>0.6</v>
      </c>
      <c r="H167" s="33"/>
    </row>
    <row r="168" spans="2:8" s="1" customFormat="1" ht="16.9" customHeight="1">
      <c r="B168" s="33"/>
      <c r="C168" s="193" t="s">
        <v>126</v>
      </c>
      <c r="D168" s="194" t="s">
        <v>127</v>
      </c>
      <c r="E168" s="195" t="s">
        <v>128</v>
      </c>
      <c r="F168" s="196">
        <v>772.56</v>
      </c>
      <c r="H168" s="33"/>
    </row>
    <row r="169" spans="2:8" s="1" customFormat="1" ht="16.9" customHeight="1">
      <c r="B169" s="33"/>
      <c r="C169" s="197" t="s">
        <v>19</v>
      </c>
      <c r="D169" s="197" t="s">
        <v>732</v>
      </c>
      <c r="E169" s="18" t="s">
        <v>19</v>
      </c>
      <c r="F169" s="198">
        <v>0</v>
      </c>
      <c r="H169" s="33"/>
    </row>
    <row r="170" spans="2:8" s="1" customFormat="1" ht="16.9" customHeight="1">
      <c r="B170" s="33"/>
      <c r="C170" s="197" t="s">
        <v>19</v>
      </c>
      <c r="D170" s="197" t="s">
        <v>733</v>
      </c>
      <c r="E170" s="18" t="s">
        <v>19</v>
      </c>
      <c r="F170" s="198">
        <v>772.56</v>
      </c>
      <c r="H170" s="33"/>
    </row>
    <row r="171" spans="2:8" s="1" customFormat="1" ht="16.9" customHeight="1">
      <c r="B171" s="33"/>
      <c r="C171" s="197" t="s">
        <v>126</v>
      </c>
      <c r="D171" s="197" t="s">
        <v>206</v>
      </c>
      <c r="E171" s="18" t="s">
        <v>19</v>
      </c>
      <c r="F171" s="198">
        <v>772.56</v>
      </c>
      <c r="H171" s="33"/>
    </row>
    <row r="172" spans="2:8" s="1" customFormat="1" ht="16.9" customHeight="1">
      <c r="B172" s="33"/>
      <c r="C172" s="199" t="s">
        <v>2950</v>
      </c>
      <c r="H172" s="33"/>
    </row>
    <row r="173" spans="2:8" s="1" customFormat="1" ht="16.9" customHeight="1">
      <c r="B173" s="33"/>
      <c r="C173" s="197" t="s">
        <v>207</v>
      </c>
      <c r="D173" s="197" t="s">
        <v>208</v>
      </c>
      <c r="E173" s="18" t="s">
        <v>128</v>
      </c>
      <c r="F173" s="198">
        <v>772.56</v>
      </c>
      <c r="H173" s="33"/>
    </row>
    <row r="174" spans="2:8" s="1" customFormat="1" ht="16.9" customHeight="1">
      <c r="B174" s="33"/>
      <c r="C174" s="197" t="s">
        <v>235</v>
      </c>
      <c r="D174" s="197" t="s">
        <v>236</v>
      </c>
      <c r="E174" s="18" t="s">
        <v>128</v>
      </c>
      <c r="F174" s="198">
        <v>778.85</v>
      </c>
      <c r="H174" s="33"/>
    </row>
    <row r="175" spans="2:8" s="1" customFormat="1" ht="16.9" customHeight="1">
      <c r="B175" s="33"/>
      <c r="C175" s="193" t="s">
        <v>130</v>
      </c>
      <c r="D175" s="194" t="s">
        <v>131</v>
      </c>
      <c r="E175" s="195" t="s">
        <v>128</v>
      </c>
      <c r="F175" s="196">
        <v>9.98</v>
      </c>
      <c r="H175" s="33"/>
    </row>
    <row r="176" spans="2:8" s="1" customFormat="1" ht="16.9" customHeight="1">
      <c r="B176" s="33"/>
      <c r="C176" s="197" t="s">
        <v>19</v>
      </c>
      <c r="D176" s="197" t="s">
        <v>732</v>
      </c>
      <c r="E176" s="18" t="s">
        <v>19</v>
      </c>
      <c r="F176" s="198">
        <v>0</v>
      </c>
      <c r="H176" s="33"/>
    </row>
    <row r="177" spans="2:8" s="1" customFormat="1" ht="16.9" customHeight="1">
      <c r="B177" s="33"/>
      <c r="C177" s="197" t="s">
        <v>19</v>
      </c>
      <c r="D177" s="197" t="s">
        <v>286</v>
      </c>
      <c r="E177" s="18" t="s">
        <v>19</v>
      </c>
      <c r="F177" s="198">
        <v>8.861</v>
      </c>
      <c r="H177" s="33"/>
    </row>
    <row r="178" spans="2:8" s="1" customFormat="1" ht="16.9" customHeight="1">
      <c r="B178" s="33"/>
      <c r="C178" s="197" t="s">
        <v>19</v>
      </c>
      <c r="D178" s="197" t="s">
        <v>287</v>
      </c>
      <c r="E178" s="18" t="s">
        <v>19</v>
      </c>
      <c r="F178" s="198">
        <v>-0.879</v>
      </c>
      <c r="H178" s="33"/>
    </row>
    <row r="179" spans="2:8" s="1" customFormat="1" ht="16.9" customHeight="1">
      <c r="B179" s="33"/>
      <c r="C179" s="197" t="s">
        <v>19</v>
      </c>
      <c r="D179" s="197" t="s">
        <v>749</v>
      </c>
      <c r="E179" s="18" t="s">
        <v>19</v>
      </c>
      <c r="F179" s="198">
        <v>2.325</v>
      </c>
      <c r="H179" s="33"/>
    </row>
    <row r="180" spans="2:8" s="1" customFormat="1" ht="16.9" customHeight="1">
      <c r="B180" s="33"/>
      <c r="C180" s="197" t="s">
        <v>19</v>
      </c>
      <c r="D180" s="197" t="s">
        <v>750</v>
      </c>
      <c r="E180" s="18" t="s">
        <v>19</v>
      </c>
      <c r="F180" s="198">
        <v>-0.327</v>
      </c>
      <c r="H180" s="33"/>
    </row>
    <row r="181" spans="2:8" s="1" customFormat="1" ht="16.9" customHeight="1">
      <c r="B181" s="33"/>
      <c r="C181" s="197" t="s">
        <v>130</v>
      </c>
      <c r="D181" s="197" t="s">
        <v>206</v>
      </c>
      <c r="E181" s="18" t="s">
        <v>19</v>
      </c>
      <c r="F181" s="198">
        <v>9.98</v>
      </c>
      <c r="H181" s="33"/>
    </row>
    <row r="182" spans="2:8" s="1" customFormat="1" ht="16.9" customHeight="1">
      <c r="B182" s="33"/>
      <c r="C182" s="199" t="s">
        <v>2950</v>
      </c>
      <c r="H182" s="33"/>
    </row>
    <row r="183" spans="2:8" s="1" customFormat="1" ht="16.9" customHeight="1">
      <c r="B183" s="33"/>
      <c r="C183" s="197" t="s">
        <v>281</v>
      </c>
      <c r="D183" s="197" t="s">
        <v>282</v>
      </c>
      <c r="E183" s="18" t="s">
        <v>128</v>
      </c>
      <c r="F183" s="198">
        <v>9.98</v>
      </c>
      <c r="H183" s="33"/>
    </row>
    <row r="184" spans="2:8" s="1" customFormat="1" ht="16.9" customHeight="1">
      <c r="B184" s="33"/>
      <c r="C184" s="197" t="s">
        <v>292</v>
      </c>
      <c r="D184" s="197" t="s">
        <v>293</v>
      </c>
      <c r="E184" s="18" t="s">
        <v>119</v>
      </c>
      <c r="F184" s="198">
        <v>18.862</v>
      </c>
      <c r="H184" s="33"/>
    </row>
    <row r="185" spans="2:8" s="1" customFormat="1" ht="16.9" customHeight="1">
      <c r="B185" s="33"/>
      <c r="C185" s="193" t="s">
        <v>133</v>
      </c>
      <c r="D185" s="194" t="s">
        <v>134</v>
      </c>
      <c r="E185" s="195" t="s">
        <v>128</v>
      </c>
      <c r="F185" s="196">
        <v>778.85</v>
      </c>
      <c r="H185" s="33"/>
    </row>
    <row r="186" spans="2:8" s="1" customFormat="1" ht="16.9" customHeight="1">
      <c r="B186" s="33"/>
      <c r="C186" s="197" t="s">
        <v>19</v>
      </c>
      <c r="D186" s="197" t="s">
        <v>126</v>
      </c>
      <c r="E186" s="18" t="s">
        <v>19</v>
      </c>
      <c r="F186" s="198">
        <v>772.56</v>
      </c>
      <c r="H186" s="33"/>
    </row>
    <row r="187" spans="2:8" s="1" customFormat="1" ht="16.9" customHeight="1">
      <c r="B187" s="33"/>
      <c r="C187" s="197" t="s">
        <v>19</v>
      </c>
      <c r="D187" s="197" t="s">
        <v>154</v>
      </c>
      <c r="E187" s="18" t="s">
        <v>19</v>
      </c>
      <c r="F187" s="198">
        <v>21.915</v>
      </c>
      <c r="H187" s="33"/>
    </row>
    <row r="188" spans="2:8" s="1" customFormat="1" ht="16.9" customHeight="1">
      <c r="B188" s="33"/>
      <c r="C188" s="197" t="s">
        <v>19</v>
      </c>
      <c r="D188" s="197" t="s">
        <v>157</v>
      </c>
      <c r="E188" s="18" t="s">
        <v>19</v>
      </c>
      <c r="F188" s="198">
        <v>2.024</v>
      </c>
      <c r="H188" s="33"/>
    </row>
    <row r="189" spans="2:8" s="1" customFormat="1" ht="16.9" customHeight="1">
      <c r="B189" s="33"/>
      <c r="C189" s="197" t="s">
        <v>19</v>
      </c>
      <c r="D189" s="197" t="s">
        <v>240</v>
      </c>
      <c r="E189" s="18" t="s">
        <v>19</v>
      </c>
      <c r="F189" s="198">
        <v>-17.649</v>
      </c>
      <c r="H189" s="33"/>
    </row>
    <row r="190" spans="2:8" s="1" customFormat="1" ht="16.9" customHeight="1">
      <c r="B190" s="33"/>
      <c r="C190" s="197" t="s">
        <v>133</v>
      </c>
      <c r="D190" s="197" t="s">
        <v>206</v>
      </c>
      <c r="E190" s="18" t="s">
        <v>19</v>
      </c>
      <c r="F190" s="198">
        <v>778.85</v>
      </c>
      <c r="H190" s="33"/>
    </row>
    <row r="191" spans="2:8" s="1" customFormat="1" ht="16.9" customHeight="1">
      <c r="B191" s="33"/>
      <c r="C191" s="199" t="s">
        <v>2950</v>
      </c>
      <c r="H191" s="33"/>
    </row>
    <row r="192" spans="2:8" s="1" customFormat="1" ht="16.9" customHeight="1">
      <c r="B192" s="33"/>
      <c r="C192" s="197" t="s">
        <v>235</v>
      </c>
      <c r="D192" s="197" t="s">
        <v>236</v>
      </c>
      <c r="E192" s="18" t="s">
        <v>128</v>
      </c>
      <c r="F192" s="198">
        <v>778.85</v>
      </c>
      <c r="H192" s="33"/>
    </row>
    <row r="193" spans="2:8" s="1" customFormat="1" ht="16.9" customHeight="1">
      <c r="B193" s="33"/>
      <c r="C193" s="197" t="s">
        <v>242</v>
      </c>
      <c r="D193" s="197" t="s">
        <v>243</v>
      </c>
      <c r="E193" s="18" t="s">
        <v>128</v>
      </c>
      <c r="F193" s="198">
        <v>4673.1</v>
      </c>
      <c r="H193" s="33"/>
    </row>
    <row r="194" spans="2:8" s="1" customFormat="1" ht="16.9" customHeight="1">
      <c r="B194" s="33"/>
      <c r="C194" s="197" t="s">
        <v>256</v>
      </c>
      <c r="D194" s="197" t="s">
        <v>257</v>
      </c>
      <c r="E194" s="18" t="s">
        <v>119</v>
      </c>
      <c r="F194" s="198">
        <v>1401.93</v>
      </c>
      <c r="H194" s="33"/>
    </row>
    <row r="195" spans="2:8" s="1" customFormat="1" ht="16.9" customHeight="1">
      <c r="B195" s="33"/>
      <c r="C195" s="193" t="s">
        <v>136</v>
      </c>
      <c r="D195" s="194" t="s">
        <v>137</v>
      </c>
      <c r="E195" s="195" t="s">
        <v>123</v>
      </c>
      <c r="F195" s="196">
        <v>324.1</v>
      </c>
      <c r="H195" s="33"/>
    </row>
    <row r="196" spans="2:8" s="1" customFormat="1" ht="16.9" customHeight="1">
      <c r="B196" s="33"/>
      <c r="C196" s="197" t="s">
        <v>19</v>
      </c>
      <c r="D196" s="197" t="s">
        <v>732</v>
      </c>
      <c r="E196" s="18" t="s">
        <v>19</v>
      </c>
      <c r="F196" s="198">
        <v>0</v>
      </c>
      <c r="H196" s="33"/>
    </row>
    <row r="197" spans="2:8" s="1" customFormat="1" ht="16.9" customHeight="1">
      <c r="B197" s="33"/>
      <c r="C197" s="197" t="s">
        <v>19</v>
      </c>
      <c r="D197" s="197" t="s">
        <v>753</v>
      </c>
      <c r="E197" s="18" t="s">
        <v>19</v>
      </c>
      <c r="F197" s="198">
        <v>246.5</v>
      </c>
      <c r="H197" s="33"/>
    </row>
    <row r="198" spans="2:8" s="1" customFormat="1" ht="16.9" customHeight="1">
      <c r="B198" s="33"/>
      <c r="C198" s="197" t="s">
        <v>19</v>
      </c>
      <c r="D198" s="197" t="s">
        <v>754</v>
      </c>
      <c r="E198" s="18" t="s">
        <v>19</v>
      </c>
      <c r="F198" s="198">
        <v>50.6</v>
      </c>
      <c r="H198" s="33"/>
    </row>
    <row r="199" spans="2:8" s="1" customFormat="1" ht="16.9" customHeight="1">
      <c r="B199" s="33"/>
      <c r="C199" s="197" t="s">
        <v>19</v>
      </c>
      <c r="D199" s="197" t="s">
        <v>755</v>
      </c>
      <c r="E199" s="18" t="s">
        <v>19</v>
      </c>
      <c r="F199" s="198">
        <v>27</v>
      </c>
      <c r="H199" s="33"/>
    </row>
    <row r="200" spans="2:8" s="1" customFormat="1" ht="16.9" customHeight="1">
      <c r="B200" s="33"/>
      <c r="C200" s="197" t="s">
        <v>136</v>
      </c>
      <c r="D200" s="197" t="s">
        <v>206</v>
      </c>
      <c r="E200" s="18" t="s">
        <v>19</v>
      </c>
      <c r="F200" s="198">
        <v>324.1</v>
      </c>
      <c r="H200" s="33"/>
    </row>
    <row r="201" spans="2:8" s="1" customFormat="1" ht="16.9" customHeight="1">
      <c r="B201" s="33"/>
      <c r="C201" s="199" t="s">
        <v>2950</v>
      </c>
      <c r="H201" s="33"/>
    </row>
    <row r="202" spans="2:8" s="1" customFormat="1" ht="16.9" customHeight="1">
      <c r="B202" s="33"/>
      <c r="C202" s="197" t="s">
        <v>299</v>
      </c>
      <c r="D202" s="197" t="s">
        <v>300</v>
      </c>
      <c r="E202" s="18" t="s">
        <v>123</v>
      </c>
      <c r="F202" s="198">
        <v>324.1</v>
      </c>
      <c r="H202" s="33"/>
    </row>
    <row r="203" spans="2:8" s="1" customFormat="1" ht="16.9" customHeight="1">
      <c r="B203" s="33"/>
      <c r="C203" s="197" t="s">
        <v>306</v>
      </c>
      <c r="D203" s="197" t="s">
        <v>307</v>
      </c>
      <c r="E203" s="18" t="s">
        <v>123</v>
      </c>
      <c r="F203" s="198">
        <v>324.1</v>
      </c>
      <c r="H203" s="33"/>
    </row>
    <row r="204" spans="2:8" s="1" customFormat="1" ht="16.9" customHeight="1">
      <c r="B204" s="33"/>
      <c r="C204" s="197" t="s">
        <v>329</v>
      </c>
      <c r="D204" s="197" t="s">
        <v>330</v>
      </c>
      <c r="E204" s="18" t="s">
        <v>123</v>
      </c>
      <c r="F204" s="198">
        <v>324.1</v>
      </c>
      <c r="H204" s="33"/>
    </row>
    <row r="205" spans="2:8" s="1" customFormat="1" ht="16.9" customHeight="1">
      <c r="B205" s="33"/>
      <c r="C205" s="197" t="s">
        <v>424</v>
      </c>
      <c r="D205" s="197" t="s">
        <v>425</v>
      </c>
      <c r="E205" s="18" t="s">
        <v>123</v>
      </c>
      <c r="F205" s="198">
        <v>324.1</v>
      </c>
      <c r="H205" s="33"/>
    </row>
    <row r="206" spans="2:8" s="1" customFormat="1" ht="16.9" customHeight="1">
      <c r="B206" s="33"/>
      <c r="C206" s="197" t="s">
        <v>436</v>
      </c>
      <c r="D206" s="197" t="s">
        <v>437</v>
      </c>
      <c r="E206" s="18" t="s">
        <v>128</v>
      </c>
      <c r="F206" s="198">
        <v>23.489</v>
      </c>
      <c r="H206" s="33"/>
    </row>
    <row r="207" spans="2:8" s="1" customFormat="1" ht="16.9" customHeight="1">
      <c r="B207" s="33"/>
      <c r="C207" s="197" t="s">
        <v>313</v>
      </c>
      <c r="D207" s="197" t="s">
        <v>314</v>
      </c>
      <c r="E207" s="18" t="s">
        <v>315</v>
      </c>
      <c r="F207" s="198">
        <v>1.296</v>
      </c>
      <c r="H207" s="33"/>
    </row>
    <row r="208" spans="2:8" s="1" customFormat="1" ht="16.9" customHeight="1">
      <c r="B208" s="33"/>
      <c r="C208" s="193" t="s">
        <v>140</v>
      </c>
      <c r="D208" s="194" t="s">
        <v>141</v>
      </c>
      <c r="E208" s="195" t="s">
        <v>123</v>
      </c>
      <c r="F208" s="196">
        <v>335.92</v>
      </c>
      <c r="H208" s="33"/>
    </row>
    <row r="209" spans="2:8" s="1" customFormat="1" ht="16.9" customHeight="1">
      <c r="B209" s="33"/>
      <c r="C209" s="197" t="s">
        <v>19</v>
      </c>
      <c r="D209" s="197" t="s">
        <v>732</v>
      </c>
      <c r="E209" s="18" t="s">
        <v>19</v>
      </c>
      <c r="F209" s="198">
        <v>0</v>
      </c>
      <c r="H209" s="33"/>
    </row>
    <row r="210" spans="2:8" s="1" customFormat="1" ht="16.9" customHeight="1">
      <c r="B210" s="33"/>
      <c r="C210" s="197" t="s">
        <v>19</v>
      </c>
      <c r="D210" s="197" t="s">
        <v>763</v>
      </c>
      <c r="E210" s="18" t="s">
        <v>19</v>
      </c>
      <c r="F210" s="198">
        <v>448.864</v>
      </c>
      <c r="H210" s="33"/>
    </row>
    <row r="211" spans="2:8" s="1" customFormat="1" ht="16.9" customHeight="1">
      <c r="B211" s="33"/>
      <c r="C211" s="197" t="s">
        <v>140</v>
      </c>
      <c r="D211" s="197" t="s">
        <v>206</v>
      </c>
      <c r="E211" s="18" t="s">
        <v>19</v>
      </c>
      <c r="F211" s="198">
        <v>448.864</v>
      </c>
      <c r="H211" s="33"/>
    </row>
    <row r="212" spans="2:8" s="1" customFormat="1" ht="16.9" customHeight="1">
      <c r="B212" s="33"/>
      <c r="C212" s="199" t="s">
        <v>2950</v>
      </c>
      <c r="H212" s="33"/>
    </row>
    <row r="213" spans="2:8" s="1" customFormat="1" ht="16.9" customHeight="1">
      <c r="B213" s="33"/>
      <c r="C213" s="197" t="s">
        <v>340</v>
      </c>
      <c r="D213" s="197" t="s">
        <v>341</v>
      </c>
      <c r="E213" s="18" t="s">
        <v>123</v>
      </c>
      <c r="F213" s="198">
        <v>448.864</v>
      </c>
      <c r="H213" s="33"/>
    </row>
    <row r="214" spans="2:8" s="1" customFormat="1" ht="16.9" customHeight="1">
      <c r="B214" s="33"/>
      <c r="C214" s="197" t="s">
        <v>320</v>
      </c>
      <c r="D214" s="197" t="s">
        <v>321</v>
      </c>
      <c r="E214" s="18" t="s">
        <v>123</v>
      </c>
      <c r="F214" s="198">
        <v>448.864</v>
      </c>
      <c r="H214" s="33"/>
    </row>
    <row r="215" spans="2:8" s="1" customFormat="1" ht="16.9" customHeight="1">
      <c r="B215" s="33"/>
      <c r="C215" s="197" t="s">
        <v>335</v>
      </c>
      <c r="D215" s="197" t="s">
        <v>336</v>
      </c>
      <c r="E215" s="18" t="s">
        <v>123</v>
      </c>
      <c r="F215" s="198">
        <v>448.864</v>
      </c>
      <c r="H215" s="33"/>
    </row>
    <row r="216" spans="2:8" s="1" customFormat="1" ht="16.9" customHeight="1">
      <c r="B216" s="33"/>
      <c r="C216" s="197" t="s">
        <v>430</v>
      </c>
      <c r="D216" s="197" t="s">
        <v>431</v>
      </c>
      <c r="E216" s="18" t="s">
        <v>123</v>
      </c>
      <c r="F216" s="198">
        <v>448.864</v>
      </c>
      <c r="H216" s="33"/>
    </row>
    <row r="217" spans="2:8" s="1" customFormat="1" ht="16.9" customHeight="1">
      <c r="B217" s="33"/>
      <c r="C217" s="197" t="s">
        <v>436</v>
      </c>
      <c r="D217" s="197" t="s">
        <v>437</v>
      </c>
      <c r="E217" s="18" t="s">
        <v>128</v>
      </c>
      <c r="F217" s="198">
        <v>23.489</v>
      </c>
      <c r="H217" s="33"/>
    </row>
    <row r="218" spans="2:8" s="1" customFormat="1" ht="16.9" customHeight="1">
      <c r="B218" s="33"/>
      <c r="C218" s="197" t="s">
        <v>313</v>
      </c>
      <c r="D218" s="197" t="s">
        <v>314</v>
      </c>
      <c r="E218" s="18" t="s">
        <v>315</v>
      </c>
      <c r="F218" s="198">
        <v>1.795</v>
      </c>
      <c r="H218" s="33"/>
    </row>
    <row r="219" spans="2:8" s="1" customFormat="1" ht="16.9" customHeight="1">
      <c r="B219" s="33"/>
      <c r="C219" s="193" t="s">
        <v>144</v>
      </c>
      <c r="D219" s="194" t="s">
        <v>145</v>
      </c>
      <c r="E219" s="195" t="s">
        <v>146</v>
      </c>
      <c r="F219" s="196">
        <v>1</v>
      </c>
      <c r="H219" s="33"/>
    </row>
    <row r="220" spans="2:8" s="1" customFormat="1" ht="16.9" customHeight="1">
      <c r="B220" s="33"/>
      <c r="C220" s="197" t="s">
        <v>19</v>
      </c>
      <c r="D220" s="197" t="s">
        <v>359</v>
      </c>
      <c r="E220" s="18" t="s">
        <v>19</v>
      </c>
      <c r="F220" s="198">
        <v>1</v>
      </c>
      <c r="H220" s="33"/>
    </row>
    <row r="221" spans="2:8" s="1" customFormat="1" ht="16.9" customHeight="1">
      <c r="B221" s="33"/>
      <c r="C221" s="197" t="s">
        <v>144</v>
      </c>
      <c r="D221" s="197" t="s">
        <v>206</v>
      </c>
      <c r="E221" s="18" t="s">
        <v>19</v>
      </c>
      <c r="F221" s="198">
        <v>1</v>
      </c>
      <c r="H221" s="33"/>
    </row>
    <row r="222" spans="2:8" s="1" customFormat="1" ht="16.9" customHeight="1">
      <c r="B222" s="33"/>
      <c r="C222" s="199" t="s">
        <v>2950</v>
      </c>
      <c r="H222" s="33"/>
    </row>
    <row r="223" spans="2:8" s="1" customFormat="1" ht="16.9" customHeight="1">
      <c r="B223" s="33"/>
      <c r="C223" s="197" t="s">
        <v>353</v>
      </c>
      <c r="D223" s="197" t="s">
        <v>354</v>
      </c>
      <c r="E223" s="18" t="s">
        <v>146</v>
      </c>
      <c r="F223" s="198">
        <v>1</v>
      </c>
      <c r="H223" s="33"/>
    </row>
    <row r="224" spans="2:8" s="1" customFormat="1" ht="16.9" customHeight="1">
      <c r="B224" s="33"/>
      <c r="C224" s="197" t="s">
        <v>347</v>
      </c>
      <c r="D224" s="197" t="s">
        <v>348</v>
      </c>
      <c r="E224" s="18" t="s">
        <v>146</v>
      </c>
      <c r="F224" s="198">
        <v>1</v>
      </c>
      <c r="H224" s="33"/>
    </row>
    <row r="225" spans="2:8" s="1" customFormat="1" ht="16.9" customHeight="1">
      <c r="B225" s="33"/>
      <c r="C225" s="197" t="s">
        <v>361</v>
      </c>
      <c r="D225" s="197" t="s">
        <v>362</v>
      </c>
      <c r="E225" s="18" t="s">
        <v>146</v>
      </c>
      <c r="F225" s="198">
        <v>1</v>
      </c>
      <c r="H225" s="33"/>
    </row>
    <row r="226" spans="2:8" s="1" customFormat="1" ht="16.9" customHeight="1">
      <c r="B226" s="33"/>
      <c r="C226" s="197" t="s">
        <v>372</v>
      </c>
      <c r="D226" s="197" t="s">
        <v>373</v>
      </c>
      <c r="E226" s="18" t="s">
        <v>146</v>
      </c>
      <c r="F226" s="198">
        <v>1</v>
      </c>
      <c r="H226" s="33"/>
    </row>
    <row r="227" spans="2:8" s="1" customFormat="1" ht="16.9" customHeight="1">
      <c r="B227" s="33"/>
      <c r="C227" s="197" t="s">
        <v>378</v>
      </c>
      <c r="D227" s="197" t="s">
        <v>379</v>
      </c>
      <c r="E227" s="18" t="s">
        <v>146</v>
      </c>
      <c r="F227" s="198">
        <v>1</v>
      </c>
      <c r="H227" s="33"/>
    </row>
    <row r="228" spans="2:8" s="1" customFormat="1" ht="16.9" customHeight="1">
      <c r="B228" s="33"/>
      <c r="C228" s="197" t="s">
        <v>382</v>
      </c>
      <c r="D228" s="197" t="s">
        <v>383</v>
      </c>
      <c r="E228" s="18" t="s">
        <v>146</v>
      </c>
      <c r="F228" s="198">
        <v>1</v>
      </c>
      <c r="H228" s="33"/>
    </row>
    <row r="229" spans="2:8" s="1" customFormat="1" ht="16.9" customHeight="1">
      <c r="B229" s="33"/>
      <c r="C229" s="197" t="s">
        <v>388</v>
      </c>
      <c r="D229" s="197" t="s">
        <v>389</v>
      </c>
      <c r="E229" s="18" t="s">
        <v>146</v>
      </c>
      <c r="F229" s="198">
        <v>1</v>
      </c>
      <c r="H229" s="33"/>
    </row>
    <row r="230" spans="2:8" s="1" customFormat="1" ht="16.9" customHeight="1">
      <c r="B230" s="33"/>
      <c r="C230" s="197" t="s">
        <v>401</v>
      </c>
      <c r="D230" s="197" t="s">
        <v>402</v>
      </c>
      <c r="E230" s="18" t="s">
        <v>123</v>
      </c>
      <c r="F230" s="198">
        <v>4</v>
      </c>
      <c r="H230" s="33"/>
    </row>
    <row r="231" spans="2:8" s="1" customFormat="1" ht="16.9" customHeight="1">
      <c r="B231" s="33"/>
      <c r="C231" s="197" t="s">
        <v>413</v>
      </c>
      <c r="D231" s="197" t="s">
        <v>414</v>
      </c>
      <c r="E231" s="18" t="s">
        <v>315</v>
      </c>
      <c r="F231" s="198">
        <v>0.3</v>
      </c>
      <c r="H231" s="33"/>
    </row>
    <row r="232" spans="2:8" s="1" customFormat="1" ht="16.9" customHeight="1">
      <c r="B232" s="33"/>
      <c r="C232" s="197" t="s">
        <v>436</v>
      </c>
      <c r="D232" s="197" t="s">
        <v>437</v>
      </c>
      <c r="E232" s="18" t="s">
        <v>128</v>
      </c>
      <c r="F232" s="198">
        <v>23.489</v>
      </c>
      <c r="H232" s="33"/>
    </row>
    <row r="233" spans="2:8" s="1" customFormat="1" ht="16.9" customHeight="1">
      <c r="B233" s="33"/>
      <c r="C233" s="197" t="s">
        <v>367</v>
      </c>
      <c r="D233" s="197" t="s">
        <v>368</v>
      </c>
      <c r="E233" s="18" t="s">
        <v>146</v>
      </c>
      <c r="F233" s="198">
        <v>3</v>
      </c>
      <c r="H233" s="33"/>
    </row>
    <row r="234" spans="2:8" s="1" customFormat="1" ht="16.9" customHeight="1">
      <c r="B234" s="33"/>
      <c r="C234" s="193" t="s">
        <v>147</v>
      </c>
      <c r="D234" s="194" t="s">
        <v>148</v>
      </c>
      <c r="E234" s="195" t="s">
        <v>149</v>
      </c>
      <c r="F234" s="196">
        <v>17.9</v>
      </c>
      <c r="H234" s="33"/>
    </row>
    <row r="235" spans="2:8" s="1" customFormat="1" ht="16.9" customHeight="1">
      <c r="B235" s="33"/>
      <c r="C235" s="197" t="s">
        <v>19</v>
      </c>
      <c r="D235" s="197" t="s">
        <v>813</v>
      </c>
      <c r="E235" s="18" t="s">
        <v>19</v>
      </c>
      <c r="F235" s="198">
        <v>0</v>
      </c>
      <c r="H235" s="33"/>
    </row>
    <row r="236" spans="2:8" s="1" customFormat="1" ht="16.9" customHeight="1">
      <c r="B236" s="33"/>
      <c r="C236" s="197" t="s">
        <v>19</v>
      </c>
      <c r="D236" s="197" t="s">
        <v>814</v>
      </c>
      <c r="E236" s="18" t="s">
        <v>19</v>
      </c>
      <c r="F236" s="198">
        <v>0</v>
      </c>
      <c r="H236" s="33"/>
    </row>
    <row r="237" spans="2:8" s="1" customFormat="1" ht="16.9" customHeight="1">
      <c r="B237" s="33"/>
      <c r="C237" s="197" t="s">
        <v>19</v>
      </c>
      <c r="D237" s="197" t="s">
        <v>718</v>
      </c>
      <c r="E237" s="18" t="s">
        <v>19</v>
      </c>
      <c r="F237" s="198">
        <v>17.9</v>
      </c>
      <c r="H237" s="33"/>
    </row>
    <row r="238" spans="2:8" s="1" customFormat="1" ht="16.9" customHeight="1">
      <c r="B238" s="33"/>
      <c r="C238" s="197" t="s">
        <v>147</v>
      </c>
      <c r="D238" s="197" t="s">
        <v>206</v>
      </c>
      <c r="E238" s="18" t="s">
        <v>19</v>
      </c>
      <c r="F238" s="198">
        <v>17.9</v>
      </c>
      <c r="H238" s="33"/>
    </row>
    <row r="239" spans="2:8" s="1" customFormat="1" ht="16.9" customHeight="1">
      <c r="B239" s="33"/>
      <c r="C239" s="199" t="s">
        <v>2950</v>
      </c>
      <c r="H239" s="33"/>
    </row>
    <row r="240" spans="2:8" s="1" customFormat="1" ht="16.9" customHeight="1">
      <c r="B240" s="33"/>
      <c r="C240" s="197" t="s">
        <v>537</v>
      </c>
      <c r="D240" s="197" t="s">
        <v>538</v>
      </c>
      <c r="E240" s="18" t="s">
        <v>149</v>
      </c>
      <c r="F240" s="198">
        <v>17.9</v>
      </c>
      <c r="H240" s="33"/>
    </row>
    <row r="241" spans="2:8" s="1" customFormat="1" ht="16.9" customHeight="1">
      <c r="B241" s="33"/>
      <c r="C241" s="197" t="s">
        <v>281</v>
      </c>
      <c r="D241" s="197" t="s">
        <v>282</v>
      </c>
      <c r="E241" s="18" t="s">
        <v>128</v>
      </c>
      <c r="F241" s="198">
        <v>9.98</v>
      </c>
      <c r="H241" s="33"/>
    </row>
    <row r="242" spans="2:8" s="1" customFormat="1" ht="16.9" customHeight="1">
      <c r="B242" s="33"/>
      <c r="C242" s="197" t="s">
        <v>465</v>
      </c>
      <c r="D242" s="197" t="s">
        <v>466</v>
      </c>
      <c r="E242" s="18" t="s">
        <v>128</v>
      </c>
      <c r="F242" s="198">
        <v>1.69</v>
      </c>
      <c r="H242" s="33"/>
    </row>
    <row r="243" spans="2:8" s="1" customFormat="1" ht="16.9" customHeight="1">
      <c r="B243" s="33"/>
      <c r="C243" s="197" t="s">
        <v>600</v>
      </c>
      <c r="D243" s="197" t="s">
        <v>601</v>
      </c>
      <c r="E243" s="18" t="s">
        <v>149</v>
      </c>
      <c r="F243" s="198">
        <v>26.1</v>
      </c>
      <c r="H243" s="33"/>
    </row>
    <row r="244" spans="2:8" s="1" customFormat="1" ht="16.9" customHeight="1">
      <c r="B244" s="33"/>
      <c r="C244" s="197" t="s">
        <v>675</v>
      </c>
      <c r="D244" s="197" t="s">
        <v>676</v>
      </c>
      <c r="E244" s="18" t="s">
        <v>149</v>
      </c>
      <c r="F244" s="198">
        <v>26.1</v>
      </c>
      <c r="H244" s="33"/>
    </row>
    <row r="245" spans="2:8" s="1" customFormat="1" ht="16.9" customHeight="1">
      <c r="B245" s="33"/>
      <c r="C245" s="193" t="s">
        <v>151</v>
      </c>
      <c r="D245" s="194" t="s">
        <v>152</v>
      </c>
      <c r="E245" s="195" t="s">
        <v>149</v>
      </c>
      <c r="F245" s="196">
        <v>6.3</v>
      </c>
      <c r="H245" s="33"/>
    </row>
    <row r="246" spans="2:8" s="1" customFormat="1" ht="16.9" customHeight="1">
      <c r="B246" s="33"/>
      <c r="C246" s="197" t="s">
        <v>19</v>
      </c>
      <c r="D246" s="197" t="s">
        <v>816</v>
      </c>
      <c r="E246" s="18" t="s">
        <v>19</v>
      </c>
      <c r="F246" s="198">
        <v>8.2</v>
      </c>
      <c r="H246" s="33"/>
    </row>
    <row r="247" spans="2:8" s="1" customFormat="1" ht="16.9" customHeight="1">
      <c r="B247" s="33"/>
      <c r="C247" s="197" t="s">
        <v>151</v>
      </c>
      <c r="D247" s="197" t="s">
        <v>206</v>
      </c>
      <c r="E247" s="18" t="s">
        <v>19</v>
      </c>
      <c r="F247" s="198">
        <v>8.2</v>
      </c>
      <c r="H247" s="33"/>
    </row>
    <row r="248" spans="2:8" s="1" customFormat="1" ht="16.9" customHeight="1">
      <c r="B248" s="33"/>
      <c r="C248" s="199" t="s">
        <v>2950</v>
      </c>
      <c r="H248" s="33"/>
    </row>
    <row r="249" spans="2:8" s="1" customFormat="1" ht="16.9" customHeight="1">
      <c r="B249" s="33"/>
      <c r="C249" s="197" t="s">
        <v>544</v>
      </c>
      <c r="D249" s="197" t="s">
        <v>545</v>
      </c>
      <c r="E249" s="18" t="s">
        <v>149</v>
      </c>
      <c r="F249" s="198">
        <v>8.2</v>
      </c>
      <c r="H249" s="33"/>
    </row>
    <row r="250" spans="2:8" s="1" customFormat="1" ht="16.9" customHeight="1">
      <c r="B250" s="33"/>
      <c r="C250" s="197" t="s">
        <v>600</v>
      </c>
      <c r="D250" s="197" t="s">
        <v>601</v>
      </c>
      <c r="E250" s="18" t="s">
        <v>149</v>
      </c>
      <c r="F250" s="198">
        <v>26.1</v>
      </c>
      <c r="H250" s="33"/>
    </row>
    <row r="251" spans="2:8" s="1" customFormat="1" ht="16.9" customHeight="1">
      <c r="B251" s="33"/>
      <c r="C251" s="197" t="s">
        <v>675</v>
      </c>
      <c r="D251" s="197" t="s">
        <v>676</v>
      </c>
      <c r="E251" s="18" t="s">
        <v>149</v>
      </c>
      <c r="F251" s="198">
        <v>26.1</v>
      </c>
      <c r="H251" s="33"/>
    </row>
    <row r="252" spans="2:8" s="1" customFormat="1" ht="16.9" customHeight="1">
      <c r="B252" s="33"/>
      <c r="C252" s="193" t="s">
        <v>154</v>
      </c>
      <c r="D252" s="194" t="s">
        <v>155</v>
      </c>
      <c r="E252" s="195" t="s">
        <v>128</v>
      </c>
      <c r="F252" s="196">
        <v>21.915</v>
      </c>
      <c r="H252" s="33"/>
    </row>
    <row r="253" spans="2:8" s="1" customFormat="1" ht="16.9" customHeight="1">
      <c r="B253" s="33"/>
      <c r="C253" s="197" t="s">
        <v>19</v>
      </c>
      <c r="D253" s="197" t="s">
        <v>732</v>
      </c>
      <c r="E253" s="18" t="s">
        <v>19</v>
      </c>
      <c r="F253" s="198">
        <v>0</v>
      </c>
      <c r="H253" s="33"/>
    </row>
    <row r="254" spans="2:8" s="1" customFormat="1" ht="16.9" customHeight="1">
      <c r="B254" s="33"/>
      <c r="C254" s="197" t="s">
        <v>19</v>
      </c>
      <c r="D254" s="197" t="s">
        <v>737</v>
      </c>
      <c r="E254" s="18" t="s">
        <v>19</v>
      </c>
      <c r="F254" s="198">
        <v>21.915</v>
      </c>
      <c r="H254" s="33"/>
    </row>
    <row r="255" spans="2:8" s="1" customFormat="1" ht="16.9" customHeight="1">
      <c r="B255" s="33"/>
      <c r="C255" s="197" t="s">
        <v>154</v>
      </c>
      <c r="D255" s="197" t="s">
        <v>206</v>
      </c>
      <c r="E255" s="18" t="s">
        <v>19</v>
      </c>
      <c r="F255" s="198">
        <v>21.915</v>
      </c>
      <c r="H255" s="33"/>
    </row>
    <row r="256" spans="2:8" s="1" customFormat="1" ht="16.9" customHeight="1">
      <c r="B256" s="33"/>
      <c r="C256" s="199" t="s">
        <v>2950</v>
      </c>
      <c r="H256" s="33"/>
    </row>
    <row r="257" spans="2:8" s="1" customFormat="1" ht="16.9" customHeight="1">
      <c r="B257" s="33"/>
      <c r="C257" s="197" t="s">
        <v>221</v>
      </c>
      <c r="D257" s="197" t="s">
        <v>222</v>
      </c>
      <c r="E257" s="18" t="s">
        <v>128</v>
      </c>
      <c r="F257" s="198">
        <v>21.915</v>
      </c>
      <c r="H257" s="33"/>
    </row>
    <row r="258" spans="2:8" s="1" customFormat="1" ht="16.9" customHeight="1">
      <c r="B258" s="33"/>
      <c r="C258" s="197" t="s">
        <v>235</v>
      </c>
      <c r="D258" s="197" t="s">
        <v>236</v>
      </c>
      <c r="E258" s="18" t="s">
        <v>128</v>
      </c>
      <c r="F258" s="198">
        <v>778.85</v>
      </c>
      <c r="H258" s="33"/>
    </row>
    <row r="259" spans="2:8" s="1" customFormat="1" ht="16.9" customHeight="1">
      <c r="B259" s="33"/>
      <c r="C259" s="197" t="s">
        <v>270</v>
      </c>
      <c r="D259" s="197" t="s">
        <v>271</v>
      </c>
      <c r="E259" s="18" t="s">
        <v>128</v>
      </c>
      <c r="F259" s="198">
        <v>17.649</v>
      </c>
      <c r="H259" s="33"/>
    </row>
    <row r="260" spans="2:8" s="1" customFormat="1" ht="16.9" customHeight="1">
      <c r="B260" s="33"/>
      <c r="C260" s="193" t="s">
        <v>157</v>
      </c>
      <c r="D260" s="194" t="s">
        <v>158</v>
      </c>
      <c r="E260" s="195" t="s">
        <v>128</v>
      </c>
      <c r="F260" s="196">
        <v>2.024</v>
      </c>
      <c r="H260" s="33"/>
    </row>
    <row r="261" spans="2:8" s="1" customFormat="1" ht="16.9" customHeight="1">
      <c r="B261" s="33"/>
      <c r="C261" s="197" t="s">
        <v>19</v>
      </c>
      <c r="D261" s="197" t="s">
        <v>732</v>
      </c>
      <c r="E261" s="18" t="s">
        <v>19</v>
      </c>
      <c r="F261" s="198">
        <v>0</v>
      </c>
      <c r="H261" s="33"/>
    </row>
    <row r="262" spans="2:8" s="1" customFormat="1" ht="16.9" customHeight="1">
      <c r="B262" s="33"/>
      <c r="C262" s="197" t="s">
        <v>19</v>
      </c>
      <c r="D262" s="197" t="s">
        <v>735</v>
      </c>
      <c r="E262" s="18" t="s">
        <v>19</v>
      </c>
      <c r="F262" s="198">
        <v>2.024</v>
      </c>
      <c r="H262" s="33"/>
    </row>
    <row r="263" spans="2:8" s="1" customFormat="1" ht="16.9" customHeight="1">
      <c r="B263" s="33"/>
      <c r="C263" s="197" t="s">
        <v>157</v>
      </c>
      <c r="D263" s="197" t="s">
        <v>206</v>
      </c>
      <c r="E263" s="18" t="s">
        <v>19</v>
      </c>
      <c r="F263" s="198">
        <v>2.024</v>
      </c>
      <c r="H263" s="33"/>
    </row>
    <row r="264" spans="2:8" s="1" customFormat="1" ht="16.9" customHeight="1">
      <c r="B264" s="33"/>
      <c r="C264" s="199" t="s">
        <v>2950</v>
      </c>
      <c r="H264" s="33"/>
    </row>
    <row r="265" spans="2:8" s="1" customFormat="1" ht="16.9" customHeight="1">
      <c r="B265" s="33"/>
      <c r="C265" s="197" t="s">
        <v>215</v>
      </c>
      <c r="D265" s="197" t="s">
        <v>216</v>
      </c>
      <c r="E265" s="18" t="s">
        <v>128</v>
      </c>
      <c r="F265" s="198">
        <v>2.024</v>
      </c>
      <c r="H265" s="33"/>
    </row>
    <row r="266" spans="2:8" s="1" customFormat="1" ht="16.9" customHeight="1">
      <c r="B266" s="33"/>
      <c r="C266" s="197" t="s">
        <v>235</v>
      </c>
      <c r="D266" s="197" t="s">
        <v>236</v>
      </c>
      <c r="E266" s="18" t="s">
        <v>128</v>
      </c>
      <c r="F266" s="198">
        <v>778.85</v>
      </c>
      <c r="H266" s="33"/>
    </row>
    <row r="267" spans="2:8" s="1" customFormat="1" ht="16.9" customHeight="1">
      <c r="B267" s="33"/>
      <c r="C267" s="193" t="s">
        <v>205</v>
      </c>
      <c r="D267" s="194" t="s">
        <v>1909</v>
      </c>
      <c r="E267" s="195" t="s">
        <v>123</v>
      </c>
      <c r="F267" s="196">
        <v>728.7</v>
      </c>
      <c r="H267" s="33"/>
    </row>
    <row r="268" spans="2:8" s="1" customFormat="1" ht="16.9" customHeight="1">
      <c r="B268" s="33"/>
      <c r="C268" s="197" t="s">
        <v>19</v>
      </c>
      <c r="D268" s="197" t="s">
        <v>730</v>
      </c>
      <c r="E268" s="18" t="s">
        <v>19</v>
      </c>
      <c r="F268" s="198">
        <v>728.7</v>
      </c>
      <c r="H268" s="33"/>
    </row>
    <row r="269" spans="2:8" s="1" customFormat="1" ht="16.9" customHeight="1">
      <c r="B269" s="33"/>
      <c r="C269" s="197" t="s">
        <v>205</v>
      </c>
      <c r="D269" s="197" t="s">
        <v>206</v>
      </c>
      <c r="E269" s="18" t="s">
        <v>19</v>
      </c>
      <c r="F269" s="198">
        <v>728.7</v>
      </c>
      <c r="H269" s="33"/>
    </row>
    <row r="270" spans="2:8" s="1" customFormat="1" ht="16.9" customHeight="1">
      <c r="B270" s="33"/>
      <c r="C270" s="193" t="s">
        <v>160</v>
      </c>
      <c r="D270" s="194" t="s">
        <v>161</v>
      </c>
      <c r="E270" s="195" t="s">
        <v>128</v>
      </c>
      <c r="F270" s="196">
        <v>23.489</v>
      </c>
      <c r="H270" s="33"/>
    </row>
    <row r="271" spans="2:8" s="1" customFormat="1" ht="16.9" customHeight="1">
      <c r="B271" s="33"/>
      <c r="C271" s="197" t="s">
        <v>19</v>
      </c>
      <c r="D271" s="197" t="s">
        <v>441</v>
      </c>
      <c r="E271" s="18" t="s">
        <v>19</v>
      </c>
      <c r="F271" s="198">
        <v>0.3</v>
      </c>
      <c r="H271" s="33"/>
    </row>
    <row r="272" spans="2:8" s="1" customFormat="1" ht="16.9" customHeight="1">
      <c r="B272" s="33"/>
      <c r="C272" s="197" t="s">
        <v>19</v>
      </c>
      <c r="D272" s="197" t="s">
        <v>781</v>
      </c>
      <c r="E272" s="18" t="s">
        <v>19</v>
      </c>
      <c r="F272" s="198">
        <v>23.189</v>
      </c>
      <c r="H272" s="33"/>
    </row>
    <row r="273" spans="2:8" s="1" customFormat="1" ht="16.9" customHeight="1">
      <c r="B273" s="33"/>
      <c r="C273" s="197" t="s">
        <v>160</v>
      </c>
      <c r="D273" s="197" t="s">
        <v>206</v>
      </c>
      <c r="E273" s="18" t="s">
        <v>19</v>
      </c>
      <c r="F273" s="198">
        <v>23.489</v>
      </c>
      <c r="H273" s="33"/>
    </row>
    <row r="274" spans="2:8" s="1" customFormat="1" ht="16.9" customHeight="1">
      <c r="B274" s="33"/>
      <c r="C274" s="199" t="s">
        <v>2950</v>
      </c>
      <c r="H274" s="33"/>
    </row>
    <row r="275" spans="2:8" s="1" customFormat="1" ht="16.9" customHeight="1">
      <c r="B275" s="33"/>
      <c r="C275" s="197" t="s">
        <v>436</v>
      </c>
      <c r="D275" s="197" t="s">
        <v>437</v>
      </c>
      <c r="E275" s="18" t="s">
        <v>128</v>
      </c>
      <c r="F275" s="198">
        <v>23.489</v>
      </c>
      <c r="H275" s="33"/>
    </row>
    <row r="276" spans="2:8" s="1" customFormat="1" ht="16.9" customHeight="1">
      <c r="B276" s="33"/>
      <c r="C276" s="197" t="s">
        <v>444</v>
      </c>
      <c r="D276" s="197" t="s">
        <v>445</v>
      </c>
      <c r="E276" s="18" t="s">
        <v>128</v>
      </c>
      <c r="F276" s="198">
        <v>23.489</v>
      </c>
      <c r="H276" s="33"/>
    </row>
    <row r="277" spans="2:8" s="1" customFormat="1" ht="16.9" customHeight="1">
      <c r="B277" s="33"/>
      <c r="C277" s="197" t="s">
        <v>450</v>
      </c>
      <c r="D277" s="197" t="s">
        <v>451</v>
      </c>
      <c r="E277" s="18" t="s">
        <v>128</v>
      </c>
      <c r="F277" s="198">
        <v>23.489</v>
      </c>
      <c r="H277" s="33"/>
    </row>
    <row r="278" spans="2:8" s="1" customFormat="1" ht="16.9" customHeight="1">
      <c r="B278" s="33"/>
      <c r="C278" s="193" t="s">
        <v>163</v>
      </c>
      <c r="D278" s="194" t="s">
        <v>164</v>
      </c>
      <c r="E278" s="195" t="s">
        <v>128</v>
      </c>
      <c r="F278" s="196">
        <v>17.649</v>
      </c>
      <c r="H278" s="33"/>
    </row>
    <row r="279" spans="2:8" s="1" customFormat="1" ht="16.9" customHeight="1">
      <c r="B279" s="33"/>
      <c r="C279" s="197" t="s">
        <v>19</v>
      </c>
      <c r="D279" s="197" t="s">
        <v>154</v>
      </c>
      <c r="E279" s="18" t="s">
        <v>19</v>
      </c>
      <c r="F279" s="198">
        <v>21.915</v>
      </c>
      <c r="H279" s="33"/>
    </row>
    <row r="280" spans="2:8" s="1" customFormat="1" ht="16.9" customHeight="1">
      <c r="B280" s="33"/>
      <c r="C280" s="197" t="s">
        <v>19</v>
      </c>
      <c r="D280" s="197" t="s">
        <v>745</v>
      </c>
      <c r="E280" s="18" t="s">
        <v>19</v>
      </c>
      <c r="F280" s="198">
        <v>-2.086</v>
      </c>
      <c r="H280" s="33"/>
    </row>
    <row r="281" spans="2:8" s="1" customFormat="1" ht="16.9" customHeight="1">
      <c r="B281" s="33"/>
      <c r="C281" s="197" t="s">
        <v>19</v>
      </c>
      <c r="D281" s="197" t="s">
        <v>276</v>
      </c>
      <c r="E281" s="18" t="s">
        <v>19</v>
      </c>
      <c r="F281" s="198">
        <v>-0.177</v>
      </c>
      <c r="H281" s="33"/>
    </row>
    <row r="282" spans="2:8" s="1" customFormat="1" ht="16.9" customHeight="1">
      <c r="B282" s="33"/>
      <c r="C282" s="197" t="s">
        <v>19</v>
      </c>
      <c r="D282" s="197" t="s">
        <v>746</v>
      </c>
      <c r="E282" s="18" t="s">
        <v>19</v>
      </c>
      <c r="F282" s="198">
        <v>-0.567</v>
      </c>
      <c r="H282" s="33"/>
    </row>
    <row r="283" spans="2:8" s="1" customFormat="1" ht="16.9" customHeight="1">
      <c r="B283" s="33"/>
      <c r="C283" s="197" t="s">
        <v>19</v>
      </c>
      <c r="D283" s="197" t="s">
        <v>747</v>
      </c>
      <c r="E283" s="18" t="s">
        <v>19</v>
      </c>
      <c r="F283" s="198">
        <v>-0.536</v>
      </c>
      <c r="H283" s="33"/>
    </row>
    <row r="284" spans="2:8" s="1" customFormat="1" ht="16.9" customHeight="1">
      <c r="B284" s="33"/>
      <c r="C284" s="197" t="s">
        <v>19</v>
      </c>
      <c r="D284" s="197" t="s">
        <v>279</v>
      </c>
      <c r="E284" s="18" t="s">
        <v>19</v>
      </c>
      <c r="F284" s="198">
        <v>-0.9</v>
      </c>
      <c r="H284" s="33"/>
    </row>
    <row r="285" spans="2:8" s="1" customFormat="1" ht="16.9" customHeight="1">
      <c r="B285" s="33"/>
      <c r="C285" s="197" t="s">
        <v>163</v>
      </c>
      <c r="D285" s="197" t="s">
        <v>206</v>
      </c>
      <c r="E285" s="18" t="s">
        <v>19</v>
      </c>
      <c r="F285" s="198">
        <v>17.649</v>
      </c>
      <c r="H285" s="33"/>
    </row>
    <row r="286" spans="2:8" s="1" customFormat="1" ht="16.9" customHeight="1">
      <c r="B286" s="33"/>
      <c r="C286" s="199" t="s">
        <v>2950</v>
      </c>
      <c r="H286" s="33"/>
    </row>
    <row r="287" spans="2:8" s="1" customFormat="1" ht="16.9" customHeight="1">
      <c r="B287" s="33"/>
      <c r="C287" s="197" t="s">
        <v>270</v>
      </c>
      <c r="D287" s="197" t="s">
        <v>271</v>
      </c>
      <c r="E287" s="18" t="s">
        <v>128</v>
      </c>
      <c r="F287" s="198">
        <v>17.649</v>
      </c>
      <c r="H287" s="33"/>
    </row>
    <row r="288" spans="2:8" s="1" customFormat="1" ht="16.9" customHeight="1">
      <c r="B288" s="33"/>
      <c r="C288" s="197" t="s">
        <v>228</v>
      </c>
      <c r="D288" s="197" t="s">
        <v>229</v>
      </c>
      <c r="E288" s="18" t="s">
        <v>128</v>
      </c>
      <c r="F288" s="198">
        <v>35.298</v>
      </c>
      <c r="H288" s="33"/>
    </row>
    <row r="289" spans="2:8" s="1" customFormat="1" ht="16.9" customHeight="1">
      <c r="B289" s="33"/>
      <c r="C289" s="197" t="s">
        <v>235</v>
      </c>
      <c r="D289" s="197" t="s">
        <v>236</v>
      </c>
      <c r="E289" s="18" t="s">
        <v>128</v>
      </c>
      <c r="F289" s="198">
        <v>778.85</v>
      </c>
      <c r="H289" s="33"/>
    </row>
    <row r="290" spans="2:8" s="1" customFormat="1" ht="16.9" customHeight="1">
      <c r="B290" s="33"/>
      <c r="C290" s="197" t="s">
        <v>249</v>
      </c>
      <c r="D290" s="197" t="s">
        <v>250</v>
      </c>
      <c r="E290" s="18" t="s">
        <v>128</v>
      </c>
      <c r="F290" s="198">
        <v>17.649</v>
      </c>
      <c r="H290" s="33"/>
    </row>
    <row r="291" spans="2:8" s="1" customFormat="1" ht="16.9" customHeight="1">
      <c r="B291" s="33"/>
      <c r="C291" s="197" t="s">
        <v>263</v>
      </c>
      <c r="D291" s="197" t="s">
        <v>264</v>
      </c>
      <c r="E291" s="18" t="s">
        <v>128</v>
      </c>
      <c r="F291" s="198">
        <v>17.649</v>
      </c>
      <c r="H291" s="33"/>
    </row>
    <row r="292" spans="2:8" s="1" customFormat="1" ht="26.45" customHeight="1">
      <c r="B292" s="33"/>
      <c r="C292" s="192" t="s">
        <v>2952</v>
      </c>
      <c r="D292" s="192" t="s">
        <v>91</v>
      </c>
      <c r="H292" s="33"/>
    </row>
    <row r="293" spans="2:8" s="1" customFormat="1" ht="16.9" customHeight="1">
      <c r="B293" s="33"/>
      <c r="C293" s="193" t="s">
        <v>965</v>
      </c>
      <c r="D293" s="194" t="s">
        <v>966</v>
      </c>
      <c r="E293" s="195" t="s">
        <v>123</v>
      </c>
      <c r="F293" s="196">
        <v>226.43</v>
      </c>
      <c r="H293" s="33"/>
    </row>
    <row r="294" spans="2:8" s="1" customFormat="1" ht="16.9" customHeight="1">
      <c r="B294" s="33"/>
      <c r="C294" s="197" t="s">
        <v>19</v>
      </c>
      <c r="D294" s="197" t="s">
        <v>1008</v>
      </c>
      <c r="E294" s="18" t="s">
        <v>19</v>
      </c>
      <c r="F294" s="198">
        <v>0</v>
      </c>
      <c r="H294" s="33"/>
    </row>
    <row r="295" spans="2:8" s="1" customFormat="1" ht="16.9" customHeight="1">
      <c r="B295" s="33"/>
      <c r="C295" s="197" t="s">
        <v>19</v>
      </c>
      <c r="D295" s="197" t="s">
        <v>1067</v>
      </c>
      <c r="E295" s="18" t="s">
        <v>19</v>
      </c>
      <c r="F295" s="198">
        <v>42.48</v>
      </c>
      <c r="H295" s="33"/>
    </row>
    <row r="296" spans="2:8" s="1" customFormat="1" ht="16.9" customHeight="1">
      <c r="B296" s="33"/>
      <c r="C296" s="197" t="s">
        <v>19</v>
      </c>
      <c r="D296" s="197" t="s">
        <v>1068</v>
      </c>
      <c r="E296" s="18" t="s">
        <v>19</v>
      </c>
      <c r="F296" s="198">
        <v>86.31</v>
      </c>
      <c r="H296" s="33"/>
    </row>
    <row r="297" spans="2:8" s="1" customFormat="1" ht="16.9" customHeight="1">
      <c r="B297" s="33"/>
      <c r="C297" s="197" t="s">
        <v>19</v>
      </c>
      <c r="D297" s="197" t="s">
        <v>1069</v>
      </c>
      <c r="E297" s="18" t="s">
        <v>19</v>
      </c>
      <c r="F297" s="198">
        <v>97.64</v>
      </c>
      <c r="H297" s="33"/>
    </row>
    <row r="298" spans="2:8" s="1" customFormat="1" ht="16.9" customHeight="1">
      <c r="B298" s="33"/>
      <c r="C298" s="197" t="s">
        <v>965</v>
      </c>
      <c r="D298" s="197" t="s">
        <v>206</v>
      </c>
      <c r="E298" s="18" t="s">
        <v>19</v>
      </c>
      <c r="F298" s="198">
        <v>226.43</v>
      </c>
      <c r="H298" s="33"/>
    </row>
    <row r="299" spans="2:8" s="1" customFormat="1" ht="16.9" customHeight="1">
      <c r="B299" s="33"/>
      <c r="C299" s="199" t="s">
        <v>2950</v>
      </c>
      <c r="H299" s="33"/>
    </row>
    <row r="300" spans="2:8" s="1" customFormat="1" ht="16.9" customHeight="1">
      <c r="B300" s="33"/>
      <c r="C300" s="197" t="s">
        <v>1062</v>
      </c>
      <c r="D300" s="197" t="s">
        <v>1063</v>
      </c>
      <c r="E300" s="18" t="s">
        <v>123</v>
      </c>
      <c r="F300" s="198">
        <v>226.43</v>
      </c>
      <c r="H300" s="33"/>
    </row>
    <row r="301" spans="2:8" s="1" customFormat="1" ht="16.9" customHeight="1">
      <c r="B301" s="33"/>
      <c r="C301" s="197" t="s">
        <v>1070</v>
      </c>
      <c r="D301" s="197" t="s">
        <v>1071</v>
      </c>
      <c r="E301" s="18" t="s">
        <v>123</v>
      </c>
      <c r="F301" s="198">
        <v>271.716</v>
      </c>
      <c r="H301" s="33"/>
    </row>
    <row r="302" spans="2:8" s="1" customFormat="1" ht="16.9" customHeight="1">
      <c r="B302" s="33"/>
      <c r="C302" s="193" t="s">
        <v>117</v>
      </c>
      <c r="D302" s="194" t="s">
        <v>118</v>
      </c>
      <c r="E302" s="195" t="s">
        <v>119</v>
      </c>
      <c r="F302" s="196">
        <v>0.9</v>
      </c>
      <c r="H302" s="33"/>
    </row>
    <row r="303" spans="2:8" s="1" customFormat="1" ht="16.9" customHeight="1">
      <c r="B303" s="33"/>
      <c r="C303" s="197" t="s">
        <v>19</v>
      </c>
      <c r="D303" s="197" t="s">
        <v>418</v>
      </c>
      <c r="E303" s="18" t="s">
        <v>19</v>
      </c>
      <c r="F303" s="198">
        <v>0.9</v>
      </c>
      <c r="H303" s="33"/>
    </row>
    <row r="304" spans="2:8" s="1" customFormat="1" ht="16.9" customHeight="1">
      <c r="B304" s="33"/>
      <c r="C304" s="197" t="s">
        <v>117</v>
      </c>
      <c r="D304" s="197" t="s">
        <v>206</v>
      </c>
      <c r="E304" s="18" t="s">
        <v>19</v>
      </c>
      <c r="F304" s="198">
        <v>0.9</v>
      </c>
      <c r="H304" s="33"/>
    </row>
    <row r="305" spans="2:8" s="1" customFormat="1" ht="16.9" customHeight="1">
      <c r="B305" s="33"/>
      <c r="C305" s="199" t="s">
        <v>2950</v>
      </c>
      <c r="H305" s="33"/>
    </row>
    <row r="306" spans="2:8" s="1" customFormat="1" ht="16.9" customHeight="1">
      <c r="B306" s="33"/>
      <c r="C306" s="197" t="s">
        <v>413</v>
      </c>
      <c r="D306" s="197" t="s">
        <v>414</v>
      </c>
      <c r="E306" s="18" t="s">
        <v>315</v>
      </c>
      <c r="F306" s="198">
        <v>0.9</v>
      </c>
      <c r="H306" s="33"/>
    </row>
    <row r="307" spans="2:8" s="1" customFormat="1" ht="16.9" customHeight="1">
      <c r="B307" s="33"/>
      <c r="C307" s="197" t="s">
        <v>420</v>
      </c>
      <c r="D307" s="197" t="s">
        <v>421</v>
      </c>
      <c r="E307" s="18" t="s">
        <v>315</v>
      </c>
      <c r="F307" s="198">
        <v>0.9</v>
      </c>
      <c r="H307" s="33"/>
    </row>
    <row r="308" spans="2:8" s="1" customFormat="1" ht="16.9" customHeight="1">
      <c r="B308" s="33"/>
      <c r="C308" s="193" t="s">
        <v>121</v>
      </c>
      <c r="D308" s="194" t="s">
        <v>122</v>
      </c>
      <c r="E308" s="195" t="s">
        <v>123</v>
      </c>
      <c r="F308" s="196">
        <v>12</v>
      </c>
      <c r="H308" s="33"/>
    </row>
    <row r="309" spans="2:8" s="1" customFormat="1" ht="16.9" customHeight="1">
      <c r="B309" s="33"/>
      <c r="C309" s="197" t="s">
        <v>121</v>
      </c>
      <c r="D309" s="197" t="s">
        <v>406</v>
      </c>
      <c r="E309" s="18" t="s">
        <v>19</v>
      </c>
      <c r="F309" s="198">
        <v>12</v>
      </c>
      <c r="H309" s="33"/>
    </row>
    <row r="310" spans="2:8" s="1" customFormat="1" ht="16.9" customHeight="1">
      <c r="B310" s="33"/>
      <c r="C310" s="199" t="s">
        <v>2950</v>
      </c>
      <c r="H310" s="33"/>
    </row>
    <row r="311" spans="2:8" s="1" customFormat="1" ht="16.9" customHeight="1">
      <c r="B311" s="33"/>
      <c r="C311" s="197" t="s">
        <v>401</v>
      </c>
      <c r="D311" s="197" t="s">
        <v>402</v>
      </c>
      <c r="E311" s="18" t="s">
        <v>123</v>
      </c>
      <c r="F311" s="198">
        <v>12</v>
      </c>
      <c r="H311" s="33"/>
    </row>
    <row r="312" spans="2:8" s="1" customFormat="1" ht="16.9" customHeight="1">
      <c r="B312" s="33"/>
      <c r="C312" s="197" t="s">
        <v>408</v>
      </c>
      <c r="D312" s="197" t="s">
        <v>409</v>
      </c>
      <c r="E312" s="18" t="s">
        <v>128</v>
      </c>
      <c r="F312" s="198">
        <v>1.8</v>
      </c>
      <c r="H312" s="33"/>
    </row>
    <row r="313" spans="2:8" s="1" customFormat="1" ht="16.9" customHeight="1">
      <c r="B313" s="33"/>
      <c r="C313" s="193" t="s">
        <v>126</v>
      </c>
      <c r="D313" s="194" t="s">
        <v>127</v>
      </c>
      <c r="E313" s="195" t="s">
        <v>128</v>
      </c>
      <c r="F313" s="196">
        <v>199.194</v>
      </c>
      <c r="H313" s="33"/>
    </row>
    <row r="314" spans="2:8" s="1" customFormat="1" ht="16.9" customHeight="1">
      <c r="B314" s="33"/>
      <c r="C314" s="197" t="s">
        <v>19</v>
      </c>
      <c r="D314" s="197" t="s">
        <v>998</v>
      </c>
      <c r="E314" s="18" t="s">
        <v>19</v>
      </c>
      <c r="F314" s="198">
        <v>0</v>
      </c>
      <c r="H314" s="33"/>
    </row>
    <row r="315" spans="2:8" s="1" customFormat="1" ht="16.9" customHeight="1">
      <c r="B315" s="33"/>
      <c r="C315" s="197" t="s">
        <v>19</v>
      </c>
      <c r="D315" s="197" t="s">
        <v>999</v>
      </c>
      <c r="E315" s="18" t="s">
        <v>19</v>
      </c>
      <c r="F315" s="198">
        <v>172.886</v>
      </c>
      <c r="H315" s="33"/>
    </row>
    <row r="316" spans="2:8" s="1" customFormat="1" ht="16.9" customHeight="1">
      <c r="B316" s="33"/>
      <c r="C316" s="197" t="s">
        <v>19</v>
      </c>
      <c r="D316" s="197" t="s">
        <v>1000</v>
      </c>
      <c r="E316" s="18" t="s">
        <v>19</v>
      </c>
      <c r="F316" s="198">
        <v>26.308</v>
      </c>
      <c r="H316" s="33"/>
    </row>
    <row r="317" spans="2:8" s="1" customFormat="1" ht="16.9" customHeight="1">
      <c r="B317" s="33"/>
      <c r="C317" s="197" t="s">
        <v>126</v>
      </c>
      <c r="D317" s="197" t="s">
        <v>206</v>
      </c>
      <c r="E317" s="18" t="s">
        <v>19</v>
      </c>
      <c r="F317" s="198">
        <v>199.194</v>
      </c>
      <c r="H317" s="33"/>
    </row>
    <row r="318" spans="2:8" s="1" customFormat="1" ht="16.9" customHeight="1">
      <c r="B318" s="33"/>
      <c r="C318" s="199" t="s">
        <v>2950</v>
      </c>
      <c r="H318" s="33"/>
    </row>
    <row r="319" spans="2:8" s="1" customFormat="1" ht="16.9" customHeight="1">
      <c r="B319" s="33"/>
      <c r="C319" s="197" t="s">
        <v>993</v>
      </c>
      <c r="D319" s="197" t="s">
        <v>994</v>
      </c>
      <c r="E319" s="18" t="s">
        <v>128</v>
      </c>
      <c r="F319" s="198">
        <v>199.194</v>
      </c>
      <c r="H319" s="33"/>
    </row>
    <row r="320" spans="2:8" s="1" customFormat="1" ht="16.9" customHeight="1">
      <c r="B320" s="33"/>
      <c r="C320" s="197" t="s">
        <v>235</v>
      </c>
      <c r="D320" s="197" t="s">
        <v>236</v>
      </c>
      <c r="E320" s="18" t="s">
        <v>128</v>
      </c>
      <c r="F320" s="198">
        <v>55.439</v>
      </c>
      <c r="H320" s="33"/>
    </row>
    <row r="321" spans="2:8" s="1" customFormat="1" ht="16.9" customHeight="1">
      <c r="B321" s="33"/>
      <c r="C321" s="197" t="s">
        <v>270</v>
      </c>
      <c r="D321" s="197" t="s">
        <v>271</v>
      </c>
      <c r="E321" s="18" t="s">
        <v>128</v>
      </c>
      <c r="F321" s="198">
        <v>143.755</v>
      </c>
      <c r="H321" s="33"/>
    </row>
    <row r="322" spans="2:8" s="1" customFormat="1" ht="16.9" customHeight="1">
      <c r="B322" s="33"/>
      <c r="C322" s="193" t="s">
        <v>130</v>
      </c>
      <c r="D322" s="194" t="s">
        <v>131</v>
      </c>
      <c r="E322" s="195" t="s">
        <v>128</v>
      </c>
      <c r="F322" s="196">
        <v>3.536</v>
      </c>
      <c r="H322" s="33"/>
    </row>
    <row r="323" spans="2:8" s="1" customFormat="1" ht="16.9" customHeight="1">
      <c r="B323" s="33"/>
      <c r="C323" s="197" t="s">
        <v>19</v>
      </c>
      <c r="D323" s="197" t="s">
        <v>1015</v>
      </c>
      <c r="E323" s="18" t="s">
        <v>19</v>
      </c>
      <c r="F323" s="198">
        <v>0</v>
      </c>
      <c r="H323" s="33"/>
    </row>
    <row r="324" spans="2:8" s="1" customFormat="1" ht="16.9" customHeight="1">
      <c r="B324" s="33"/>
      <c r="C324" s="197" t="s">
        <v>19</v>
      </c>
      <c r="D324" s="197" t="s">
        <v>1016</v>
      </c>
      <c r="E324" s="18" t="s">
        <v>19</v>
      </c>
      <c r="F324" s="198">
        <v>1.186</v>
      </c>
      <c r="H324" s="33"/>
    </row>
    <row r="325" spans="2:8" s="1" customFormat="1" ht="16.9" customHeight="1">
      <c r="B325" s="33"/>
      <c r="C325" s="197" t="s">
        <v>19</v>
      </c>
      <c r="D325" s="197" t="s">
        <v>1017</v>
      </c>
      <c r="E325" s="18" t="s">
        <v>19</v>
      </c>
      <c r="F325" s="198">
        <v>-0.058</v>
      </c>
      <c r="H325" s="33"/>
    </row>
    <row r="326" spans="2:8" s="1" customFormat="1" ht="16.9" customHeight="1">
      <c r="B326" s="33"/>
      <c r="C326" s="197" t="s">
        <v>19</v>
      </c>
      <c r="D326" s="197" t="s">
        <v>1019</v>
      </c>
      <c r="E326" s="18" t="s">
        <v>19</v>
      </c>
      <c r="F326" s="198">
        <v>0</v>
      </c>
      <c r="H326" s="33"/>
    </row>
    <row r="327" spans="2:8" s="1" customFormat="1" ht="16.9" customHeight="1">
      <c r="B327" s="33"/>
      <c r="C327" s="197" t="s">
        <v>19</v>
      </c>
      <c r="D327" s="197" t="s">
        <v>286</v>
      </c>
      <c r="E327" s="18" t="s">
        <v>19</v>
      </c>
      <c r="F327" s="198">
        <v>2.673</v>
      </c>
      <c r="H327" s="33"/>
    </row>
    <row r="328" spans="2:8" s="1" customFormat="1" ht="16.9" customHeight="1">
      <c r="B328" s="33"/>
      <c r="C328" s="197" t="s">
        <v>19</v>
      </c>
      <c r="D328" s="197" t="s">
        <v>1020</v>
      </c>
      <c r="E328" s="18" t="s">
        <v>19</v>
      </c>
      <c r="F328" s="198">
        <v>-0.265</v>
      </c>
      <c r="H328" s="33"/>
    </row>
    <row r="329" spans="2:8" s="1" customFormat="1" ht="16.9" customHeight="1">
      <c r="B329" s="33"/>
      <c r="C329" s="197" t="s">
        <v>130</v>
      </c>
      <c r="D329" s="197" t="s">
        <v>206</v>
      </c>
      <c r="E329" s="18" t="s">
        <v>19</v>
      </c>
      <c r="F329" s="198">
        <v>3.536</v>
      </c>
      <c r="H329" s="33"/>
    </row>
    <row r="330" spans="2:8" s="1" customFormat="1" ht="16.9" customHeight="1">
      <c r="B330" s="33"/>
      <c r="C330" s="199" t="s">
        <v>2950</v>
      </c>
      <c r="H330" s="33"/>
    </row>
    <row r="331" spans="2:8" s="1" customFormat="1" ht="16.9" customHeight="1">
      <c r="B331" s="33"/>
      <c r="C331" s="197" t="s">
        <v>281</v>
      </c>
      <c r="D331" s="197" t="s">
        <v>282</v>
      </c>
      <c r="E331" s="18" t="s">
        <v>128</v>
      </c>
      <c r="F331" s="198">
        <v>3.536</v>
      </c>
      <c r="H331" s="33"/>
    </row>
    <row r="332" spans="2:8" s="1" customFormat="1" ht="16.9" customHeight="1">
      <c r="B332" s="33"/>
      <c r="C332" s="197" t="s">
        <v>292</v>
      </c>
      <c r="D332" s="197" t="s">
        <v>293</v>
      </c>
      <c r="E332" s="18" t="s">
        <v>119</v>
      </c>
      <c r="F332" s="198">
        <v>6.683</v>
      </c>
      <c r="H332" s="33"/>
    </row>
    <row r="333" spans="2:8" s="1" customFormat="1" ht="16.9" customHeight="1">
      <c r="B333" s="33"/>
      <c r="C333" s="193" t="s">
        <v>971</v>
      </c>
      <c r="D333" s="194" t="s">
        <v>972</v>
      </c>
      <c r="E333" s="195" t="s">
        <v>128</v>
      </c>
      <c r="F333" s="196">
        <v>30.297</v>
      </c>
      <c r="H333" s="33"/>
    </row>
    <row r="334" spans="2:8" s="1" customFormat="1" ht="16.9" customHeight="1">
      <c r="B334" s="33"/>
      <c r="C334" s="197" t="s">
        <v>19</v>
      </c>
      <c r="D334" s="197" t="s">
        <v>1008</v>
      </c>
      <c r="E334" s="18" t="s">
        <v>19</v>
      </c>
      <c r="F334" s="198">
        <v>0</v>
      </c>
      <c r="H334" s="33"/>
    </row>
    <row r="335" spans="2:8" s="1" customFormat="1" ht="16.9" customHeight="1">
      <c r="B335" s="33"/>
      <c r="C335" s="197" t="s">
        <v>19</v>
      </c>
      <c r="D335" s="197" t="s">
        <v>1027</v>
      </c>
      <c r="E335" s="18" t="s">
        <v>19</v>
      </c>
      <c r="F335" s="198">
        <v>0</v>
      </c>
      <c r="H335" s="33"/>
    </row>
    <row r="336" spans="2:8" s="1" customFormat="1" ht="16.9" customHeight="1">
      <c r="B336" s="33"/>
      <c r="C336" s="197" t="s">
        <v>19</v>
      </c>
      <c r="D336" s="197" t="s">
        <v>1028</v>
      </c>
      <c r="E336" s="18" t="s">
        <v>19</v>
      </c>
      <c r="F336" s="198">
        <v>11.124</v>
      </c>
      <c r="H336" s="33"/>
    </row>
    <row r="337" spans="2:8" s="1" customFormat="1" ht="16.9" customHeight="1">
      <c r="B337" s="33"/>
      <c r="C337" s="197" t="s">
        <v>19</v>
      </c>
      <c r="D337" s="197" t="s">
        <v>1029</v>
      </c>
      <c r="E337" s="18" t="s">
        <v>19</v>
      </c>
      <c r="F337" s="198">
        <v>-0.603</v>
      </c>
      <c r="H337" s="33"/>
    </row>
    <row r="338" spans="2:8" s="1" customFormat="1" ht="16.9" customHeight="1">
      <c r="B338" s="33"/>
      <c r="C338" s="197" t="s">
        <v>19</v>
      </c>
      <c r="D338" s="197" t="s">
        <v>1030</v>
      </c>
      <c r="E338" s="18" t="s">
        <v>19</v>
      </c>
      <c r="F338" s="198">
        <v>0</v>
      </c>
      <c r="H338" s="33"/>
    </row>
    <row r="339" spans="2:8" s="1" customFormat="1" ht="16.9" customHeight="1">
      <c r="B339" s="33"/>
      <c r="C339" s="197" t="s">
        <v>19</v>
      </c>
      <c r="D339" s="197" t="s">
        <v>1031</v>
      </c>
      <c r="E339" s="18" t="s">
        <v>19</v>
      </c>
      <c r="F339" s="198">
        <v>32.357</v>
      </c>
      <c r="H339" s="33"/>
    </row>
    <row r="340" spans="2:8" s="1" customFormat="1" ht="16.9" customHeight="1">
      <c r="B340" s="33"/>
      <c r="C340" s="197" t="s">
        <v>19</v>
      </c>
      <c r="D340" s="197" t="s">
        <v>1032</v>
      </c>
      <c r="E340" s="18" t="s">
        <v>19</v>
      </c>
      <c r="F340" s="198">
        <v>-12.43</v>
      </c>
      <c r="H340" s="33"/>
    </row>
    <row r="341" spans="2:8" s="1" customFormat="1" ht="16.9" customHeight="1">
      <c r="B341" s="33"/>
      <c r="C341" s="197" t="s">
        <v>19</v>
      </c>
      <c r="D341" s="197" t="s">
        <v>1033</v>
      </c>
      <c r="E341" s="18" t="s">
        <v>19</v>
      </c>
      <c r="F341" s="198">
        <v>-0.151</v>
      </c>
      <c r="H341" s="33"/>
    </row>
    <row r="342" spans="2:8" s="1" customFormat="1" ht="16.9" customHeight="1">
      <c r="B342" s="33"/>
      <c r="C342" s="197" t="s">
        <v>971</v>
      </c>
      <c r="D342" s="197" t="s">
        <v>206</v>
      </c>
      <c r="E342" s="18" t="s">
        <v>19</v>
      </c>
      <c r="F342" s="198">
        <v>30.297</v>
      </c>
      <c r="H342" s="33"/>
    </row>
    <row r="343" spans="2:8" s="1" customFormat="1" ht="16.9" customHeight="1">
      <c r="B343" s="33"/>
      <c r="C343" s="199" t="s">
        <v>2950</v>
      </c>
      <c r="H343" s="33"/>
    </row>
    <row r="344" spans="2:8" s="1" customFormat="1" ht="16.9" customHeight="1">
      <c r="B344" s="33"/>
      <c r="C344" s="197" t="s">
        <v>1022</v>
      </c>
      <c r="D344" s="197" t="s">
        <v>1023</v>
      </c>
      <c r="E344" s="18" t="s">
        <v>128</v>
      </c>
      <c r="F344" s="198">
        <v>30.297</v>
      </c>
      <c r="H344" s="33"/>
    </row>
    <row r="345" spans="2:8" s="1" customFormat="1" ht="16.9" customHeight="1">
      <c r="B345" s="33"/>
      <c r="C345" s="197" t="s">
        <v>1034</v>
      </c>
      <c r="D345" s="197" t="s">
        <v>1035</v>
      </c>
      <c r="E345" s="18" t="s">
        <v>119</v>
      </c>
      <c r="F345" s="198">
        <v>56.049</v>
      </c>
      <c r="H345" s="33"/>
    </row>
    <row r="346" spans="2:8" s="1" customFormat="1" ht="16.9" customHeight="1">
      <c r="B346" s="33"/>
      <c r="C346" s="193" t="s">
        <v>133</v>
      </c>
      <c r="D346" s="194" t="s">
        <v>134</v>
      </c>
      <c r="E346" s="195" t="s">
        <v>128</v>
      </c>
      <c r="F346" s="196">
        <v>55.439</v>
      </c>
      <c r="H346" s="33"/>
    </row>
    <row r="347" spans="2:8" s="1" customFormat="1" ht="16.9" customHeight="1">
      <c r="B347" s="33"/>
      <c r="C347" s="197" t="s">
        <v>19</v>
      </c>
      <c r="D347" s="197" t="s">
        <v>126</v>
      </c>
      <c r="E347" s="18" t="s">
        <v>19</v>
      </c>
      <c r="F347" s="198">
        <v>199.194</v>
      </c>
      <c r="H347" s="33"/>
    </row>
    <row r="348" spans="2:8" s="1" customFormat="1" ht="16.9" customHeight="1">
      <c r="B348" s="33"/>
      <c r="C348" s="197" t="s">
        <v>19</v>
      </c>
      <c r="D348" s="197" t="s">
        <v>240</v>
      </c>
      <c r="E348" s="18" t="s">
        <v>19</v>
      </c>
      <c r="F348" s="198">
        <v>-143.755</v>
      </c>
      <c r="H348" s="33"/>
    </row>
    <row r="349" spans="2:8" s="1" customFormat="1" ht="16.9" customHeight="1">
      <c r="B349" s="33"/>
      <c r="C349" s="197" t="s">
        <v>133</v>
      </c>
      <c r="D349" s="197" t="s">
        <v>206</v>
      </c>
      <c r="E349" s="18" t="s">
        <v>19</v>
      </c>
      <c r="F349" s="198">
        <v>55.439</v>
      </c>
      <c r="H349" s="33"/>
    </row>
    <row r="350" spans="2:8" s="1" customFormat="1" ht="16.9" customHeight="1">
      <c r="B350" s="33"/>
      <c r="C350" s="199" t="s">
        <v>2950</v>
      </c>
      <c r="H350" s="33"/>
    </row>
    <row r="351" spans="2:8" s="1" customFormat="1" ht="16.9" customHeight="1">
      <c r="B351" s="33"/>
      <c r="C351" s="197" t="s">
        <v>235</v>
      </c>
      <c r="D351" s="197" t="s">
        <v>236</v>
      </c>
      <c r="E351" s="18" t="s">
        <v>128</v>
      </c>
      <c r="F351" s="198">
        <v>55.439</v>
      </c>
      <c r="H351" s="33"/>
    </row>
    <row r="352" spans="2:8" s="1" customFormat="1" ht="16.9" customHeight="1">
      <c r="B352" s="33"/>
      <c r="C352" s="197" t="s">
        <v>242</v>
      </c>
      <c r="D352" s="197" t="s">
        <v>243</v>
      </c>
      <c r="E352" s="18" t="s">
        <v>128</v>
      </c>
      <c r="F352" s="198">
        <v>332.634</v>
      </c>
      <c r="H352" s="33"/>
    </row>
    <row r="353" spans="2:8" s="1" customFormat="1" ht="16.9" customHeight="1">
      <c r="B353" s="33"/>
      <c r="C353" s="197" t="s">
        <v>256</v>
      </c>
      <c r="D353" s="197" t="s">
        <v>257</v>
      </c>
      <c r="E353" s="18" t="s">
        <v>119</v>
      </c>
      <c r="F353" s="198">
        <v>99.79</v>
      </c>
      <c r="H353" s="33"/>
    </row>
    <row r="354" spans="2:8" s="1" customFormat="1" ht="16.9" customHeight="1">
      <c r="B354" s="33"/>
      <c r="C354" s="193" t="s">
        <v>136</v>
      </c>
      <c r="D354" s="194" t="s">
        <v>137</v>
      </c>
      <c r="E354" s="195" t="s">
        <v>123</v>
      </c>
      <c r="F354" s="196">
        <v>100</v>
      </c>
      <c r="H354" s="33"/>
    </row>
    <row r="355" spans="2:8" s="1" customFormat="1" ht="16.9" customHeight="1">
      <c r="B355" s="33"/>
      <c r="C355" s="197" t="s">
        <v>19</v>
      </c>
      <c r="D355" s="197" t="s">
        <v>998</v>
      </c>
      <c r="E355" s="18" t="s">
        <v>19</v>
      </c>
      <c r="F355" s="198">
        <v>0</v>
      </c>
      <c r="H355" s="33"/>
    </row>
    <row r="356" spans="2:8" s="1" customFormat="1" ht="16.9" customHeight="1">
      <c r="B356" s="33"/>
      <c r="C356" s="197" t="s">
        <v>19</v>
      </c>
      <c r="D356" s="197" t="s">
        <v>976</v>
      </c>
      <c r="E356" s="18" t="s">
        <v>19</v>
      </c>
      <c r="F356" s="198">
        <v>100</v>
      </c>
      <c r="H356" s="33"/>
    </row>
    <row r="357" spans="2:8" s="1" customFormat="1" ht="16.9" customHeight="1">
      <c r="B357" s="33"/>
      <c r="C357" s="197" t="s">
        <v>136</v>
      </c>
      <c r="D357" s="197" t="s">
        <v>206</v>
      </c>
      <c r="E357" s="18" t="s">
        <v>19</v>
      </c>
      <c r="F357" s="198">
        <v>100</v>
      </c>
      <c r="H357" s="33"/>
    </row>
    <row r="358" spans="2:8" s="1" customFormat="1" ht="16.9" customHeight="1">
      <c r="B358" s="33"/>
      <c r="C358" s="199" t="s">
        <v>2950</v>
      </c>
      <c r="H358" s="33"/>
    </row>
    <row r="359" spans="2:8" s="1" customFormat="1" ht="16.9" customHeight="1">
      <c r="B359" s="33"/>
      <c r="C359" s="197" t="s">
        <v>299</v>
      </c>
      <c r="D359" s="197" t="s">
        <v>300</v>
      </c>
      <c r="E359" s="18" t="s">
        <v>123</v>
      </c>
      <c r="F359" s="198">
        <v>100</v>
      </c>
      <c r="H359" s="33"/>
    </row>
    <row r="360" spans="2:8" s="1" customFormat="1" ht="16.9" customHeight="1">
      <c r="B360" s="33"/>
      <c r="C360" s="197" t="s">
        <v>306</v>
      </c>
      <c r="D360" s="197" t="s">
        <v>307</v>
      </c>
      <c r="E360" s="18" t="s">
        <v>123</v>
      </c>
      <c r="F360" s="198">
        <v>100</v>
      </c>
      <c r="H360" s="33"/>
    </row>
    <row r="361" spans="2:8" s="1" customFormat="1" ht="16.9" customHeight="1">
      <c r="B361" s="33"/>
      <c r="C361" s="197" t="s">
        <v>329</v>
      </c>
      <c r="D361" s="197" t="s">
        <v>330</v>
      </c>
      <c r="E361" s="18" t="s">
        <v>123</v>
      </c>
      <c r="F361" s="198">
        <v>100</v>
      </c>
      <c r="H361" s="33"/>
    </row>
    <row r="362" spans="2:8" s="1" customFormat="1" ht="16.9" customHeight="1">
      <c r="B362" s="33"/>
      <c r="C362" s="197" t="s">
        <v>424</v>
      </c>
      <c r="D362" s="197" t="s">
        <v>425</v>
      </c>
      <c r="E362" s="18" t="s">
        <v>123</v>
      </c>
      <c r="F362" s="198">
        <v>100</v>
      </c>
      <c r="H362" s="33"/>
    </row>
    <row r="363" spans="2:8" s="1" customFormat="1" ht="16.9" customHeight="1">
      <c r="B363" s="33"/>
      <c r="C363" s="197" t="s">
        <v>436</v>
      </c>
      <c r="D363" s="197" t="s">
        <v>437</v>
      </c>
      <c r="E363" s="18" t="s">
        <v>128</v>
      </c>
      <c r="F363" s="198">
        <v>3.9</v>
      </c>
      <c r="H363" s="33"/>
    </row>
    <row r="364" spans="2:8" s="1" customFormat="1" ht="16.9" customHeight="1">
      <c r="B364" s="33"/>
      <c r="C364" s="197" t="s">
        <v>313</v>
      </c>
      <c r="D364" s="197" t="s">
        <v>314</v>
      </c>
      <c r="E364" s="18" t="s">
        <v>315</v>
      </c>
      <c r="F364" s="198">
        <v>0.4</v>
      </c>
      <c r="H364" s="33"/>
    </row>
    <row r="365" spans="2:8" s="1" customFormat="1" ht="16.9" customHeight="1">
      <c r="B365" s="33"/>
      <c r="C365" s="193" t="s">
        <v>144</v>
      </c>
      <c r="D365" s="194" t="s">
        <v>145</v>
      </c>
      <c r="E365" s="195" t="s">
        <v>146</v>
      </c>
      <c r="F365" s="196">
        <v>3</v>
      </c>
      <c r="H365" s="33"/>
    </row>
    <row r="366" spans="2:8" s="1" customFormat="1" ht="16.9" customHeight="1">
      <c r="B366" s="33"/>
      <c r="C366" s="197" t="s">
        <v>19</v>
      </c>
      <c r="D366" s="197" t="s">
        <v>1045</v>
      </c>
      <c r="E366" s="18" t="s">
        <v>19</v>
      </c>
      <c r="F366" s="198">
        <v>3</v>
      </c>
      <c r="H366" s="33"/>
    </row>
    <row r="367" spans="2:8" s="1" customFormat="1" ht="16.9" customHeight="1">
      <c r="B367" s="33"/>
      <c r="C367" s="197" t="s">
        <v>144</v>
      </c>
      <c r="D367" s="197" t="s">
        <v>206</v>
      </c>
      <c r="E367" s="18" t="s">
        <v>19</v>
      </c>
      <c r="F367" s="198">
        <v>3</v>
      </c>
      <c r="H367" s="33"/>
    </row>
    <row r="368" spans="2:8" s="1" customFormat="1" ht="16.9" customHeight="1">
      <c r="B368" s="33"/>
      <c r="C368" s="199" t="s">
        <v>2950</v>
      </c>
      <c r="H368" s="33"/>
    </row>
    <row r="369" spans="2:8" s="1" customFormat="1" ht="16.9" customHeight="1">
      <c r="B369" s="33"/>
      <c r="C369" s="197" t="s">
        <v>353</v>
      </c>
      <c r="D369" s="197" t="s">
        <v>354</v>
      </c>
      <c r="E369" s="18" t="s">
        <v>146</v>
      </c>
      <c r="F369" s="198">
        <v>3</v>
      </c>
      <c r="H369" s="33"/>
    </row>
    <row r="370" spans="2:8" s="1" customFormat="1" ht="16.9" customHeight="1">
      <c r="B370" s="33"/>
      <c r="C370" s="197" t="s">
        <v>347</v>
      </c>
      <c r="D370" s="197" t="s">
        <v>348</v>
      </c>
      <c r="E370" s="18" t="s">
        <v>146</v>
      </c>
      <c r="F370" s="198">
        <v>3</v>
      </c>
      <c r="H370" s="33"/>
    </row>
    <row r="371" spans="2:8" s="1" customFormat="1" ht="16.9" customHeight="1">
      <c r="B371" s="33"/>
      <c r="C371" s="197" t="s">
        <v>361</v>
      </c>
      <c r="D371" s="197" t="s">
        <v>362</v>
      </c>
      <c r="E371" s="18" t="s">
        <v>146</v>
      </c>
      <c r="F371" s="198">
        <v>3</v>
      </c>
      <c r="H371" s="33"/>
    </row>
    <row r="372" spans="2:8" s="1" customFormat="1" ht="16.9" customHeight="1">
      <c r="B372" s="33"/>
      <c r="C372" s="197" t="s">
        <v>372</v>
      </c>
      <c r="D372" s="197" t="s">
        <v>373</v>
      </c>
      <c r="E372" s="18" t="s">
        <v>146</v>
      </c>
      <c r="F372" s="198">
        <v>3</v>
      </c>
      <c r="H372" s="33"/>
    </row>
    <row r="373" spans="2:8" s="1" customFormat="1" ht="16.9" customHeight="1">
      <c r="B373" s="33"/>
      <c r="C373" s="197" t="s">
        <v>378</v>
      </c>
      <c r="D373" s="197" t="s">
        <v>379</v>
      </c>
      <c r="E373" s="18" t="s">
        <v>146</v>
      </c>
      <c r="F373" s="198">
        <v>3</v>
      </c>
      <c r="H373" s="33"/>
    </row>
    <row r="374" spans="2:8" s="1" customFormat="1" ht="16.9" customHeight="1">
      <c r="B374" s="33"/>
      <c r="C374" s="197" t="s">
        <v>382</v>
      </c>
      <c r="D374" s="197" t="s">
        <v>383</v>
      </c>
      <c r="E374" s="18" t="s">
        <v>146</v>
      </c>
      <c r="F374" s="198">
        <v>3</v>
      </c>
      <c r="H374" s="33"/>
    </row>
    <row r="375" spans="2:8" s="1" customFormat="1" ht="16.9" customHeight="1">
      <c r="B375" s="33"/>
      <c r="C375" s="197" t="s">
        <v>388</v>
      </c>
      <c r="D375" s="197" t="s">
        <v>389</v>
      </c>
      <c r="E375" s="18" t="s">
        <v>146</v>
      </c>
      <c r="F375" s="198">
        <v>3</v>
      </c>
      <c r="H375" s="33"/>
    </row>
    <row r="376" spans="2:8" s="1" customFormat="1" ht="16.9" customHeight="1">
      <c r="B376" s="33"/>
      <c r="C376" s="197" t="s">
        <v>401</v>
      </c>
      <c r="D376" s="197" t="s">
        <v>402</v>
      </c>
      <c r="E376" s="18" t="s">
        <v>123</v>
      </c>
      <c r="F376" s="198">
        <v>12</v>
      </c>
      <c r="H376" s="33"/>
    </row>
    <row r="377" spans="2:8" s="1" customFormat="1" ht="16.9" customHeight="1">
      <c r="B377" s="33"/>
      <c r="C377" s="197" t="s">
        <v>413</v>
      </c>
      <c r="D377" s="197" t="s">
        <v>414</v>
      </c>
      <c r="E377" s="18" t="s">
        <v>315</v>
      </c>
      <c r="F377" s="198">
        <v>0.9</v>
      </c>
      <c r="H377" s="33"/>
    </row>
    <row r="378" spans="2:8" s="1" customFormat="1" ht="16.9" customHeight="1">
      <c r="B378" s="33"/>
      <c r="C378" s="197" t="s">
        <v>436</v>
      </c>
      <c r="D378" s="197" t="s">
        <v>437</v>
      </c>
      <c r="E378" s="18" t="s">
        <v>128</v>
      </c>
      <c r="F378" s="198">
        <v>3.9</v>
      </c>
      <c r="H378" s="33"/>
    </row>
    <row r="379" spans="2:8" s="1" customFormat="1" ht="16.9" customHeight="1">
      <c r="B379" s="33"/>
      <c r="C379" s="197" t="s">
        <v>367</v>
      </c>
      <c r="D379" s="197" t="s">
        <v>368</v>
      </c>
      <c r="E379" s="18" t="s">
        <v>146</v>
      </c>
      <c r="F379" s="198">
        <v>9</v>
      </c>
      <c r="H379" s="33"/>
    </row>
    <row r="380" spans="2:8" s="1" customFormat="1" ht="16.9" customHeight="1">
      <c r="B380" s="33"/>
      <c r="C380" s="193" t="s">
        <v>147</v>
      </c>
      <c r="D380" s="194" t="s">
        <v>148</v>
      </c>
      <c r="E380" s="195" t="s">
        <v>149</v>
      </c>
      <c r="F380" s="196">
        <v>5.4</v>
      </c>
      <c r="H380" s="33"/>
    </row>
    <row r="381" spans="2:8" s="1" customFormat="1" ht="16.9" customHeight="1">
      <c r="B381" s="33"/>
      <c r="C381" s="197" t="s">
        <v>19</v>
      </c>
      <c r="D381" s="197" t="s">
        <v>1131</v>
      </c>
      <c r="E381" s="18" t="s">
        <v>19</v>
      </c>
      <c r="F381" s="198">
        <v>0</v>
      </c>
      <c r="H381" s="33"/>
    </row>
    <row r="382" spans="2:8" s="1" customFormat="1" ht="16.9" customHeight="1">
      <c r="B382" s="33"/>
      <c r="C382" s="197" t="s">
        <v>19</v>
      </c>
      <c r="D382" s="197" t="s">
        <v>1132</v>
      </c>
      <c r="E382" s="18" t="s">
        <v>19</v>
      </c>
      <c r="F382" s="198">
        <v>0</v>
      </c>
      <c r="H382" s="33"/>
    </row>
    <row r="383" spans="2:8" s="1" customFormat="1" ht="16.9" customHeight="1">
      <c r="B383" s="33"/>
      <c r="C383" s="197" t="s">
        <v>19</v>
      </c>
      <c r="D383" s="197" t="s">
        <v>1133</v>
      </c>
      <c r="E383" s="18" t="s">
        <v>19</v>
      </c>
      <c r="F383" s="198">
        <v>4.4</v>
      </c>
      <c r="H383" s="33"/>
    </row>
    <row r="384" spans="2:8" s="1" customFormat="1" ht="16.9" customHeight="1">
      <c r="B384" s="33"/>
      <c r="C384" s="197" t="s">
        <v>19</v>
      </c>
      <c r="D384" s="197" t="s">
        <v>1134</v>
      </c>
      <c r="E384" s="18" t="s">
        <v>19</v>
      </c>
      <c r="F384" s="198">
        <v>1</v>
      </c>
      <c r="H384" s="33"/>
    </row>
    <row r="385" spans="2:8" s="1" customFormat="1" ht="16.9" customHeight="1">
      <c r="B385" s="33"/>
      <c r="C385" s="197" t="s">
        <v>147</v>
      </c>
      <c r="D385" s="197" t="s">
        <v>206</v>
      </c>
      <c r="E385" s="18" t="s">
        <v>19</v>
      </c>
      <c r="F385" s="198">
        <v>5.4</v>
      </c>
      <c r="H385" s="33"/>
    </row>
    <row r="386" spans="2:8" s="1" customFormat="1" ht="16.9" customHeight="1">
      <c r="B386" s="33"/>
      <c r="C386" s="199" t="s">
        <v>2950</v>
      </c>
      <c r="H386" s="33"/>
    </row>
    <row r="387" spans="2:8" s="1" customFormat="1" ht="16.9" customHeight="1">
      <c r="B387" s="33"/>
      <c r="C387" s="197" t="s">
        <v>537</v>
      </c>
      <c r="D387" s="197" t="s">
        <v>538</v>
      </c>
      <c r="E387" s="18" t="s">
        <v>149</v>
      </c>
      <c r="F387" s="198">
        <v>5.4</v>
      </c>
      <c r="H387" s="33"/>
    </row>
    <row r="388" spans="2:8" s="1" customFormat="1" ht="16.9" customHeight="1">
      <c r="B388" s="33"/>
      <c r="C388" s="197" t="s">
        <v>281</v>
      </c>
      <c r="D388" s="197" t="s">
        <v>282</v>
      </c>
      <c r="E388" s="18" t="s">
        <v>128</v>
      </c>
      <c r="F388" s="198">
        <v>3.536</v>
      </c>
      <c r="H388" s="33"/>
    </row>
    <row r="389" spans="2:8" s="1" customFormat="1" ht="16.9" customHeight="1">
      <c r="B389" s="33"/>
      <c r="C389" s="197" t="s">
        <v>465</v>
      </c>
      <c r="D389" s="197" t="s">
        <v>466</v>
      </c>
      <c r="E389" s="18" t="s">
        <v>128</v>
      </c>
      <c r="F389" s="198">
        <v>0.95</v>
      </c>
      <c r="H389" s="33"/>
    </row>
    <row r="390" spans="2:8" s="1" customFormat="1" ht="16.9" customHeight="1">
      <c r="B390" s="33"/>
      <c r="C390" s="197" t="s">
        <v>600</v>
      </c>
      <c r="D390" s="197" t="s">
        <v>601</v>
      </c>
      <c r="E390" s="18" t="s">
        <v>149</v>
      </c>
      <c r="F390" s="198">
        <v>5.4</v>
      </c>
      <c r="H390" s="33"/>
    </row>
    <row r="391" spans="2:8" s="1" customFormat="1" ht="16.9" customHeight="1">
      <c r="B391" s="33"/>
      <c r="C391" s="197" t="s">
        <v>675</v>
      </c>
      <c r="D391" s="197" t="s">
        <v>676</v>
      </c>
      <c r="E391" s="18" t="s">
        <v>149</v>
      </c>
      <c r="F391" s="198">
        <v>5.4</v>
      </c>
      <c r="H391" s="33"/>
    </row>
    <row r="392" spans="2:8" s="1" customFormat="1" ht="16.9" customHeight="1">
      <c r="B392" s="33"/>
      <c r="C392" s="193" t="s">
        <v>154</v>
      </c>
      <c r="D392" s="194" t="s">
        <v>155</v>
      </c>
      <c r="E392" s="195" t="s">
        <v>128</v>
      </c>
      <c r="F392" s="196">
        <v>18.78</v>
      </c>
      <c r="H392" s="33"/>
    </row>
    <row r="393" spans="2:8" s="1" customFormat="1" ht="16.9" customHeight="1">
      <c r="B393" s="33"/>
      <c r="C393" s="193" t="s">
        <v>157</v>
      </c>
      <c r="D393" s="194" t="s">
        <v>158</v>
      </c>
      <c r="E393" s="195" t="s">
        <v>128</v>
      </c>
      <c r="F393" s="196">
        <v>2.208</v>
      </c>
      <c r="H393" s="33"/>
    </row>
    <row r="394" spans="2:8" s="1" customFormat="1" ht="16.9" customHeight="1">
      <c r="B394" s="33"/>
      <c r="C394" s="193" t="s">
        <v>205</v>
      </c>
      <c r="D394" s="194" t="s">
        <v>1909</v>
      </c>
      <c r="E394" s="195" t="s">
        <v>123</v>
      </c>
      <c r="F394" s="196">
        <v>100</v>
      </c>
      <c r="H394" s="33"/>
    </row>
    <row r="395" spans="2:8" s="1" customFormat="1" ht="16.9" customHeight="1">
      <c r="B395" s="33"/>
      <c r="C395" s="197" t="s">
        <v>19</v>
      </c>
      <c r="D395" s="197" t="s">
        <v>992</v>
      </c>
      <c r="E395" s="18" t="s">
        <v>19</v>
      </c>
      <c r="F395" s="198">
        <v>100</v>
      </c>
      <c r="H395" s="33"/>
    </row>
    <row r="396" spans="2:8" s="1" customFormat="1" ht="16.9" customHeight="1">
      <c r="B396" s="33"/>
      <c r="C396" s="197" t="s">
        <v>205</v>
      </c>
      <c r="D396" s="197" t="s">
        <v>206</v>
      </c>
      <c r="E396" s="18" t="s">
        <v>19</v>
      </c>
      <c r="F396" s="198">
        <v>100</v>
      </c>
      <c r="H396" s="33"/>
    </row>
    <row r="397" spans="2:8" s="1" customFormat="1" ht="16.9" customHeight="1">
      <c r="B397" s="33"/>
      <c r="C397" s="193" t="s">
        <v>978</v>
      </c>
      <c r="D397" s="194" t="s">
        <v>979</v>
      </c>
      <c r="E397" s="195" t="s">
        <v>146</v>
      </c>
      <c r="F397" s="196">
        <v>8</v>
      </c>
      <c r="H397" s="33"/>
    </row>
    <row r="398" spans="2:8" s="1" customFormat="1" ht="16.9" customHeight="1">
      <c r="B398" s="33"/>
      <c r="C398" s="197" t="s">
        <v>19</v>
      </c>
      <c r="D398" s="197" t="s">
        <v>1008</v>
      </c>
      <c r="E398" s="18" t="s">
        <v>19</v>
      </c>
      <c r="F398" s="198">
        <v>0</v>
      </c>
      <c r="H398" s="33"/>
    </row>
    <row r="399" spans="2:8" s="1" customFormat="1" ht="16.9" customHeight="1">
      <c r="B399" s="33"/>
      <c r="C399" s="197" t="s">
        <v>19</v>
      </c>
      <c r="D399" s="197" t="s">
        <v>1099</v>
      </c>
      <c r="E399" s="18" t="s">
        <v>19</v>
      </c>
      <c r="F399" s="198">
        <v>8</v>
      </c>
      <c r="H399" s="33"/>
    </row>
    <row r="400" spans="2:8" s="1" customFormat="1" ht="16.9" customHeight="1">
      <c r="B400" s="33"/>
      <c r="C400" s="197" t="s">
        <v>978</v>
      </c>
      <c r="D400" s="197" t="s">
        <v>206</v>
      </c>
      <c r="E400" s="18" t="s">
        <v>19</v>
      </c>
      <c r="F400" s="198">
        <v>8</v>
      </c>
      <c r="H400" s="33"/>
    </row>
    <row r="401" spans="2:8" s="1" customFormat="1" ht="16.9" customHeight="1">
      <c r="B401" s="33"/>
      <c r="C401" s="199" t="s">
        <v>2950</v>
      </c>
      <c r="H401" s="33"/>
    </row>
    <row r="402" spans="2:8" s="1" customFormat="1" ht="16.9" customHeight="1">
      <c r="B402" s="33"/>
      <c r="C402" s="197" t="s">
        <v>1096</v>
      </c>
      <c r="D402" s="197" t="s">
        <v>1097</v>
      </c>
      <c r="E402" s="18" t="s">
        <v>146</v>
      </c>
      <c r="F402" s="198">
        <v>8</v>
      </c>
      <c r="H402" s="33"/>
    </row>
    <row r="403" spans="2:8" s="1" customFormat="1" ht="16.9" customHeight="1">
      <c r="B403" s="33"/>
      <c r="C403" s="197" t="s">
        <v>1100</v>
      </c>
      <c r="D403" s="197" t="s">
        <v>1101</v>
      </c>
      <c r="E403" s="18" t="s">
        <v>1102</v>
      </c>
      <c r="F403" s="198">
        <v>8</v>
      </c>
      <c r="H403" s="33"/>
    </row>
    <row r="404" spans="2:8" s="1" customFormat="1" ht="16.9" customHeight="1">
      <c r="B404" s="33"/>
      <c r="C404" s="193" t="s">
        <v>160</v>
      </c>
      <c r="D404" s="194" t="s">
        <v>161</v>
      </c>
      <c r="E404" s="195" t="s">
        <v>128</v>
      </c>
      <c r="F404" s="196">
        <v>3.9</v>
      </c>
      <c r="H404" s="33"/>
    </row>
    <row r="405" spans="2:8" s="1" customFormat="1" ht="16.9" customHeight="1">
      <c r="B405" s="33"/>
      <c r="C405" s="197" t="s">
        <v>19</v>
      </c>
      <c r="D405" s="197" t="s">
        <v>441</v>
      </c>
      <c r="E405" s="18" t="s">
        <v>19</v>
      </c>
      <c r="F405" s="198">
        <v>0.9</v>
      </c>
      <c r="H405" s="33"/>
    </row>
    <row r="406" spans="2:8" s="1" customFormat="1" ht="16.9" customHeight="1">
      <c r="B406" s="33"/>
      <c r="C406" s="197" t="s">
        <v>19</v>
      </c>
      <c r="D406" s="197" t="s">
        <v>1058</v>
      </c>
      <c r="E406" s="18" t="s">
        <v>19</v>
      </c>
      <c r="F406" s="198">
        <v>3</v>
      </c>
      <c r="H406" s="33"/>
    </row>
    <row r="407" spans="2:8" s="1" customFormat="1" ht="16.9" customHeight="1">
      <c r="B407" s="33"/>
      <c r="C407" s="197" t="s">
        <v>160</v>
      </c>
      <c r="D407" s="197" t="s">
        <v>206</v>
      </c>
      <c r="E407" s="18" t="s">
        <v>19</v>
      </c>
      <c r="F407" s="198">
        <v>3.9</v>
      </c>
      <c r="H407" s="33"/>
    </row>
    <row r="408" spans="2:8" s="1" customFormat="1" ht="16.9" customHeight="1">
      <c r="B408" s="33"/>
      <c r="C408" s="199" t="s">
        <v>2950</v>
      </c>
      <c r="H408" s="33"/>
    </row>
    <row r="409" spans="2:8" s="1" customFormat="1" ht="16.9" customHeight="1">
      <c r="B409" s="33"/>
      <c r="C409" s="197" t="s">
        <v>436</v>
      </c>
      <c r="D409" s="197" t="s">
        <v>437</v>
      </c>
      <c r="E409" s="18" t="s">
        <v>128</v>
      </c>
      <c r="F409" s="198">
        <v>3.9</v>
      </c>
      <c r="H409" s="33"/>
    </row>
    <row r="410" spans="2:8" s="1" customFormat="1" ht="16.9" customHeight="1">
      <c r="B410" s="33"/>
      <c r="C410" s="197" t="s">
        <v>444</v>
      </c>
      <c r="D410" s="197" t="s">
        <v>445</v>
      </c>
      <c r="E410" s="18" t="s">
        <v>128</v>
      </c>
      <c r="F410" s="198">
        <v>3.9</v>
      </c>
      <c r="H410" s="33"/>
    </row>
    <row r="411" spans="2:8" s="1" customFormat="1" ht="16.9" customHeight="1">
      <c r="B411" s="33"/>
      <c r="C411" s="197" t="s">
        <v>450</v>
      </c>
      <c r="D411" s="197" t="s">
        <v>451</v>
      </c>
      <c r="E411" s="18" t="s">
        <v>128</v>
      </c>
      <c r="F411" s="198">
        <v>3.9</v>
      </c>
      <c r="H411" s="33"/>
    </row>
    <row r="412" spans="2:8" s="1" customFormat="1" ht="16.9" customHeight="1">
      <c r="B412" s="33"/>
      <c r="C412" s="193" t="s">
        <v>163</v>
      </c>
      <c r="D412" s="194" t="s">
        <v>164</v>
      </c>
      <c r="E412" s="195" t="s">
        <v>128</v>
      </c>
      <c r="F412" s="196">
        <v>143.755</v>
      </c>
      <c r="H412" s="33"/>
    </row>
    <row r="413" spans="2:8" s="1" customFormat="1" ht="16.9" customHeight="1">
      <c r="B413" s="33"/>
      <c r="C413" s="197" t="s">
        <v>19</v>
      </c>
      <c r="D413" s="197" t="s">
        <v>1008</v>
      </c>
      <c r="E413" s="18" t="s">
        <v>19</v>
      </c>
      <c r="F413" s="198">
        <v>0</v>
      </c>
      <c r="H413" s="33"/>
    </row>
    <row r="414" spans="2:8" s="1" customFormat="1" ht="16.9" customHeight="1">
      <c r="B414" s="33"/>
      <c r="C414" s="197" t="s">
        <v>19</v>
      </c>
      <c r="D414" s="197" t="s">
        <v>126</v>
      </c>
      <c r="E414" s="18" t="s">
        <v>19</v>
      </c>
      <c r="F414" s="198">
        <v>199.194</v>
      </c>
      <c r="H414" s="33"/>
    </row>
    <row r="415" spans="2:8" s="1" customFormat="1" ht="16.9" customHeight="1">
      <c r="B415" s="33"/>
      <c r="C415" s="197" t="s">
        <v>19</v>
      </c>
      <c r="D415" s="197" t="s">
        <v>1009</v>
      </c>
      <c r="E415" s="18" t="s">
        <v>19</v>
      </c>
      <c r="F415" s="198">
        <v>-45.92</v>
      </c>
      <c r="H415" s="33"/>
    </row>
    <row r="416" spans="2:8" s="1" customFormat="1" ht="16.9" customHeight="1">
      <c r="B416" s="33"/>
      <c r="C416" s="197" t="s">
        <v>19</v>
      </c>
      <c r="D416" s="197" t="s">
        <v>1010</v>
      </c>
      <c r="E416" s="18" t="s">
        <v>19</v>
      </c>
      <c r="F416" s="198">
        <v>-0.385</v>
      </c>
      <c r="H416" s="33"/>
    </row>
    <row r="417" spans="2:8" s="1" customFormat="1" ht="16.9" customHeight="1">
      <c r="B417" s="33"/>
      <c r="C417" s="197" t="s">
        <v>19</v>
      </c>
      <c r="D417" s="197" t="s">
        <v>1011</v>
      </c>
      <c r="E417" s="18" t="s">
        <v>19</v>
      </c>
      <c r="F417" s="198">
        <v>-1.186</v>
      </c>
      <c r="H417" s="33"/>
    </row>
    <row r="418" spans="2:8" s="1" customFormat="1" ht="16.9" customHeight="1">
      <c r="B418" s="33"/>
      <c r="C418" s="197" t="s">
        <v>19</v>
      </c>
      <c r="D418" s="197" t="s">
        <v>1012</v>
      </c>
      <c r="E418" s="18" t="s">
        <v>19</v>
      </c>
      <c r="F418" s="198">
        <v>-7.634</v>
      </c>
      <c r="H418" s="33"/>
    </row>
    <row r="419" spans="2:8" s="1" customFormat="1" ht="16.9" customHeight="1">
      <c r="B419" s="33"/>
      <c r="C419" s="197" t="s">
        <v>19</v>
      </c>
      <c r="D419" s="197" t="s">
        <v>1013</v>
      </c>
      <c r="E419" s="18" t="s">
        <v>19</v>
      </c>
      <c r="F419" s="198">
        <v>-0.314</v>
      </c>
      <c r="H419" s="33"/>
    </row>
    <row r="420" spans="2:8" s="1" customFormat="1" ht="16.9" customHeight="1">
      <c r="B420" s="33"/>
      <c r="C420" s="197" t="s">
        <v>163</v>
      </c>
      <c r="D420" s="197" t="s">
        <v>206</v>
      </c>
      <c r="E420" s="18" t="s">
        <v>19</v>
      </c>
      <c r="F420" s="198">
        <v>143.755</v>
      </c>
      <c r="H420" s="33"/>
    </row>
    <row r="421" spans="2:8" s="1" customFormat="1" ht="16.9" customHeight="1">
      <c r="B421" s="33"/>
      <c r="C421" s="199" t="s">
        <v>2950</v>
      </c>
      <c r="H421" s="33"/>
    </row>
    <row r="422" spans="2:8" s="1" customFormat="1" ht="16.9" customHeight="1">
      <c r="B422" s="33"/>
      <c r="C422" s="197" t="s">
        <v>270</v>
      </c>
      <c r="D422" s="197" t="s">
        <v>271</v>
      </c>
      <c r="E422" s="18" t="s">
        <v>128</v>
      </c>
      <c r="F422" s="198">
        <v>143.755</v>
      </c>
      <c r="H422" s="33"/>
    </row>
    <row r="423" spans="2:8" s="1" customFormat="1" ht="16.9" customHeight="1">
      <c r="B423" s="33"/>
      <c r="C423" s="197" t="s">
        <v>228</v>
      </c>
      <c r="D423" s="197" t="s">
        <v>229</v>
      </c>
      <c r="E423" s="18" t="s">
        <v>128</v>
      </c>
      <c r="F423" s="198">
        <v>287.51</v>
      </c>
      <c r="H423" s="33"/>
    </row>
    <row r="424" spans="2:8" s="1" customFormat="1" ht="16.9" customHeight="1">
      <c r="B424" s="33"/>
      <c r="C424" s="197" t="s">
        <v>235</v>
      </c>
      <c r="D424" s="197" t="s">
        <v>236</v>
      </c>
      <c r="E424" s="18" t="s">
        <v>128</v>
      </c>
      <c r="F424" s="198">
        <v>55.439</v>
      </c>
      <c r="H424" s="33"/>
    </row>
    <row r="425" spans="2:8" s="1" customFormat="1" ht="16.9" customHeight="1">
      <c r="B425" s="33"/>
      <c r="C425" s="197" t="s">
        <v>249</v>
      </c>
      <c r="D425" s="197" t="s">
        <v>250</v>
      </c>
      <c r="E425" s="18" t="s">
        <v>128</v>
      </c>
      <c r="F425" s="198">
        <v>143.755</v>
      </c>
      <c r="H425" s="33"/>
    </row>
    <row r="426" spans="2:8" s="1" customFormat="1" ht="16.9" customHeight="1">
      <c r="B426" s="33"/>
      <c r="C426" s="197" t="s">
        <v>263</v>
      </c>
      <c r="D426" s="197" t="s">
        <v>264</v>
      </c>
      <c r="E426" s="18" t="s">
        <v>128</v>
      </c>
      <c r="F426" s="198">
        <v>143.755</v>
      </c>
      <c r="H426" s="33"/>
    </row>
    <row r="427" spans="2:8" s="1" customFormat="1" ht="26.45" customHeight="1">
      <c r="B427" s="33"/>
      <c r="C427" s="192" t="s">
        <v>2953</v>
      </c>
      <c r="D427" s="192" t="s">
        <v>94</v>
      </c>
      <c r="H427" s="33"/>
    </row>
    <row r="428" spans="2:8" s="1" customFormat="1" ht="16.9" customHeight="1">
      <c r="B428" s="33"/>
      <c r="C428" s="193" t="s">
        <v>1263</v>
      </c>
      <c r="D428" s="194" t="s">
        <v>1264</v>
      </c>
      <c r="E428" s="195" t="s">
        <v>149</v>
      </c>
      <c r="F428" s="196">
        <v>21</v>
      </c>
      <c r="H428" s="33"/>
    </row>
    <row r="429" spans="2:8" s="1" customFormat="1" ht="16.9" customHeight="1">
      <c r="B429" s="33"/>
      <c r="C429" s="197" t="s">
        <v>19</v>
      </c>
      <c r="D429" s="197" t="s">
        <v>1347</v>
      </c>
      <c r="E429" s="18" t="s">
        <v>19</v>
      </c>
      <c r="F429" s="198">
        <v>0</v>
      </c>
      <c r="H429" s="33"/>
    </row>
    <row r="430" spans="2:8" s="1" customFormat="1" ht="16.9" customHeight="1">
      <c r="B430" s="33"/>
      <c r="C430" s="197" t="s">
        <v>1263</v>
      </c>
      <c r="D430" s="197" t="s">
        <v>1348</v>
      </c>
      <c r="E430" s="18" t="s">
        <v>19</v>
      </c>
      <c r="F430" s="198">
        <v>21</v>
      </c>
      <c r="H430" s="33"/>
    </row>
    <row r="431" spans="2:8" s="1" customFormat="1" ht="16.9" customHeight="1">
      <c r="B431" s="33"/>
      <c r="C431" s="199" t="s">
        <v>2950</v>
      </c>
      <c r="H431" s="33"/>
    </row>
    <row r="432" spans="2:8" s="1" customFormat="1" ht="16.9" customHeight="1">
      <c r="B432" s="33"/>
      <c r="C432" s="197" t="s">
        <v>1342</v>
      </c>
      <c r="D432" s="197" t="s">
        <v>1343</v>
      </c>
      <c r="E432" s="18" t="s">
        <v>149</v>
      </c>
      <c r="F432" s="198">
        <v>21</v>
      </c>
      <c r="H432" s="33"/>
    </row>
    <row r="433" spans="2:8" s="1" customFormat="1" ht="16.9" customHeight="1">
      <c r="B433" s="33"/>
      <c r="C433" s="197" t="s">
        <v>1417</v>
      </c>
      <c r="D433" s="197" t="s">
        <v>1418</v>
      </c>
      <c r="E433" s="18" t="s">
        <v>119</v>
      </c>
      <c r="F433" s="198">
        <v>34.65</v>
      </c>
      <c r="H433" s="33"/>
    </row>
    <row r="434" spans="2:8" s="1" customFormat="1" ht="16.9" customHeight="1">
      <c r="B434" s="33"/>
      <c r="C434" s="197" t="s">
        <v>1423</v>
      </c>
      <c r="D434" s="197" t="s">
        <v>1424</v>
      </c>
      <c r="E434" s="18" t="s">
        <v>119</v>
      </c>
      <c r="F434" s="198">
        <v>519.75</v>
      </c>
      <c r="H434" s="33"/>
    </row>
    <row r="435" spans="2:8" s="1" customFormat="1" ht="16.9" customHeight="1">
      <c r="B435" s="33"/>
      <c r="C435" s="197" t="s">
        <v>1429</v>
      </c>
      <c r="D435" s="197" t="s">
        <v>1430</v>
      </c>
      <c r="E435" s="18" t="s">
        <v>119</v>
      </c>
      <c r="F435" s="198">
        <v>34.65</v>
      </c>
      <c r="H435" s="33"/>
    </row>
    <row r="436" spans="2:8" s="1" customFormat="1" ht="16.9" customHeight="1">
      <c r="B436" s="33"/>
      <c r="C436" s="193" t="s">
        <v>965</v>
      </c>
      <c r="D436" s="194" t="s">
        <v>966</v>
      </c>
      <c r="E436" s="195" t="s">
        <v>123</v>
      </c>
      <c r="F436" s="196">
        <v>288.018</v>
      </c>
      <c r="H436" s="33"/>
    </row>
    <row r="437" spans="2:8" s="1" customFormat="1" ht="16.9" customHeight="1">
      <c r="B437" s="33"/>
      <c r="C437" s="197" t="s">
        <v>19</v>
      </c>
      <c r="D437" s="197" t="s">
        <v>1290</v>
      </c>
      <c r="E437" s="18" t="s">
        <v>19</v>
      </c>
      <c r="F437" s="198">
        <v>0</v>
      </c>
      <c r="H437" s="33"/>
    </row>
    <row r="438" spans="2:8" s="1" customFormat="1" ht="16.9" customHeight="1">
      <c r="B438" s="33"/>
      <c r="C438" s="197" t="s">
        <v>19</v>
      </c>
      <c r="D438" s="197" t="s">
        <v>1317</v>
      </c>
      <c r="E438" s="18" t="s">
        <v>19</v>
      </c>
      <c r="F438" s="198">
        <v>55.848</v>
      </c>
      <c r="H438" s="33"/>
    </row>
    <row r="439" spans="2:8" s="1" customFormat="1" ht="16.9" customHeight="1">
      <c r="B439" s="33"/>
      <c r="C439" s="197" t="s">
        <v>19</v>
      </c>
      <c r="D439" s="197" t="s">
        <v>1318</v>
      </c>
      <c r="E439" s="18" t="s">
        <v>19</v>
      </c>
      <c r="F439" s="198">
        <v>111.99</v>
      </c>
      <c r="H439" s="33"/>
    </row>
    <row r="440" spans="2:8" s="1" customFormat="1" ht="16.9" customHeight="1">
      <c r="B440" s="33"/>
      <c r="C440" s="197" t="s">
        <v>19</v>
      </c>
      <c r="D440" s="197" t="s">
        <v>1319</v>
      </c>
      <c r="E440" s="18" t="s">
        <v>19</v>
      </c>
      <c r="F440" s="198">
        <v>120.18</v>
      </c>
      <c r="H440" s="33"/>
    </row>
    <row r="441" spans="2:8" s="1" customFormat="1" ht="16.9" customHeight="1">
      <c r="B441" s="33"/>
      <c r="C441" s="197" t="s">
        <v>965</v>
      </c>
      <c r="D441" s="197" t="s">
        <v>206</v>
      </c>
      <c r="E441" s="18" t="s">
        <v>19</v>
      </c>
      <c r="F441" s="198">
        <v>288.018</v>
      </c>
      <c r="H441" s="33"/>
    </row>
    <row r="442" spans="2:8" s="1" customFormat="1" ht="16.9" customHeight="1">
      <c r="B442" s="33"/>
      <c r="C442" s="199" t="s">
        <v>2950</v>
      </c>
      <c r="H442" s="33"/>
    </row>
    <row r="443" spans="2:8" s="1" customFormat="1" ht="16.9" customHeight="1">
      <c r="B443" s="33"/>
      <c r="C443" s="197" t="s">
        <v>1062</v>
      </c>
      <c r="D443" s="197" t="s">
        <v>1063</v>
      </c>
      <c r="E443" s="18" t="s">
        <v>123</v>
      </c>
      <c r="F443" s="198">
        <v>288.018</v>
      </c>
      <c r="H443" s="33"/>
    </row>
    <row r="444" spans="2:8" s="1" customFormat="1" ht="16.9" customHeight="1">
      <c r="B444" s="33"/>
      <c r="C444" s="197" t="s">
        <v>1070</v>
      </c>
      <c r="D444" s="197" t="s">
        <v>1071</v>
      </c>
      <c r="E444" s="18" t="s">
        <v>123</v>
      </c>
      <c r="F444" s="198">
        <v>345.622</v>
      </c>
      <c r="H444" s="33"/>
    </row>
    <row r="445" spans="2:8" s="1" customFormat="1" ht="16.9" customHeight="1">
      <c r="B445" s="33"/>
      <c r="C445" s="193" t="s">
        <v>117</v>
      </c>
      <c r="D445" s="194" t="s">
        <v>118</v>
      </c>
      <c r="E445" s="195" t="s">
        <v>119</v>
      </c>
      <c r="F445" s="196">
        <v>0.9</v>
      </c>
      <c r="H445" s="33"/>
    </row>
    <row r="446" spans="2:8" s="1" customFormat="1" ht="16.9" customHeight="1">
      <c r="B446" s="33"/>
      <c r="C446" s="193" t="s">
        <v>121</v>
      </c>
      <c r="D446" s="194" t="s">
        <v>122</v>
      </c>
      <c r="E446" s="195" t="s">
        <v>123</v>
      </c>
      <c r="F446" s="196">
        <v>12</v>
      </c>
      <c r="H446" s="33"/>
    </row>
    <row r="447" spans="2:8" s="1" customFormat="1" ht="16.9" customHeight="1">
      <c r="B447" s="33"/>
      <c r="C447" s="193" t="s">
        <v>126</v>
      </c>
      <c r="D447" s="194" t="s">
        <v>127</v>
      </c>
      <c r="E447" s="195" t="s">
        <v>128</v>
      </c>
      <c r="F447" s="196">
        <v>238.665</v>
      </c>
      <c r="H447" s="33"/>
    </row>
    <row r="448" spans="2:8" s="1" customFormat="1" ht="16.9" customHeight="1">
      <c r="B448" s="33"/>
      <c r="C448" s="197" t="s">
        <v>19</v>
      </c>
      <c r="D448" s="197" t="s">
        <v>1280</v>
      </c>
      <c r="E448" s="18" t="s">
        <v>19</v>
      </c>
      <c r="F448" s="198">
        <v>0</v>
      </c>
      <c r="H448" s="33"/>
    </row>
    <row r="449" spans="2:8" s="1" customFormat="1" ht="16.9" customHeight="1">
      <c r="B449" s="33"/>
      <c r="C449" s="197" t="s">
        <v>19</v>
      </c>
      <c r="D449" s="197" t="s">
        <v>1281</v>
      </c>
      <c r="E449" s="18" t="s">
        <v>19</v>
      </c>
      <c r="F449" s="198">
        <v>148.08</v>
      </c>
      <c r="H449" s="33"/>
    </row>
    <row r="450" spans="2:8" s="1" customFormat="1" ht="16.9" customHeight="1">
      <c r="B450" s="33"/>
      <c r="C450" s="197" t="s">
        <v>19</v>
      </c>
      <c r="D450" s="197" t="s">
        <v>1282</v>
      </c>
      <c r="E450" s="18" t="s">
        <v>19</v>
      </c>
      <c r="F450" s="198">
        <v>90.585</v>
      </c>
      <c r="H450" s="33"/>
    </row>
    <row r="451" spans="2:8" s="1" customFormat="1" ht="16.9" customHeight="1">
      <c r="B451" s="33"/>
      <c r="C451" s="197" t="s">
        <v>126</v>
      </c>
      <c r="D451" s="197" t="s">
        <v>206</v>
      </c>
      <c r="E451" s="18" t="s">
        <v>19</v>
      </c>
      <c r="F451" s="198">
        <v>238.665</v>
      </c>
      <c r="H451" s="33"/>
    </row>
    <row r="452" spans="2:8" s="1" customFormat="1" ht="16.9" customHeight="1">
      <c r="B452" s="33"/>
      <c r="C452" s="199" t="s">
        <v>2950</v>
      </c>
      <c r="H452" s="33"/>
    </row>
    <row r="453" spans="2:8" s="1" customFormat="1" ht="16.9" customHeight="1">
      <c r="B453" s="33"/>
      <c r="C453" s="197" t="s">
        <v>993</v>
      </c>
      <c r="D453" s="197" t="s">
        <v>994</v>
      </c>
      <c r="E453" s="18" t="s">
        <v>128</v>
      </c>
      <c r="F453" s="198">
        <v>238.665</v>
      </c>
      <c r="H453" s="33"/>
    </row>
    <row r="454" spans="2:8" s="1" customFormat="1" ht="16.9" customHeight="1">
      <c r="B454" s="33"/>
      <c r="C454" s="197" t="s">
        <v>235</v>
      </c>
      <c r="D454" s="197" t="s">
        <v>236</v>
      </c>
      <c r="E454" s="18" t="s">
        <v>128</v>
      </c>
      <c r="F454" s="198">
        <v>71.511</v>
      </c>
      <c r="H454" s="33"/>
    </row>
    <row r="455" spans="2:8" s="1" customFormat="1" ht="16.9" customHeight="1">
      <c r="B455" s="33"/>
      <c r="C455" s="197" t="s">
        <v>270</v>
      </c>
      <c r="D455" s="197" t="s">
        <v>271</v>
      </c>
      <c r="E455" s="18" t="s">
        <v>128</v>
      </c>
      <c r="F455" s="198">
        <v>167.154</v>
      </c>
      <c r="H455" s="33"/>
    </row>
    <row r="456" spans="2:8" s="1" customFormat="1" ht="16.9" customHeight="1">
      <c r="B456" s="33"/>
      <c r="C456" s="193" t="s">
        <v>130</v>
      </c>
      <c r="D456" s="194" t="s">
        <v>131</v>
      </c>
      <c r="E456" s="195" t="s">
        <v>128</v>
      </c>
      <c r="F456" s="196">
        <v>6.191</v>
      </c>
      <c r="H456" s="33"/>
    </row>
    <row r="457" spans="2:8" s="1" customFormat="1" ht="16.9" customHeight="1">
      <c r="B457" s="33"/>
      <c r="C457" s="197" t="s">
        <v>19</v>
      </c>
      <c r="D457" s="197" t="s">
        <v>1296</v>
      </c>
      <c r="E457" s="18" t="s">
        <v>19</v>
      </c>
      <c r="F457" s="198">
        <v>0</v>
      </c>
      <c r="H457" s="33"/>
    </row>
    <row r="458" spans="2:8" s="1" customFormat="1" ht="16.9" customHeight="1">
      <c r="B458" s="33"/>
      <c r="C458" s="197" t="s">
        <v>19</v>
      </c>
      <c r="D458" s="197" t="s">
        <v>1297</v>
      </c>
      <c r="E458" s="18" t="s">
        <v>19</v>
      </c>
      <c r="F458" s="198">
        <v>2.463</v>
      </c>
      <c r="H458" s="33"/>
    </row>
    <row r="459" spans="2:8" s="1" customFormat="1" ht="16.9" customHeight="1">
      <c r="B459" s="33"/>
      <c r="C459" s="197" t="s">
        <v>19</v>
      </c>
      <c r="D459" s="197" t="s">
        <v>1298</v>
      </c>
      <c r="E459" s="18" t="s">
        <v>19</v>
      </c>
      <c r="F459" s="198">
        <v>-0.107</v>
      </c>
      <c r="H459" s="33"/>
    </row>
    <row r="460" spans="2:8" s="1" customFormat="1" ht="16.9" customHeight="1">
      <c r="B460" s="33"/>
      <c r="C460" s="197" t="s">
        <v>19</v>
      </c>
      <c r="D460" s="197" t="s">
        <v>1299</v>
      </c>
      <c r="E460" s="18" t="s">
        <v>19</v>
      </c>
      <c r="F460" s="198">
        <v>0</v>
      </c>
      <c r="H460" s="33"/>
    </row>
    <row r="461" spans="2:8" s="1" customFormat="1" ht="16.9" customHeight="1">
      <c r="B461" s="33"/>
      <c r="C461" s="197" t="s">
        <v>19</v>
      </c>
      <c r="D461" s="197" t="s">
        <v>286</v>
      </c>
      <c r="E461" s="18" t="s">
        <v>19</v>
      </c>
      <c r="F461" s="198">
        <v>4.257</v>
      </c>
      <c r="H461" s="33"/>
    </row>
    <row r="462" spans="2:8" s="1" customFormat="1" ht="16.9" customHeight="1">
      <c r="B462" s="33"/>
      <c r="C462" s="197" t="s">
        <v>19</v>
      </c>
      <c r="D462" s="197" t="s">
        <v>1020</v>
      </c>
      <c r="E462" s="18" t="s">
        <v>19</v>
      </c>
      <c r="F462" s="198">
        <v>-0.422</v>
      </c>
      <c r="H462" s="33"/>
    </row>
    <row r="463" spans="2:8" s="1" customFormat="1" ht="16.9" customHeight="1">
      <c r="B463" s="33"/>
      <c r="C463" s="197" t="s">
        <v>130</v>
      </c>
      <c r="D463" s="197" t="s">
        <v>206</v>
      </c>
      <c r="E463" s="18" t="s">
        <v>19</v>
      </c>
      <c r="F463" s="198">
        <v>6.191</v>
      </c>
      <c r="H463" s="33"/>
    </row>
    <row r="464" spans="2:8" s="1" customFormat="1" ht="16.9" customHeight="1">
      <c r="B464" s="33"/>
      <c r="C464" s="199" t="s">
        <v>2950</v>
      </c>
      <c r="H464" s="33"/>
    </row>
    <row r="465" spans="2:8" s="1" customFormat="1" ht="16.9" customHeight="1">
      <c r="B465" s="33"/>
      <c r="C465" s="197" t="s">
        <v>281</v>
      </c>
      <c r="D465" s="197" t="s">
        <v>282</v>
      </c>
      <c r="E465" s="18" t="s">
        <v>128</v>
      </c>
      <c r="F465" s="198">
        <v>6.191</v>
      </c>
      <c r="H465" s="33"/>
    </row>
    <row r="466" spans="2:8" s="1" customFormat="1" ht="16.9" customHeight="1">
      <c r="B466" s="33"/>
      <c r="C466" s="197" t="s">
        <v>292</v>
      </c>
      <c r="D466" s="197" t="s">
        <v>293</v>
      </c>
      <c r="E466" s="18" t="s">
        <v>119</v>
      </c>
      <c r="F466" s="198">
        <v>11.701</v>
      </c>
      <c r="H466" s="33"/>
    </row>
    <row r="467" spans="2:8" s="1" customFormat="1" ht="16.9" customHeight="1">
      <c r="B467" s="33"/>
      <c r="C467" s="193" t="s">
        <v>971</v>
      </c>
      <c r="D467" s="194" t="s">
        <v>972</v>
      </c>
      <c r="E467" s="195" t="s">
        <v>128</v>
      </c>
      <c r="F467" s="196">
        <v>36.504</v>
      </c>
      <c r="H467" s="33"/>
    </row>
    <row r="468" spans="2:8" s="1" customFormat="1" ht="16.9" customHeight="1">
      <c r="B468" s="33"/>
      <c r="C468" s="197" t="s">
        <v>19</v>
      </c>
      <c r="D468" s="197" t="s">
        <v>1008</v>
      </c>
      <c r="E468" s="18" t="s">
        <v>19</v>
      </c>
      <c r="F468" s="198">
        <v>0</v>
      </c>
      <c r="H468" s="33"/>
    </row>
    <row r="469" spans="2:8" s="1" customFormat="1" ht="16.9" customHeight="1">
      <c r="B469" s="33"/>
      <c r="C469" s="197" t="s">
        <v>19</v>
      </c>
      <c r="D469" s="197" t="s">
        <v>1027</v>
      </c>
      <c r="E469" s="18" t="s">
        <v>19</v>
      </c>
      <c r="F469" s="198">
        <v>0</v>
      </c>
      <c r="H469" s="33"/>
    </row>
    <row r="470" spans="2:8" s="1" customFormat="1" ht="16.9" customHeight="1">
      <c r="B470" s="33"/>
      <c r="C470" s="197" t="s">
        <v>19</v>
      </c>
      <c r="D470" s="197" t="s">
        <v>1302</v>
      </c>
      <c r="E470" s="18" t="s">
        <v>19</v>
      </c>
      <c r="F470" s="198">
        <v>14.987</v>
      </c>
      <c r="H470" s="33"/>
    </row>
    <row r="471" spans="2:8" s="1" customFormat="1" ht="16.9" customHeight="1">
      <c r="B471" s="33"/>
      <c r="C471" s="197" t="s">
        <v>19</v>
      </c>
      <c r="D471" s="197" t="s">
        <v>1303</v>
      </c>
      <c r="E471" s="18" t="s">
        <v>19</v>
      </c>
      <c r="F471" s="198">
        <v>-0.905</v>
      </c>
      <c r="H471" s="33"/>
    </row>
    <row r="472" spans="2:8" s="1" customFormat="1" ht="16.9" customHeight="1">
      <c r="B472" s="33"/>
      <c r="C472" s="197" t="s">
        <v>19</v>
      </c>
      <c r="D472" s="197" t="s">
        <v>1030</v>
      </c>
      <c r="E472" s="18" t="s">
        <v>19</v>
      </c>
      <c r="F472" s="198">
        <v>0</v>
      </c>
      <c r="H472" s="33"/>
    </row>
    <row r="473" spans="2:8" s="1" customFormat="1" ht="16.9" customHeight="1">
      <c r="B473" s="33"/>
      <c r="C473" s="197" t="s">
        <v>19</v>
      </c>
      <c r="D473" s="197" t="s">
        <v>1304</v>
      </c>
      <c r="E473" s="18" t="s">
        <v>19</v>
      </c>
      <c r="F473" s="198">
        <v>41.293</v>
      </c>
      <c r="H473" s="33"/>
    </row>
    <row r="474" spans="2:8" s="1" customFormat="1" ht="16.9" customHeight="1">
      <c r="B474" s="33"/>
      <c r="C474" s="197" t="s">
        <v>19</v>
      </c>
      <c r="D474" s="197" t="s">
        <v>1305</v>
      </c>
      <c r="E474" s="18" t="s">
        <v>19</v>
      </c>
      <c r="F474" s="198">
        <v>-18.645</v>
      </c>
      <c r="H474" s="33"/>
    </row>
    <row r="475" spans="2:8" s="1" customFormat="1" ht="16.9" customHeight="1">
      <c r="B475" s="33"/>
      <c r="C475" s="197" t="s">
        <v>19</v>
      </c>
      <c r="D475" s="197" t="s">
        <v>1306</v>
      </c>
      <c r="E475" s="18" t="s">
        <v>19</v>
      </c>
      <c r="F475" s="198">
        <v>-0.226</v>
      </c>
      <c r="H475" s="33"/>
    </row>
    <row r="476" spans="2:8" s="1" customFormat="1" ht="16.9" customHeight="1">
      <c r="B476" s="33"/>
      <c r="C476" s="197" t="s">
        <v>971</v>
      </c>
      <c r="D476" s="197" t="s">
        <v>206</v>
      </c>
      <c r="E476" s="18" t="s">
        <v>19</v>
      </c>
      <c r="F476" s="198">
        <v>36.504</v>
      </c>
      <c r="H476" s="33"/>
    </row>
    <row r="477" spans="2:8" s="1" customFormat="1" ht="16.9" customHeight="1">
      <c r="B477" s="33"/>
      <c r="C477" s="199" t="s">
        <v>2950</v>
      </c>
      <c r="H477" s="33"/>
    </row>
    <row r="478" spans="2:8" s="1" customFormat="1" ht="16.9" customHeight="1">
      <c r="B478" s="33"/>
      <c r="C478" s="197" t="s">
        <v>1022</v>
      </c>
      <c r="D478" s="197" t="s">
        <v>1023</v>
      </c>
      <c r="E478" s="18" t="s">
        <v>128</v>
      </c>
      <c r="F478" s="198">
        <v>36.504</v>
      </c>
      <c r="H478" s="33"/>
    </row>
    <row r="479" spans="2:8" s="1" customFormat="1" ht="16.9" customHeight="1">
      <c r="B479" s="33"/>
      <c r="C479" s="197" t="s">
        <v>1034</v>
      </c>
      <c r="D479" s="197" t="s">
        <v>1035</v>
      </c>
      <c r="E479" s="18" t="s">
        <v>119</v>
      </c>
      <c r="F479" s="198">
        <v>67.532</v>
      </c>
      <c r="H479" s="33"/>
    </row>
    <row r="480" spans="2:8" s="1" customFormat="1" ht="16.9" customHeight="1">
      <c r="B480" s="33"/>
      <c r="C480" s="193" t="s">
        <v>133</v>
      </c>
      <c r="D480" s="194" t="s">
        <v>134</v>
      </c>
      <c r="E480" s="195" t="s">
        <v>128</v>
      </c>
      <c r="F480" s="196">
        <v>71.511</v>
      </c>
      <c r="H480" s="33"/>
    </row>
    <row r="481" spans="2:8" s="1" customFormat="1" ht="16.9" customHeight="1">
      <c r="B481" s="33"/>
      <c r="C481" s="197" t="s">
        <v>19</v>
      </c>
      <c r="D481" s="197" t="s">
        <v>126</v>
      </c>
      <c r="E481" s="18" t="s">
        <v>19</v>
      </c>
      <c r="F481" s="198">
        <v>238.665</v>
      </c>
      <c r="H481" s="33"/>
    </row>
    <row r="482" spans="2:8" s="1" customFormat="1" ht="16.9" customHeight="1">
      <c r="B482" s="33"/>
      <c r="C482" s="197" t="s">
        <v>19</v>
      </c>
      <c r="D482" s="197" t="s">
        <v>240</v>
      </c>
      <c r="E482" s="18" t="s">
        <v>19</v>
      </c>
      <c r="F482" s="198">
        <v>-167.154</v>
      </c>
      <c r="H482" s="33"/>
    </row>
    <row r="483" spans="2:8" s="1" customFormat="1" ht="16.9" customHeight="1">
      <c r="B483" s="33"/>
      <c r="C483" s="197" t="s">
        <v>133</v>
      </c>
      <c r="D483" s="197" t="s">
        <v>206</v>
      </c>
      <c r="E483" s="18" t="s">
        <v>19</v>
      </c>
      <c r="F483" s="198">
        <v>71.511</v>
      </c>
      <c r="H483" s="33"/>
    </row>
    <row r="484" spans="2:8" s="1" customFormat="1" ht="16.9" customHeight="1">
      <c r="B484" s="33"/>
      <c r="C484" s="199" t="s">
        <v>2950</v>
      </c>
      <c r="H484" s="33"/>
    </row>
    <row r="485" spans="2:8" s="1" customFormat="1" ht="16.9" customHeight="1">
      <c r="B485" s="33"/>
      <c r="C485" s="197" t="s">
        <v>235</v>
      </c>
      <c r="D485" s="197" t="s">
        <v>236</v>
      </c>
      <c r="E485" s="18" t="s">
        <v>128</v>
      </c>
      <c r="F485" s="198">
        <v>71.511</v>
      </c>
      <c r="H485" s="33"/>
    </row>
    <row r="486" spans="2:8" s="1" customFormat="1" ht="16.9" customHeight="1">
      <c r="B486" s="33"/>
      <c r="C486" s="197" t="s">
        <v>242</v>
      </c>
      <c r="D486" s="197" t="s">
        <v>243</v>
      </c>
      <c r="E486" s="18" t="s">
        <v>128</v>
      </c>
      <c r="F486" s="198">
        <v>429.066</v>
      </c>
      <c r="H486" s="33"/>
    </row>
    <row r="487" spans="2:8" s="1" customFormat="1" ht="16.9" customHeight="1">
      <c r="B487" s="33"/>
      <c r="C487" s="197" t="s">
        <v>256</v>
      </c>
      <c r="D487" s="197" t="s">
        <v>257</v>
      </c>
      <c r="E487" s="18" t="s">
        <v>119</v>
      </c>
      <c r="F487" s="198">
        <v>128.72</v>
      </c>
      <c r="H487" s="33"/>
    </row>
    <row r="488" spans="2:8" s="1" customFormat="1" ht="16.9" customHeight="1">
      <c r="B488" s="33"/>
      <c r="C488" s="193" t="s">
        <v>136</v>
      </c>
      <c r="D488" s="194" t="s">
        <v>137</v>
      </c>
      <c r="E488" s="195" t="s">
        <v>123</v>
      </c>
      <c r="F488" s="196">
        <v>127</v>
      </c>
      <c r="H488" s="33"/>
    </row>
    <row r="489" spans="2:8" s="1" customFormat="1" ht="16.9" customHeight="1">
      <c r="B489" s="33"/>
      <c r="C489" s="197" t="s">
        <v>19</v>
      </c>
      <c r="D489" s="197" t="s">
        <v>1280</v>
      </c>
      <c r="E489" s="18" t="s">
        <v>19</v>
      </c>
      <c r="F489" s="198">
        <v>0</v>
      </c>
      <c r="H489" s="33"/>
    </row>
    <row r="490" spans="2:8" s="1" customFormat="1" ht="16.9" customHeight="1">
      <c r="B490" s="33"/>
      <c r="C490" s="197" t="s">
        <v>19</v>
      </c>
      <c r="D490" s="197" t="s">
        <v>1270</v>
      </c>
      <c r="E490" s="18" t="s">
        <v>19</v>
      </c>
      <c r="F490" s="198">
        <v>127</v>
      </c>
      <c r="H490" s="33"/>
    </row>
    <row r="491" spans="2:8" s="1" customFormat="1" ht="16.9" customHeight="1">
      <c r="B491" s="33"/>
      <c r="C491" s="197" t="s">
        <v>136</v>
      </c>
      <c r="D491" s="197" t="s">
        <v>206</v>
      </c>
      <c r="E491" s="18" t="s">
        <v>19</v>
      </c>
      <c r="F491" s="198">
        <v>127</v>
      </c>
      <c r="H491" s="33"/>
    </row>
    <row r="492" spans="2:8" s="1" customFormat="1" ht="16.9" customHeight="1">
      <c r="B492" s="33"/>
      <c r="C492" s="199" t="s">
        <v>2950</v>
      </c>
      <c r="H492" s="33"/>
    </row>
    <row r="493" spans="2:8" s="1" customFormat="1" ht="16.9" customHeight="1">
      <c r="B493" s="33"/>
      <c r="C493" s="197" t="s">
        <v>299</v>
      </c>
      <c r="D493" s="197" t="s">
        <v>300</v>
      </c>
      <c r="E493" s="18" t="s">
        <v>123</v>
      </c>
      <c r="F493" s="198">
        <v>127</v>
      </c>
      <c r="H493" s="33"/>
    </row>
    <row r="494" spans="2:8" s="1" customFormat="1" ht="16.9" customHeight="1">
      <c r="B494" s="33"/>
      <c r="C494" s="197" t="s">
        <v>306</v>
      </c>
      <c r="D494" s="197" t="s">
        <v>307</v>
      </c>
      <c r="E494" s="18" t="s">
        <v>123</v>
      </c>
      <c r="F494" s="198">
        <v>127</v>
      </c>
      <c r="H494" s="33"/>
    </row>
    <row r="495" spans="2:8" s="1" customFormat="1" ht="16.9" customHeight="1">
      <c r="B495" s="33"/>
      <c r="C495" s="197" t="s">
        <v>329</v>
      </c>
      <c r="D495" s="197" t="s">
        <v>330</v>
      </c>
      <c r="E495" s="18" t="s">
        <v>123</v>
      </c>
      <c r="F495" s="198">
        <v>127</v>
      </c>
      <c r="H495" s="33"/>
    </row>
    <row r="496" spans="2:8" s="1" customFormat="1" ht="16.9" customHeight="1">
      <c r="B496" s="33"/>
      <c r="C496" s="197" t="s">
        <v>424</v>
      </c>
      <c r="D496" s="197" t="s">
        <v>425</v>
      </c>
      <c r="E496" s="18" t="s">
        <v>123</v>
      </c>
      <c r="F496" s="198">
        <v>127</v>
      </c>
      <c r="H496" s="33"/>
    </row>
    <row r="497" spans="2:8" s="1" customFormat="1" ht="16.9" customHeight="1">
      <c r="B497" s="33"/>
      <c r="C497" s="197" t="s">
        <v>436</v>
      </c>
      <c r="D497" s="197" t="s">
        <v>437</v>
      </c>
      <c r="E497" s="18" t="s">
        <v>128</v>
      </c>
      <c r="F497" s="198">
        <v>3.81</v>
      </c>
      <c r="H497" s="33"/>
    </row>
    <row r="498" spans="2:8" s="1" customFormat="1" ht="16.9" customHeight="1">
      <c r="B498" s="33"/>
      <c r="C498" s="197" t="s">
        <v>313</v>
      </c>
      <c r="D498" s="197" t="s">
        <v>314</v>
      </c>
      <c r="E498" s="18" t="s">
        <v>315</v>
      </c>
      <c r="F498" s="198">
        <v>0.508</v>
      </c>
      <c r="H498" s="33"/>
    </row>
    <row r="499" spans="2:8" s="1" customFormat="1" ht="16.9" customHeight="1">
      <c r="B499" s="33"/>
      <c r="C499" s="193" t="s">
        <v>144</v>
      </c>
      <c r="D499" s="194" t="s">
        <v>145</v>
      </c>
      <c r="E499" s="195" t="s">
        <v>146</v>
      </c>
      <c r="F499" s="196">
        <v>3</v>
      </c>
      <c r="H499" s="33"/>
    </row>
    <row r="500" spans="2:8" s="1" customFormat="1" ht="16.9" customHeight="1">
      <c r="B500" s="33"/>
      <c r="C500" s="193" t="s">
        <v>147</v>
      </c>
      <c r="D500" s="194" t="s">
        <v>148</v>
      </c>
      <c r="E500" s="195" t="s">
        <v>149</v>
      </c>
      <c r="F500" s="196">
        <v>8.6</v>
      </c>
      <c r="H500" s="33"/>
    </row>
    <row r="501" spans="2:8" s="1" customFormat="1" ht="16.9" customHeight="1">
      <c r="B501" s="33"/>
      <c r="C501" s="197" t="s">
        <v>19</v>
      </c>
      <c r="D501" s="197" t="s">
        <v>1356</v>
      </c>
      <c r="E501" s="18" t="s">
        <v>19</v>
      </c>
      <c r="F501" s="198">
        <v>0</v>
      </c>
      <c r="H501" s="33"/>
    </row>
    <row r="502" spans="2:8" s="1" customFormat="1" ht="16.9" customHeight="1">
      <c r="B502" s="33"/>
      <c r="C502" s="197" t="s">
        <v>19</v>
      </c>
      <c r="D502" s="197" t="s">
        <v>1357</v>
      </c>
      <c r="E502" s="18" t="s">
        <v>19</v>
      </c>
      <c r="F502" s="198">
        <v>0</v>
      </c>
      <c r="H502" s="33"/>
    </row>
    <row r="503" spans="2:8" s="1" customFormat="1" ht="16.9" customHeight="1">
      <c r="B503" s="33"/>
      <c r="C503" s="197" t="s">
        <v>19</v>
      </c>
      <c r="D503" s="197" t="s">
        <v>1358</v>
      </c>
      <c r="E503" s="18" t="s">
        <v>19</v>
      </c>
      <c r="F503" s="198">
        <v>7.6</v>
      </c>
      <c r="H503" s="33"/>
    </row>
    <row r="504" spans="2:8" s="1" customFormat="1" ht="16.9" customHeight="1">
      <c r="B504" s="33"/>
      <c r="C504" s="197" t="s">
        <v>19</v>
      </c>
      <c r="D504" s="197" t="s">
        <v>1134</v>
      </c>
      <c r="E504" s="18" t="s">
        <v>19</v>
      </c>
      <c r="F504" s="198">
        <v>1</v>
      </c>
      <c r="H504" s="33"/>
    </row>
    <row r="505" spans="2:8" s="1" customFormat="1" ht="16.9" customHeight="1">
      <c r="B505" s="33"/>
      <c r="C505" s="197" t="s">
        <v>147</v>
      </c>
      <c r="D505" s="197" t="s">
        <v>206</v>
      </c>
      <c r="E505" s="18" t="s">
        <v>19</v>
      </c>
      <c r="F505" s="198">
        <v>8.6</v>
      </c>
      <c r="H505" s="33"/>
    </row>
    <row r="506" spans="2:8" s="1" customFormat="1" ht="16.9" customHeight="1">
      <c r="B506" s="33"/>
      <c r="C506" s="199" t="s">
        <v>2950</v>
      </c>
      <c r="H506" s="33"/>
    </row>
    <row r="507" spans="2:8" s="1" customFormat="1" ht="16.9" customHeight="1">
      <c r="B507" s="33"/>
      <c r="C507" s="197" t="s">
        <v>537</v>
      </c>
      <c r="D507" s="197" t="s">
        <v>538</v>
      </c>
      <c r="E507" s="18" t="s">
        <v>149</v>
      </c>
      <c r="F507" s="198">
        <v>8.6</v>
      </c>
      <c r="H507" s="33"/>
    </row>
    <row r="508" spans="2:8" s="1" customFormat="1" ht="16.9" customHeight="1">
      <c r="B508" s="33"/>
      <c r="C508" s="197" t="s">
        <v>281</v>
      </c>
      <c r="D508" s="197" t="s">
        <v>282</v>
      </c>
      <c r="E508" s="18" t="s">
        <v>128</v>
      </c>
      <c r="F508" s="198">
        <v>6.191</v>
      </c>
      <c r="H508" s="33"/>
    </row>
    <row r="509" spans="2:8" s="1" customFormat="1" ht="16.9" customHeight="1">
      <c r="B509" s="33"/>
      <c r="C509" s="197" t="s">
        <v>465</v>
      </c>
      <c r="D509" s="197" t="s">
        <v>466</v>
      </c>
      <c r="E509" s="18" t="s">
        <v>128</v>
      </c>
      <c r="F509" s="198">
        <v>1.678</v>
      </c>
      <c r="H509" s="33"/>
    </row>
    <row r="510" spans="2:8" s="1" customFormat="1" ht="16.9" customHeight="1">
      <c r="B510" s="33"/>
      <c r="C510" s="197" t="s">
        <v>600</v>
      </c>
      <c r="D510" s="197" t="s">
        <v>601</v>
      </c>
      <c r="E510" s="18" t="s">
        <v>149</v>
      </c>
      <c r="F510" s="198">
        <v>8.6</v>
      </c>
      <c r="H510" s="33"/>
    </row>
    <row r="511" spans="2:8" s="1" customFormat="1" ht="16.9" customHeight="1">
      <c r="B511" s="33"/>
      <c r="C511" s="197" t="s">
        <v>675</v>
      </c>
      <c r="D511" s="197" t="s">
        <v>676</v>
      </c>
      <c r="E511" s="18" t="s">
        <v>149</v>
      </c>
      <c r="F511" s="198">
        <v>8.6</v>
      </c>
      <c r="H511" s="33"/>
    </row>
    <row r="512" spans="2:8" s="1" customFormat="1" ht="16.9" customHeight="1">
      <c r="B512" s="33"/>
      <c r="C512" s="193" t="s">
        <v>205</v>
      </c>
      <c r="D512" s="194" t="s">
        <v>1909</v>
      </c>
      <c r="E512" s="195" t="s">
        <v>123</v>
      </c>
      <c r="F512" s="196">
        <v>127</v>
      </c>
      <c r="H512" s="33"/>
    </row>
    <row r="513" spans="2:8" s="1" customFormat="1" ht="16.9" customHeight="1">
      <c r="B513" s="33"/>
      <c r="C513" s="197" t="s">
        <v>19</v>
      </c>
      <c r="D513" s="197" t="s">
        <v>1278</v>
      </c>
      <c r="E513" s="18" t="s">
        <v>19</v>
      </c>
      <c r="F513" s="198">
        <v>127</v>
      </c>
      <c r="H513" s="33"/>
    </row>
    <row r="514" spans="2:8" s="1" customFormat="1" ht="16.9" customHeight="1">
      <c r="B514" s="33"/>
      <c r="C514" s="197" t="s">
        <v>205</v>
      </c>
      <c r="D514" s="197" t="s">
        <v>206</v>
      </c>
      <c r="E514" s="18" t="s">
        <v>19</v>
      </c>
      <c r="F514" s="198">
        <v>127</v>
      </c>
      <c r="H514" s="33"/>
    </row>
    <row r="515" spans="2:8" s="1" customFormat="1" ht="16.9" customHeight="1">
      <c r="B515" s="33"/>
      <c r="C515" s="193" t="s">
        <v>978</v>
      </c>
      <c r="D515" s="194" t="s">
        <v>979</v>
      </c>
      <c r="E515" s="195" t="s">
        <v>146</v>
      </c>
      <c r="F515" s="196">
        <v>12</v>
      </c>
      <c r="H515" s="33"/>
    </row>
    <row r="516" spans="2:8" s="1" customFormat="1" ht="16.9" customHeight="1">
      <c r="B516" s="33"/>
      <c r="C516" s="197" t="s">
        <v>19</v>
      </c>
      <c r="D516" s="197" t="s">
        <v>1290</v>
      </c>
      <c r="E516" s="18" t="s">
        <v>19</v>
      </c>
      <c r="F516" s="198">
        <v>0</v>
      </c>
      <c r="H516" s="33"/>
    </row>
    <row r="517" spans="2:8" s="1" customFormat="1" ht="16.9" customHeight="1">
      <c r="B517" s="33"/>
      <c r="C517" s="197" t="s">
        <v>19</v>
      </c>
      <c r="D517" s="197" t="s">
        <v>1330</v>
      </c>
      <c r="E517" s="18" t="s">
        <v>19</v>
      </c>
      <c r="F517" s="198">
        <v>12</v>
      </c>
      <c r="H517" s="33"/>
    </row>
    <row r="518" spans="2:8" s="1" customFormat="1" ht="16.9" customHeight="1">
      <c r="B518" s="33"/>
      <c r="C518" s="197" t="s">
        <v>978</v>
      </c>
      <c r="D518" s="197" t="s">
        <v>206</v>
      </c>
      <c r="E518" s="18" t="s">
        <v>19</v>
      </c>
      <c r="F518" s="198">
        <v>12</v>
      </c>
      <c r="H518" s="33"/>
    </row>
    <row r="519" spans="2:8" s="1" customFormat="1" ht="16.9" customHeight="1">
      <c r="B519" s="33"/>
      <c r="C519" s="199" t="s">
        <v>2950</v>
      </c>
      <c r="H519" s="33"/>
    </row>
    <row r="520" spans="2:8" s="1" customFormat="1" ht="16.9" customHeight="1">
      <c r="B520" s="33"/>
      <c r="C520" s="197" t="s">
        <v>1096</v>
      </c>
      <c r="D520" s="197" t="s">
        <v>1097</v>
      </c>
      <c r="E520" s="18" t="s">
        <v>146</v>
      </c>
      <c r="F520" s="198">
        <v>12</v>
      </c>
      <c r="H520" s="33"/>
    </row>
    <row r="521" spans="2:8" s="1" customFormat="1" ht="16.9" customHeight="1">
      <c r="B521" s="33"/>
      <c r="C521" s="197" t="s">
        <v>1100</v>
      </c>
      <c r="D521" s="197" t="s">
        <v>1101</v>
      </c>
      <c r="E521" s="18" t="s">
        <v>1102</v>
      </c>
      <c r="F521" s="198">
        <v>12</v>
      </c>
      <c r="H521" s="33"/>
    </row>
    <row r="522" spans="2:8" s="1" customFormat="1" ht="16.9" customHeight="1">
      <c r="B522" s="33"/>
      <c r="C522" s="193" t="s">
        <v>160</v>
      </c>
      <c r="D522" s="194" t="s">
        <v>161</v>
      </c>
      <c r="E522" s="195" t="s">
        <v>128</v>
      </c>
      <c r="F522" s="196">
        <v>3.81</v>
      </c>
      <c r="H522" s="33"/>
    </row>
    <row r="523" spans="2:8" s="1" customFormat="1" ht="16.9" customHeight="1">
      <c r="B523" s="33"/>
      <c r="C523" s="197" t="s">
        <v>19</v>
      </c>
      <c r="D523" s="197" t="s">
        <v>1058</v>
      </c>
      <c r="E523" s="18" t="s">
        <v>19</v>
      </c>
      <c r="F523" s="198">
        <v>3.81</v>
      </c>
      <c r="H523" s="33"/>
    </row>
    <row r="524" spans="2:8" s="1" customFormat="1" ht="16.9" customHeight="1">
      <c r="B524" s="33"/>
      <c r="C524" s="197" t="s">
        <v>160</v>
      </c>
      <c r="D524" s="197" t="s">
        <v>206</v>
      </c>
      <c r="E524" s="18" t="s">
        <v>19</v>
      </c>
      <c r="F524" s="198">
        <v>3.81</v>
      </c>
      <c r="H524" s="33"/>
    </row>
    <row r="525" spans="2:8" s="1" customFormat="1" ht="16.9" customHeight="1">
      <c r="B525" s="33"/>
      <c r="C525" s="199" t="s">
        <v>2950</v>
      </c>
      <c r="H525" s="33"/>
    </row>
    <row r="526" spans="2:8" s="1" customFormat="1" ht="16.9" customHeight="1">
      <c r="B526" s="33"/>
      <c r="C526" s="197" t="s">
        <v>436</v>
      </c>
      <c r="D526" s="197" t="s">
        <v>437</v>
      </c>
      <c r="E526" s="18" t="s">
        <v>128</v>
      </c>
      <c r="F526" s="198">
        <v>3.81</v>
      </c>
      <c r="H526" s="33"/>
    </row>
    <row r="527" spans="2:8" s="1" customFormat="1" ht="16.9" customHeight="1">
      <c r="B527" s="33"/>
      <c r="C527" s="197" t="s">
        <v>444</v>
      </c>
      <c r="D527" s="197" t="s">
        <v>445</v>
      </c>
      <c r="E527" s="18" t="s">
        <v>128</v>
      </c>
      <c r="F527" s="198">
        <v>3.81</v>
      </c>
      <c r="H527" s="33"/>
    </row>
    <row r="528" spans="2:8" s="1" customFormat="1" ht="16.9" customHeight="1">
      <c r="B528" s="33"/>
      <c r="C528" s="197" t="s">
        <v>450</v>
      </c>
      <c r="D528" s="197" t="s">
        <v>451</v>
      </c>
      <c r="E528" s="18" t="s">
        <v>128</v>
      </c>
      <c r="F528" s="198">
        <v>3.81</v>
      </c>
      <c r="H528" s="33"/>
    </row>
    <row r="529" spans="2:8" s="1" customFormat="1" ht="16.9" customHeight="1">
      <c r="B529" s="33"/>
      <c r="C529" s="193" t="s">
        <v>163</v>
      </c>
      <c r="D529" s="194" t="s">
        <v>164</v>
      </c>
      <c r="E529" s="195" t="s">
        <v>128</v>
      </c>
      <c r="F529" s="196">
        <v>167.154</v>
      </c>
      <c r="H529" s="33"/>
    </row>
    <row r="530" spans="2:8" s="1" customFormat="1" ht="16.9" customHeight="1">
      <c r="B530" s="33"/>
      <c r="C530" s="197" t="s">
        <v>19</v>
      </c>
      <c r="D530" s="197" t="s">
        <v>1290</v>
      </c>
      <c r="E530" s="18" t="s">
        <v>19</v>
      </c>
      <c r="F530" s="198">
        <v>0</v>
      </c>
      <c r="H530" s="33"/>
    </row>
    <row r="531" spans="2:8" s="1" customFormat="1" ht="16.9" customHeight="1">
      <c r="B531" s="33"/>
      <c r="C531" s="197" t="s">
        <v>19</v>
      </c>
      <c r="D531" s="197" t="s">
        <v>126</v>
      </c>
      <c r="E531" s="18" t="s">
        <v>19</v>
      </c>
      <c r="F531" s="198">
        <v>238.665</v>
      </c>
      <c r="H531" s="33"/>
    </row>
    <row r="532" spans="2:8" s="1" customFormat="1" ht="16.9" customHeight="1">
      <c r="B532" s="33"/>
      <c r="C532" s="197" t="s">
        <v>19</v>
      </c>
      <c r="D532" s="197" t="s">
        <v>1291</v>
      </c>
      <c r="E532" s="18" t="s">
        <v>19</v>
      </c>
      <c r="F532" s="198">
        <v>-60.453</v>
      </c>
      <c r="H532" s="33"/>
    </row>
    <row r="533" spans="2:8" s="1" customFormat="1" ht="16.9" customHeight="1">
      <c r="B533" s="33"/>
      <c r="C533" s="197" t="s">
        <v>19</v>
      </c>
      <c r="D533" s="197" t="s">
        <v>1292</v>
      </c>
      <c r="E533" s="18" t="s">
        <v>19</v>
      </c>
      <c r="F533" s="198">
        <v>-0.825</v>
      </c>
      <c r="H533" s="33"/>
    </row>
    <row r="534" spans="2:8" s="1" customFormat="1" ht="16.9" customHeight="1">
      <c r="B534" s="33"/>
      <c r="C534" s="197" t="s">
        <v>19</v>
      </c>
      <c r="D534" s="197" t="s">
        <v>1293</v>
      </c>
      <c r="E534" s="18" t="s">
        <v>19</v>
      </c>
      <c r="F534" s="198">
        <v>-2.463</v>
      </c>
      <c r="H534" s="33"/>
    </row>
    <row r="535" spans="2:8" s="1" customFormat="1" ht="16.9" customHeight="1">
      <c r="B535" s="33"/>
      <c r="C535" s="197" t="s">
        <v>19</v>
      </c>
      <c r="D535" s="197" t="s">
        <v>1294</v>
      </c>
      <c r="E535" s="18" t="s">
        <v>19</v>
      </c>
      <c r="F535" s="198">
        <v>-7.456</v>
      </c>
      <c r="H535" s="33"/>
    </row>
    <row r="536" spans="2:8" s="1" customFormat="1" ht="16.9" customHeight="1">
      <c r="B536" s="33"/>
      <c r="C536" s="197" t="s">
        <v>19</v>
      </c>
      <c r="D536" s="197" t="s">
        <v>1013</v>
      </c>
      <c r="E536" s="18" t="s">
        <v>19</v>
      </c>
      <c r="F536" s="198">
        <v>-0.314</v>
      </c>
      <c r="H536" s="33"/>
    </row>
    <row r="537" spans="2:8" s="1" customFormat="1" ht="16.9" customHeight="1">
      <c r="B537" s="33"/>
      <c r="C537" s="197" t="s">
        <v>163</v>
      </c>
      <c r="D537" s="197" t="s">
        <v>206</v>
      </c>
      <c r="E537" s="18" t="s">
        <v>19</v>
      </c>
      <c r="F537" s="198">
        <v>167.154</v>
      </c>
      <c r="H537" s="33"/>
    </row>
    <row r="538" spans="2:8" s="1" customFormat="1" ht="16.9" customHeight="1">
      <c r="B538" s="33"/>
      <c r="C538" s="199" t="s">
        <v>2950</v>
      </c>
      <c r="H538" s="33"/>
    </row>
    <row r="539" spans="2:8" s="1" customFormat="1" ht="16.9" customHeight="1">
      <c r="B539" s="33"/>
      <c r="C539" s="197" t="s">
        <v>270</v>
      </c>
      <c r="D539" s="197" t="s">
        <v>271</v>
      </c>
      <c r="E539" s="18" t="s">
        <v>128</v>
      </c>
      <c r="F539" s="198">
        <v>167.154</v>
      </c>
      <c r="H539" s="33"/>
    </row>
    <row r="540" spans="2:8" s="1" customFormat="1" ht="16.9" customHeight="1">
      <c r="B540" s="33"/>
      <c r="C540" s="197" t="s">
        <v>228</v>
      </c>
      <c r="D540" s="197" t="s">
        <v>229</v>
      </c>
      <c r="E540" s="18" t="s">
        <v>128</v>
      </c>
      <c r="F540" s="198">
        <v>334.308</v>
      </c>
      <c r="H540" s="33"/>
    </row>
    <row r="541" spans="2:8" s="1" customFormat="1" ht="16.9" customHeight="1">
      <c r="B541" s="33"/>
      <c r="C541" s="197" t="s">
        <v>235</v>
      </c>
      <c r="D541" s="197" t="s">
        <v>236</v>
      </c>
      <c r="E541" s="18" t="s">
        <v>128</v>
      </c>
      <c r="F541" s="198">
        <v>71.511</v>
      </c>
      <c r="H541" s="33"/>
    </row>
    <row r="542" spans="2:8" s="1" customFormat="1" ht="16.9" customHeight="1">
      <c r="B542" s="33"/>
      <c r="C542" s="197" t="s">
        <v>249</v>
      </c>
      <c r="D542" s="197" t="s">
        <v>250</v>
      </c>
      <c r="E542" s="18" t="s">
        <v>128</v>
      </c>
      <c r="F542" s="198">
        <v>167.154</v>
      </c>
      <c r="H542" s="33"/>
    </row>
    <row r="543" spans="2:8" s="1" customFormat="1" ht="16.9" customHeight="1">
      <c r="B543" s="33"/>
      <c r="C543" s="197" t="s">
        <v>263</v>
      </c>
      <c r="D543" s="197" t="s">
        <v>264</v>
      </c>
      <c r="E543" s="18" t="s">
        <v>128</v>
      </c>
      <c r="F543" s="198">
        <v>167.154</v>
      </c>
      <c r="H543" s="33"/>
    </row>
    <row r="544" spans="2:8" s="1" customFormat="1" ht="26.45" customHeight="1">
      <c r="B544" s="33"/>
      <c r="C544" s="192" t="s">
        <v>2954</v>
      </c>
      <c r="D544" s="192" t="s">
        <v>97</v>
      </c>
      <c r="H544" s="33"/>
    </row>
    <row r="545" spans="2:8" s="1" customFormat="1" ht="16.9" customHeight="1">
      <c r="B545" s="33"/>
      <c r="C545" s="193" t="s">
        <v>965</v>
      </c>
      <c r="D545" s="194" t="s">
        <v>966</v>
      </c>
      <c r="E545" s="195" t="s">
        <v>123</v>
      </c>
      <c r="F545" s="196">
        <v>348.753</v>
      </c>
      <c r="H545" s="33"/>
    </row>
    <row r="546" spans="2:8" s="1" customFormat="1" ht="16.9" customHeight="1">
      <c r="B546" s="33"/>
      <c r="C546" s="197" t="s">
        <v>19</v>
      </c>
      <c r="D546" s="197" t="s">
        <v>1458</v>
      </c>
      <c r="E546" s="18" t="s">
        <v>19</v>
      </c>
      <c r="F546" s="198">
        <v>0</v>
      </c>
      <c r="H546" s="33"/>
    </row>
    <row r="547" spans="2:8" s="1" customFormat="1" ht="16.9" customHeight="1">
      <c r="B547" s="33"/>
      <c r="C547" s="197" t="s">
        <v>19</v>
      </c>
      <c r="D547" s="197" t="s">
        <v>1480</v>
      </c>
      <c r="E547" s="18" t="s">
        <v>19</v>
      </c>
      <c r="F547" s="198">
        <v>68.784</v>
      </c>
      <c r="H547" s="33"/>
    </row>
    <row r="548" spans="2:8" s="1" customFormat="1" ht="16.9" customHeight="1">
      <c r="B548" s="33"/>
      <c r="C548" s="197" t="s">
        <v>19</v>
      </c>
      <c r="D548" s="197" t="s">
        <v>1481</v>
      </c>
      <c r="E548" s="18" t="s">
        <v>19</v>
      </c>
      <c r="F548" s="198">
        <v>135.615</v>
      </c>
      <c r="H548" s="33"/>
    </row>
    <row r="549" spans="2:8" s="1" customFormat="1" ht="16.9" customHeight="1">
      <c r="B549" s="33"/>
      <c r="C549" s="197" t="s">
        <v>19</v>
      </c>
      <c r="D549" s="197" t="s">
        <v>1482</v>
      </c>
      <c r="E549" s="18" t="s">
        <v>19</v>
      </c>
      <c r="F549" s="198">
        <v>144.354</v>
      </c>
      <c r="H549" s="33"/>
    </row>
    <row r="550" spans="2:8" s="1" customFormat="1" ht="16.9" customHeight="1">
      <c r="B550" s="33"/>
      <c r="C550" s="197" t="s">
        <v>965</v>
      </c>
      <c r="D550" s="197" t="s">
        <v>206</v>
      </c>
      <c r="E550" s="18" t="s">
        <v>19</v>
      </c>
      <c r="F550" s="198">
        <v>348.753</v>
      </c>
      <c r="H550" s="33"/>
    </row>
    <row r="551" spans="2:8" s="1" customFormat="1" ht="16.9" customHeight="1">
      <c r="B551" s="33"/>
      <c r="C551" s="199" t="s">
        <v>2950</v>
      </c>
      <c r="H551" s="33"/>
    </row>
    <row r="552" spans="2:8" s="1" customFormat="1" ht="16.9" customHeight="1">
      <c r="B552" s="33"/>
      <c r="C552" s="197" t="s">
        <v>1062</v>
      </c>
      <c r="D552" s="197" t="s">
        <v>1063</v>
      </c>
      <c r="E552" s="18" t="s">
        <v>123</v>
      </c>
      <c r="F552" s="198">
        <v>348.753</v>
      </c>
      <c r="H552" s="33"/>
    </row>
    <row r="553" spans="2:8" s="1" customFormat="1" ht="16.9" customHeight="1">
      <c r="B553" s="33"/>
      <c r="C553" s="197" t="s">
        <v>1070</v>
      </c>
      <c r="D553" s="197" t="s">
        <v>1071</v>
      </c>
      <c r="E553" s="18" t="s">
        <v>123</v>
      </c>
      <c r="F553" s="198">
        <v>418.504</v>
      </c>
      <c r="H553" s="33"/>
    </row>
    <row r="554" spans="2:8" s="1" customFormat="1" ht="16.9" customHeight="1">
      <c r="B554" s="33"/>
      <c r="C554" s="193" t="s">
        <v>126</v>
      </c>
      <c r="D554" s="194" t="s">
        <v>127</v>
      </c>
      <c r="E554" s="195" t="s">
        <v>128</v>
      </c>
      <c r="F554" s="196">
        <v>259.205</v>
      </c>
      <c r="H554" s="33"/>
    </row>
    <row r="555" spans="2:8" s="1" customFormat="1" ht="16.9" customHeight="1">
      <c r="B555" s="33"/>
      <c r="C555" s="197" t="s">
        <v>19</v>
      </c>
      <c r="D555" s="197" t="s">
        <v>1448</v>
      </c>
      <c r="E555" s="18" t="s">
        <v>19</v>
      </c>
      <c r="F555" s="198">
        <v>0</v>
      </c>
      <c r="H555" s="33"/>
    </row>
    <row r="556" spans="2:8" s="1" customFormat="1" ht="16.9" customHeight="1">
      <c r="B556" s="33"/>
      <c r="C556" s="197" t="s">
        <v>19</v>
      </c>
      <c r="D556" s="197" t="s">
        <v>1449</v>
      </c>
      <c r="E556" s="18" t="s">
        <v>19</v>
      </c>
      <c r="F556" s="198">
        <v>170.085</v>
      </c>
      <c r="H556" s="33"/>
    </row>
    <row r="557" spans="2:8" s="1" customFormat="1" ht="16.9" customHeight="1">
      <c r="B557" s="33"/>
      <c r="C557" s="197" t="s">
        <v>19</v>
      </c>
      <c r="D557" s="197" t="s">
        <v>1450</v>
      </c>
      <c r="E557" s="18" t="s">
        <v>19</v>
      </c>
      <c r="F557" s="198">
        <v>89.12</v>
      </c>
      <c r="H557" s="33"/>
    </row>
    <row r="558" spans="2:8" s="1" customFormat="1" ht="16.9" customHeight="1">
      <c r="B558" s="33"/>
      <c r="C558" s="197" t="s">
        <v>126</v>
      </c>
      <c r="D558" s="197" t="s">
        <v>206</v>
      </c>
      <c r="E558" s="18" t="s">
        <v>19</v>
      </c>
      <c r="F558" s="198">
        <v>259.205</v>
      </c>
      <c r="H558" s="33"/>
    </row>
    <row r="559" spans="2:8" s="1" customFormat="1" ht="16.9" customHeight="1">
      <c r="B559" s="33"/>
      <c r="C559" s="199" t="s">
        <v>2950</v>
      </c>
      <c r="H559" s="33"/>
    </row>
    <row r="560" spans="2:8" s="1" customFormat="1" ht="16.9" customHeight="1">
      <c r="B560" s="33"/>
      <c r="C560" s="197" t="s">
        <v>993</v>
      </c>
      <c r="D560" s="197" t="s">
        <v>994</v>
      </c>
      <c r="E560" s="18" t="s">
        <v>128</v>
      </c>
      <c r="F560" s="198">
        <v>259.205</v>
      </c>
      <c r="H560" s="33"/>
    </row>
    <row r="561" spans="2:8" s="1" customFormat="1" ht="16.9" customHeight="1">
      <c r="B561" s="33"/>
      <c r="C561" s="197" t="s">
        <v>235</v>
      </c>
      <c r="D561" s="197" t="s">
        <v>236</v>
      </c>
      <c r="E561" s="18" t="s">
        <v>128</v>
      </c>
      <c r="F561" s="198">
        <v>85.309</v>
      </c>
      <c r="H561" s="33"/>
    </row>
    <row r="562" spans="2:8" s="1" customFormat="1" ht="16.9" customHeight="1">
      <c r="B562" s="33"/>
      <c r="C562" s="197" t="s">
        <v>270</v>
      </c>
      <c r="D562" s="197" t="s">
        <v>271</v>
      </c>
      <c r="E562" s="18" t="s">
        <v>128</v>
      </c>
      <c r="F562" s="198">
        <v>606.761</v>
      </c>
      <c r="H562" s="33"/>
    </row>
    <row r="563" spans="2:8" s="1" customFormat="1" ht="16.9" customHeight="1">
      <c r="B563" s="33"/>
      <c r="C563" s="193" t="s">
        <v>130</v>
      </c>
      <c r="D563" s="194" t="s">
        <v>131</v>
      </c>
      <c r="E563" s="195" t="s">
        <v>128</v>
      </c>
      <c r="F563" s="196">
        <v>9.982</v>
      </c>
      <c r="H563" s="33"/>
    </row>
    <row r="564" spans="2:8" s="1" customFormat="1" ht="16.9" customHeight="1">
      <c r="B564" s="33"/>
      <c r="C564" s="197" t="s">
        <v>19</v>
      </c>
      <c r="D564" s="197" t="s">
        <v>1462</v>
      </c>
      <c r="E564" s="18" t="s">
        <v>19</v>
      </c>
      <c r="F564" s="198">
        <v>0</v>
      </c>
      <c r="H564" s="33"/>
    </row>
    <row r="565" spans="2:8" s="1" customFormat="1" ht="16.9" customHeight="1">
      <c r="B565" s="33"/>
      <c r="C565" s="197" t="s">
        <v>19</v>
      </c>
      <c r="D565" s="197" t="s">
        <v>1297</v>
      </c>
      <c r="E565" s="18" t="s">
        <v>19</v>
      </c>
      <c r="F565" s="198">
        <v>2.463</v>
      </c>
      <c r="H565" s="33"/>
    </row>
    <row r="566" spans="2:8" s="1" customFormat="1" ht="16.9" customHeight="1">
      <c r="B566" s="33"/>
      <c r="C566" s="197" t="s">
        <v>19</v>
      </c>
      <c r="D566" s="197" t="s">
        <v>1298</v>
      </c>
      <c r="E566" s="18" t="s">
        <v>19</v>
      </c>
      <c r="F566" s="198">
        <v>-0.107</v>
      </c>
      <c r="H566" s="33"/>
    </row>
    <row r="567" spans="2:8" s="1" customFormat="1" ht="16.9" customHeight="1">
      <c r="B567" s="33"/>
      <c r="C567" s="197" t="s">
        <v>19</v>
      </c>
      <c r="D567" s="197" t="s">
        <v>1463</v>
      </c>
      <c r="E567" s="18" t="s">
        <v>19</v>
      </c>
      <c r="F567" s="198">
        <v>0</v>
      </c>
      <c r="H567" s="33"/>
    </row>
    <row r="568" spans="2:8" s="1" customFormat="1" ht="16.9" customHeight="1">
      <c r="B568" s="33"/>
      <c r="C568" s="197" t="s">
        <v>19</v>
      </c>
      <c r="D568" s="197" t="s">
        <v>286</v>
      </c>
      <c r="E568" s="18" t="s">
        <v>19</v>
      </c>
      <c r="F568" s="198">
        <v>8.465</v>
      </c>
      <c r="H568" s="33"/>
    </row>
    <row r="569" spans="2:8" s="1" customFormat="1" ht="16.9" customHeight="1">
      <c r="B569" s="33"/>
      <c r="C569" s="197" t="s">
        <v>19</v>
      </c>
      <c r="D569" s="197" t="s">
        <v>1020</v>
      </c>
      <c r="E569" s="18" t="s">
        <v>19</v>
      </c>
      <c r="F569" s="198">
        <v>-0.839</v>
      </c>
      <c r="H569" s="33"/>
    </row>
    <row r="570" spans="2:8" s="1" customFormat="1" ht="16.9" customHeight="1">
      <c r="B570" s="33"/>
      <c r="C570" s="197" t="s">
        <v>130</v>
      </c>
      <c r="D570" s="197" t="s">
        <v>206</v>
      </c>
      <c r="E570" s="18" t="s">
        <v>19</v>
      </c>
      <c r="F570" s="198">
        <v>9.982</v>
      </c>
      <c r="H570" s="33"/>
    </row>
    <row r="571" spans="2:8" s="1" customFormat="1" ht="16.9" customHeight="1">
      <c r="B571" s="33"/>
      <c r="C571" s="199" t="s">
        <v>2950</v>
      </c>
      <c r="H571" s="33"/>
    </row>
    <row r="572" spans="2:8" s="1" customFormat="1" ht="16.9" customHeight="1">
      <c r="B572" s="33"/>
      <c r="C572" s="197" t="s">
        <v>281</v>
      </c>
      <c r="D572" s="197" t="s">
        <v>282</v>
      </c>
      <c r="E572" s="18" t="s">
        <v>128</v>
      </c>
      <c r="F572" s="198">
        <v>9.982</v>
      </c>
      <c r="H572" s="33"/>
    </row>
    <row r="573" spans="2:8" s="1" customFormat="1" ht="16.9" customHeight="1">
      <c r="B573" s="33"/>
      <c r="C573" s="197" t="s">
        <v>292</v>
      </c>
      <c r="D573" s="197" t="s">
        <v>293</v>
      </c>
      <c r="E573" s="18" t="s">
        <v>119</v>
      </c>
      <c r="F573" s="198">
        <v>18.866</v>
      </c>
      <c r="H573" s="33"/>
    </row>
    <row r="574" spans="2:8" s="1" customFormat="1" ht="16.9" customHeight="1">
      <c r="B574" s="33"/>
      <c r="C574" s="193" t="s">
        <v>971</v>
      </c>
      <c r="D574" s="194" t="s">
        <v>972</v>
      </c>
      <c r="E574" s="195" t="s">
        <v>128</v>
      </c>
      <c r="F574" s="196">
        <v>48.371</v>
      </c>
      <c r="H574" s="33"/>
    </row>
    <row r="575" spans="2:8" s="1" customFormat="1" ht="16.9" customHeight="1">
      <c r="B575" s="33"/>
      <c r="C575" s="197" t="s">
        <v>19</v>
      </c>
      <c r="D575" s="197" t="s">
        <v>1458</v>
      </c>
      <c r="E575" s="18" t="s">
        <v>19</v>
      </c>
      <c r="F575" s="198">
        <v>0</v>
      </c>
      <c r="H575" s="33"/>
    </row>
    <row r="576" spans="2:8" s="1" customFormat="1" ht="16.9" customHeight="1">
      <c r="B576" s="33"/>
      <c r="C576" s="197" t="s">
        <v>19</v>
      </c>
      <c r="D576" s="197" t="s">
        <v>1027</v>
      </c>
      <c r="E576" s="18" t="s">
        <v>19</v>
      </c>
      <c r="F576" s="198">
        <v>0</v>
      </c>
      <c r="H576" s="33"/>
    </row>
    <row r="577" spans="2:8" s="1" customFormat="1" ht="16.9" customHeight="1">
      <c r="B577" s="33"/>
      <c r="C577" s="197" t="s">
        <v>19</v>
      </c>
      <c r="D577" s="197" t="s">
        <v>1466</v>
      </c>
      <c r="E577" s="18" t="s">
        <v>19</v>
      </c>
      <c r="F577" s="198">
        <v>18.26</v>
      </c>
      <c r="H577" s="33"/>
    </row>
    <row r="578" spans="2:8" s="1" customFormat="1" ht="16.9" customHeight="1">
      <c r="B578" s="33"/>
      <c r="C578" s="197" t="s">
        <v>19</v>
      </c>
      <c r="D578" s="197" t="s">
        <v>1467</v>
      </c>
      <c r="E578" s="18" t="s">
        <v>19</v>
      </c>
      <c r="F578" s="198">
        <v>-1.131</v>
      </c>
      <c r="H578" s="33"/>
    </row>
    <row r="579" spans="2:8" s="1" customFormat="1" ht="16.9" customHeight="1">
      <c r="B579" s="33"/>
      <c r="C579" s="197" t="s">
        <v>19</v>
      </c>
      <c r="D579" s="197" t="s">
        <v>1030</v>
      </c>
      <c r="E579" s="18" t="s">
        <v>19</v>
      </c>
      <c r="F579" s="198">
        <v>0</v>
      </c>
      <c r="H579" s="33"/>
    </row>
    <row r="580" spans="2:8" s="1" customFormat="1" ht="16.9" customHeight="1">
      <c r="B580" s="33"/>
      <c r="C580" s="197" t="s">
        <v>19</v>
      </c>
      <c r="D580" s="197" t="s">
        <v>1468</v>
      </c>
      <c r="E580" s="18" t="s">
        <v>19</v>
      </c>
      <c r="F580" s="198">
        <v>50.17</v>
      </c>
      <c r="H580" s="33"/>
    </row>
    <row r="581" spans="2:8" s="1" customFormat="1" ht="16.9" customHeight="1">
      <c r="B581" s="33"/>
      <c r="C581" s="197" t="s">
        <v>19</v>
      </c>
      <c r="D581" s="197" t="s">
        <v>1305</v>
      </c>
      <c r="E581" s="18" t="s">
        <v>19</v>
      </c>
      <c r="F581" s="198">
        <v>-18.645</v>
      </c>
      <c r="H581" s="33"/>
    </row>
    <row r="582" spans="2:8" s="1" customFormat="1" ht="16.9" customHeight="1">
      <c r="B582" s="33"/>
      <c r="C582" s="197" t="s">
        <v>19</v>
      </c>
      <c r="D582" s="197" t="s">
        <v>1469</v>
      </c>
      <c r="E582" s="18" t="s">
        <v>19</v>
      </c>
      <c r="F582" s="198">
        <v>-0.283</v>
      </c>
      <c r="H582" s="33"/>
    </row>
    <row r="583" spans="2:8" s="1" customFormat="1" ht="16.9" customHeight="1">
      <c r="B583" s="33"/>
      <c r="C583" s="197" t="s">
        <v>971</v>
      </c>
      <c r="D583" s="197" t="s">
        <v>206</v>
      </c>
      <c r="E583" s="18" t="s">
        <v>19</v>
      </c>
      <c r="F583" s="198">
        <v>48.371</v>
      </c>
      <c r="H583" s="33"/>
    </row>
    <row r="584" spans="2:8" s="1" customFormat="1" ht="16.9" customHeight="1">
      <c r="B584" s="33"/>
      <c r="C584" s="199" t="s">
        <v>2950</v>
      </c>
      <c r="H584" s="33"/>
    </row>
    <row r="585" spans="2:8" s="1" customFormat="1" ht="16.9" customHeight="1">
      <c r="B585" s="33"/>
      <c r="C585" s="197" t="s">
        <v>1022</v>
      </c>
      <c r="D585" s="197" t="s">
        <v>1023</v>
      </c>
      <c r="E585" s="18" t="s">
        <v>128</v>
      </c>
      <c r="F585" s="198">
        <v>48.371</v>
      </c>
      <c r="H585" s="33"/>
    </row>
    <row r="586" spans="2:8" s="1" customFormat="1" ht="16.9" customHeight="1">
      <c r="B586" s="33"/>
      <c r="C586" s="197" t="s">
        <v>1034</v>
      </c>
      <c r="D586" s="197" t="s">
        <v>1035</v>
      </c>
      <c r="E586" s="18" t="s">
        <v>119</v>
      </c>
      <c r="F586" s="198">
        <v>89.486</v>
      </c>
      <c r="H586" s="33"/>
    </row>
    <row r="587" spans="2:8" s="1" customFormat="1" ht="16.9" customHeight="1">
      <c r="B587" s="33"/>
      <c r="C587" s="193" t="s">
        <v>133</v>
      </c>
      <c r="D587" s="194" t="s">
        <v>134</v>
      </c>
      <c r="E587" s="195" t="s">
        <v>128</v>
      </c>
      <c r="F587" s="196">
        <v>85.3090000000001</v>
      </c>
      <c r="H587" s="33"/>
    </row>
    <row r="588" spans="2:8" s="1" customFormat="1" ht="16.9" customHeight="1">
      <c r="B588" s="33"/>
      <c r="C588" s="197" t="s">
        <v>19</v>
      </c>
      <c r="D588" s="197" t="s">
        <v>126</v>
      </c>
      <c r="E588" s="18" t="s">
        <v>19</v>
      </c>
      <c r="F588" s="198">
        <v>692.07</v>
      </c>
      <c r="H588" s="33"/>
    </row>
    <row r="589" spans="2:8" s="1" customFormat="1" ht="16.9" customHeight="1">
      <c r="B589" s="33"/>
      <c r="C589" s="197" t="s">
        <v>19</v>
      </c>
      <c r="D589" s="197" t="s">
        <v>240</v>
      </c>
      <c r="E589" s="18" t="s">
        <v>19</v>
      </c>
      <c r="F589" s="198">
        <v>-606.761</v>
      </c>
      <c r="H589" s="33"/>
    </row>
    <row r="590" spans="2:8" s="1" customFormat="1" ht="16.9" customHeight="1">
      <c r="B590" s="33"/>
      <c r="C590" s="197" t="s">
        <v>133</v>
      </c>
      <c r="D590" s="197" t="s">
        <v>206</v>
      </c>
      <c r="E590" s="18" t="s">
        <v>19</v>
      </c>
      <c r="F590" s="198">
        <v>85.3090000000001</v>
      </c>
      <c r="H590" s="33"/>
    </row>
    <row r="591" spans="2:8" s="1" customFormat="1" ht="16.9" customHeight="1">
      <c r="B591" s="33"/>
      <c r="C591" s="199" t="s">
        <v>2950</v>
      </c>
      <c r="H591" s="33"/>
    </row>
    <row r="592" spans="2:8" s="1" customFormat="1" ht="16.9" customHeight="1">
      <c r="B592" s="33"/>
      <c r="C592" s="197" t="s">
        <v>235</v>
      </c>
      <c r="D592" s="197" t="s">
        <v>236</v>
      </c>
      <c r="E592" s="18" t="s">
        <v>128</v>
      </c>
      <c r="F592" s="198">
        <v>85.3090000000001</v>
      </c>
      <c r="H592" s="33"/>
    </row>
    <row r="593" spans="2:8" s="1" customFormat="1" ht="16.9" customHeight="1">
      <c r="B593" s="33"/>
      <c r="C593" s="197" t="s">
        <v>242</v>
      </c>
      <c r="D593" s="197" t="s">
        <v>243</v>
      </c>
      <c r="E593" s="18" t="s">
        <v>128</v>
      </c>
      <c r="F593" s="198">
        <v>511.854</v>
      </c>
      <c r="H593" s="33"/>
    </row>
    <row r="594" spans="2:8" s="1" customFormat="1" ht="16.9" customHeight="1">
      <c r="B594" s="33"/>
      <c r="C594" s="197" t="s">
        <v>256</v>
      </c>
      <c r="D594" s="197" t="s">
        <v>257</v>
      </c>
      <c r="E594" s="18" t="s">
        <v>119</v>
      </c>
      <c r="F594" s="198">
        <v>153.556</v>
      </c>
      <c r="H594" s="33"/>
    </row>
    <row r="595" spans="2:8" s="1" customFormat="1" ht="16.9" customHeight="1">
      <c r="B595" s="33"/>
      <c r="C595" s="193" t="s">
        <v>136</v>
      </c>
      <c r="D595" s="194" t="s">
        <v>137</v>
      </c>
      <c r="E595" s="195" t="s">
        <v>123</v>
      </c>
      <c r="F595" s="196">
        <v>143</v>
      </c>
      <c r="H595" s="33"/>
    </row>
    <row r="596" spans="2:8" s="1" customFormat="1" ht="16.9" customHeight="1">
      <c r="B596" s="33"/>
      <c r="C596" s="197" t="s">
        <v>19</v>
      </c>
      <c r="D596" s="197" t="s">
        <v>1448</v>
      </c>
      <c r="E596" s="18" t="s">
        <v>19</v>
      </c>
      <c r="F596" s="198">
        <v>0</v>
      </c>
      <c r="H596" s="33"/>
    </row>
    <row r="597" spans="2:8" s="1" customFormat="1" ht="16.9" customHeight="1">
      <c r="B597" s="33"/>
      <c r="C597" s="197" t="s">
        <v>19</v>
      </c>
      <c r="D597" s="197" t="s">
        <v>1440</v>
      </c>
      <c r="E597" s="18" t="s">
        <v>19</v>
      </c>
      <c r="F597" s="198">
        <v>143</v>
      </c>
      <c r="H597" s="33"/>
    </row>
    <row r="598" spans="2:8" s="1" customFormat="1" ht="16.9" customHeight="1">
      <c r="B598" s="33"/>
      <c r="C598" s="197" t="s">
        <v>136</v>
      </c>
      <c r="D598" s="197" t="s">
        <v>206</v>
      </c>
      <c r="E598" s="18" t="s">
        <v>19</v>
      </c>
      <c r="F598" s="198">
        <v>143</v>
      </c>
      <c r="H598" s="33"/>
    </row>
    <row r="599" spans="2:8" s="1" customFormat="1" ht="16.9" customHeight="1">
      <c r="B599" s="33"/>
      <c r="C599" s="199" t="s">
        <v>2950</v>
      </c>
      <c r="H599" s="33"/>
    </row>
    <row r="600" spans="2:8" s="1" customFormat="1" ht="16.9" customHeight="1">
      <c r="B600" s="33"/>
      <c r="C600" s="197" t="s">
        <v>299</v>
      </c>
      <c r="D600" s="197" t="s">
        <v>300</v>
      </c>
      <c r="E600" s="18" t="s">
        <v>123</v>
      </c>
      <c r="F600" s="198">
        <v>143</v>
      </c>
      <c r="H600" s="33"/>
    </row>
    <row r="601" spans="2:8" s="1" customFormat="1" ht="16.9" customHeight="1">
      <c r="B601" s="33"/>
      <c r="C601" s="197" t="s">
        <v>306</v>
      </c>
      <c r="D601" s="197" t="s">
        <v>307</v>
      </c>
      <c r="E601" s="18" t="s">
        <v>123</v>
      </c>
      <c r="F601" s="198">
        <v>116</v>
      </c>
      <c r="H601" s="33"/>
    </row>
    <row r="602" spans="2:8" s="1" customFormat="1" ht="16.9" customHeight="1">
      <c r="B602" s="33"/>
      <c r="C602" s="197" t="s">
        <v>329</v>
      </c>
      <c r="D602" s="197" t="s">
        <v>330</v>
      </c>
      <c r="E602" s="18" t="s">
        <v>123</v>
      </c>
      <c r="F602" s="198">
        <v>116</v>
      </c>
      <c r="H602" s="33"/>
    </row>
    <row r="603" spans="2:8" s="1" customFormat="1" ht="16.9" customHeight="1">
      <c r="B603" s="33"/>
      <c r="C603" s="197" t="s">
        <v>424</v>
      </c>
      <c r="D603" s="197" t="s">
        <v>425</v>
      </c>
      <c r="E603" s="18" t="s">
        <v>123</v>
      </c>
      <c r="F603" s="198">
        <v>116</v>
      </c>
      <c r="H603" s="33"/>
    </row>
    <row r="604" spans="2:8" s="1" customFormat="1" ht="16.9" customHeight="1">
      <c r="B604" s="33"/>
      <c r="C604" s="197" t="s">
        <v>436</v>
      </c>
      <c r="D604" s="197" t="s">
        <v>437</v>
      </c>
      <c r="E604" s="18" t="s">
        <v>128</v>
      </c>
      <c r="F604" s="198">
        <v>3.48</v>
      </c>
      <c r="H604" s="33"/>
    </row>
    <row r="605" spans="2:8" s="1" customFormat="1" ht="16.9" customHeight="1">
      <c r="B605" s="33"/>
      <c r="C605" s="197" t="s">
        <v>313</v>
      </c>
      <c r="D605" s="197" t="s">
        <v>314</v>
      </c>
      <c r="E605" s="18" t="s">
        <v>315</v>
      </c>
      <c r="F605" s="198">
        <v>0.464</v>
      </c>
      <c r="H605" s="33"/>
    </row>
    <row r="606" spans="2:8" s="1" customFormat="1" ht="16.9" customHeight="1">
      <c r="B606" s="33"/>
      <c r="C606" s="193" t="s">
        <v>147</v>
      </c>
      <c r="D606" s="194" t="s">
        <v>148</v>
      </c>
      <c r="E606" s="195" t="s">
        <v>149</v>
      </c>
      <c r="F606" s="196">
        <v>6</v>
      </c>
      <c r="H606" s="33"/>
    </row>
    <row r="607" spans="2:8" s="1" customFormat="1" ht="16.9" customHeight="1">
      <c r="B607" s="33"/>
      <c r="C607" s="197" t="s">
        <v>19</v>
      </c>
      <c r="D607" s="197" t="s">
        <v>1508</v>
      </c>
      <c r="E607" s="18" t="s">
        <v>19</v>
      </c>
      <c r="F607" s="198">
        <v>0</v>
      </c>
      <c r="H607" s="33"/>
    </row>
    <row r="608" spans="2:8" s="1" customFormat="1" ht="16.9" customHeight="1">
      <c r="B608" s="33"/>
      <c r="C608" s="197" t="s">
        <v>19</v>
      </c>
      <c r="D608" s="197" t="s">
        <v>1509</v>
      </c>
      <c r="E608" s="18" t="s">
        <v>19</v>
      </c>
      <c r="F608" s="198">
        <v>0</v>
      </c>
      <c r="H608" s="33"/>
    </row>
    <row r="609" spans="2:8" s="1" customFormat="1" ht="16.9" customHeight="1">
      <c r="B609" s="33"/>
      <c r="C609" s="197" t="s">
        <v>19</v>
      </c>
      <c r="D609" s="197" t="s">
        <v>1510</v>
      </c>
      <c r="E609" s="18" t="s">
        <v>19</v>
      </c>
      <c r="F609" s="198">
        <v>6</v>
      </c>
      <c r="H609" s="33"/>
    </row>
    <row r="610" spans="2:8" s="1" customFormat="1" ht="16.9" customHeight="1">
      <c r="B610" s="33"/>
      <c r="C610" s="197" t="s">
        <v>147</v>
      </c>
      <c r="D610" s="197" t="s">
        <v>206</v>
      </c>
      <c r="E610" s="18" t="s">
        <v>19</v>
      </c>
      <c r="F610" s="198">
        <v>6</v>
      </c>
      <c r="H610" s="33"/>
    </row>
    <row r="611" spans="2:8" s="1" customFormat="1" ht="16.9" customHeight="1">
      <c r="B611" s="33"/>
      <c r="C611" s="199" t="s">
        <v>2950</v>
      </c>
      <c r="H611" s="33"/>
    </row>
    <row r="612" spans="2:8" s="1" customFormat="1" ht="16.9" customHeight="1">
      <c r="B612" s="33"/>
      <c r="C612" s="197" t="s">
        <v>537</v>
      </c>
      <c r="D612" s="197" t="s">
        <v>538</v>
      </c>
      <c r="E612" s="18" t="s">
        <v>149</v>
      </c>
      <c r="F612" s="198">
        <v>6</v>
      </c>
      <c r="H612" s="33"/>
    </row>
    <row r="613" spans="2:8" s="1" customFormat="1" ht="16.9" customHeight="1">
      <c r="B613" s="33"/>
      <c r="C613" s="197" t="s">
        <v>281</v>
      </c>
      <c r="D613" s="197" t="s">
        <v>282</v>
      </c>
      <c r="E613" s="18" t="s">
        <v>128</v>
      </c>
      <c r="F613" s="198">
        <v>9.982</v>
      </c>
      <c r="H613" s="33"/>
    </row>
    <row r="614" spans="2:8" s="1" customFormat="1" ht="16.9" customHeight="1">
      <c r="B614" s="33"/>
      <c r="C614" s="197" t="s">
        <v>465</v>
      </c>
      <c r="D614" s="197" t="s">
        <v>466</v>
      </c>
      <c r="E614" s="18" t="s">
        <v>128</v>
      </c>
      <c r="F614" s="198">
        <v>2.443</v>
      </c>
      <c r="H614" s="33"/>
    </row>
    <row r="615" spans="2:8" s="1" customFormat="1" ht="16.9" customHeight="1">
      <c r="B615" s="33"/>
      <c r="C615" s="197" t="s">
        <v>600</v>
      </c>
      <c r="D615" s="197" t="s">
        <v>601</v>
      </c>
      <c r="E615" s="18" t="s">
        <v>149</v>
      </c>
      <c r="F615" s="198">
        <v>17.1</v>
      </c>
      <c r="H615" s="33"/>
    </row>
    <row r="616" spans="2:8" s="1" customFormat="1" ht="16.9" customHeight="1">
      <c r="B616" s="33"/>
      <c r="C616" s="197" t="s">
        <v>675</v>
      </c>
      <c r="D616" s="197" t="s">
        <v>676</v>
      </c>
      <c r="E616" s="18" t="s">
        <v>149</v>
      </c>
      <c r="F616" s="198">
        <v>17.1</v>
      </c>
      <c r="H616" s="33"/>
    </row>
    <row r="617" spans="2:8" s="1" customFormat="1" ht="16.9" customHeight="1">
      <c r="B617" s="33"/>
      <c r="C617" s="193" t="s">
        <v>205</v>
      </c>
      <c r="D617" s="194" t="s">
        <v>1909</v>
      </c>
      <c r="E617" s="195" t="s">
        <v>123</v>
      </c>
      <c r="F617" s="196">
        <v>143</v>
      </c>
      <c r="H617" s="33"/>
    </row>
    <row r="618" spans="2:8" s="1" customFormat="1" ht="16.9" customHeight="1">
      <c r="B618" s="33"/>
      <c r="C618" s="197" t="s">
        <v>19</v>
      </c>
      <c r="D618" s="197" t="s">
        <v>1446</v>
      </c>
      <c r="E618" s="18" t="s">
        <v>19</v>
      </c>
      <c r="F618" s="198">
        <v>143</v>
      </c>
      <c r="H618" s="33"/>
    </row>
    <row r="619" spans="2:8" s="1" customFormat="1" ht="16.9" customHeight="1">
      <c r="B619" s="33"/>
      <c r="C619" s="197" t="s">
        <v>205</v>
      </c>
      <c r="D619" s="197" t="s">
        <v>206</v>
      </c>
      <c r="E619" s="18" t="s">
        <v>19</v>
      </c>
      <c r="F619" s="198">
        <v>143</v>
      </c>
      <c r="H619" s="33"/>
    </row>
    <row r="620" spans="2:8" s="1" customFormat="1" ht="16.9" customHeight="1">
      <c r="B620" s="33"/>
      <c r="C620" s="193" t="s">
        <v>978</v>
      </c>
      <c r="D620" s="194" t="s">
        <v>979</v>
      </c>
      <c r="E620" s="195" t="s">
        <v>146</v>
      </c>
      <c r="F620" s="196">
        <v>15</v>
      </c>
      <c r="H620" s="33"/>
    </row>
    <row r="621" spans="2:8" s="1" customFormat="1" ht="16.9" customHeight="1">
      <c r="B621" s="33"/>
      <c r="C621" s="197" t="s">
        <v>19</v>
      </c>
      <c r="D621" s="197" t="s">
        <v>1458</v>
      </c>
      <c r="E621" s="18" t="s">
        <v>19</v>
      </c>
      <c r="F621" s="198">
        <v>0</v>
      </c>
      <c r="H621" s="33"/>
    </row>
    <row r="622" spans="2:8" s="1" customFormat="1" ht="16.9" customHeight="1">
      <c r="B622" s="33"/>
      <c r="C622" s="197" t="s">
        <v>19</v>
      </c>
      <c r="D622" s="197" t="s">
        <v>1493</v>
      </c>
      <c r="E622" s="18" t="s">
        <v>19</v>
      </c>
      <c r="F622" s="198">
        <v>15</v>
      </c>
      <c r="H622" s="33"/>
    </row>
    <row r="623" spans="2:8" s="1" customFormat="1" ht="16.9" customHeight="1">
      <c r="B623" s="33"/>
      <c r="C623" s="197" t="s">
        <v>978</v>
      </c>
      <c r="D623" s="197" t="s">
        <v>206</v>
      </c>
      <c r="E623" s="18" t="s">
        <v>19</v>
      </c>
      <c r="F623" s="198">
        <v>15</v>
      </c>
      <c r="H623" s="33"/>
    </row>
    <row r="624" spans="2:8" s="1" customFormat="1" ht="16.9" customHeight="1">
      <c r="B624" s="33"/>
      <c r="C624" s="199" t="s">
        <v>2950</v>
      </c>
      <c r="H624" s="33"/>
    </row>
    <row r="625" spans="2:8" s="1" customFormat="1" ht="16.9" customHeight="1">
      <c r="B625" s="33"/>
      <c r="C625" s="197" t="s">
        <v>1096</v>
      </c>
      <c r="D625" s="197" t="s">
        <v>1097</v>
      </c>
      <c r="E625" s="18" t="s">
        <v>146</v>
      </c>
      <c r="F625" s="198">
        <v>15</v>
      </c>
      <c r="H625" s="33"/>
    </row>
    <row r="626" spans="2:8" s="1" customFormat="1" ht="16.9" customHeight="1">
      <c r="B626" s="33"/>
      <c r="C626" s="197" t="s">
        <v>1100</v>
      </c>
      <c r="D626" s="197" t="s">
        <v>1101</v>
      </c>
      <c r="E626" s="18" t="s">
        <v>1102</v>
      </c>
      <c r="F626" s="198">
        <v>15</v>
      </c>
      <c r="H626" s="33"/>
    </row>
    <row r="627" spans="2:8" s="1" customFormat="1" ht="16.9" customHeight="1">
      <c r="B627" s="33"/>
      <c r="C627" s="193" t="s">
        <v>160</v>
      </c>
      <c r="D627" s="194" t="s">
        <v>161</v>
      </c>
      <c r="E627" s="195" t="s">
        <v>128</v>
      </c>
      <c r="F627" s="196">
        <v>3.48</v>
      </c>
      <c r="H627" s="33"/>
    </row>
    <row r="628" spans="2:8" s="1" customFormat="1" ht="16.9" customHeight="1">
      <c r="B628" s="33"/>
      <c r="C628" s="197" t="s">
        <v>19</v>
      </c>
      <c r="D628" s="197" t="s">
        <v>1058</v>
      </c>
      <c r="E628" s="18" t="s">
        <v>19</v>
      </c>
      <c r="F628" s="198">
        <v>3.48</v>
      </c>
      <c r="H628" s="33"/>
    </row>
    <row r="629" spans="2:8" s="1" customFormat="1" ht="16.9" customHeight="1">
      <c r="B629" s="33"/>
      <c r="C629" s="197" t="s">
        <v>160</v>
      </c>
      <c r="D629" s="197" t="s">
        <v>206</v>
      </c>
      <c r="E629" s="18" t="s">
        <v>19</v>
      </c>
      <c r="F629" s="198">
        <v>3.48</v>
      </c>
      <c r="H629" s="33"/>
    </row>
    <row r="630" spans="2:8" s="1" customFormat="1" ht="16.9" customHeight="1">
      <c r="B630" s="33"/>
      <c r="C630" s="199" t="s">
        <v>2950</v>
      </c>
      <c r="H630" s="33"/>
    </row>
    <row r="631" spans="2:8" s="1" customFormat="1" ht="16.9" customHeight="1">
      <c r="B631" s="33"/>
      <c r="C631" s="197" t="s">
        <v>436</v>
      </c>
      <c r="D631" s="197" t="s">
        <v>437</v>
      </c>
      <c r="E631" s="18" t="s">
        <v>128</v>
      </c>
      <c r="F631" s="198">
        <v>3.48</v>
      </c>
      <c r="H631" s="33"/>
    </row>
    <row r="632" spans="2:8" s="1" customFormat="1" ht="16.9" customHeight="1">
      <c r="B632" s="33"/>
      <c r="C632" s="197" t="s">
        <v>444</v>
      </c>
      <c r="D632" s="197" t="s">
        <v>445</v>
      </c>
      <c r="E632" s="18" t="s">
        <v>128</v>
      </c>
      <c r="F632" s="198">
        <v>3.48</v>
      </c>
      <c r="H632" s="33"/>
    </row>
    <row r="633" spans="2:8" s="1" customFormat="1" ht="16.9" customHeight="1">
      <c r="B633" s="33"/>
      <c r="C633" s="197" t="s">
        <v>450</v>
      </c>
      <c r="D633" s="197" t="s">
        <v>451</v>
      </c>
      <c r="E633" s="18" t="s">
        <v>128</v>
      </c>
      <c r="F633" s="198">
        <v>3.48</v>
      </c>
      <c r="H633" s="33"/>
    </row>
    <row r="634" spans="2:8" s="1" customFormat="1" ht="16.9" customHeight="1">
      <c r="B634" s="33"/>
      <c r="C634" s="193" t="s">
        <v>163</v>
      </c>
      <c r="D634" s="194" t="s">
        <v>164</v>
      </c>
      <c r="E634" s="195" t="s">
        <v>128</v>
      </c>
      <c r="F634" s="196">
        <v>606.761</v>
      </c>
      <c r="H634" s="33"/>
    </row>
    <row r="635" spans="2:8" s="1" customFormat="1" ht="16.9" customHeight="1">
      <c r="B635" s="33"/>
      <c r="C635" s="197" t="s">
        <v>19</v>
      </c>
      <c r="D635" s="197" t="s">
        <v>1458</v>
      </c>
      <c r="E635" s="18" t="s">
        <v>19</v>
      </c>
      <c r="F635" s="198">
        <v>0</v>
      </c>
      <c r="H635" s="33"/>
    </row>
    <row r="636" spans="2:8" s="1" customFormat="1" ht="16.9" customHeight="1">
      <c r="B636" s="33"/>
      <c r="C636" s="197" t="s">
        <v>19</v>
      </c>
      <c r="D636" s="197" t="s">
        <v>126</v>
      </c>
      <c r="E636" s="18" t="s">
        <v>19</v>
      </c>
      <c r="F636" s="198">
        <v>692.07</v>
      </c>
      <c r="H636" s="33"/>
    </row>
    <row r="637" spans="2:8" s="1" customFormat="1" ht="16.9" customHeight="1">
      <c r="B637" s="33"/>
      <c r="C637" s="197" t="s">
        <v>19</v>
      </c>
      <c r="D637" s="197" t="s">
        <v>1459</v>
      </c>
      <c r="E637" s="18" t="s">
        <v>19</v>
      </c>
      <c r="F637" s="198">
        <v>-74.404</v>
      </c>
      <c r="H637" s="33"/>
    </row>
    <row r="638" spans="2:8" s="1" customFormat="1" ht="16.9" customHeight="1">
      <c r="B638" s="33"/>
      <c r="C638" s="197" t="s">
        <v>19</v>
      </c>
      <c r="D638" s="197" t="s">
        <v>1292</v>
      </c>
      <c r="E638" s="18" t="s">
        <v>19</v>
      </c>
      <c r="F638" s="198">
        <v>-0.825</v>
      </c>
      <c r="H638" s="33"/>
    </row>
    <row r="639" spans="2:8" s="1" customFormat="1" ht="16.9" customHeight="1">
      <c r="B639" s="33"/>
      <c r="C639" s="197" t="s">
        <v>19</v>
      </c>
      <c r="D639" s="197" t="s">
        <v>1293</v>
      </c>
      <c r="E639" s="18" t="s">
        <v>19</v>
      </c>
      <c r="F639" s="198">
        <v>-2.463</v>
      </c>
      <c r="H639" s="33"/>
    </row>
    <row r="640" spans="2:8" s="1" customFormat="1" ht="16.9" customHeight="1">
      <c r="B640" s="33"/>
      <c r="C640" s="197" t="s">
        <v>19</v>
      </c>
      <c r="D640" s="197" t="s">
        <v>1460</v>
      </c>
      <c r="E640" s="18" t="s">
        <v>19</v>
      </c>
      <c r="F640" s="198">
        <v>-7.303</v>
      </c>
      <c r="H640" s="33"/>
    </row>
    <row r="641" spans="2:8" s="1" customFormat="1" ht="16.9" customHeight="1">
      <c r="B641" s="33"/>
      <c r="C641" s="197" t="s">
        <v>19</v>
      </c>
      <c r="D641" s="197" t="s">
        <v>1013</v>
      </c>
      <c r="E641" s="18" t="s">
        <v>19</v>
      </c>
      <c r="F641" s="198">
        <v>-0.314</v>
      </c>
      <c r="H641" s="33"/>
    </row>
    <row r="642" spans="2:8" s="1" customFormat="1" ht="16.9" customHeight="1">
      <c r="B642" s="33"/>
      <c r="C642" s="197" t="s">
        <v>163</v>
      </c>
      <c r="D642" s="197" t="s">
        <v>206</v>
      </c>
      <c r="E642" s="18" t="s">
        <v>19</v>
      </c>
      <c r="F642" s="198">
        <v>606.761</v>
      </c>
      <c r="H642" s="33"/>
    </row>
    <row r="643" spans="2:8" s="1" customFormat="1" ht="16.9" customHeight="1">
      <c r="B643" s="33"/>
      <c r="C643" s="199" t="s">
        <v>2950</v>
      </c>
      <c r="H643" s="33"/>
    </row>
    <row r="644" spans="2:8" s="1" customFormat="1" ht="16.9" customHeight="1">
      <c r="B644" s="33"/>
      <c r="C644" s="197" t="s">
        <v>270</v>
      </c>
      <c r="D644" s="197" t="s">
        <v>271</v>
      </c>
      <c r="E644" s="18" t="s">
        <v>128</v>
      </c>
      <c r="F644" s="198">
        <v>606.761</v>
      </c>
      <c r="H644" s="33"/>
    </row>
    <row r="645" spans="2:8" s="1" customFormat="1" ht="16.9" customHeight="1">
      <c r="B645" s="33"/>
      <c r="C645" s="197" t="s">
        <v>228</v>
      </c>
      <c r="D645" s="197" t="s">
        <v>229</v>
      </c>
      <c r="E645" s="18" t="s">
        <v>128</v>
      </c>
      <c r="F645" s="198">
        <v>1213.522</v>
      </c>
      <c r="H645" s="33"/>
    </row>
    <row r="646" spans="2:8" s="1" customFormat="1" ht="16.9" customHeight="1">
      <c r="B646" s="33"/>
      <c r="C646" s="197" t="s">
        <v>235</v>
      </c>
      <c r="D646" s="197" t="s">
        <v>236</v>
      </c>
      <c r="E646" s="18" t="s">
        <v>128</v>
      </c>
      <c r="F646" s="198">
        <v>85.309</v>
      </c>
      <c r="H646" s="33"/>
    </row>
    <row r="647" spans="2:8" s="1" customFormat="1" ht="16.9" customHeight="1">
      <c r="B647" s="33"/>
      <c r="C647" s="197" t="s">
        <v>249</v>
      </c>
      <c r="D647" s="197" t="s">
        <v>250</v>
      </c>
      <c r="E647" s="18" t="s">
        <v>128</v>
      </c>
      <c r="F647" s="198">
        <v>606.761</v>
      </c>
      <c r="H647" s="33"/>
    </row>
    <row r="648" spans="2:8" s="1" customFormat="1" ht="16.9" customHeight="1">
      <c r="B648" s="33"/>
      <c r="C648" s="197" t="s">
        <v>263</v>
      </c>
      <c r="D648" s="197" t="s">
        <v>264</v>
      </c>
      <c r="E648" s="18" t="s">
        <v>128</v>
      </c>
      <c r="F648" s="198">
        <v>606.761</v>
      </c>
      <c r="H648" s="33"/>
    </row>
    <row r="649" spans="2:8" s="1" customFormat="1" ht="26.45" customHeight="1">
      <c r="B649" s="33"/>
      <c r="C649" s="192" t="s">
        <v>2955</v>
      </c>
      <c r="D649" s="192" t="s">
        <v>100</v>
      </c>
      <c r="H649" s="33"/>
    </row>
    <row r="650" spans="2:8" s="1" customFormat="1" ht="16.9" customHeight="1">
      <c r="B650" s="33"/>
      <c r="C650" s="193" t="s">
        <v>965</v>
      </c>
      <c r="D650" s="194" t="s">
        <v>966</v>
      </c>
      <c r="E650" s="195" t="s">
        <v>123</v>
      </c>
      <c r="F650" s="196">
        <v>483.414</v>
      </c>
      <c r="H650" s="33"/>
    </row>
    <row r="651" spans="2:8" s="1" customFormat="1" ht="16.9" customHeight="1">
      <c r="B651" s="33"/>
      <c r="C651" s="197" t="s">
        <v>19</v>
      </c>
      <c r="D651" s="197" t="s">
        <v>1588</v>
      </c>
      <c r="E651" s="18" t="s">
        <v>19</v>
      </c>
      <c r="F651" s="198">
        <v>0</v>
      </c>
      <c r="H651" s="33"/>
    </row>
    <row r="652" spans="2:8" s="1" customFormat="1" ht="16.9" customHeight="1">
      <c r="B652" s="33"/>
      <c r="C652" s="197" t="s">
        <v>19</v>
      </c>
      <c r="D652" s="197" t="s">
        <v>1618</v>
      </c>
      <c r="E652" s="18" t="s">
        <v>19</v>
      </c>
      <c r="F652" s="198">
        <v>100.608</v>
      </c>
      <c r="H652" s="33"/>
    </row>
    <row r="653" spans="2:8" s="1" customFormat="1" ht="16.9" customHeight="1">
      <c r="B653" s="33"/>
      <c r="C653" s="197" t="s">
        <v>19</v>
      </c>
      <c r="D653" s="197" t="s">
        <v>1619</v>
      </c>
      <c r="E653" s="18" t="s">
        <v>19</v>
      </c>
      <c r="F653" s="198">
        <v>190.56</v>
      </c>
      <c r="H653" s="33"/>
    </row>
    <row r="654" spans="2:8" s="1" customFormat="1" ht="16.9" customHeight="1">
      <c r="B654" s="33"/>
      <c r="C654" s="197" t="s">
        <v>19</v>
      </c>
      <c r="D654" s="197" t="s">
        <v>1620</v>
      </c>
      <c r="E654" s="18" t="s">
        <v>19</v>
      </c>
      <c r="F654" s="198">
        <v>192.246</v>
      </c>
      <c r="H654" s="33"/>
    </row>
    <row r="655" spans="2:8" s="1" customFormat="1" ht="16.9" customHeight="1">
      <c r="B655" s="33"/>
      <c r="C655" s="197" t="s">
        <v>965</v>
      </c>
      <c r="D655" s="197" t="s">
        <v>206</v>
      </c>
      <c r="E655" s="18" t="s">
        <v>19</v>
      </c>
      <c r="F655" s="198">
        <v>483.414</v>
      </c>
      <c r="H655" s="33"/>
    </row>
    <row r="656" spans="2:8" s="1" customFormat="1" ht="16.9" customHeight="1">
      <c r="B656" s="33"/>
      <c r="C656" s="199" t="s">
        <v>2950</v>
      </c>
      <c r="H656" s="33"/>
    </row>
    <row r="657" spans="2:8" s="1" customFormat="1" ht="16.9" customHeight="1">
      <c r="B657" s="33"/>
      <c r="C657" s="197" t="s">
        <v>1062</v>
      </c>
      <c r="D657" s="197" t="s">
        <v>1063</v>
      </c>
      <c r="E657" s="18" t="s">
        <v>123</v>
      </c>
      <c r="F657" s="198">
        <v>483.414</v>
      </c>
      <c r="H657" s="33"/>
    </row>
    <row r="658" spans="2:8" s="1" customFormat="1" ht="16.9" customHeight="1">
      <c r="B658" s="33"/>
      <c r="C658" s="197" t="s">
        <v>1070</v>
      </c>
      <c r="D658" s="197" t="s">
        <v>1071</v>
      </c>
      <c r="E658" s="18" t="s">
        <v>123</v>
      </c>
      <c r="F658" s="198">
        <v>580.097</v>
      </c>
      <c r="H658" s="33"/>
    </row>
    <row r="659" spans="2:8" s="1" customFormat="1" ht="16.9" customHeight="1">
      <c r="B659" s="33"/>
      <c r="C659" s="193" t="s">
        <v>126</v>
      </c>
      <c r="D659" s="194" t="s">
        <v>127</v>
      </c>
      <c r="E659" s="195" t="s">
        <v>128</v>
      </c>
      <c r="F659" s="196">
        <v>412.14</v>
      </c>
      <c r="H659" s="33"/>
    </row>
    <row r="660" spans="2:8" s="1" customFormat="1" ht="16.9" customHeight="1">
      <c r="B660" s="33"/>
      <c r="C660" s="197" t="s">
        <v>19</v>
      </c>
      <c r="D660" s="197" t="s">
        <v>1577</v>
      </c>
      <c r="E660" s="18" t="s">
        <v>19</v>
      </c>
      <c r="F660" s="198">
        <v>0</v>
      </c>
      <c r="H660" s="33"/>
    </row>
    <row r="661" spans="2:8" s="1" customFormat="1" ht="16.9" customHeight="1">
      <c r="B661" s="33"/>
      <c r="C661" s="197" t="s">
        <v>19</v>
      </c>
      <c r="D661" s="197" t="s">
        <v>1578</v>
      </c>
      <c r="E661" s="18" t="s">
        <v>19</v>
      </c>
      <c r="F661" s="198">
        <v>237.24</v>
      </c>
      <c r="H661" s="33"/>
    </row>
    <row r="662" spans="2:8" s="1" customFormat="1" ht="16.9" customHeight="1">
      <c r="B662" s="33"/>
      <c r="C662" s="197" t="s">
        <v>19</v>
      </c>
      <c r="D662" s="197" t="s">
        <v>1579</v>
      </c>
      <c r="E662" s="18" t="s">
        <v>19</v>
      </c>
      <c r="F662" s="198">
        <v>78.87</v>
      </c>
      <c r="H662" s="33"/>
    </row>
    <row r="663" spans="2:8" s="1" customFormat="1" ht="16.9" customHeight="1">
      <c r="B663" s="33"/>
      <c r="C663" s="197" t="s">
        <v>19</v>
      </c>
      <c r="D663" s="197" t="s">
        <v>1580</v>
      </c>
      <c r="E663" s="18" t="s">
        <v>19</v>
      </c>
      <c r="F663" s="198">
        <v>96.03</v>
      </c>
      <c r="H663" s="33"/>
    </row>
    <row r="664" spans="2:8" s="1" customFormat="1" ht="16.9" customHeight="1">
      <c r="B664" s="33"/>
      <c r="C664" s="197" t="s">
        <v>126</v>
      </c>
      <c r="D664" s="197" t="s">
        <v>206</v>
      </c>
      <c r="E664" s="18" t="s">
        <v>19</v>
      </c>
      <c r="F664" s="198">
        <v>412.14</v>
      </c>
      <c r="H664" s="33"/>
    </row>
    <row r="665" spans="2:8" s="1" customFormat="1" ht="16.9" customHeight="1">
      <c r="B665" s="33"/>
      <c r="C665" s="199" t="s">
        <v>2950</v>
      </c>
      <c r="H665" s="33"/>
    </row>
    <row r="666" spans="2:8" s="1" customFormat="1" ht="16.9" customHeight="1">
      <c r="B666" s="33"/>
      <c r="C666" s="197" t="s">
        <v>993</v>
      </c>
      <c r="D666" s="197" t="s">
        <v>994</v>
      </c>
      <c r="E666" s="18" t="s">
        <v>128</v>
      </c>
      <c r="F666" s="198">
        <v>412.14</v>
      </c>
      <c r="H666" s="33"/>
    </row>
    <row r="667" spans="2:8" s="1" customFormat="1" ht="16.9" customHeight="1">
      <c r="B667" s="33"/>
      <c r="C667" s="197" t="s">
        <v>235</v>
      </c>
      <c r="D667" s="197" t="s">
        <v>236</v>
      </c>
      <c r="E667" s="18" t="s">
        <v>128</v>
      </c>
      <c r="F667" s="198">
        <v>126.447</v>
      </c>
      <c r="H667" s="33"/>
    </row>
    <row r="668" spans="2:8" s="1" customFormat="1" ht="16.9" customHeight="1">
      <c r="B668" s="33"/>
      <c r="C668" s="197" t="s">
        <v>270</v>
      </c>
      <c r="D668" s="197" t="s">
        <v>271</v>
      </c>
      <c r="E668" s="18" t="s">
        <v>128</v>
      </c>
      <c r="F668" s="198">
        <v>285.693</v>
      </c>
      <c r="H668" s="33"/>
    </row>
    <row r="669" spans="2:8" s="1" customFormat="1" ht="16.9" customHeight="1">
      <c r="B669" s="33"/>
      <c r="C669" s="193" t="s">
        <v>130</v>
      </c>
      <c r="D669" s="194" t="s">
        <v>131</v>
      </c>
      <c r="E669" s="195" t="s">
        <v>128</v>
      </c>
      <c r="F669" s="196">
        <v>10.139</v>
      </c>
      <c r="H669" s="33"/>
    </row>
    <row r="670" spans="2:8" s="1" customFormat="1" ht="16.9" customHeight="1">
      <c r="B670" s="33"/>
      <c r="C670" s="197" t="s">
        <v>19</v>
      </c>
      <c r="D670" s="197" t="s">
        <v>1596</v>
      </c>
      <c r="E670" s="18" t="s">
        <v>19</v>
      </c>
      <c r="F670" s="198">
        <v>0</v>
      </c>
      <c r="H670" s="33"/>
    </row>
    <row r="671" spans="2:8" s="1" customFormat="1" ht="16.9" customHeight="1">
      <c r="B671" s="33"/>
      <c r="C671" s="197" t="s">
        <v>19</v>
      </c>
      <c r="D671" s="197" t="s">
        <v>1597</v>
      </c>
      <c r="E671" s="18" t="s">
        <v>19</v>
      </c>
      <c r="F671" s="198">
        <v>5.4</v>
      </c>
      <c r="H671" s="33"/>
    </row>
    <row r="672" spans="2:8" s="1" customFormat="1" ht="16.9" customHeight="1">
      <c r="B672" s="33"/>
      <c r="C672" s="197" t="s">
        <v>19</v>
      </c>
      <c r="D672" s="197" t="s">
        <v>1598</v>
      </c>
      <c r="E672" s="18" t="s">
        <v>19</v>
      </c>
      <c r="F672" s="198">
        <v>-0.188</v>
      </c>
      <c r="H672" s="33"/>
    </row>
    <row r="673" spans="2:8" s="1" customFormat="1" ht="16.9" customHeight="1">
      <c r="B673" s="33"/>
      <c r="C673" s="197" t="s">
        <v>19</v>
      </c>
      <c r="D673" s="197" t="s">
        <v>1599</v>
      </c>
      <c r="E673" s="18" t="s">
        <v>19</v>
      </c>
      <c r="F673" s="198">
        <v>-0.023</v>
      </c>
      <c r="H673" s="33"/>
    </row>
    <row r="674" spans="2:8" s="1" customFormat="1" ht="16.9" customHeight="1">
      <c r="B674" s="33"/>
      <c r="C674" s="197" t="s">
        <v>19</v>
      </c>
      <c r="D674" s="197" t="s">
        <v>1600</v>
      </c>
      <c r="E674" s="18" t="s">
        <v>19</v>
      </c>
      <c r="F674" s="198">
        <v>0</v>
      </c>
      <c r="H674" s="33"/>
    </row>
    <row r="675" spans="2:8" s="1" customFormat="1" ht="16.9" customHeight="1">
      <c r="B675" s="33"/>
      <c r="C675" s="197" t="s">
        <v>19</v>
      </c>
      <c r="D675" s="197" t="s">
        <v>286</v>
      </c>
      <c r="E675" s="18" t="s">
        <v>19</v>
      </c>
      <c r="F675" s="198">
        <v>5.495</v>
      </c>
      <c r="H675" s="33"/>
    </row>
    <row r="676" spans="2:8" s="1" customFormat="1" ht="16.9" customHeight="1">
      <c r="B676" s="33"/>
      <c r="C676" s="197" t="s">
        <v>19</v>
      </c>
      <c r="D676" s="197" t="s">
        <v>1020</v>
      </c>
      <c r="E676" s="18" t="s">
        <v>19</v>
      </c>
      <c r="F676" s="198">
        <v>-0.545</v>
      </c>
      <c r="H676" s="33"/>
    </row>
    <row r="677" spans="2:8" s="1" customFormat="1" ht="16.9" customHeight="1">
      <c r="B677" s="33"/>
      <c r="C677" s="197" t="s">
        <v>130</v>
      </c>
      <c r="D677" s="197" t="s">
        <v>206</v>
      </c>
      <c r="E677" s="18" t="s">
        <v>19</v>
      </c>
      <c r="F677" s="198">
        <v>10.139</v>
      </c>
      <c r="H677" s="33"/>
    </row>
    <row r="678" spans="2:8" s="1" customFormat="1" ht="16.9" customHeight="1">
      <c r="B678" s="33"/>
      <c r="C678" s="199" t="s">
        <v>2950</v>
      </c>
      <c r="H678" s="33"/>
    </row>
    <row r="679" spans="2:8" s="1" customFormat="1" ht="16.9" customHeight="1">
      <c r="B679" s="33"/>
      <c r="C679" s="197" t="s">
        <v>281</v>
      </c>
      <c r="D679" s="197" t="s">
        <v>282</v>
      </c>
      <c r="E679" s="18" t="s">
        <v>128</v>
      </c>
      <c r="F679" s="198">
        <v>10.139</v>
      </c>
      <c r="H679" s="33"/>
    </row>
    <row r="680" spans="2:8" s="1" customFormat="1" ht="16.9" customHeight="1">
      <c r="B680" s="33"/>
      <c r="C680" s="197" t="s">
        <v>292</v>
      </c>
      <c r="D680" s="197" t="s">
        <v>293</v>
      </c>
      <c r="E680" s="18" t="s">
        <v>119</v>
      </c>
      <c r="F680" s="198">
        <v>19.163</v>
      </c>
      <c r="H680" s="33"/>
    </row>
    <row r="681" spans="2:8" s="1" customFormat="1" ht="16.9" customHeight="1">
      <c r="B681" s="33"/>
      <c r="C681" s="193" t="s">
        <v>971</v>
      </c>
      <c r="D681" s="194" t="s">
        <v>972</v>
      </c>
      <c r="E681" s="195" t="s">
        <v>128</v>
      </c>
      <c r="F681" s="196">
        <v>55.796</v>
      </c>
      <c r="H681" s="33"/>
    </row>
    <row r="682" spans="2:8" s="1" customFormat="1" ht="16.9" customHeight="1">
      <c r="B682" s="33"/>
      <c r="C682" s="197" t="s">
        <v>19</v>
      </c>
      <c r="D682" s="197" t="s">
        <v>1588</v>
      </c>
      <c r="E682" s="18" t="s">
        <v>19</v>
      </c>
      <c r="F682" s="198">
        <v>0</v>
      </c>
      <c r="H682" s="33"/>
    </row>
    <row r="683" spans="2:8" s="1" customFormat="1" ht="16.9" customHeight="1">
      <c r="B683" s="33"/>
      <c r="C683" s="197" t="s">
        <v>19</v>
      </c>
      <c r="D683" s="197" t="s">
        <v>1027</v>
      </c>
      <c r="E683" s="18" t="s">
        <v>19</v>
      </c>
      <c r="F683" s="198">
        <v>0</v>
      </c>
      <c r="H683" s="33"/>
    </row>
    <row r="684" spans="2:8" s="1" customFormat="1" ht="16.9" customHeight="1">
      <c r="B684" s="33"/>
      <c r="C684" s="197" t="s">
        <v>19</v>
      </c>
      <c r="D684" s="197" t="s">
        <v>1603</v>
      </c>
      <c r="E684" s="18" t="s">
        <v>19</v>
      </c>
      <c r="F684" s="198">
        <v>26.136</v>
      </c>
      <c r="H684" s="33"/>
    </row>
    <row r="685" spans="2:8" s="1" customFormat="1" ht="16.9" customHeight="1">
      <c r="B685" s="33"/>
      <c r="C685" s="197" t="s">
        <v>19</v>
      </c>
      <c r="D685" s="197" t="s">
        <v>1604</v>
      </c>
      <c r="E685" s="18" t="s">
        <v>19</v>
      </c>
      <c r="F685" s="198">
        <v>-1.81</v>
      </c>
      <c r="H685" s="33"/>
    </row>
    <row r="686" spans="2:8" s="1" customFormat="1" ht="16.9" customHeight="1">
      <c r="B686" s="33"/>
      <c r="C686" s="197" t="s">
        <v>19</v>
      </c>
      <c r="D686" s="197" t="s">
        <v>1030</v>
      </c>
      <c r="E686" s="18" t="s">
        <v>19</v>
      </c>
      <c r="F686" s="198">
        <v>0</v>
      </c>
      <c r="H686" s="33"/>
    </row>
    <row r="687" spans="2:8" s="1" customFormat="1" ht="16.9" customHeight="1">
      <c r="B687" s="33"/>
      <c r="C687" s="197" t="s">
        <v>19</v>
      </c>
      <c r="D687" s="197" t="s">
        <v>1605</v>
      </c>
      <c r="E687" s="18" t="s">
        <v>19</v>
      </c>
      <c r="F687" s="198">
        <v>68.014</v>
      </c>
      <c r="H687" s="33"/>
    </row>
    <row r="688" spans="2:8" s="1" customFormat="1" ht="16.9" customHeight="1">
      <c r="B688" s="33"/>
      <c r="C688" s="197" t="s">
        <v>19</v>
      </c>
      <c r="D688" s="197" t="s">
        <v>1606</v>
      </c>
      <c r="E688" s="18" t="s">
        <v>19</v>
      </c>
      <c r="F688" s="198">
        <v>-36.092</v>
      </c>
      <c r="H688" s="33"/>
    </row>
    <row r="689" spans="2:8" s="1" customFormat="1" ht="16.9" customHeight="1">
      <c r="B689" s="33"/>
      <c r="C689" s="197" t="s">
        <v>19</v>
      </c>
      <c r="D689" s="197" t="s">
        <v>1607</v>
      </c>
      <c r="E689" s="18" t="s">
        <v>19</v>
      </c>
      <c r="F689" s="198">
        <v>-0.452</v>
      </c>
      <c r="H689" s="33"/>
    </row>
    <row r="690" spans="2:8" s="1" customFormat="1" ht="16.9" customHeight="1">
      <c r="B690" s="33"/>
      <c r="C690" s="197" t="s">
        <v>971</v>
      </c>
      <c r="D690" s="197" t="s">
        <v>206</v>
      </c>
      <c r="E690" s="18" t="s">
        <v>19</v>
      </c>
      <c r="F690" s="198">
        <v>55.796</v>
      </c>
      <c r="H690" s="33"/>
    </row>
    <row r="691" spans="2:8" s="1" customFormat="1" ht="16.9" customHeight="1">
      <c r="B691" s="33"/>
      <c r="C691" s="199" t="s">
        <v>2950</v>
      </c>
      <c r="H691" s="33"/>
    </row>
    <row r="692" spans="2:8" s="1" customFormat="1" ht="16.9" customHeight="1">
      <c r="B692" s="33"/>
      <c r="C692" s="197" t="s">
        <v>1022</v>
      </c>
      <c r="D692" s="197" t="s">
        <v>1023</v>
      </c>
      <c r="E692" s="18" t="s">
        <v>128</v>
      </c>
      <c r="F692" s="198">
        <v>55.796</v>
      </c>
      <c r="H692" s="33"/>
    </row>
    <row r="693" spans="2:8" s="1" customFormat="1" ht="16.9" customHeight="1">
      <c r="B693" s="33"/>
      <c r="C693" s="197" t="s">
        <v>1034</v>
      </c>
      <c r="D693" s="197" t="s">
        <v>1035</v>
      </c>
      <c r="E693" s="18" t="s">
        <v>119</v>
      </c>
      <c r="F693" s="198">
        <v>103.223</v>
      </c>
      <c r="H693" s="33"/>
    </row>
    <row r="694" spans="2:8" s="1" customFormat="1" ht="16.9" customHeight="1">
      <c r="B694" s="33"/>
      <c r="C694" s="193" t="s">
        <v>133</v>
      </c>
      <c r="D694" s="194" t="s">
        <v>134</v>
      </c>
      <c r="E694" s="195" t="s">
        <v>128</v>
      </c>
      <c r="F694" s="196">
        <v>126.447</v>
      </c>
      <c r="H694" s="33"/>
    </row>
    <row r="695" spans="2:8" s="1" customFormat="1" ht="16.9" customHeight="1">
      <c r="B695" s="33"/>
      <c r="C695" s="197" t="s">
        <v>19</v>
      </c>
      <c r="D695" s="197" t="s">
        <v>126</v>
      </c>
      <c r="E695" s="18" t="s">
        <v>19</v>
      </c>
      <c r="F695" s="198">
        <v>412.14</v>
      </c>
      <c r="H695" s="33"/>
    </row>
    <row r="696" spans="2:8" s="1" customFormat="1" ht="16.9" customHeight="1">
      <c r="B696" s="33"/>
      <c r="C696" s="197" t="s">
        <v>19</v>
      </c>
      <c r="D696" s="197" t="s">
        <v>240</v>
      </c>
      <c r="E696" s="18" t="s">
        <v>19</v>
      </c>
      <c r="F696" s="198">
        <v>-285.693</v>
      </c>
      <c r="H696" s="33"/>
    </row>
    <row r="697" spans="2:8" s="1" customFormat="1" ht="16.9" customHeight="1">
      <c r="B697" s="33"/>
      <c r="C697" s="197" t="s">
        <v>133</v>
      </c>
      <c r="D697" s="197" t="s">
        <v>206</v>
      </c>
      <c r="E697" s="18" t="s">
        <v>19</v>
      </c>
      <c r="F697" s="198">
        <v>126.447</v>
      </c>
      <c r="H697" s="33"/>
    </row>
    <row r="698" spans="2:8" s="1" customFormat="1" ht="16.9" customHeight="1">
      <c r="B698" s="33"/>
      <c r="C698" s="199" t="s">
        <v>2950</v>
      </c>
      <c r="H698" s="33"/>
    </row>
    <row r="699" spans="2:8" s="1" customFormat="1" ht="16.9" customHeight="1">
      <c r="B699" s="33"/>
      <c r="C699" s="197" t="s">
        <v>235</v>
      </c>
      <c r="D699" s="197" t="s">
        <v>236</v>
      </c>
      <c r="E699" s="18" t="s">
        <v>128</v>
      </c>
      <c r="F699" s="198">
        <v>126.447</v>
      </c>
      <c r="H699" s="33"/>
    </row>
    <row r="700" spans="2:8" s="1" customFormat="1" ht="16.9" customHeight="1">
      <c r="B700" s="33"/>
      <c r="C700" s="197" t="s">
        <v>242</v>
      </c>
      <c r="D700" s="197" t="s">
        <v>243</v>
      </c>
      <c r="E700" s="18" t="s">
        <v>128</v>
      </c>
      <c r="F700" s="198">
        <v>758.682</v>
      </c>
      <c r="H700" s="33"/>
    </row>
    <row r="701" spans="2:8" s="1" customFormat="1" ht="16.9" customHeight="1">
      <c r="B701" s="33"/>
      <c r="C701" s="197" t="s">
        <v>256</v>
      </c>
      <c r="D701" s="197" t="s">
        <v>257</v>
      </c>
      <c r="E701" s="18" t="s">
        <v>119</v>
      </c>
      <c r="F701" s="198">
        <v>227.605</v>
      </c>
      <c r="H701" s="33"/>
    </row>
    <row r="702" spans="2:8" s="1" customFormat="1" ht="16.9" customHeight="1">
      <c r="B702" s="33"/>
      <c r="C702" s="193" t="s">
        <v>136</v>
      </c>
      <c r="D702" s="194" t="s">
        <v>137</v>
      </c>
      <c r="E702" s="195" t="s">
        <v>123</v>
      </c>
      <c r="F702" s="196">
        <v>175</v>
      </c>
      <c r="H702" s="33"/>
    </row>
    <row r="703" spans="2:8" s="1" customFormat="1" ht="16.9" customHeight="1">
      <c r="B703" s="33"/>
      <c r="C703" s="197" t="s">
        <v>19</v>
      </c>
      <c r="D703" s="197" t="s">
        <v>1577</v>
      </c>
      <c r="E703" s="18" t="s">
        <v>19</v>
      </c>
      <c r="F703" s="198">
        <v>0</v>
      </c>
      <c r="H703" s="33"/>
    </row>
    <row r="704" spans="2:8" s="1" customFormat="1" ht="16.9" customHeight="1">
      <c r="B704" s="33"/>
      <c r="C704" s="197" t="s">
        <v>19</v>
      </c>
      <c r="D704" s="197" t="s">
        <v>1567</v>
      </c>
      <c r="E704" s="18" t="s">
        <v>19</v>
      </c>
      <c r="F704" s="198">
        <v>175</v>
      </c>
      <c r="H704" s="33"/>
    </row>
    <row r="705" spans="2:8" s="1" customFormat="1" ht="16.9" customHeight="1">
      <c r="B705" s="33"/>
      <c r="C705" s="197" t="s">
        <v>136</v>
      </c>
      <c r="D705" s="197" t="s">
        <v>206</v>
      </c>
      <c r="E705" s="18" t="s">
        <v>19</v>
      </c>
      <c r="F705" s="198">
        <v>175</v>
      </c>
      <c r="H705" s="33"/>
    </row>
    <row r="706" spans="2:8" s="1" customFormat="1" ht="16.9" customHeight="1">
      <c r="B706" s="33"/>
      <c r="C706" s="199" t="s">
        <v>2950</v>
      </c>
      <c r="H706" s="33"/>
    </row>
    <row r="707" spans="2:8" s="1" customFormat="1" ht="16.9" customHeight="1">
      <c r="B707" s="33"/>
      <c r="C707" s="197" t="s">
        <v>299</v>
      </c>
      <c r="D707" s="197" t="s">
        <v>300</v>
      </c>
      <c r="E707" s="18" t="s">
        <v>123</v>
      </c>
      <c r="F707" s="198">
        <v>175</v>
      </c>
      <c r="H707" s="33"/>
    </row>
    <row r="708" spans="2:8" s="1" customFormat="1" ht="16.9" customHeight="1">
      <c r="B708" s="33"/>
      <c r="C708" s="197" t="s">
        <v>306</v>
      </c>
      <c r="D708" s="197" t="s">
        <v>307</v>
      </c>
      <c r="E708" s="18" t="s">
        <v>123</v>
      </c>
      <c r="F708" s="198">
        <v>175</v>
      </c>
      <c r="H708" s="33"/>
    </row>
    <row r="709" spans="2:8" s="1" customFormat="1" ht="16.9" customHeight="1">
      <c r="B709" s="33"/>
      <c r="C709" s="197" t="s">
        <v>329</v>
      </c>
      <c r="D709" s="197" t="s">
        <v>330</v>
      </c>
      <c r="E709" s="18" t="s">
        <v>123</v>
      </c>
      <c r="F709" s="198">
        <v>175</v>
      </c>
      <c r="H709" s="33"/>
    </row>
    <row r="710" spans="2:8" s="1" customFormat="1" ht="16.9" customHeight="1">
      <c r="B710" s="33"/>
      <c r="C710" s="197" t="s">
        <v>424</v>
      </c>
      <c r="D710" s="197" t="s">
        <v>425</v>
      </c>
      <c r="E710" s="18" t="s">
        <v>123</v>
      </c>
      <c r="F710" s="198">
        <v>175</v>
      </c>
      <c r="H710" s="33"/>
    </row>
    <row r="711" spans="2:8" s="1" customFormat="1" ht="16.9" customHeight="1">
      <c r="B711" s="33"/>
      <c r="C711" s="197" t="s">
        <v>436</v>
      </c>
      <c r="D711" s="197" t="s">
        <v>437</v>
      </c>
      <c r="E711" s="18" t="s">
        <v>128</v>
      </c>
      <c r="F711" s="198">
        <v>5.25</v>
      </c>
      <c r="H711" s="33"/>
    </row>
    <row r="712" spans="2:8" s="1" customFormat="1" ht="16.9" customHeight="1">
      <c r="B712" s="33"/>
      <c r="C712" s="197" t="s">
        <v>313</v>
      </c>
      <c r="D712" s="197" t="s">
        <v>314</v>
      </c>
      <c r="E712" s="18" t="s">
        <v>315</v>
      </c>
      <c r="F712" s="198">
        <v>0.7</v>
      </c>
      <c r="H712" s="33"/>
    </row>
    <row r="713" spans="2:8" s="1" customFormat="1" ht="16.9" customHeight="1">
      <c r="B713" s="33"/>
      <c r="C713" s="193" t="s">
        <v>147</v>
      </c>
      <c r="D713" s="194" t="s">
        <v>148</v>
      </c>
      <c r="E713" s="195" t="s">
        <v>149</v>
      </c>
      <c r="F713" s="196">
        <v>11.1</v>
      </c>
      <c r="H713" s="33"/>
    </row>
    <row r="714" spans="2:8" s="1" customFormat="1" ht="16.9" customHeight="1">
      <c r="B714" s="33"/>
      <c r="C714" s="197" t="s">
        <v>19</v>
      </c>
      <c r="D714" s="197" t="s">
        <v>1662</v>
      </c>
      <c r="E714" s="18" t="s">
        <v>19</v>
      </c>
      <c r="F714" s="198">
        <v>0</v>
      </c>
      <c r="H714" s="33"/>
    </row>
    <row r="715" spans="2:8" s="1" customFormat="1" ht="16.9" customHeight="1">
      <c r="B715" s="33"/>
      <c r="C715" s="197" t="s">
        <v>19</v>
      </c>
      <c r="D715" s="197" t="s">
        <v>1663</v>
      </c>
      <c r="E715" s="18" t="s">
        <v>19</v>
      </c>
      <c r="F715" s="198">
        <v>0</v>
      </c>
      <c r="H715" s="33"/>
    </row>
    <row r="716" spans="2:8" s="1" customFormat="1" ht="16.9" customHeight="1">
      <c r="B716" s="33"/>
      <c r="C716" s="197" t="s">
        <v>19</v>
      </c>
      <c r="D716" s="197" t="s">
        <v>1664</v>
      </c>
      <c r="E716" s="18" t="s">
        <v>19</v>
      </c>
      <c r="F716" s="198">
        <v>9.6</v>
      </c>
      <c r="H716" s="33"/>
    </row>
    <row r="717" spans="2:8" s="1" customFormat="1" ht="16.9" customHeight="1">
      <c r="B717" s="33"/>
      <c r="C717" s="197" t="s">
        <v>19</v>
      </c>
      <c r="D717" s="197" t="s">
        <v>1665</v>
      </c>
      <c r="E717" s="18" t="s">
        <v>19</v>
      </c>
      <c r="F717" s="198">
        <v>1.5</v>
      </c>
      <c r="H717" s="33"/>
    </row>
    <row r="718" spans="2:8" s="1" customFormat="1" ht="16.9" customHeight="1">
      <c r="B718" s="33"/>
      <c r="C718" s="197" t="s">
        <v>147</v>
      </c>
      <c r="D718" s="197" t="s">
        <v>206</v>
      </c>
      <c r="E718" s="18" t="s">
        <v>19</v>
      </c>
      <c r="F718" s="198">
        <v>11.1</v>
      </c>
      <c r="H718" s="33"/>
    </row>
    <row r="719" spans="2:8" s="1" customFormat="1" ht="16.9" customHeight="1">
      <c r="B719" s="33"/>
      <c r="C719" s="199" t="s">
        <v>2950</v>
      </c>
      <c r="H719" s="33"/>
    </row>
    <row r="720" spans="2:8" s="1" customFormat="1" ht="16.9" customHeight="1">
      <c r="B720" s="33"/>
      <c r="C720" s="197" t="s">
        <v>537</v>
      </c>
      <c r="D720" s="197" t="s">
        <v>538</v>
      </c>
      <c r="E720" s="18" t="s">
        <v>149</v>
      </c>
      <c r="F720" s="198">
        <v>11.1</v>
      </c>
      <c r="H720" s="33"/>
    </row>
    <row r="721" spans="2:8" s="1" customFormat="1" ht="16.9" customHeight="1">
      <c r="B721" s="33"/>
      <c r="C721" s="197" t="s">
        <v>281</v>
      </c>
      <c r="D721" s="197" t="s">
        <v>282</v>
      </c>
      <c r="E721" s="18" t="s">
        <v>128</v>
      </c>
      <c r="F721" s="198">
        <v>10.139</v>
      </c>
      <c r="H721" s="33"/>
    </row>
    <row r="722" spans="2:8" s="1" customFormat="1" ht="16.9" customHeight="1">
      <c r="B722" s="33"/>
      <c r="C722" s="197" t="s">
        <v>465</v>
      </c>
      <c r="D722" s="197" t="s">
        <v>466</v>
      </c>
      <c r="E722" s="18" t="s">
        <v>128</v>
      </c>
      <c r="F722" s="198">
        <v>2.878</v>
      </c>
      <c r="H722" s="33"/>
    </row>
    <row r="723" spans="2:8" s="1" customFormat="1" ht="16.9" customHeight="1">
      <c r="B723" s="33"/>
      <c r="C723" s="197" t="s">
        <v>600</v>
      </c>
      <c r="D723" s="197" t="s">
        <v>601</v>
      </c>
      <c r="E723" s="18" t="s">
        <v>149</v>
      </c>
      <c r="F723" s="198">
        <v>11.1</v>
      </c>
      <c r="H723" s="33"/>
    </row>
    <row r="724" spans="2:8" s="1" customFormat="1" ht="16.9" customHeight="1">
      <c r="B724" s="33"/>
      <c r="C724" s="197" t="s">
        <v>675</v>
      </c>
      <c r="D724" s="197" t="s">
        <v>676</v>
      </c>
      <c r="E724" s="18" t="s">
        <v>149</v>
      </c>
      <c r="F724" s="198">
        <v>11.1</v>
      </c>
      <c r="H724" s="33"/>
    </row>
    <row r="725" spans="2:8" s="1" customFormat="1" ht="16.9" customHeight="1">
      <c r="B725" s="33"/>
      <c r="C725" s="193" t="s">
        <v>205</v>
      </c>
      <c r="D725" s="194" t="s">
        <v>1909</v>
      </c>
      <c r="E725" s="195" t="s">
        <v>123</v>
      </c>
      <c r="F725" s="196">
        <v>175</v>
      </c>
      <c r="H725" s="33"/>
    </row>
    <row r="726" spans="2:8" s="1" customFormat="1" ht="16.9" customHeight="1">
      <c r="B726" s="33"/>
      <c r="C726" s="197" t="s">
        <v>19</v>
      </c>
      <c r="D726" s="197" t="s">
        <v>1575</v>
      </c>
      <c r="E726" s="18" t="s">
        <v>19</v>
      </c>
      <c r="F726" s="198">
        <v>175</v>
      </c>
      <c r="H726" s="33"/>
    </row>
    <row r="727" spans="2:8" s="1" customFormat="1" ht="16.9" customHeight="1">
      <c r="B727" s="33"/>
      <c r="C727" s="197" t="s">
        <v>205</v>
      </c>
      <c r="D727" s="197" t="s">
        <v>206</v>
      </c>
      <c r="E727" s="18" t="s">
        <v>19</v>
      </c>
      <c r="F727" s="198">
        <v>175</v>
      </c>
      <c r="H727" s="33"/>
    </row>
    <row r="728" spans="2:8" s="1" customFormat="1" ht="16.9" customHeight="1">
      <c r="B728" s="33"/>
      <c r="C728" s="193" t="s">
        <v>978</v>
      </c>
      <c r="D728" s="194" t="s">
        <v>979</v>
      </c>
      <c r="E728" s="195" t="s">
        <v>146</v>
      </c>
      <c r="F728" s="196">
        <v>24</v>
      </c>
      <c r="H728" s="33"/>
    </row>
    <row r="729" spans="2:8" s="1" customFormat="1" ht="16.9" customHeight="1">
      <c r="B729" s="33"/>
      <c r="C729" s="197" t="s">
        <v>19</v>
      </c>
      <c r="D729" s="197" t="s">
        <v>1588</v>
      </c>
      <c r="E729" s="18" t="s">
        <v>19</v>
      </c>
      <c r="F729" s="198">
        <v>0</v>
      </c>
      <c r="H729" s="33"/>
    </row>
    <row r="730" spans="2:8" s="1" customFormat="1" ht="16.9" customHeight="1">
      <c r="B730" s="33"/>
      <c r="C730" s="197" t="s">
        <v>19</v>
      </c>
      <c r="D730" s="197" t="s">
        <v>1631</v>
      </c>
      <c r="E730" s="18" t="s">
        <v>19</v>
      </c>
      <c r="F730" s="198">
        <v>24</v>
      </c>
      <c r="H730" s="33"/>
    </row>
    <row r="731" spans="2:8" s="1" customFormat="1" ht="16.9" customHeight="1">
      <c r="B731" s="33"/>
      <c r="C731" s="197" t="s">
        <v>978</v>
      </c>
      <c r="D731" s="197" t="s">
        <v>206</v>
      </c>
      <c r="E731" s="18" t="s">
        <v>19</v>
      </c>
      <c r="F731" s="198">
        <v>24</v>
      </c>
      <c r="H731" s="33"/>
    </row>
    <row r="732" spans="2:8" s="1" customFormat="1" ht="16.9" customHeight="1">
      <c r="B732" s="33"/>
      <c r="C732" s="199" t="s">
        <v>2950</v>
      </c>
      <c r="H732" s="33"/>
    </row>
    <row r="733" spans="2:8" s="1" customFormat="1" ht="16.9" customHeight="1">
      <c r="B733" s="33"/>
      <c r="C733" s="197" t="s">
        <v>1096</v>
      </c>
      <c r="D733" s="197" t="s">
        <v>1097</v>
      </c>
      <c r="E733" s="18" t="s">
        <v>146</v>
      </c>
      <c r="F733" s="198">
        <v>24</v>
      </c>
      <c r="H733" s="33"/>
    </row>
    <row r="734" spans="2:8" s="1" customFormat="1" ht="16.9" customHeight="1">
      <c r="B734" s="33"/>
      <c r="C734" s="197" t="s">
        <v>1100</v>
      </c>
      <c r="D734" s="197" t="s">
        <v>1101</v>
      </c>
      <c r="E734" s="18" t="s">
        <v>1102</v>
      </c>
      <c r="F734" s="198">
        <v>24</v>
      </c>
      <c r="H734" s="33"/>
    </row>
    <row r="735" spans="2:8" s="1" customFormat="1" ht="16.9" customHeight="1">
      <c r="B735" s="33"/>
      <c r="C735" s="193" t="s">
        <v>160</v>
      </c>
      <c r="D735" s="194" t="s">
        <v>161</v>
      </c>
      <c r="E735" s="195" t="s">
        <v>128</v>
      </c>
      <c r="F735" s="196">
        <v>5.25</v>
      </c>
      <c r="H735" s="33"/>
    </row>
    <row r="736" spans="2:8" s="1" customFormat="1" ht="16.9" customHeight="1">
      <c r="B736" s="33"/>
      <c r="C736" s="197" t="s">
        <v>19</v>
      </c>
      <c r="D736" s="197" t="s">
        <v>1058</v>
      </c>
      <c r="E736" s="18" t="s">
        <v>19</v>
      </c>
      <c r="F736" s="198">
        <v>5.25</v>
      </c>
      <c r="H736" s="33"/>
    </row>
    <row r="737" spans="2:8" s="1" customFormat="1" ht="16.9" customHeight="1">
      <c r="B737" s="33"/>
      <c r="C737" s="197" t="s">
        <v>160</v>
      </c>
      <c r="D737" s="197" t="s">
        <v>206</v>
      </c>
      <c r="E737" s="18" t="s">
        <v>19</v>
      </c>
      <c r="F737" s="198">
        <v>5.25</v>
      </c>
      <c r="H737" s="33"/>
    </row>
    <row r="738" spans="2:8" s="1" customFormat="1" ht="16.9" customHeight="1">
      <c r="B738" s="33"/>
      <c r="C738" s="199" t="s">
        <v>2950</v>
      </c>
      <c r="H738" s="33"/>
    </row>
    <row r="739" spans="2:8" s="1" customFormat="1" ht="16.9" customHeight="1">
      <c r="B739" s="33"/>
      <c r="C739" s="197" t="s">
        <v>436</v>
      </c>
      <c r="D739" s="197" t="s">
        <v>437</v>
      </c>
      <c r="E739" s="18" t="s">
        <v>128</v>
      </c>
      <c r="F739" s="198">
        <v>5.25</v>
      </c>
      <c r="H739" s="33"/>
    </row>
    <row r="740" spans="2:8" s="1" customFormat="1" ht="16.9" customHeight="1">
      <c r="B740" s="33"/>
      <c r="C740" s="197" t="s">
        <v>444</v>
      </c>
      <c r="D740" s="197" t="s">
        <v>445</v>
      </c>
      <c r="E740" s="18" t="s">
        <v>128</v>
      </c>
      <c r="F740" s="198">
        <v>5.25</v>
      </c>
      <c r="H740" s="33"/>
    </row>
    <row r="741" spans="2:8" s="1" customFormat="1" ht="16.9" customHeight="1">
      <c r="B741" s="33"/>
      <c r="C741" s="197" t="s">
        <v>450</v>
      </c>
      <c r="D741" s="197" t="s">
        <v>451</v>
      </c>
      <c r="E741" s="18" t="s">
        <v>128</v>
      </c>
      <c r="F741" s="198">
        <v>5.25</v>
      </c>
      <c r="H741" s="33"/>
    </row>
    <row r="742" spans="2:8" s="1" customFormat="1" ht="16.9" customHeight="1">
      <c r="B742" s="33"/>
      <c r="C742" s="193" t="s">
        <v>163</v>
      </c>
      <c r="D742" s="194" t="s">
        <v>164</v>
      </c>
      <c r="E742" s="195" t="s">
        <v>128</v>
      </c>
      <c r="F742" s="196">
        <v>285.693</v>
      </c>
      <c r="H742" s="33"/>
    </row>
    <row r="743" spans="2:8" s="1" customFormat="1" ht="16.9" customHeight="1">
      <c r="B743" s="33"/>
      <c r="C743" s="197" t="s">
        <v>19</v>
      </c>
      <c r="D743" s="197" t="s">
        <v>1588</v>
      </c>
      <c r="E743" s="18" t="s">
        <v>19</v>
      </c>
      <c r="F743" s="198">
        <v>0</v>
      </c>
      <c r="H743" s="33"/>
    </row>
    <row r="744" spans="2:8" s="1" customFormat="1" ht="16.9" customHeight="1">
      <c r="B744" s="33"/>
      <c r="C744" s="197" t="s">
        <v>19</v>
      </c>
      <c r="D744" s="197" t="s">
        <v>126</v>
      </c>
      <c r="E744" s="18" t="s">
        <v>19</v>
      </c>
      <c r="F744" s="198">
        <v>412.14</v>
      </c>
      <c r="H744" s="33"/>
    </row>
    <row r="745" spans="2:8" s="1" customFormat="1" ht="16.9" customHeight="1">
      <c r="B745" s="33"/>
      <c r="C745" s="197" t="s">
        <v>19</v>
      </c>
      <c r="D745" s="197" t="s">
        <v>1589</v>
      </c>
      <c r="E745" s="18" t="s">
        <v>19</v>
      </c>
      <c r="F745" s="198">
        <v>-102.859</v>
      </c>
      <c r="H745" s="33"/>
    </row>
    <row r="746" spans="2:8" s="1" customFormat="1" ht="16.9" customHeight="1">
      <c r="B746" s="33"/>
      <c r="C746" s="197" t="s">
        <v>19</v>
      </c>
      <c r="D746" s="197" t="s">
        <v>1590</v>
      </c>
      <c r="E746" s="18" t="s">
        <v>19</v>
      </c>
      <c r="F746" s="198">
        <v>-1.62</v>
      </c>
      <c r="H746" s="33"/>
    </row>
    <row r="747" spans="2:8" s="1" customFormat="1" ht="16.9" customHeight="1">
      <c r="B747" s="33"/>
      <c r="C747" s="197" t="s">
        <v>19</v>
      </c>
      <c r="D747" s="197" t="s">
        <v>1591</v>
      </c>
      <c r="E747" s="18" t="s">
        <v>19</v>
      </c>
      <c r="F747" s="198">
        <v>-0.18</v>
      </c>
      <c r="H747" s="33"/>
    </row>
    <row r="748" spans="2:8" s="1" customFormat="1" ht="16.9" customHeight="1">
      <c r="B748" s="33"/>
      <c r="C748" s="197" t="s">
        <v>19</v>
      </c>
      <c r="D748" s="197" t="s">
        <v>1592</v>
      </c>
      <c r="E748" s="18" t="s">
        <v>19</v>
      </c>
      <c r="F748" s="198">
        <v>-4.68</v>
      </c>
      <c r="H748" s="33"/>
    </row>
    <row r="749" spans="2:8" s="1" customFormat="1" ht="16.9" customHeight="1">
      <c r="B749" s="33"/>
      <c r="C749" s="197" t="s">
        <v>19</v>
      </c>
      <c r="D749" s="197" t="s">
        <v>1593</v>
      </c>
      <c r="E749" s="18" t="s">
        <v>19</v>
      </c>
      <c r="F749" s="198">
        <v>-0.702</v>
      </c>
      <c r="H749" s="33"/>
    </row>
    <row r="750" spans="2:8" s="1" customFormat="1" ht="16.9" customHeight="1">
      <c r="B750" s="33"/>
      <c r="C750" s="197" t="s">
        <v>19</v>
      </c>
      <c r="D750" s="197" t="s">
        <v>1594</v>
      </c>
      <c r="E750" s="18" t="s">
        <v>19</v>
      </c>
      <c r="F750" s="198">
        <v>-7.889</v>
      </c>
      <c r="H750" s="33"/>
    </row>
    <row r="751" spans="2:8" s="1" customFormat="1" ht="16.9" customHeight="1">
      <c r="B751" s="33"/>
      <c r="C751" s="197" t="s">
        <v>19</v>
      </c>
      <c r="D751" s="197" t="s">
        <v>1594</v>
      </c>
      <c r="E751" s="18" t="s">
        <v>19</v>
      </c>
      <c r="F751" s="198">
        <v>-7.889</v>
      </c>
      <c r="H751" s="33"/>
    </row>
    <row r="752" spans="2:8" s="1" customFormat="1" ht="16.9" customHeight="1">
      <c r="B752" s="33"/>
      <c r="C752" s="197" t="s">
        <v>19</v>
      </c>
      <c r="D752" s="197" t="s">
        <v>1013</v>
      </c>
      <c r="E752" s="18" t="s">
        <v>19</v>
      </c>
      <c r="F752" s="198">
        <v>-0.314</v>
      </c>
      <c r="H752" s="33"/>
    </row>
    <row r="753" spans="2:8" s="1" customFormat="1" ht="16.9" customHeight="1">
      <c r="B753" s="33"/>
      <c r="C753" s="197" t="s">
        <v>19</v>
      </c>
      <c r="D753" s="197" t="s">
        <v>1013</v>
      </c>
      <c r="E753" s="18" t="s">
        <v>19</v>
      </c>
      <c r="F753" s="198">
        <v>-0.314</v>
      </c>
      <c r="H753" s="33"/>
    </row>
    <row r="754" spans="2:8" s="1" customFormat="1" ht="16.9" customHeight="1">
      <c r="B754" s="33"/>
      <c r="C754" s="197" t="s">
        <v>163</v>
      </c>
      <c r="D754" s="197" t="s">
        <v>206</v>
      </c>
      <c r="E754" s="18" t="s">
        <v>19</v>
      </c>
      <c r="F754" s="198">
        <v>285.693</v>
      </c>
      <c r="H754" s="33"/>
    </row>
    <row r="755" spans="2:8" s="1" customFormat="1" ht="16.9" customHeight="1">
      <c r="B755" s="33"/>
      <c r="C755" s="199" t="s">
        <v>2950</v>
      </c>
      <c r="H755" s="33"/>
    </row>
    <row r="756" spans="2:8" s="1" customFormat="1" ht="16.9" customHeight="1">
      <c r="B756" s="33"/>
      <c r="C756" s="197" t="s">
        <v>270</v>
      </c>
      <c r="D756" s="197" t="s">
        <v>271</v>
      </c>
      <c r="E756" s="18" t="s">
        <v>128</v>
      </c>
      <c r="F756" s="198">
        <v>285.693</v>
      </c>
      <c r="H756" s="33"/>
    </row>
    <row r="757" spans="2:8" s="1" customFormat="1" ht="16.9" customHeight="1">
      <c r="B757" s="33"/>
      <c r="C757" s="197" t="s">
        <v>228</v>
      </c>
      <c r="D757" s="197" t="s">
        <v>229</v>
      </c>
      <c r="E757" s="18" t="s">
        <v>128</v>
      </c>
      <c r="F757" s="198">
        <v>571.386</v>
      </c>
      <c r="H757" s="33"/>
    </row>
    <row r="758" spans="2:8" s="1" customFormat="1" ht="16.9" customHeight="1">
      <c r="B758" s="33"/>
      <c r="C758" s="197" t="s">
        <v>235</v>
      </c>
      <c r="D758" s="197" t="s">
        <v>236</v>
      </c>
      <c r="E758" s="18" t="s">
        <v>128</v>
      </c>
      <c r="F758" s="198">
        <v>126.447</v>
      </c>
      <c r="H758" s="33"/>
    </row>
    <row r="759" spans="2:8" s="1" customFormat="1" ht="16.9" customHeight="1">
      <c r="B759" s="33"/>
      <c r="C759" s="197" t="s">
        <v>249</v>
      </c>
      <c r="D759" s="197" t="s">
        <v>250</v>
      </c>
      <c r="E759" s="18" t="s">
        <v>128</v>
      </c>
      <c r="F759" s="198">
        <v>285.693</v>
      </c>
      <c r="H759" s="33"/>
    </row>
    <row r="760" spans="2:8" s="1" customFormat="1" ht="16.9" customHeight="1">
      <c r="B760" s="33"/>
      <c r="C760" s="197" t="s">
        <v>263</v>
      </c>
      <c r="D760" s="197" t="s">
        <v>264</v>
      </c>
      <c r="E760" s="18" t="s">
        <v>128</v>
      </c>
      <c r="F760" s="198">
        <v>285.693</v>
      </c>
      <c r="H760" s="33"/>
    </row>
    <row r="761" spans="2:8" s="1" customFormat="1" ht="26.45" customHeight="1">
      <c r="B761" s="33"/>
      <c r="C761" s="192" t="s">
        <v>2956</v>
      </c>
      <c r="D761" s="192" t="s">
        <v>103</v>
      </c>
      <c r="H761" s="33"/>
    </row>
    <row r="762" spans="2:8" s="1" customFormat="1" ht="16.9" customHeight="1">
      <c r="B762" s="33"/>
      <c r="C762" s="193" t="s">
        <v>965</v>
      </c>
      <c r="D762" s="194" t="s">
        <v>966</v>
      </c>
      <c r="E762" s="195" t="s">
        <v>123</v>
      </c>
      <c r="F762" s="196">
        <v>224.062</v>
      </c>
      <c r="H762" s="33"/>
    </row>
    <row r="763" spans="2:8" s="1" customFormat="1" ht="16.9" customHeight="1">
      <c r="B763" s="33"/>
      <c r="C763" s="197" t="s">
        <v>19</v>
      </c>
      <c r="D763" s="197" t="s">
        <v>1766</v>
      </c>
      <c r="E763" s="18" t="s">
        <v>19</v>
      </c>
      <c r="F763" s="198">
        <v>0</v>
      </c>
      <c r="H763" s="33"/>
    </row>
    <row r="764" spans="2:8" s="1" customFormat="1" ht="16.9" customHeight="1">
      <c r="B764" s="33"/>
      <c r="C764" s="197" t="s">
        <v>19</v>
      </c>
      <c r="D764" s="197" t="s">
        <v>1790</v>
      </c>
      <c r="E764" s="18" t="s">
        <v>19</v>
      </c>
      <c r="F764" s="198">
        <v>42.72</v>
      </c>
      <c r="H764" s="33"/>
    </row>
    <row r="765" spans="2:8" s="1" customFormat="1" ht="16.9" customHeight="1">
      <c r="B765" s="33"/>
      <c r="C765" s="197" t="s">
        <v>19</v>
      </c>
      <c r="D765" s="197" t="s">
        <v>1791</v>
      </c>
      <c r="E765" s="18" t="s">
        <v>19</v>
      </c>
      <c r="F765" s="198">
        <v>85.5</v>
      </c>
      <c r="H765" s="33"/>
    </row>
    <row r="766" spans="2:8" s="1" customFormat="1" ht="16.9" customHeight="1">
      <c r="B766" s="33"/>
      <c r="C766" s="197" t="s">
        <v>19</v>
      </c>
      <c r="D766" s="197" t="s">
        <v>1792</v>
      </c>
      <c r="E766" s="18" t="s">
        <v>19</v>
      </c>
      <c r="F766" s="198">
        <v>95.842</v>
      </c>
      <c r="H766" s="33"/>
    </row>
    <row r="767" spans="2:8" s="1" customFormat="1" ht="16.9" customHeight="1">
      <c r="B767" s="33"/>
      <c r="C767" s="197" t="s">
        <v>965</v>
      </c>
      <c r="D767" s="197" t="s">
        <v>206</v>
      </c>
      <c r="E767" s="18" t="s">
        <v>19</v>
      </c>
      <c r="F767" s="198">
        <v>224.062</v>
      </c>
      <c r="H767" s="33"/>
    </row>
    <row r="768" spans="2:8" s="1" customFormat="1" ht="16.9" customHeight="1">
      <c r="B768" s="33"/>
      <c r="C768" s="199" t="s">
        <v>2950</v>
      </c>
      <c r="H768" s="33"/>
    </row>
    <row r="769" spans="2:8" s="1" customFormat="1" ht="16.9" customHeight="1">
      <c r="B769" s="33"/>
      <c r="C769" s="197" t="s">
        <v>1062</v>
      </c>
      <c r="D769" s="197" t="s">
        <v>1063</v>
      </c>
      <c r="E769" s="18" t="s">
        <v>123</v>
      </c>
      <c r="F769" s="198">
        <v>224.062</v>
      </c>
      <c r="H769" s="33"/>
    </row>
    <row r="770" spans="2:8" s="1" customFormat="1" ht="16.9" customHeight="1">
      <c r="B770" s="33"/>
      <c r="C770" s="197" t="s">
        <v>1070</v>
      </c>
      <c r="D770" s="197" t="s">
        <v>1071</v>
      </c>
      <c r="E770" s="18" t="s">
        <v>123</v>
      </c>
      <c r="F770" s="198">
        <v>268.874</v>
      </c>
      <c r="H770" s="33"/>
    </row>
    <row r="771" spans="2:8" s="1" customFormat="1" ht="16.9" customHeight="1">
      <c r="B771" s="33"/>
      <c r="C771" s="193" t="s">
        <v>126</v>
      </c>
      <c r="D771" s="194" t="s">
        <v>127</v>
      </c>
      <c r="E771" s="195" t="s">
        <v>128</v>
      </c>
      <c r="F771" s="196">
        <v>153.645</v>
      </c>
      <c r="H771" s="33"/>
    </row>
    <row r="772" spans="2:8" s="1" customFormat="1" ht="16.9" customHeight="1">
      <c r="B772" s="33"/>
      <c r="C772" s="197" t="s">
        <v>19</v>
      </c>
      <c r="D772" s="197" t="s">
        <v>1756</v>
      </c>
      <c r="E772" s="18" t="s">
        <v>19</v>
      </c>
      <c r="F772" s="198">
        <v>0</v>
      </c>
      <c r="H772" s="33"/>
    </row>
    <row r="773" spans="2:8" s="1" customFormat="1" ht="16.9" customHeight="1">
      <c r="B773" s="33"/>
      <c r="C773" s="197" t="s">
        <v>19</v>
      </c>
      <c r="D773" s="197" t="s">
        <v>1757</v>
      </c>
      <c r="E773" s="18" t="s">
        <v>19</v>
      </c>
      <c r="F773" s="198">
        <v>96.705</v>
      </c>
      <c r="H773" s="33"/>
    </row>
    <row r="774" spans="2:8" s="1" customFormat="1" ht="16.9" customHeight="1">
      <c r="B774" s="33"/>
      <c r="C774" s="197" t="s">
        <v>19</v>
      </c>
      <c r="D774" s="197" t="s">
        <v>1758</v>
      </c>
      <c r="E774" s="18" t="s">
        <v>19</v>
      </c>
      <c r="F774" s="198">
        <v>56.94</v>
      </c>
      <c r="H774" s="33"/>
    </row>
    <row r="775" spans="2:8" s="1" customFormat="1" ht="16.9" customHeight="1">
      <c r="B775" s="33"/>
      <c r="C775" s="197" t="s">
        <v>126</v>
      </c>
      <c r="D775" s="197" t="s">
        <v>206</v>
      </c>
      <c r="E775" s="18" t="s">
        <v>19</v>
      </c>
      <c r="F775" s="198">
        <v>153.645</v>
      </c>
      <c r="H775" s="33"/>
    </row>
    <row r="776" spans="2:8" s="1" customFormat="1" ht="16.9" customHeight="1">
      <c r="B776" s="33"/>
      <c r="C776" s="199" t="s">
        <v>2950</v>
      </c>
      <c r="H776" s="33"/>
    </row>
    <row r="777" spans="2:8" s="1" customFormat="1" ht="16.9" customHeight="1">
      <c r="B777" s="33"/>
      <c r="C777" s="197" t="s">
        <v>993</v>
      </c>
      <c r="D777" s="197" t="s">
        <v>994</v>
      </c>
      <c r="E777" s="18" t="s">
        <v>128</v>
      </c>
      <c r="F777" s="198">
        <v>153.645</v>
      </c>
      <c r="H777" s="33"/>
    </row>
    <row r="778" spans="2:8" s="1" customFormat="1" ht="16.9" customHeight="1">
      <c r="B778" s="33"/>
      <c r="C778" s="197" t="s">
        <v>235</v>
      </c>
      <c r="D778" s="197" t="s">
        <v>236</v>
      </c>
      <c r="E778" s="18" t="s">
        <v>128</v>
      </c>
      <c r="F778" s="198">
        <v>54.622</v>
      </c>
      <c r="H778" s="33"/>
    </row>
    <row r="779" spans="2:8" s="1" customFormat="1" ht="16.9" customHeight="1">
      <c r="B779" s="33"/>
      <c r="C779" s="197" t="s">
        <v>270</v>
      </c>
      <c r="D779" s="197" t="s">
        <v>271</v>
      </c>
      <c r="E779" s="18" t="s">
        <v>128</v>
      </c>
      <c r="F779" s="198">
        <v>99.023</v>
      </c>
      <c r="H779" s="33"/>
    </row>
    <row r="780" spans="2:8" s="1" customFormat="1" ht="16.9" customHeight="1">
      <c r="B780" s="33"/>
      <c r="C780" s="193" t="s">
        <v>130</v>
      </c>
      <c r="D780" s="194" t="s">
        <v>131</v>
      </c>
      <c r="E780" s="195" t="s">
        <v>128</v>
      </c>
      <c r="F780" s="196">
        <v>3.909</v>
      </c>
      <c r="H780" s="33"/>
    </row>
    <row r="781" spans="2:8" s="1" customFormat="1" ht="16.9" customHeight="1">
      <c r="B781" s="33"/>
      <c r="C781" s="197" t="s">
        <v>19</v>
      </c>
      <c r="D781" s="197" t="s">
        <v>1772</v>
      </c>
      <c r="E781" s="18" t="s">
        <v>19</v>
      </c>
      <c r="F781" s="198">
        <v>0</v>
      </c>
      <c r="H781" s="33"/>
    </row>
    <row r="782" spans="2:8" s="1" customFormat="1" ht="16.9" customHeight="1">
      <c r="B782" s="33"/>
      <c r="C782" s="197" t="s">
        <v>19</v>
      </c>
      <c r="D782" s="197" t="s">
        <v>1773</v>
      </c>
      <c r="E782" s="18" t="s">
        <v>19</v>
      </c>
      <c r="F782" s="198">
        <v>1.38</v>
      </c>
      <c r="H782" s="33"/>
    </row>
    <row r="783" spans="2:8" s="1" customFormat="1" ht="16.9" customHeight="1">
      <c r="B783" s="33"/>
      <c r="C783" s="197" t="s">
        <v>19</v>
      </c>
      <c r="D783" s="197" t="s">
        <v>1774</v>
      </c>
      <c r="E783" s="18" t="s">
        <v>19</v>
      </c>
      <c r="F783" s="198">
        <v>-0.057</v>
      </c>
      <c r="H783" s="33"/>
    </row>
    <row r="784" spans="2:8" s="1" customFormat="1" ht="16.9" customHeight="1">
      <c r="B784" s="33"/>
      <c r="C784" s="197" t="s">
        <v>19</v>
      </c>
      <c r="D784" s="197" t="s">
        <v>1775</v>
      </c>
      <c r="E784" s="18" t="s">
        <v>19</v>
      </c>
      <c r="F784" s="198">
        <v>0</v>
      </c>
      <c r="H784" s="33"/>
    </row>
    <row r="785" spans="2:8" s="1" customFormat="1" ht="16.9" customHeight="1">
      <c r="B785" s="33"/>
      <c r="C785" s="197" t="s">
        <v>19</v>
      </c>
      <c r="D785" s="197" t="s">
        <v>286</v>
      </c>
      <c r="E785" s="18" t="s">
        <v>19</v>
      </c>
      <c r="F785" s="198">
        <v>2.871</v>
      </c>
      <c r="H785" s="33"/>
    </row>
    <row r="786" spans="2:8" s="1" customFormat="1" ht="16.9" customHeight="1">
      <c r="B786" s="33"/>
      <c r="C786" s="197" t="s">
        <v>19</v>
      </c>
      <c r="D786" s="197" t="s">
        <v>1020</v>
      </c>
      <c r="E786" s="18" t="s">
        <v>19</v>
      </c>
      <c r="F786" s="198">
        <v>-0.285</v>
      </c>
      <c r="H786" s="33"/>
    </row>
    <row r="787" spans="2:8" s="1" customFormat="1" ht="16.9" customHeight="1">
      <c r="B787" s="33"/>
      <c r="C787" s="197" t="s">
        <v>130</v>
      </c>
      <c r="D787" s="197" t="s">
        <v>206</v>
      </c>
      <c r="E787" s="18" t="s">
        <v>19</v>
      </c>
      <c r="F787" s="198">
        <v>3.909</v>
      </c>
      <c r="H787" s="33"/>
    </row>
    <row r="788" spans="2:8" s="1" customFormat="1" ht="16.9" customHeight="1">
      <c r="B788" s="33"/>
      <c r="C788" s="199" t="s">
        <v>2950</v>
      </c>
      <c r="H788" s="33"/>
    </row>
    <row r="789" spans="2:8" s="1" customFormat="1" ht="16.9" customHeight="1">
      <c r="B789" s="33"/>
      <c r="C789" s="197" t="s">
        <v>281</v>
      </c>
      <c r="D789" s="197" t="s">
        <v>282</v>
      </c>
      <c r="E789" s="18" t="s">
        <v>128</v>
      </c>
      <c r="F789" s="198">
        <v>3.909</v>
      </c>
      <c r="H789" s="33"/>
    </row>
    <row r="790" spans="2:8" s="1" customFormat="1" ht="16.9" customHeight="1">
      <c r="B790" s="33"/>
      <c r="C790" s="197" t="s">
        <v>292</v>
      </c>
      <c r="D790" s="197" t="s">
        <v>293</v>
      </c>
      <c r="E790" s="18" t="s">
        <v>119</v>
      </c>
      <c r="F790" s="198">
        <v>7.388</v>
      </c>
      <c r="H790" s="33"/>
    </row>
    <row r="791" spans="2:8" s="1" customFormat="1" ht="16.9" customHeight="1">
      <c r="B791" s="33"/>
      <c r="C791" s="193" t="s">
        <v>971</v>
      </c>
      <c r="D791" s="194" t="s">
        <v>972</v>
      </c>
      <c r="E791" s="195" t="s">
        <v>128</v>
      </c>
      <c r="F791" s="196">
        <v>30.179</v>
      </c>
      <c r="H791" s="33"/>
    </row>
    <row r="792" spans="2:8" s="1" customFormat="1" ht="16.9" customHeight="1">
      <c r="B792" s="33"/>
      <c r="C792" s="197" t="s">
        <v>19</v>
      </c>
      <c r="D792" s="197" t="s">
        <v>1766</v>
      </c>
      <c r="E792" s="18" t="s">
        <v>19</v>
      </c>
      <c r="F792" s="198">
        <v>0</v>
      </c>
      <c r="H792" s="33"/>
    </row>
    <row r="793" spans="2:8" s="1" customFormat="1" ht="16.9" customHeight="1">
      <c r="B793" s="33"/>
      <c r="C793" s="197" t="s">
        <v>19</v>
      </c>
      <c r="D793" s="197" t="s">
        <v>1027</v>
      </c>
      <c r="E793" s="18" t="s">
        <v>19</v>
      </c>
      <c r="F793" s="198">
        <v>0</v>
      </c>
      <c r="H793" s="33"/>
    </row>
    <row r="794" spans="2:8" s="1" customFormat="1" ht="16.9" customHeight="1">
      <c r="B794" s="33"/>
      <c r="C794" s="197" t="s">
        <v>19</v>
      </c>
      <c r="D794" s="197" t="s">
        <v>1778</v>
      </c>
      <c r="E794" s="18" t="s">
        <v>19</v>
      </c>
      <c r="F794" s="198">
        <v>10.557</v>
      </c>
      <c r="H794" s="33"/>
    </row>
    <row r="795" spans="2:8" s="1" customFormat="1" ht="16.9" customHeight="1">
      <c r="B795" s="33"/>
      <c r="C795" s="197" t="s">
        <v>19</v>
      </c>
      <c r="D795" s="197" t="s">
        <v>1029</v>
      </c>
      <c r="E795" s="18" t="s">
        <v>19</v>
      </c>
      <c r="F795" s="198">
        <v>-0.603</v>
      </c>
      <c r="H795" s="33"/>
    </row>
    <row r="796" spans="2:8" s="1" customFormat="1" ht="16.9" customHeight="1">
      <c r="B796" s="33"/>
      <c r="C796" s="197" t="s">
        <v>19</v>
      </c>
      <c r="D796" s="197" t="s">
        <v>1030</v>
      </c>
      <c r="E796" s="18" t="s">
        <v>19</v>
      </c>
      <c r="F796" s="198">
        <v>0</v>
      </c>
      <c r="H796" s="33"/>
    </row>
    <row r="797" spans="2:8" s="1" customFormat="1" ht="16.9" customHeight="1">
      <c r="B797" s="33"/>
      <c r="C797" s="197" t="s">
        <v>19</v>
      </c>
      <c r="D797" s="197" t="s">
        <v>1031</v>
      </c>
      <c r="E797" s="18" t="s">
        <v>19</v>
      </c>
      <c r="F797" s="198">
        <v>32.357</v>
      </c>
      <c r="H797" s="33"/>
    </row>
    <row r="798" spans="2:8" s="1" customFormat="1" ht="16.9" customHeight="1">
      <c r="B798" s="33"/>
      <c r="C798" s="197" t="s">
        <v>19</v>
      </c>
      <c r="D798" s="197" t="s">
        <v>1779</v>
      </c>
      <c r="E798" s="18" t="s">
        <v>19</v>
      </c>
      <c r="F798" s="198">
        <v>-11.981</v>
      </c>
      <c r="H798" s="33"/>
    </row>
    <row r="799" spans="2:8" s="1" customFormat="1" ht="16.9" customHeight="1">
      <c r="B799" s="33"/>
      <c r="C799" s="197" t="s">
        <v>19</v>
      </c>
      <c r="D799" s="197" t="s">
        <v>1033</v>
      </c>
      <c r="E799" s="18" t="s">
        <v>19</v>
      </c>
      <c r="F799" s="198">
        <v>-0.151</v>
      </c>
      <c r="H799" s="33"/>
    </row>
    <row r="800" spans="2:8" s="1" customFormat="1" ht="16.9" customHeight="1">
      <c r="B800" s="33"/>
      <c r="C800" s="197" t="s">
        <v>971</v>
      </c>
      <c r="D800" s="197" t="s">
        <v>206</v>
      </c>
      <c r="E800" s="18" t="s">
        <v>19</v>
      </c>
      <c r="F800" s="198">
        <v>30.179</v>
      </c>
      <c r="H800" s="33"/>
    </row>
    <row r="801" spans="2:8" s="1" customFormat="1" ht="16.9" customHeight="1">
      <c r="B801" s="33"/>
      <c r="C801" s="199" t="s">
        <v>2950</v>
      </c>
      <c r="H801" s="33"/>
    </row>
    <row r="802" spans="2:8" s="1" customFormat="1" ht="16.9" customHeight="1">
      <c r="B802" s="33"/>
      <c r="C802" s="197" t="s">
        <v>1022</v>
      </c>
      <c r="D802" s="197" t="s">
        <v>1023</v>
      </c>
      <c r="E802" s="18" t="s">
        <v>128</v>
      </c>
      <c r="F802" s="198">
        <v>30.179</v>
      </c>
      <c r="H802" s="33"/>
    </row>
    <row r="803" spans="2:8" s="1" customFormat="1" ht="16.9" customHeight="1">
      <c r="B803" s="33"/>
      <c r="C803" s="197" t="s">
        <v>1034</v>
      </c>
      <c r="D803" s="197" t="s">
        <v>1035</v>
      </c>
      <c r="E803" s="18" t="s">
        <v>119</v>
      </c>
      <c r="F803" s="198">
        <v>55.831</v>
      </c>
      <c r="H803" s="33"/>
    </row>
    <row r="804" spans="2:8" s="1" customFormat="1" ht="16.9" customHeight="1">
      <c r="B804" s="33"/>
      <c r="C804" s="193" t="s">
        <v>133</v>
      </c>
      <c r="D804" s="194" t="s">
        <v>134</v>
      </c>
      <c r="E804" s="195" t="s">
        <v>128</v>
      </c>
      <c r="F804" s="196">
        <v>54.622</v>
      </c>
      <c r="H804" s="33"/>
    </row>
    <row r="805" spans="2:8" s="1" customFormat="1" ht="16.9" customHeight="1">
      <c r="B805" s="33"/>
      <c r="C805" s="197" t="s">
        <v>19</v>
      </c>
      <c r="D805" s="197" t="s">
        <v>126</v>
      </c>
      <c r="E805" s="18" t="s">
        <v>19</v>
      </c>
      <c r="F805" s="198">
        <v>153.645</v>
      </c>
      <c r="H805" s="33"/>
    </row>
    <row r="806" spans="2:8" s="1" customFormat="1" ht="16.9" customHeight="1">
      <c r="B806" s="33"/>
      <c r="C806" s="197" t="s">
        <v>19</v>
      </c>
      <c r="D806" s="197" t="s">
        <v>240</v>
      </c>
      <c r="E806" s="18" t="s">
        <v>19</v>
      </c>
      <c r="F806" s="198">
        <v>-99.023</v>
      </c>
      <c r="H806" s="33"/>
    </row>
    <row r="807" spans="2:8" s="1" customFormat="1" ht="16.9" customHeight="1">
      <c r="B807" s="33"/>
      <c r="C807" s="197" t="s">
        <v>133</v>
      </c>
      <c r="D807" s="197" t="s">
        <v>206</v>
      </c>
      <c r="E807" s="18" t="s">
        <v>19</v>
      </c>
      <c r="F807" s="198">
        <v>54.622</v>
      </c>
      <c r="H807" s="33"/>
    </row>
    <row r="808" spans="2:8" s="1" customFormat="1" ht="16.9" customHeight="1">
      <c r="B808" s="33"/>
      <c r="C808" s="199" t="s">
        <v>2950</v>
      </c>
      <c r="H808" s="33"/>
    </row>
    <row r="809" spans="2:8" s="1" customFormat="1" ht="16.9" customHeight="1">
      <c r="B809" s="33"/>
      <c r="C809" s="197" t="s">
        <v>235</v>
      </c>
      <c r="D809" s="197" t="s">
        <v>236</v>
      </c>
      <c r="E809" s="18" t="s">
        <v>128</v>
      </c>
      <c r="F809" s="198">
        <v>54.622</v>
      </c>
      <c r="H809" s="33"/>
    </row>
    <row r="810" spans="2:8" s="1" customFormat="1" ht="16.9" customHeight="1">
      <c r="B810" s="33"/>
      <c r="C810" s="197" t="s">
        <v>242</v>
      </c>
      <c r="D810" s="197" t="s">
        <v>243</v>
      </c>
      <c r="E810" s="18" t="s">
        <v>128</v>
      </c>
      <c r="F810" s="198">
        <v>327.732</v>
      </c>
      <c r="H810" s="33"/>
    </row>
    <row r="811" spans="2:8" s="1" customFormat="1" ht="16.9" customHeight="1">
      <c r="B811" s="33"/>
      <c r="C811" s="197" t="s">
        <v>256</v>
      </c>
      <c r="D811" s="197" t="s">
        <v>257</v>
      </c>
      <c r="E811" s="18" t="s">
        <v>119</v>
      </c>
      <c r="F811" s="198">
        <v>98.32</v>
      </c>
      <c r="H811" s="33"/>
    </row>
    <row r="812" spans="2:8" s="1" customFormat="1" ht="16.9" customHeight="1">
      <c r="B812" s="33"/>
      <c r="C812" s="193" t="s">
        <v>136</v>
      </c>
      <c r="D812" s="194" t="s">
        <v>137</v>
      </c>
      <c r="E812" s="195" t="s">
        <v>123</v>
      </c>
      <c r="F812" s="196">
        <v>84</v>
      </c>
      <c r="H812" s="33"/>
    </row>
    <row r="813" spans="2:8" s="1" customFormat="1" ht="16.9" customHeight="1">
      <c r="B813" s="33"/>
      <c r="C813" s="197" t="s">
        <v>19</v>
      </c>
      <c r="D813" s="197" t="s">
        <v>1756</v>
      </c>
      <c r="E813" s="18" t="s">
        <v>19</v>
      </c>
      <c r="F813" s="198">
        <v>0</v>
      </c>
      <c r="H813" s="33"/>
    </row>
    <row r="814" spans="2:8" s="1" customFormat="1" ht="16.9" customHeight="1">
      <c r="B814" s="33"/>
      <c r="C814" s="197" t="s">
        <v>19</v>
      </c>
      <c r="D814" s="197" t="s">
        <v>895</v>
      </c>
      <c r="E814" s="18" t="s">
        <v>19</v>
      </c>
      <c r="F814" s="198">
        <v>84</v>
      </c>
      <c r="H814" s="33"/>
    </row>
    <row r="815" spans="2:8" s="1" customFormat="1" ht="16.9" customHeight="1">
      <c r="B815" s="33"/>
      <c r="C815" s="197" t="s">
        <v>136</v>
      </c>
      <c r="D815" s="197" t="s">
        <v>206</v>
      </c>
      <c r="E815" s="18" t="s">
        <v>19</v>
      </c>
      <c r="F815" s="198">
        <v>84</v>
      </c>
      <c r="H815" s="33"/>
    </row>
    <row r="816" spans="2:8" s="1" customFormat="1" ht="16.9" customHeight="1">
      <c r="B816" s="33"/>
      <c r="C816" s="199" t="s">
        <v>2950</v>
      </c>
      <c r="H816" s="33"/>
    </row>
    <row r="817" spans="2:8" s="1" customFormat="1" ht="16.9" customHeight="1">
      <c r="B817" s="33"/>
      <c r="C817" s="197" t="s">
        <v>299</v>
      </c>
      <c r="D817" s="197" t="s">
        <v>300</v>
      </c>
      <c r="E817" s="18" t="s">
        <v>123</v>
      </c>
      <c r="F817" s="198">
        <v>84</v>
      </c>
      <c r="H817" s="33"/>
    </row>
    <row r="818" spans="2:8" s="1" customFormat="1" ht="16.9" customHeight="1">
      <c r="B818" s="33"/>
      <c r="C818" s="197" t="s">
        <v>306</v>
      </c>
      <c r="D818" s="197" t="s">
        <v>307</v>
      </c>
      <c r="E818" s="18" t="s">
        <v>123</v>
      </c>
      <c r="F818" s="198">
        <v>84</v>
      </c>
      <c r="H818" s="33"/>
    </row>
    <row r="819" spans="2:8" s="1" customFormat="1" ht="16.9" customHeight="1">
      <c r="B819" s="33"/>
      <c r="C819" s="197" t="s">
        <v>329</v>
      </c>
      <c r="D819" s="197" t="s">
        <v>330</v>
      </c>
      <c r="E819" s="18" t="s">
        <v>123</v>
      </c>
      <c r="F819" s="198">
        <v>84</v>
      </c>
      <c r="H819" s="33"/>
    </row>
    <row r="820" spans="2:8" s="1" customFormat="1" ht="16.9" customHeight="1">
      <c r="B820" s="33"/>
      <c r="C820" s="197" t="s">
        <v>424</v>
      </c>
      <c r="D820" s="197" t="s">
        <v>425</v>
      </c>
      <c r="E820" s="18" t="s">
        <v>123</v>
      </c>
      <c r="F820" s="198">
        <v>84</v>
      </c>
      <c r="H820" s="33"/>
    </row>
    <row r="821" spans="2:8" s="1" customFormat="1" ht="16.9" customHeight="1">
      <c r="B821" s="33"/>
      <c r="C821" s="197" t="s">
        <v>436</v>
      </c>
      <c r="D821" s="197" t="s">
        <v>437</v>
      </c>
      <c r="E821" s="18" t="s">
        <v>128</v>
      </c>
      <c r="F821" s="198">
        <v>2.52</v>
      </c>
      <c r="H821" s="33"/>
    </row>
    <row r="822" spans="2:8" s="1" customFormat="1" ht="16.9" customHeight="1">
      <c r="B822" s="33"/>
      <c r="C822" s="197" t="s">
        <v>313</v>
      </c>
      <c r="D822" s="197" t="s">
        <v>314</v>
      </c>
      <c r="E822" s="18" t="s">
        <v>315</v>
      </c>
      <c r="F822" s="198">
        <v>0.336</v>
      </c>
      <c r="H822" s="33"/>
    </row>
    <row r="823" spans="2:8" s="1" customFormat="1" ht="16.9" customHeight="1">
      <c r="B823" s="33"/>
      <c r="C823" s="193" t="s">
        <v>147</v>
      </c>
      <c r="D823" s="194" t="s">
        <v>148</v>
      </c>
      <c r="E823" s="195" t="s">
        <v>149</v>
      </c>
      <c r="F823" s="196">
        <v>5.8</v>
      </c>
      <c r="H823" s="33"/>
    </row>
    <row r="824" spans="2:8" s="1" customFormat="1" ht="16.9" customHeight="1">
      <c r="B824" s="33"/>
      <c r="C824" s="197" t="s">
        <v>19</v>
      </c>
      <c r="D824" s="197" t="s">
        <v>1817</v>
      </c>
      <c r="E824" s="18" t="s">
        <v>19</v>
      </c>
      <c r="F824" s="198">
        <v>0</v>
      </c>
      <c r="H824" s="33"/>
    </row>
    <row r="825" spans="2:8" s="1" customFormat="1" ht="16.9" customHeight="1">
      <c r="B825" s="33"/>
      <c r="C825" s="197" t="s">
        <v>19</v>
      </c>
      <c r="D825" s="197" t="s">
        <v>1818</v>
      </c>
      <c r="E825" s="18" t="s">
        <v>19</v>
      </c>
      <c r="F825" s="198">
        <v>0</v>
      </c>
      <c r="H825" s="33"/>
    </row>
    <row r="826" spans="2:8" s="1" customFormat="1" ht="16.9" customHeight="1">
      <c r="B826" s="33"/>
      <c r="C826" s="197" t="s">
        <v>19</v>
      </c>
      <c r="D826" s="197" t="s">
        <v>1819</v>
      </c>
      <c r="E826" s="18" t="s">
        <v>19</v>
      </c>
      <c r="F826" s="198">
        <v>5.8</v>
      </c>
      <c r="H826" s="33"/>
    </row>
    <row r="827" spans="2:8" s="1" customFormat="1" ht="16.9" customHeight="1">
      <c r="B827" s="33"/>
      <c r="C827" s="197" t="s">
        <v>147</v>
      </c>
      <c r="D827" s="197" t="s">
        <v>206</v>
      </c>
      <c r="E827" s="18" t="s">
        <v>19</v>
      </c>
      <c r="F827" s="198">
        <v>5.8</v>
      </c>
      <c r="H827" s="33"/>
    </row>
    <row r="828" spans="2:8" s="1" customFormat="1" ht="16.9" customHeight="1">
      <c r="B828" s="33"/>
      <c r="C828" s="199" t="s">
        <v>2950</v>
      </c>
      <c r="H828" s="33"/>
    </row>
    <row r="829" spans="2:8" s="1" customFormat="1" ht="16.9" customHeight="1">
      <c r="B829" s="33"/>
      <c r="C829" s="197" t="s">
        <v>537</v>
      </c>
      <c r="D829" s="197" t="s">
        <v>538</v>
      </c>
      <c r="E829" s="18" t="s">
        <v>149</v>
      </c>
      <c r="F829" s="198">
        <v>5.8</v>
      </c>
      <c r="H829" s="33"/>
    </row>
    <row r="830" spans="2:8" s="1" customFormat="1" ht="16.9" customHeight="1">
      <c r="B830" s="33"/>
      <c r="C830" s="197" t="s">
        <v>281</v>
      </c>
      <c r="D830" s="197" t="s">
        <v>282</v>
      </c>
      <c r="E830" s="18" t="s">
        <v>128</v>
      </c>
      <c r="F830" s="198">
        <v>3.909</v>
      </c>
      <c r="H830" s="33"/>
    </row>
    <row r="831" spans="2:8" s="1" customFormat="1" ht="16.9" customHeight="1">
      <c r="B831" s="33"/>
      <c r="C831" s="197" t="s">
        <v>465</v>
      </c>
      <c r="D831" s="197" t="s">
        <v>466</v>
      </c>
      <c r="E831" s="18" t="s">
        <v>128</v>
      </c>
      <c r="F831" s="198">
        <v>1.021</v>
      </c>
      <c r="H831" s="33"/>
    </row>
    <row r="832" spans="2:8" s="1" customFormat="1" ht="16.9" customHeight="1">
      <c r="B832" s="33"/>
      <c r="C832" s="197" t="s">
        <v>600</v>
      </c>
      <c r="D832" s="197" t="s">
        <v>601</v>
      </c>
      <c r="E832" s="18" t="s">
        <v>149</v>
      </c>
      <c r="F832" s="198">
        <v>5.8</v>
      </c>
      <c r="H832" s="33"/>
    </row>
    <row r="833" spans="2:8" s="1" customFormat="1" ht="16.9" customHeight="1">
      <c r="B833" s="33"/>
      <c r="C833" s="197" t="s">
        <v>675</v>
      </c>
      <c r="D833" s="197" t="s">
        <v>676</v>
      </c>
      <c r="E833" s="18" t="s">
        <v>149</v>
      </c>
      <c r="F833" s="198">
        <v>5.8</v>
      </c>
      <c r="H833" s="33"/>
    </row>
    <row r="834" spans="2:8" s="1" customFormat="1" ht="16.9" customHeight="1">
      <c r="B834" s="33"/>
      <c r="C834" s="193" t="s">
        <v>205</v>
      </c>
      <c r="D834" s="194" t="s">
        <v>1909</v>
      </c>
      <c r="E834" s="195" t="s">
        <v>123</v>
      </c>
      <c r="F834" s="196">
        <v>84</v>
      </c>
      <c r="H834" s="33"/>
    </row>
    <row r="835" spans="2:8" s="1" customFormat="1" ht="16.9" customHeight="1">
      <c r="B835" s="33"/>
      <c r="C835" s="197" t="s">
        <v>19</v>
      </c>
      <c r="D835" s="197" t="s">
        <v>1754</v>
      </c>
      <c r="E835" s="18" t="s">
        <v>19</v>
      </c>
      <c r="F835" s="198">
        <v>84</v>
      </c>
      <c r="H835" s="33"/>
    </row>
    <row r="836" spans="2:8" s="1" customFormat="1" ht="16.9" customHeight="1">
      <c r="B836" s="33"/>
      <c r="C836" s="197" t="s">
        <v>205</v>
      </c>
      <c r="D836" s="197" t="s">
        <v>206</v>
      </c>
      <c r="E836" s="18" t="s">
        <v>19</v>
      </c>
      <c r="F836" s="198">
        <v>84</v>
      </c>
      <c r="H836" s="33"/>
    </row>
    <row r="837" spans="2:8" s="1" customFormat="1" ht="16.9" customHeight="1">
      <c r="B837" s="33"/>
      <c r="C837" s="193" t="s">
        <v>978</v>
      </c>
      <c r="D837" s="194" t="s">
        <v>979</v>
      </c>
      <c r="E837" s="195" t="s">
        <v>146</v>
      </c>
      <c r="F837" s="196">
        <v>8</v>
      </c>
      <c r="H837" s="33"/>
    </row>
    <row r="838" spans="2:8" s="1" customFormat="1" ht="16.9" customHeight="1">
      <c r="B838" s="33"/>
      <c r="C838" s="197" t="s">
        <v>19</v>
      </c>
      <c r="D838" s="197" t="s">
        <v>1766</v>
      </c>
      <c r="E838" s="18" t="s">
        <v>19</v>
      </c>
      <c r="F838" s="198">
        <v>0</v>
      </c>
      <c r="H838" s="33"/>
    </row>
    <row r="839" spans="2:8" s="1" customFormat="1" ht="16.9" customHeight="1">
      <c r="B839" s="33"/>
      <c r="C839" s="197" t="s">
        <v>19</v>
      </c>
      <c r="D839" s="197" t="s">
        <v>1099</v>
      </c>
      <c r="E839" s="18" t="s">
        <v>19</v>
      </c>
      <c r="F839" s="198">
        <v>8</v>
      </c>
      <c r="H839" s="33"/>
    </row>
    <row r="840" spans="2:8" s="1" customFormat="1" ht="16.9" customHeight="1">
      <c r="B840" s="33"/>
      <c r="C840" s="197" t="s">
        <v>978</v>
      </c>
      <c r="D840" s="197" t="s">
        <v>206</v>
      </c>
      <c r="E840" s="18" t="s">
        <v>19</v>
      </c>
      <c r="F840" s="198">
        <v>8</v>
      </c>
      <c r="H840" s="33"/>
    </row>
    <row r="841" spans="2:8" s="1" customFormat="1" ht="16.9" customHeight="1">
      <c r="B841" s="33"/>
      <c r="C841" s="199" t="s">
        <v>2950</v>
      </c>
      <c r="H841" s="33"/>
    </row>
    <row r="842" spans="2:8" s="1" customFormat="1" ht="16.9" customHeight="1">
      <c r="B842" s="33"/>
      <c r="C842" s="197" t="s">
        <v>1096</v>
      </c>
      <c r="D842" s="197" t="s">
        <v>1097</v>
      </c>
      <c r="E842" s="18" t="s">
        <v>146</v>
      </c>
      <c r="F842" s="198">
        <v>8</v>
      </c>
      <c r="H842" s="33"/>
    </row>
    <row r="843" spans="2:8" s="1" customFormat="1" ht="16.9" customHeight="1">
      <c r="B843" s="33"/>
      <c r="C843" s="197" t="s">
        <v>1100</v>
      </c>
      <c r="D843" s="197" t="s">
        <v>1101</v>
      </c>
      <c r="E843" s="18" t="s">
        <v>1102</v>
      </c>
      <c r="F843" s="198">
        <v>8</v>
      </c>
      <c r="H843" s="33"/>
    </row>
    <row r="844" spans="2:8" s="1" customFormat="1" ht="16.9" customHeight="1">
      <c r="B844" s="33"/>
      <c r="C844" s="193" t="s">
        <v>160</v>
      </c>
      <c r="D844" s="194" t="s">
        <v>161</v>
      </c>
      <c r="E844" s="195" t="s">
        <v>128</v>
      </c>
      <c r="F844" s="196">
        <v>2.52</v>
      </c>
      <c r="H844" s="33"/>
    </row>
    <row r="845" spans="2:8" s="1" customFormat="1" ht="16.9" customHeight="1">
      <c r="B845" s="33"/>
      <c r="C845" s="197" t="s">
        <v>19</v>
      </c>
      <c r="D845" s="197" t="s">
        <v>1058</v>
      </c>
      <c r="E845" s="18" t="s">
        <v>19</v>
      </c>
      <c r="F845" s="198">
        <v>2.52</v>
      </c>
      <c r="H845" s="33"/>
    </row>
    <row r="846" spans="2:8" s="1" customFormat="1" ht="16.9" customHeight="1">
      <c r="B846" s="33"/>
      <c r="C846" s="197" t="s">
        <v>160</v>
      </c>
      <c r="D846" s="197" t="s">
        <v>206</v>
      </c>
      <c r="E846" s="18" t="s">
        <v>19</v>
      </c>
      <c r="F846" s="198">
        <v>2.52</v>
      </c>
      <c r="H846" s="33"/>
    </row>
    <row r="847" spans="2:8" s="1" customFormat="1" ht="16.9" customHeight="1">
      <c r="B847" s="33"/>
      <c r="C847" s="199" t="s">
        <v>2950</v>
      </c>
      <c r="H847" s="33"/>
    </row>
    <row r="848" spans="2:8" s="1" customFormat="1" ht="16.9" customHeight="1">
      <c r="B848" s="33"/>
      <c r="C848" s="197" t="s">
        <v>436</v>
      </c>
      <c r="D848" s="197" t="s">
        <v>437</v>
      </c>
      <c r="E848" s="18" t="s">
        <v>128</v>
      </c>
      <c r="F848" s="198">
        <v>2.52</v>
      </c>
      <c r="H848" s="33"/>
    </row>
    <row r="849" spans="2:8" s="1" customFormat="1" ht="16.9" customHeight="1">
      <c r="B849" s="33"/>
      <c r="C849" s="197" t="s">
        <v>444</v>
      </c>
      <c r="D849" s="197" t="s">
        <v>445</v>
      </c>
      <c r="E849" s="18" t="s">
        <v>128</v>
      </c>
      <c r="F849" s="198">
        <v>2.52</v>
      </c>
      <c r="H849" s="33"/>
    </row>
    <row r="850" spans="2:8" s="1" customFormat="1" ht="16.9" customHeight="1">
      <c r="B850" s="33"/>
      <c r="C850" s="197" t="s">
        <v>450</v>
      </c>
      <c r="D850" s="197" t="s">
        <v>451</v>
      </c>
      <c r="E850" s="18" t="s">
        <v>128</v>
      </c>
      <c r="F850" s="198">
        <v>2.52</v>
      </c>
      <c r="H850" s="33"/>
    </row>
    <row r="851" spans="2:8" s="1" customFormat="1" ht="16.9" customHeight="1">
      <c r="B851" s="33"/>
      <c r="C851" s="193" t="s">
        <v>163</v>
      </c>
      <c r="D851" s="194" t="s">
        <v>164</v>
      </c>
      <c r="E851" s="195" t="s">
        <v>128</v>
      </c>
      <c r="F851" s="196">
        <v>99.023</v>
      </c>
      <c r="H851" s="33"/>
    </row>
    <row r="852" spans="2:8" s="1" customFormat="1" ht="16.9" customHeight="1">
      <c r="B852" s="33"/>
      <c r="C852" s="197" t="s">
        <v>19</v>
      </c>
      <c r="D852" s="197" t="s">
        <v>1766</v>
      </c>
      <c r="E852" s="18" t="s">
        <v>19</v>
      </c>
      <c r="F852" s="198">
        <v>0</v>
      </c>
      <c r="H852" s="33"/>
    </row>
    <row r="853" spans="2:8" s="1" customFormat="1" ht="16.9" customHeight="1">
      <c r="B853" s="33"/>
      <c r="C853" s="197" t="s">
        <v>19</v>
      </c>
      <c r="D853" s="197" t="s">
        <v>126</v>
      </c>
      <c r="E853" s="18" t="s">
        <v>19</v>
      </c>
      <c r="F853" s="198">
        <v>153.645</v>
      </c>
      <c r="H853" s="33"/>
    </row>
    <row r="854" spans="2:8" s="1" customFormat="1" ht="16.9" customHeight="1">
      <c r="B854" s="33"/>
      <c r="C854" s="197" t="s">
        <v>19</v>
      </c>
      <c r="D854" s="197" t="s">
        <v>1767</v>
      </c>
      <c r="E854" s="18" t="s">
        <v>19</v>
      </c>
      <c r="F854" s="198">
        <v>-46.126</v>
      </c>
      <c r="H854" s="33"/>
    </row>
    <row r="855" spans="2:8" s="1" customFormat="1" ht="16.9" customHeight="1">
      <c r="B855" s="33"/>
      <c r="C855" s="197" t="s">
        <v>19</v>
      </c>
      <c r="D855" s="197" t="s">
        <v>1768</v>
      </c>
      <c r="E855" s="18" t="s">
        <v>19</v>
      </c>
      <c r="F855" s="198">
        <v>-0.44</v>
      </c>
      <c r="H855" s="33"/>
    </row>
    <row r="856" spans="2:8" s="1" customFormat="1" ht="16.9" customHeight="1">
      <c r="B856" s="33"/>
      <c r="C856" s="197" t="s">
        <v>19</v>
      </c>
      <c r="D856" s="197" t="s">
        <v>1769</v>
      </c>
      <c r="E856" s="18" t="s">
        <v>19</v>
      </c>
      <c r="F856" s="198">
        <v>-1.38</v>
      </c>
      <c r="H856" s="33"/>
    </row>
    <row r="857" spans="2:8" s="1" customFormat="1" ht="16.9" customHeight="1">
      <c r="B857" s="33"/>
      <c r="C857" s="197" t="s">
        <v>19</v>
      </c>
      <c r="D857" s="197" t="s">
        <v>1770</v>
      </c>
      <c r="E857" s="18" t="s">
        <v>19</v>
      </c>
      <c r="F857" s="198">
        <v>-6.362</v>
      </c>
      <c r="H857" s="33"/>
    </row>
    <row r="858" spans="2:8" s="1" customFormat="1" ht="16.9" customHeight="1">
      <c r="B858" s="33"/>
      <c r="C858" s="197" t="s">
        <v>19</v>
      </c>
      <c r="D858" s="197" t="s">
        <v>1013</v>
      </c>
      <c r="E858" s="18" t="s">
        <v>19</v>
      </c>
      <c r="F858" s="198">
        <v>-0.314</v>
      </c>
      <c r="H858" s="33"/>
    </row>
    <row r="859" spans="2:8" s="1" customFormat="1" ht="16.9" customHeight="1">
      <c r="B859" s="33"/>
      <c r="C859" s="197" t="s">
        <v>163</v>
      </c>
      <c r="D859" s="197" t="s">
        <v>206</v>
      </c>
      <c r="E859" s="18" t="s">
        <v>19</v>
      </c>
      <c r="F859" s="198">
        <v>99.023</v>
      </c>
      <c r="H859" s="33"/>
    </row>
    <row r="860" spans="2:8" s="1" customFormat="1" ht="16.9" customHeight="1">
      <c r="B860" s="33"/>
      <c r="C860" s="199" t="s">
        <v>2950</v>
      </c>
      <c r="H860" s="33"/>
    </row>
    <row r="861" spans="2:8" s="1" customFormat="1" ht="16.9" customHeight="1">
      <c r="B861" s="33"/>
      <c r="C861" s="197" t="s">
        <v>270</v>
      </c>
      <c r="D861" s="197" t="s">
        <v>271</v>
      </c>
      <c r="E861" s="18" t="s">
        <v>128</v>
      </c>
      <c r="F861" s="198">
        <v>99.023</v>
      </c>
      <c r="H861" s="33"/>
    </row>
    <row r="862" spans="2:8" s="1" customFormat="1" ht="16.9" customHeight="1">
      <c r="B862" s="33"/>
      <c r="C862" s="197" t="s">
        <v>228</v>
      </c>
      <c r="D862" s="197" t="s">
        <v>229</v>
      </c>
      <c r="E862" s="18" t="s">
        <v>128</v>
      </c>
      <c r="F862" s="198">
        <v>198.046</v>
      </c>
      <c r="H862" s="33"/>
    </row>
    <row r="863" spans="2:8" s="1" customFormat="1" ht="16.9" customHeight="1">
      <c r="B863" s="33"/>
      <c r="C863" s="197" t="s">
        <v>235</v>
      </c>
      <c r="D863" s="197" t="s">
        <v>236</v>
      </c>
      <c r="E863" s="18" t="s">
        <v>128</v>
      </c>
      <c r="F863" s="198">
        <v>54.622</v>
      </c>
      <c r="H863" s="33"/>
    </row>
    <row r="864" spans="2:8" s="1" customFormat="1" ht="16.9" customHeight="1">
      <c r="B864" s="33"/>
      <c r="C864" s="197" t="s">
        <v>249</v>
      </c>
      <c r="D864" s="197" t="s">
        <v>250</v>
      </c>
      <c r="E864" s="18" t="s">
        <v>128</v>
      </c>
      <c r="F864" s="198">
        <v>99.023</v>
      </c>
      <c r="H864" s="33"/>
    </row>
    <row r="865" spans="2:8" s="1" customFormat="1" ht="16.9" customHeight="1">
      <c r="B865" s="33"/>
      <c r="C865" s="197" t="s">
        <v>263</v>
      </c>
      <c r="D865" s="197" t="s">
        <v>264</v>
      </c>
      <c r="E865" s="18" t="s">
        <v>128</v>
      </c>
      <c r="F865" s="198">
        <v>99.023</v>
      </c>
      <c r="H865" s="33"/>
    </row>
    <row r="866" spans="2:8" s="1" customFormat="1" ht="26.45" customHeight="1">
      <c r="B866" s="33"/>
      <c r="C866" s="192" t="s">
        <v>2957</v>
      </c>
      <c r="D866" s="192" t="s">
        <v>106</v>
      </c>
      <c r="H866" s="33"/>
    </row>
    <row r="867" spans="2:8" s="1" customFormat="1" ht="16.9" customHeight="1">
      <c r="B867" s="33"/>
      <c r="C867" s="193" t="s">
        <v>117</v>
      </c>
      <c r="D867" s="194" t="s">
        <v>118</v>
      </c>
      <c r="E867" s="195" t="s">
        <v>119</v>
      </c>
      <c r="F867" s="196">
        <v>1.2</v>
      </c>
      <c r="H867" s="33"/>
    </row>
    <row r="868" spans="2:8" s="1" customFormat="1" ht="16.9" customHeight="1">
      <c r="B868" s="33"/>
      <c r="C868" s="197" t="s">
        <v>19</v>
      </c>
      <c r="D868" s="197" t="s">
        <v>418</v>
      </c>
      <c r="E868" s="18" t="s">
        <v>19</v>
      </c>
      <c r="F868" s="198">
        <v>1.2</v>
      </c>
      <c r="H868" s="33"/>
    </row>
    <row r="869" spans="2:8" s="1" customFormat="1" ht="16.9" customHeight="1">
      <c r="B869" s="33"/>
      <c r="C869" s="197" t="s">
        <v>117</v>
      </c>
      <c r="D869" s="197" t="s">
        <v>206</v>
      </c>
      <c r="E869" s="18" t="s">
        <v>19</v>
      </c>
      <c r="F869" s="198">
        <v>1.2</v>
      </c>
      <c r="H869" s="33"/>
    </row>
    <row r="870" spans="2:8" s="1" customFormat="1" ht="16.9" customHeight="1">
      <c r="B870" s="33"/>
      <c r="C870" s="199" t="s">
        <v>2950</v>
      </c>
      <c r="H870" s="33"/>
    </row>
    <row r="871" spans="2:8" s="1" customFormat="1" ht="16.9" customHeight="1">
      <c r="B871" s="33"/>
      <c r="C871" s="197" t="s">
        <v>413</v>
      </c>
      <c r="D871" s="197" t="s">
        <v>414</v>
      </c>
      <c r="E871" s="18" t="s">
        <v>315</v>
      </c>
      <c r="F871" s="198">
        <v>1.2</v>
      </c>
      <c r="H871" s="33"/>
    </row>
    <row r="872" spans="2:8" s="1" customFormat="1" ht="16.9" customHeight="1">
      <c r="B872" s="33"/>
      <c r="C872" s="197" t="s">
        <v>420</v>
      </c>
      <c r="D872" s="197" t="s">
        <v>421</v>
      </c>
      <c r="E872" s="18" t="s">
        <v>315</v>
      </c>
      <c r="F872" s="198">
        <v>1.2</v>
      </c>
      <c r="H872" s="33"/>
    </row>
    <row r="873" spans="2:8" s="1" customFormat="1" ht="16.9" customHeight="1">
      <c r="B873" s="33"/>
      <c r="C873" s="193" t="s">
        <v>1886</v>
      </c>
      <c r="D873" s="194" t="s">
        <v>1887</v>
      </c>
      <c r="E873" s="195" t="s">
        <v>123</v>
      </c>
      <c r="F873" s="196">
        <v>48.9</v>
      </c>
      <c r="H873" s="33"/>
    </row>
    <row r="874" spans="2:8" s="1" customFormat="1" ht="16.9" customHeight="1">
      <c r="B874" s="33"/>
      <c r="C874" s="197" t="s">
        <v>19</v>
      </c>
      <c r="D874" s="197" t="s">
        <v>1939</v>
      </c>
      <c r="E874" s="18" t="s">
        <v>19</v>
      </c>
      <c r="F874" s="198">
        <v>0</v>
      </c>
      <c r="H874" s="33"/>
    </row>
    <row r="875" spans="2:8" s="1" customFormat="1" ht="16.9" customHeight="1">
      <c r="B875" s="33"/>
      <c r="C875" s="197" t="s">
        <v>19</v>
      </c>
      <c r="D875" s="197" t="s">
        <v>1940</v>
      </c>
      <c r="E875" s="18" t="s">
        <v>19</v>
      </c>
      <c r="F875" s="198">
        <v>25.4</v>
      </c>
      <c r="H875" s="33"/>
    </row>
    <row r="876" spans="2:8" s="1" customFormat="1" ht="16.9" customHeight="1">
      <c r="B876" s="33"/>
      <c r="C876" s="197" t="s">
        <v>19</v>
      </c>
      <c r="D876" s="197" t="s">
        <v>1941</v>
      </c>
      <c r="E876" s="18" t="s">
        <v>19</v>
      </c>
      <c r="F876" s="198">
        <v>23.5</v>
      </c>
      <c r="H876" s="33"/>
    </row>
    <row r="877" spans="2:8" s="1" customFormat="1" ht="16.9" customHeight="1">
      <c r="B877" s="33"/>
      <c r="C877" s="197" t="s">
        <v>1886</v>
      </c>
      <c r="D877" s="197" t="s">
        <v>206</v>
      </c>
      <c r="E877" s="18" t="s">
        <v>19</v>
      </c>
      <c r="F877" s="198">
        <v>48.9</v>
      </c>
      <c r="H877" s="33"/>
    </row>
    <row r="878" spans="2:8" s="1" customFormat="1" ht="16.9" customHeight="1">
      <c r="B878" s="33"/>
      <c r="C878" s="199" t="s">
        <v>2950</v>
      </c>
      <c r="H878" s="33"/>
    </row>
    <row r="879" spans="2:8" s="1" customFormat="1" ht="16.9" customHeight="1">
      <c r="B879" s="33"/>
      <c r="C879" s="197" t="s">
        <v>1934</v>
      </c>
      <c r="D879" s="197" t="s">
        <v>1935</v>
      </c>
      <c r="E879" s="18" t="s">
        <v>123</v>
      </c>
      <c r="F879" s="198">
        <v>48.9</v>
      </c>
      <c r="H879" s="33"/>
    </row>
    <row r="880" spans="2:8" s="1" customFormat="1" ht="16.9" customHeight="1">
      <c r="B880" s="33"/>
      <c r="C880" s="197" t="s">
        <v>1954</v>
      </c>
      <c r="D880" s="197" t="s">
        <v>1955</v>
      </c>
      <c r="E880" s="18" t="s">
        <v>149</v>
      </c>
      <c r="F880" s="198">
        <v>48.9</v>
      </c>
      <c r="H880" s="33"/>
    </row>
    <row r="881" spans="2:8" s="1" customFormat="1" ht="16.9" customHeight="1">
      <c r="B881" s="33"/>
      <c r="C881" s="197" t="s">
        <v>2218</v>
      </c>
      <c r="D881" s="197" t="s">
        <v>2219</v>
      </c>
      <c r="E881" s="18" t="s">
        <v>123</v>
      </c>
      <c r="F881" s="198">
        <v>108.9</v>
      </c>
      <c r="H881" s="33"/>
    </row>
    <row r="882" spans="2:8" s="1" customFormat="1" ht="16.9" customHeight="1">
      <c r="B882" s="33"/>
      <c r="C882" s="197" t="s">
        <v>2275</v>
      </c>
      <c r="D882" s="197" t="s">
        <v>2276</v>
      </c>
      <c r="E882" s="18" t="s">
        <v>123</v>
      </c>
      <c r="F882" s="198">
        <v>48.9</v>
      </c>
      <c r="H882" s="33"/>
    </row>
    <row r="883" spans="2:8" s="1" customFormat="1" ht="16.9" customHeight="1">
      <c r="B883" s="33"/>
      <c r="C883" s="197" t="s">
        <v>2287</v>
      </c>
      <c r="D883" s="197" t="s">
        <v>2288</v>
      </c>
      <c r="E883" s="18" t="s">
        <v>123</v>
      </c>
      <c r="F883" s="198">
        <v>48.9</v>
      </c>
      <c r="H883" s="33"/>
    </row>
    <row r="884" spans="2:8" s="1" customFormat="1" ht="16.9" customHeight="1">
      <c r="B884" s="33"/>
      <c r="C884" s="197" t="s">
        <v>2522</v>
      </c>
      <c r="D884" s="197" t="s">
        <v>2523</v>
      </c>
      <c r="E884" s="18" t="s">
        <v>119</v>
      </c>
      <c r="F884" s="198">
        <v>60.45</v>
      </c>
      <c r="H884" s="33"/>
    </row>
    <row r="885" spans="2:8" s="1" customFormat="1" ht="16.9" customHeight="1">
      <c r="B885" s="33"/>
      <c r="C885" s="197" t="s">
        <v>2531</v>
      </c>
      <c r="D885" s="197" t="s">
        <v>2532</v>
      </c>
      <c r="E885" s="18" t="s">
        <v>119</v>
      </c>
      <c r="F885" s="198">
        <v>906.75</v>
      </c>
      <c r="H885" s="33"/>
    </row>
    <row r="886" spans="2:8" s="1" customFormat="1" ht="16.9" customHeight="1">
      <c r="B886" s="33"/>
      <c r="C886" s="197" t="s">
        <v>2558</v>
      </c>
      <c r="D886" s="197" t="s">
        <v>2559</v>
      </c>
      <c r="E886" s="18" t="s">
        <v>119</v>
      </c>
      <c r="F886" s="198">
        <v>60.45</v>
      </c>
      <c r="H886" s="33"/>
    </row>
    <row r="887" spans="2:8" s="1" customFormat="1" ht="16.9" customHeight="1">
      <c r="B887" s="33"/>
      <c r="C887" s="193" t="s">
        <v>121</v>
      </c>
      <c r="D887" s="194" t="s">
        <v>122</v>
      </c>
      <c r="E887" s="195" t="s">
        <v>123</v>
      </c>
      <c r="F887" s="196">
        <v>16</v>
      </c>
      <c r="H887" s="33"/>
    </row>
    <row r="888" spans="2:8" s="1" customFormat="1" ht="16.9" customHeight="1">
      <c r="B888" s="33"/>
      <c r="C888" s="197" t="s">
        <v>121</v>
      </c>
      <c r="D888" s="197" t="s">
        <v>406</v>
      </c>
      <c r="E888" s="18" t="s">
        <v>19</v>
      </c>
      <c r="F888" s="198">
        <v>16</v>
      </c>
      <c r="H888" s="33"/>
    </row>
    <row r="889" spans="2:8" s="1" customFormat="1" ht="16.9" customHeight="1">
      <c r="B889" s="33"/>
      <c r="C889" s="199" t="s">
        <v>2950</v>
      </c>
      <c r="H889" s="33"/>
    </row>
    <row r="890" spans="2:8" s="1" customFormat="1" ht="16.9" customHeight="1">
      <c r="B890" s="33"/>
      <c r="C890" s="197" t="s">
        <v>401</v>
      </c>
      <c r="D890" s="197" t="s">
        <v>402</v>
      </c>
      <c r="E890" s="18" t="s">
        <v>123</v>
      </c>
      <c r="F890" s="198">
        <v>16</v>
      </c>
      <c r="H890" s="33"/>
    </row>
    <row r="891" spans="2:8" s="1" customFormat="1" ht="16.9" customHeight="1">
      <c r="B891" s="33"/>
      <c r="C891" s="197" t="s">
        <v>408</v>
      </c>
      <c r="D891" s="197" t="s">
        <v>409</v>
      </c>
      <c r="E891" s="18" t="s">
        <v>128</v>
      </c>
      <c r="F891" s="198">
        <v>2.4</v>
      </c>
      <c r="H891" s="33"/>
    </row>
    <row r="892" spans="2:8" s="1" customFormat="1" ht="16.9" customHeight="1">
      <c r="B892" s="33"/>
      <c r="C892" s="193" t="s">
        <v>126</v>
      </c>
      <c r="D892" s="194" t="s">
        <v>127</v>
      </c>
      <c r="E892" s="195" t="s">
        <v>128</v>
      </c>
      <c r="F892" s="196">
        <v>445.205</v>
      </c>
      <c r="H892" s="33"/>
    </row>
    <row r="893" spans="2:8" s="1" customFormat="1" ht="16.9" customHeight="1">
      <c r="B893" s="33"/>
      <c r="C893" s="197" t="s">
        <v>19</v>
      </c>
      <c r="D893" s="197" t="s">
        <v>1964</v>
      </c>
      <c r="E893" s="18" t="s">
        <v>19</v>
      </c>
      <c r="F893" s="198">
        <v>0</v>
      </c>
      <c r="H893" s="33"/>
    </row>
    <row r="894" spans="2:8" s="1" customFormat="1" ht="16.9" customHeight="1">
      <c r="B894" s="33"/>
      <c r="C894" s="197" t="s">
        <v>19</v>
      </c>
      <c r="D894" s="197" t="s">
        <v>1965</v>
      </c>
      <c r="E894" s="18" t="s">
        <v>19</v>
      </c>
      <c r="F894" s="198">
        <v>0</v>
      </c>
      <c r="H894" s="33"/>
    </row>
    <row r="895" spans="2:8" s="1" customFormat="1" ht="16.9" customHeight="1">
      <c r="B895" s="33"/>
      <c r="C895" s="197" t="s">
        <v>19</v>
      </c>
      <c r="D895" s="197" t="s">
        <v>1998</v>
      </c>
      <c r="E895" s="18" t="s">
        <v>19</v>
      </c>
      <c r="F895" s="198">
        <v>15.744</v>
      </c>
      <c r="H895" s="33"/>
    </row>
    <row r="896" spans="2:8" s="1" customFormat="1" ht="16.9" customHeight="1">
      <c r="B896" s="33"/>
      <c r="C896" s="197" t="s">
        <v>19</v>
      </c>
      <c r="D896" s="197" t="s">
        <v>1999</v>
      </c>
      <c r="E896" s="18" t="s">
        <v>19</v>
      </c>
      <c r="F896" s="198">
        <v>8.033</v>
      </c>
      <c r="H896" s="33"/>
    </row>
    <row r="897" spans="2:8" s="1" customFormat="1" ht="16.9" customHeight="1">
      <c r="B897" s="33"/>
      <c r="C897" s="197" t="s">
        <v>19</v>
      </c>
      <c r="D897" s="197" t="s">
        <v>2000</v>
      </c>
      <c r="E897" s="18" t="s">
        <v>19</v>
      </c>
      <c r="F897" s="198">
        <v>11.476</v>
      </c>
      <c r="H897" s="33"/>
    </row>
    <row r="898" spans="2:8" s="1" customFormat="1" ht="16.9" customHeight="1">
      <c r="B898" s="33"/>
      <c r="C898" s="197" t="s">
        <v>19</v>
      </c>
      <c r="D898" s="197" t="s">
        <v>2001</v>
      </c>
      <c r="E898" s="18" t="s">
        <v>19</v>
      </c>
      <c r="F898" s="198">
        <v>18.079</v>
      </c>
      <c r="H898" s="33"/>
    </row>
    <row r="899" spans="2:8" s="1" customFormat="1" ht="16.9" customHeight="1">
      <c r="B899" s="33"/>
      <c r="C899" s="197" t="s">
        <v>19</v>
      </c>
      <c r="D899" s="197" t="s">
        <v>2002</v>
      </c>
      <c r="E899" s="18" t="s">
        <v>19</v>
      </c>
      <c r="F899" s="198">
        <v>17.065</v>
      </c>
      <c r="H899" s="33"/>
    </row>
    <row r="900" spans="2:8" s="1" customFormat="1" ht="16.9" customHeight="1">
      <c r="B900" s="33"/>
      <c r="C900" s="197" t="s">
        <v>19</v>
      </c>
      <c r="D900" s="197" t="s">
        <v>2003</v>
      </c>
      <c r="E900" s="18" t="s">
        <v>19</v>
      </c>
      <c r="F900" s="198">
        <v>0</v>
      </c>
      <c r="H900" s="33"/>
    </row>
    <row r="901" spans="2:8" s="1" customFormat="1" ht="16.9" customHeight="1">
      <c r="B901" s="33"/>
      <c r="C901" s="197" t="s">
        <v>19</v>
      </c>
      <c r="D901" s="197" t="s">
        <v>2004</v>
      </c>
      <c r="E901" s="18" t="s">
        <v>19</v>
      </c>
      <c r="F901" s="198">
        <v>29.201</v>
      </c>
      <c r="H901" s="33"/>
    </row>
    <row r="902" spans="2:8" s="1" customFormat="1" ht="16.9" customHeight="1">
      <c r="B902" s="33"/>
      <c r="C902" s="197" t="s">
        <v>19</v>
      </c>
      <c r="D902" s="197" t="s">
        <v>1967</v>
      </c>
      <c r="E902" s="18" t="s">
        <v>19</v>
      </c>
      <c r="F902" s="198">
        <v>0</v>
      </c>
      <c r="H902" s="33"/>
    </row>
    <row r="903" spans="2:8" s="1" customFormat="1" ht="16.9" customHeight="1">
      <c r="B903" s="33"/>
      <c r="C903" s="197" t="s">
        <v>19</v>
      </c>
      <c r="D903" s="197" t="s">
        <v>2005</v>
      </c>
      <c r="E903" s="18" t="s">
        <v>19</v>
      </c>
      <c r="F903" s="198">
        <v>7.187</v>
      </c>
      <c r="H903" s="33"/>
    </row>
    <row r="904" spans="2:8" s="1" customFormat="1" ht="16.9" customHeight="1">
      <c r="B904" s="33"/>
      <c r="C904" s="197" t="s">
        <v>19</v>
      </c>
      <c r="D904" s="197" t="s">
        <v>2006</v>
      </c>
      <c r="E904" s="18" t="s">
        <v>19</v>
      </c>
      <c r="F904" s="198">
        <v>3.728</v>
      </c>
      <c r="H904" s="33"/>
    </row>
    <row r="905" spans="2:8" s="1" customFormat="1" ht="16.9" customHeight="1">
      <c r="B905" s="33"/>
      <c r="C905" s="197" t="s">
        <v>19</v>
      </c>
      <c r="D905" s="197" t="s">
        <v>2007</v>
      </c>
      <c r="E905" s="18" t="s">
        <v>19</v>
      </c>
      <c r="F905" s="198">
        <v>16.432</v>
      </c>
      <c r="H905" s="33"/>
    </row>
    <row r="906" spans="2:8" s="1" customFormat="1" ht="16.9" customHeight="1">
      <c r="B906" s="33"/>
      <c r="C906" s="197" t="s">
        <v>19</v>
      </c>
      <c r="D906" s="197" t="s">
        <v>2008</v>
      </c>
      <c r="E906" s="18" t="s">
        <v>19</v>
      </c>
      <c r="F906" s="198">
        <v>7.729</v>
      </c>
      <c r="H906" s="33"/>
    </row>
    <row r="907" spans="2:8" s="1" customFormat="1" ht="16.9" customHeight="1">
      <c r="B907" s="33"/>
      <c r="C907" s="197" t="s">
        <v>19</v>
      </c>
      <c r="D907" s="197" t="s">
        <v>2009</v>
      </c>
      <c r="E907" s="18" t="s">
        <v>19</v>
      </c>
      <c r="F907" s="198">
        <v>17.792</v>
      </c>
      <c r="H907" s="33"/>
    </row>
    <row r="908" spans="2:8" s="1" customFormat="1" ht="16.9" customHeight="1">
      <c r="B908" s="33"/>
      <c r="C908" s="197" t="s">
        <v>19</v>
      </c>
      <c r="D908" s="197" t="s">
        <v>2010</v>
      </c>
      <c r="E908" s="18" t="s">
        <v>19</v>
      </c>
      <c r="F908" s="198">
        <v>0</v>
      </c>
      <c r="H908" s="33"/>
    </row>
    <row r="909" spans="2:8" s="1" customFormat="1" ht="16.9" customHeight="1">
      <c r="B909" s="33"/>
      <c r="C909" s="197" t="s">
        <v>19</v>
      </c>
      <c r="D909" s="197" t="s">
        <v>2011</v>
      </c>
      <c r="E909" s="18" t="s">
        <v>19</v>
      </c>
      <c r="F909" s="198">
        <v>14.119</v>
      </c>
      <c r="H909" s="33"/>
    </row>
    <row r="910" spans="2:8" s="1" customFormat="1" ht="16.9" customHeight="1">
      <c r="B910" s="33"/>
      <c r="C910" s="197" t="s">
        <v>19</v>
      </c>
      <c r="D910" s="197" t="s">
        <v>2012</v>
      </c>
      <c r="E910" s="18" t="s">
        <v>19</v>
      </c>
      <c r="F910" s="198">
        <v>5.122</v>
      </c>
      <c r="H910" s="33"/>
    </row>
    <row r="911" spans="2:8" s="1" customFormat="1" ht="16.9" customHeight="1">
      <c r="B911" s="33"/>
      <c r="C911" s="197" t="s">
        <v>19</v>
      </c>
      <c r="D911" s="197" t="s">
        <v>2013</v>
      </c>
      <c r="E911" s="18" t="s">
        <v>19</v>
      </c>
      <c r="F911" s="198">
        <v>0</v>
      </c>
      <c r="H911" s="33"/>
    </row>
    <row r="912" spans="2:8" s="1" customFormat="1" ht="16.9" customHeight="1">
      <c r="B912" s="33"/>
      <c r="C912" s="197" t="s">
        <v>19</v>
      </c>
      <c r="D912" s="197" t="s">
        <v>2014</v>
      </c>
      <c r="E912" s="18" t="s">
        <v>19</v>
      </c>
      <c r="F912" s="198">
        <v>10.132</v>
      </c>
      <c r="H912" s="33"/>
    </row>
    <row r="913" spans="2:8" s="1" customFormat="1" ht="16.9" customHeight="1">
      <c r="B913" s="33"/>
      <c r="C913" s="197" t="s">
        <v>19</v>
      </c>
      <c r="D913" s="197" t="s">
        <v>2015</v>
      </c>
      <c r="E913" s="18" t="s">
        <v>19</v>
      </c>
      <c r="F913" s="198">
        <v>16.869</v>
      </c>
      <c r="H913" s="33"/>
    </row>
    <row r="914" spans="2:8" s="1" customFormat="1" ht="16.9" customHeight="1">
      <c r="B914" s="33"/>
      <c r="C914" s="197" t="s">
        <v>19</v>
      </c>
      <c r="D914" s="197" t="s">
        <v>2016</v>
      </c>
      <c r="E914" s="18" t="s">
        <v>19</v>
      </c>
      <c r="F914" s="198">
        <v>1.931</v>
      </c>
      <c r="H914" s="33"/>
    </row>
    <row r="915" spans="2:8" s="1" customFormat="1" ht="16.9" customHeight="1">
      <c r="B915" s="33"/>
      <c r="C915" s="197" t="s">
        <v>19</v>
      </c>
      <c r="D915" s="197" t="s">
        <v>2017</v>
      </c>
      <c r="E915" s="18" t="s">
        <v>19</v>
      </c>
      <c r="F915" s="198">
        <v>0</v>
      </c>
      <c r="H915" s="33"/>
    </row>
    <row r="916" spans="2:8" s="1" customFormat="1" ht="16.9" customHeight="1">
      <c r="B916" s="33"/>
      <c r="C916" s="197" t="s">
        <v>19</v>
      </c>
      <c r="D916" s="197" t="s">
        <v>2018</v>
      </c>
      <c r="E916" s="18" t="s">
        <v>19</v>
      </c>
      <c r="F916" s="198">
        <v>15.821</v>
      </c>
      <c r="H916" s="33"/>
    </row>
    <row r="917" spans="2:8" s="1" customFormat="1" ht="16.9" customHeight="1">
      <c r="B917" s="33"/>
      <c r="C917" s="197" t="s">
        <v>19</v>
      </c>
      <c r="D917" s="197" t="s">
        <v>2019</v>
      </c>
      <c r="E917" s="18" t="s">
        <v>19</v>
      </c>
      <c r="F917" s="198">
        <v>19.144</v>
      </c>
      <c r="H917" s="33"/>
    </row>
    <row r="918" spans="2:8" s="1" customFormat="1" ht="16.9" customHeight="1">
      <c r="B918" s="33"/>
      <c r="C918" s="197" t="s">
        <v>19</v>
      </c>
      <c r="D918" s="197" t="s">
        <v>2020</v>
      </c>
      <c r="E918" s="18" t="s">
        <v>19</v>
      </c>
      <c r="F918" s="198">
        <v>2.048</v>
      </c>
      <c r="H918" s="33"/>
    </row>
    <row r="919" spans="2:8" s="1" customFormat="1" ht="16.9" customHeight="1">
      <c r="B919" s="33"/>
      <c r="C919" s="197" t="s">
        <v>19</v>
      </c>
      <c r="D919" s="197" t="s">
        <v>2021</v>
      </c>
      <c r="E919" s="18" t="s">
        <v>19</v>
      </c>
      <c r="F919" s="198">
        <v>0</v>
      </c>
      <c r="H919" s="33"/>
    </row>
    <row r="920" spans="2:8" s="1" customFormat="1" ht="16.9" customHeight="1">
      <c r="B920" s="33"/>
      <c r="C920" s="197" t="s">
        <v>19</v>
      </c>
      <c r="D920" s="197" t="s">
        <v>2022</v>
      </c>
      <c r="E920" s="18" t="s">
        <v>19</v>
      </c>
      <c r="F920" s="198">
        <v>11.499</v>
      </c>
      <c r="H920" s="33"/>
    </row>
    <row r="921" spans="2:8" s="1" customFormat="1" ht="16.9" customHeight="1">
      <c r="B921" s="33"/>
      <c r="C921" s="197" t="s">
        <v>19</v>
      </c>
      <c r="D921" s="197" t="s">
        <v>2023</v>
      </c>
      <c r="E921" s="18" t="s">
        <v>19</v>
      </c>
      <c r="F921" s="198">
        <v>49.309</v>
      </c>
      <c r="H921" s="33"/>
    </row>
    <row r="922" spans="2:8" s="1" customFormat="1" ht="16.9" customHeight="1">
      <c r="B922" s="33"/>
      <c r="C922" s="197" t="s">
        <v>19</v>
      </c>
      <c r="D922" s="197" t="s">
        <v>2024</v>
      </c>
      <c r="E922" s="18" t="s">
        <v>19</v>
      </c>
      <c r="F922" s="198">
        <v>1.755</v>
      </c>
      <c r="H922" s="33"/>
    </row>
    <row r="923" spans="2:8" s="1" customFormat="1" ht="16.9" customHeight="1">
      <c r="B923" s="33"/>
      <c r="C923" s="197" t="s">
        <v>19</v>
      </c>
      <c r="D923" s="197" t="s">
        <v>2025</v>
      </c>
      <c r="E923" s="18" t="s">
        <v>19</v>
      </c>
      <c r="F923" s="198">
        <v>0</v>
      </c>
      <c r="H923" s="33"/>
    </row>
    <row r="924" spans="2:8" s="1" customFormat="1" ht="16.9" customHeight="1">
      <c r="B924" s="33"/>
      <c r="C924" s="197" t="s">
        <v>19</v>
      </c>
      <c r="D924" s="197" t="s">
        <v>2026</v>
      </c>
      <c r="E924" s="18" t="s">
        <v>19</v>
      </c>
      <c r="F924" s="198">
        <v>4.131</v>
      </c>
      <c r="H924" s="33"/>
    </row>
    <row r="925" spans="2:8" s="1" customFormat="1" ht="16.9" customHeight="1">
      <c r="B925" s="33"/>
      <c r="C925" s="197" t="s">
        <v>19</v>
      </c>
      <c r="D925" s="197" t="s">
        <v>2027</v>
      </c>
      <c r="E925" s="18" t="s">
        <v>19</v>
      </c>
      <c r="F925" s="198">
        <v>7.601</v>
      </c>
      <c r="H925" s="33"/>
    </row>
    <row r="926" spans="2:8" s="1" customFormat="1" ht="16.9" customHeight="1">
      <c r="B926" s="33"/>
      <c r="C926" s="197" t="s">
        <v>19</v>
      </c>
      <c r="D926" s="197" t="s">
        <v>2028</v>
      </c>
      <c r="E926" s="18" t="s">
        <v>19</v>
      </c>
      <c r="F926" s="198">
        <v>23.803</v>
      </c>
      <c r="H926" s="33"/>
    </row>
    <row r="927" spans="2:8" s="1" customFormat="1" ht="16.9" customHeight="1">
      <c r="B927" s="33"/>
      <c r="C927" s="197" t="s">
        <v>19</v>
      </c>
      <c r="D927" s="197" t="s">
        <v>2029</v>
      </c>
      <c r="E927" s="18" t="s">
        <v>19</v>
      </c>
      <c r="F927" s="198">
        <v>0</v>
      </c>
      <c r="H927" s="33"/>
    </row>
    <row r="928" spans="2:8" s="1" customFormat="1" ht="16.9" customHeight="1">
      <c r="B928" s="33"/>
      <c r="C928" s="197" t="s">
        <v>19</v>
      </c>
      <c r="D928" s="197" t="s">
        <v>2030</v>
      </c>
      <c r="E928" s="18" t="s">
        <v>19</v>
      </c>
      <c r="F928" s="198">
        <v>12.242</v>
      </c>
      <c r="H928" s="33"/>
    </row>
    <row r="929" spans="2:8" s="1" customFormat="1" ht="16.9" customHeight="1">
      <c r="B929" s="33"/>
      <c r="C929" s="197" t="s">
        <v>19</v>
      </c>
      <c r="D929" s="197" t="s">
        <v>2031</v>
      </c>
      <c r="E929" s="18" t="s">
        <v>19</v>
      </c>
      <c r="F929" s="198">
        <v>0</v>
      </c>
      <c r="H929" s="33"/>
    </row>
    <row r="930" spans="2:8" s="1" customFormat="1" ht="16.9" customHeight="1">
      <c r="B930" s="33"/>
      <c r="C930" s="197" t="s">
        <v>19</v>
      </c>
      <c r="D930" s="197" t="s">
        <v>2032</v>
      </c>
      <c r="E930" s="18" t="s">
        <v>19</v>
      </c>
      <c r="F930" s="198">
        <v>7.766</v>
      </c>
      <c r="H930" s="33"/>
    </row>
    <row r="931" spans="2:8" s="1" customFormat="1" ht="16.9" customHeight="1">
      <c r="B931" s="33"/>
      <c r="C931" s="197" t="s">
        <v>19</v>
      </c>
      <c r="D931" s="197" t="s">
        <v>2033</v>
      </c>
      <c r="E931" s="18" t="s">
        <v>19</v>
      </c>
      <c r="F931" s="198">
        <v>10.497</v>
      </c>
      <c r="H931" s="33"/>
    </row>
    <row r="932" spans="2:8" s="1" customFormat="1" ht="16.9" customHeight="1">
      <c r="B932" s="33"/>
      <c r="C932" s="197" t="s">
        <v>19</v>
      </c>
      <c r="D932" s="197" t="s">
        <v>2034</v>
      </c>
      <c r="E932" s="18" t="s">
        <v>19</v>
      </c>
      <c r="F932" s="198">
        <v>1.485</v>
      </c>
      <c r="H932" s="33"/>
    </row>
    <row r="933" spans="2:8" s="1" customFormat="1" ht="16.9" customHeight="1">
      <c r="B933" s="33"/>
      <c r="C933" s="197" t="s">
        <v>19</v>
      </c>
      <c r="D933" s="197" t="s">
        <v>2035</v>
      </c>
      <c r="E933" s="18" t="s">
        <v>19</v>
      </c>
      <c r="F933" s="198">
        <v>0</v>
      </c>
      <c r="H933" s="33"/>
    </row>
    <row r="934" spans="2:8" s="1" customFormat="1" ht="16.9" customHeight="1">
      <c r="B934" s="33"/>
      <c r="C934" s="197" t="s">
        <v>19</v>
      </c>
      <c r="D934" s="197" t="s">
        <v>2036</v>
      </c>
      <c r="E934" s="18" t="s">
        <v>19</v>
      </c>
      <c r="F934" s="198">
        <v>0</v>
      </c>
      <c r="H934" s="33"/>
    </row>
    <row r="935" spans="2:8" s="1" customFormat="1" ht="16.9" customHeight="1">
      <c r="B935" s="33"/>
      <c r="C935" s="197" t="s">
        <v>19</v>
      </c>
      <c r="D935" s="197" t="s">
        <v>2037</v>
      </c>
      <c r="E935" s="18" t="s">
        <v>19</v>
      </c>
      <c r="F935" s="198">
        <v>2.719</v>
      </c>
      <c r="H935" s="33"/>
    </row>
    <row r="936" spans="2:8" s="1" customFormat="1" ht="16.9" customHeight="1">
      <c r="B936" s="33"/>
      <c r="C936" s="197" t="s">
        <v>19</v>
      </c>
      <c r="D936" s="197" t="s">
        <v>2038</v>
      </c>
      <c r="E936" s="18" t="s">
        <v>19</v>
      </c>
      <c r="F936" s="198">
        <v>3.48</v>
      </c>
      <c r="H936" s="33"/>
    </row>
    <row r="937" spans="2:8" s="1" customFormat="1" ht="16.9" customHeight="1">
      <c r="B937" s="33"/>
      <c r="C937" s="197" t="s">
        <v>19</v>
      </c>
      <c r="D937" s="197" t="s">
        <v>2039</v>
      </c>
      <c r="E937" s="18" t="s">
        <v>19</v>
      </c>
      <c r="F937" s="198">
        <v>4.329</v>
      </c>
      <c r="H937" s="33"/>
    </row>
    <row r="938" spans="2:8" s="1" customFormat="1" ht="16.9" customHeight="1">
      <c r="B938" s="33"/>
      <c r="C938" s="197" t="s">
        <v>19</v>
      </c>
      <c r="D938" s="197" t="s">
        <v>2040</v>
      </c>
      <c r="E938" s="18" t="s">
        <v>19</v>
      </c>
      <c r="F938" s="198">
        <v>4.692</v>
      </c>
      <c r="H938" s="33"/>
    </row>
    <row r="939" spans="2:8" s="1" customFormat="1" ht="16.9" customHeight="1">
      <c r="B939" s="33"/>
      <c r="C939" s="197" t="s">
        <v>19</v>
      </c>
      <c r="D939" s="197" t="s">
        <v>2041</v>
      </c>
      <c r="E939" s="18" t="s">
        <v>19</v>
      </c>
      <c r="F939" s="198">
        <v>4.064</v>
      </c>
      <c r="H939" s="33"/>
    </row>
    <row r="940" spans="2:8" s="1" customFormat="1" ht="16.9" customHeight="1">
      <c r="B940" s="33"/>
      <c r="C940" s="197" t="s">
        <v>19</v>
      </c>
      <c r="D940" s="197" t="s">
        <v>2042</v>
      </c>
      <c r="E940" s="18" t="s">
        <v>19</v>
      </c>
      <c r="F940" s="198">
        <v>0</v>
      </c>
      <c r="H940" s="33"/>
    </row>
    <row r="941" spans="2:8" s="1" customFormat="1" ht="16.9" customHeight="1">
      <c r="B941" s="33"/>
      <c r="C941" s="197" t="s">
        <v>19</v>
      </c>
      <c r="D941" s="197" t="s">
        <v>2043</v>
      </c>
      <c r="E941" s="18" t="s">
        <v>19</v>
      </c>
      <c r="F941" s="198">
        <v>2.58</v>
      </c>
      <c r="H941" s="33"/>
    </row>
    <row r="942" spans="2:8" s="1" customFormat="1" ht="16.9" customHeight="1">
      <c r="B942" s="33"/>
      <c r="C942" s="197" t="s">
        <v>19</v>
      </c>
      <c r="D942" s="197" t="s">
        <v>2044</v>
      </c>
      <c r="E942" s="18" t="s">
        <v>19</v>
      </c>
      <c r="F942" s="198">
        <v>4.127</v>
      </c>
      <c r="H942" s="33"/>
    </row>
    <row r="943" spans="2:8" s="1" customFormat="1" ht="16.9" customHeight="1">
      <c r="B943" s="33"/>
      <c r="C943" s="197" t="s">
        <v>19</v>
      </c>
      <c r="D943" s="197" t="s">
        <v>2045</v>
      </c>
      <c r="E943" s="18" t="s">
        <v>19</v>
      </c>
      <c r="F943" s="198">
        <v>2.637</v>
      </c>
      <c r="H943" s="33"/>
    </row>
    <row r="944" spans="2:8" s="1" customFormat="1" ht="16.9" customHeight="1">
      <c r="B944" s="33"/>
      <c r="C944" s="197" t="s">
        <v>19</v>
      </c>
      <c r="D944" s="197" t="s">
        <v>2046</v>
      </c>
      <c r="E944" s="18" t="s">
        <v>19</v>
      </c>
      <c r="F944" s="198">
        <v>3.036</v>
      </c>
      <c r="H944" s="33"/>
    </row>
    <row r="945" spans="2:8" s="1" customFormat="1" ht="16.9" customHeight="1">
      <c r="B945" s="33"/>
      <c r="C945" s="197" t="s">
        <v>19</v>
      </c>
      <c r="D945" s="197" t="s">
        <v>2047</v>
      </c>
      <c r="E945" s="18" t="s">
        <v>19</v>
      </c>
      <c r="F945" s="198">
        <v>3.013</v>
      </c>
      <c r="H945" s="33"/>
    </row>
    <row r="946" spans="2:8" s="1" customFormat="1" ht="16.9" customHeight="1">
      <c r="B946" s="33"/>
      <c r="C946" s="197" t="s">
        <v>19</v>
      </c>
      <c r="D946" s="197" t="s">
        <v>2048</v>
      </c>
      <c r="E946" s="18" t="s">
        <v>19</v>
      </c>
      <c r="F946" s="198">
        <v>0</v>
      </c>
      <c r="H946" s="33"/>
    </row>
    <row r="947" spans="2:8" s="1" customFormat="1" ht="16.9" customHeight="1">
      <c r="B947" s="33"/>
      <c r="C947" s="197" t="s">
        <v>19</v>
      </c>
      <c r="D947" s="197" t="s">
        <v>2049</v>
      </c>
      <c r="E947" s="18" t="s">
        <v>19</v>
      </c>
      <c r="F947" s="198">
        <v>3.643</v>
      </c>
      <c r="H947" s="33"/>
    </row>
    <row r="948" spans="2:8" s="1" customFormat="1" ht="16.9" customHeight="1">
      <c r="B948" s="33"/>
      <c r="C948" s="197" t="s">
        <v>19</v>
      </c>
      <c r="D948" s="197" t="s">
        <v>2050</v>
      </c>
      <c r="E948" s="18" t="s">
        <v>19</v>
      </c>
      <c r="F948" s="198">
        <v>4.159</v>
      </c>
      <c r="H948" s="33"/>
    </row>
    <row r="949" spans="2:8" s="1" customFormat="1" ht="16.9" customHeight="1">
      <c r="B949" s="33"/>
      <c r="C949" s="197" t="s">
        <v>19</v>
      </c>
      <c r="D949" s="197" t="s">
        <v>2051</v>
      </c>
      <c r="E949" s="18" t="s">
        <v>19</v>
      </c>
      <c r="F949" s="198">
        <v>4.675</v>
      </c>
      <c r="H949" s="33"/>
    </row>
    <row r="950" spans="2:8" s="1" customFormat="1" ht="16.9" customHeight="1">
      <c r="B950" s="33"/>
      <c r="C950" s="197" t="s">
        <v>19</v>
      </c>
      <c r="D950" s="197" t="s">
        <v>2052</v>
      </c>
      <c r="E950" s="18" t="s">
        <v>19</v>
      </c>
      <c r="F950" s="198">
        <v>0</v>
      </c>
      <c r="H950" s="33"/>
    </row>
    <row r="951" spans="2:8" s="1" customFormat="1" ht="16.9" customHeight="1">
      <c r="B951" s="33"/>
      <c r="C951" s="197" t="s">
        <v>19</v>
      </c>
      <c r="D951" s="197" t="s">
        <v>2053</v>
      </c>
      <c r="E951" s="18" t="s">
        <v>19</v>
      </c>
      <c r="F951" s="198">
        <v>4.91</v>
      </c>
      <c r="H951" s="33"/>
    </row>
    <row r="952" spans="2:8" s="1" customFormat="1" ht="16.9" customHeight="1">
      <c r="B952" s="33"/>
      <c r="C952" s="197" t="s">
        <v>19</v>
      </c>
      <c r="D952" s="197" t="s">
        <v>2054</v>
      </c>
      <c r="E952" s="18" t="s">
        <v>19</v>
      </c>
      <c r="F952" s="198">
        <v>3.053</v>
      </c>
      <c r="H952" s="33"/>
    </row>
    <row r="953" spans="2:8" s="1" customFormat="1" ht="16.9" customHeight="1">
      <c r="B953" s="33"/>
      <c r="C953" s="197" t="s">
        <v>19</v>
      </c>
      <c r="D953" s="197" t="s">
        <v>2055</v>
      </c>
      <c r="E953" s="18" t="s">
        <v>19</v>
      </c>
      <c r="F953" s="198">
        <v>0</v>
      </c>
      <c r="H953" s="33"/>
    </row>
    <row r="954" spans="2:8" s="1" customFormat="1" ht="16.9" customHeight="1">
      <c r="B954" s="33"/>
      <c r="C954" s="197" t="s">
        <v>19</v>
      </c>
      <c r="D954" s="197" t="s">
        <v>2056</v>
      </c>
      <c r="E954" s="18" t="s">
        <v>19</v>
      </c>
      <c r="F954" s="198">
        <v>3.41</v>
      </c>
      <c r="H954" s="33"/>
    </row>
    <row r="955" spans="2:8" s="1" customFormat="1" ht="16.9" customHeight="1">
      <c r="B955" s="33"/>
      <c r="C955" s="197" t="s">
        <v>19</v>
      </c>
      <c r="D955" s="197" t="s">
        <v>2057</v>
      </c>
      <c r="E955" s="18" t="s">
        <v>19</v>
      </c>
      <c r="F955" s="198">
        <v>3.859</v>
      </c>
      <c r="H955" s="33"/>
    </row>
    <row r="956" spans="2:8" s="1" customFormat="1" ht="16.9" customHeight="1">
      <c r="B956" s="33"/>
      <c r="C956" s="197" t="s">
        <v>19</v>
      </c>
      <c r="D956" s="197" t="s">
        <v>2058</v>
      </c>
      <c r="E956" s="18" t="s">
        <v>19</v>
      </c>
      <c r="F956" s="198">
        <v>4.307</v>
      </c>
      <c r="H956" s="33"/>
    </row>
    <row r="957" spans="2:8" s="1" customFormat="1" ht="16.9" customHeight="1">
      <c r="B957" s="33"/>
      <c r="C957" s="197" t="s">
        <v>19</v>
      </c>
      <c r="D957" s="197" t="s">
        <v>2059</v>
      </c>
      <c r="E957" s="18" t="s">
        <v>19</v>
      </c>
      <c r="F957" s="198">
        <v>4.862</v>
      </c>
      <c r="H957" s="33"/>
    </row>
    <row r="958" spans="2:8" s="1" customFormat="1" ht="16.9" customHeight="1">
      <c r="B958" s="33"/>
      <c r="C958" s="197" t="s">
        <v>19</v>
      </c>
      <c r="D958" s="197" t="s">
        <v>2060</v>
      </c>
      <c r="E958" s="18" t="s">
        <v>19</v>
      </c>
      <c r="F958" s="198">
        <v>0</v>
      </c>
      <c r="H958" s="33"/>
    </row>
    <row r="959" spans="2:8" s="1" customFormat="1" ht="16.9" customHeight="1">
      <c r="B959" s="33"/>
      <c r="C959" s="197" t="s">
        <v>19</v>
      </c>
      <c r="D959" s="197" t="s">
        <v>2061</v>
      </c>
      <c r="E959" s="18" t="s">
        <v>19</v>
      </c>
      <c r="F959" s="198">
        <v>4.867</v>
      </c>
      <c r="H959" s="33"/>
    </row>
    <row r="960" spans="2:8" s="1" customFormat="1" ht="16.9" customHeight="1">
      <c r="B960" s="33"/>
      <c r="C960" s="197" t="s">
        <v>19</v>
      </c>
      <c r="D960" s="197" t="s">
        <v>2062</v>
      </c>
      <c r="E960" s="18" t="s">
        <v>19</v>
      </c>
      <c r="F960" s="198">
        <v>4.2</v>
      </c>
      <c r="H960" s="33"/>
    </row>
    <row r="961" spans="2:8" s="1" customFormat="1" ht="16.9" customHeight="1">
      <c r="B961" s="33"/>
      <c r="C961" s="197" t="s">
        <v>19</v>
      </c>
      <c r="D961" s="197" t="s">
        <v>2063</v>
      </c>
      <c r="E961" s="18" t="s">
        <v>19</v>
      </c>
      <c r="F961" s="198">
        <v>1.248</v>
      </c>
      <c r="H961" s="33"/>
    </row>
    <row r="962" spans="2:8" s="1" customFormat="1" ht="16.9" customHeight="1">
      <c r="B962" s="33"/>
      <c r="C962" s="197" t="s">
        <v>19</v>
      </c>
      <c r="D962" s="197" t="s">
        <v>2064</v>
      </c>
      <c r="E962" s="18" t="s">
        <v>19</v>
      </c>
      <c r="F962" s="198">
        <v>0</v>
      </c>
      <c r="H962" s="33"/>
    </row>
    <row r="963" spans="2:8" s="1" customFormat="1" ht="16.9" customHeight="1">
      <c r="B963" s="33"/>
      <c r="C963" s="197" t="s">
        <v>19</v>
      </c>
      <c r="D963" s="197" t="s">
        <v>2065</v>
      </c>
      <c r="E963" s="18" t="s">
        <v>19</v>
      </c>
      <c r="F963" s="198">
        <v>2.6</v>
      </c>
      <c r="H963" s="33"/>
    </row>
    <row r="964" spans="2:8" s="1" customFormat="1" ht="16.9" customHeight="1">
      <c r="B964" s="33"/>
      <c r="C964" s="197" t="s">
        <v>19</v>
      </c>
      <c r="D964" s="197" t="s">
        <v>2066</v>
      </c>
      <c r="E964" s="18" t="s">
        <v>19</v>
      </c>
      <c r="F964" s="198">
        <v>3.301</v>
      </c>
      <c r="H964" s="33"/>
    </row>
    <row r="965" spans="2:8" s="1" customFormat="1" ht="16.9" customHeight="1">
      <c r="B965" s="33"/>
      <c r="C965" s="197" t="s">
        <v>19</v>
      </c>
      <c r="D965" s="197" t="s">
        <v>2067</v>
      </c>
      <c r="E965" s="18" t="s">
        <v>19</v>
      </c>
      <c r="F965" s="198">
        <v>0</v>
      </c>
      <c r="H965" s="33"/>
    </row>
    <row r="966" spans="2:8" s="1" customFormat="1" ht="16.9" customHeight="1">
      <c r="B966" s="33"/>
      <c r="C966" s="197" t="s">
        <v>19</v>
      </c>
      <c r="D966" s="197" t="s">
        <v>2068</v>
      </c>
      <c r="E966" s="18" t="s">
        <v>19</v>
      </c>
      <c r="F966" s="198">
        <v>1.37</v>
      </c>
      <c r="H966" s="33"/>
    </row>
    <row r="967" spans="2:8" s="1" customFormat="1" ht="16.9" customHeight="1">
      <c r="B967" s="33"/>
      <c r="C967" s="197" t="s">
        <v>19</v>
      </c>
      <c r="D967" s="197" t="s">
        <v>2069</v>
      </c>
      <c r="E967" s="18" t="s">
        <v>19</v>
      </c>
      <c r="F967" s="198">
        <v>1.18</v>
      </c>
      <c r="H967" s="33"/>
    </row>
    <row r="968" spans="2:8" s="1" customFormat="1" ht="16.9" customHeight="1">
      <c r="B968" s="33"/>
      <c r="C968" s="197" t="s">
        <v>19</v>
      </c>
      <c r="D968" s="197" t="s">
        <v>2070</v>
      </c>
      <c r="E968" s="18" t="s">
        <v>19</v>
      </c>
      <c r="F968" s="198">
        <v>1.55</v>
      </c>
      <c r="H968" s="33"/>
    </row>
    <row r="969" spans="2:8" s="1" customFormat="1" ht="16.9" customHeight="1">
      <c r="B969" s="33"/>
      <c r="C969" s="197" t="s">
        <v>19</v>
      </c>
      <c r="D969" s="197" t="s">
        <v>2071</v>
      </c>
      <c r="E969" s="18" t="s">
        <v>19</v>
      </c>
      <c r="F969" s="198">
        <v>1.43</v>
      </c>
      <c r="H969" s="33"/>
    </row>
    <row r="970" spans="2:8" s="1" customFormat="1" ht="16.9" customHeight="1">
      <c r="B970" s="33"/>
      <c r="C970" s="197" t="s">
        <v>19</v>
      </c>
      <c r="D970" s="197" t="s">
        <v>2072</v>
      </c>
      <c r="E970" s="18" t="s">
        <v>19</v>
      </c>
      <c r="F970" s="198">
        <v>1.66</v>
      </c>
      <c r="H970" s="33"/>
    </row>
    <row r="971" spans="2:8" s="1" customFormat="1" ht="16.9" customHeight="1">
      <c r="B971" s="33"/>
      <c r="C971" s="197" t="s">
        <v>19</v>
      </c>
      <c r="D971" s="197" t="s">
        <v>2073</v>
      </c>
      <c r="E971" s="18" t="s">
        <v>19</v>
      </c>
      <c r="F971" s="198">
        <v>-17.496</v>
      </c>
      <c r="H971" s="33"/>
    </row>
    <row r="972" spans="2:8" s="1" customFormat="1" ht="16.9" customHeight="1">
      <c r="B972" s="33"/>
      <c r="C972" s="197" t="s">
        <v>126</v>
      </c>
      <c r="D972" s="197" t="s">
        <v>206</v>
      </c>
      <c r="E972" s="18" t="s">
        <v>19</v>
      </c>
      <c r="F972" s="198">
        <v>445.205</v>
      </c>
      <c r="H972" s="33"/>
    </row>
    <row r="973" spans="2:8" s="1" customFormat="1" ht="16.9" customHeight="1">
      <c r="B973" s="33"/>
      <c r="C973" s="199" t="s">
        <v>2950</v>
      </c>
      <c r="H973" s="33"/>
    </row>
    <row r="974" spans="2:8" s="1" customFormat="1" ht="16.9" customHeight="1">
      <c r="B974" s="33"/>
      <c r="C974" s="197" t="s">
        <v>1993</v>
      </c>
      <c r="D974" s="197" t="s">
        <v>1994</v>
      </c>
      <c r="E974" s="18" t="s">
        <v>128</v>
      </c>
      <c r="F974" s="198">
        <v>445.205</v>
      </c>
      <c r="H974" s="33"/>
    </row>
    <row r="975" spans="2:8" s="1" customFormat="1" ht="16.9" customHeight="1">
      <c r="B975" s="33"/>
      <c r="C975" s="197" t="s">
        <v>235</v>
      </c>
      <c r="D975" s="197" t="s">
        <v>236</v>
      </c>
      <c r="E975" s="18" t="s">
        <v>128</v>
      </c>
      <c r="F975" s="198">
        <v>231.502</v>
      </c>
      <c r="H975" s="33"/>
    </row>
    <row r="976" spans="2:8" s="1" customFormat="1" ht="16.9" customHeight="1">
      <c r="B976" s="33"/>
      <c r="C976" s="193" t="s">
        <v>1890</v>
      </c>
      <c r="D976" s="194" t="s">
        <v>1891</v>
      </c>
      <c r="E976" s="195" t="s">
        <v>149</v>
      </c>
      <c r="F976" s="196">
        <v>23</v>
      </c>
      <c r="H976" s="33"/>
    </row>
    <row r="977" spans="2:8" s="1" customFormat="1" ht="16.9" customHeight="1">
      <c r="B977" s="33"/>
      <c r="C977" s="197" t="s">
        <v>19</v>
      </c>
      <c r="D977" s="197" t="s">
        <v>1924</v>
      </c>
      <c r="E977" s="18" t="s">
        <v>19</v>
      </c>
      <c r="F977" s="198">
        <v>0</v>
      </c>
      <c r="H977" s="33"/>
    </row>
    <row r="978" spans="2:8" s="1" customFormat="1" ht="16.9" customHeight="1">
      <c r="B978" s="33"/>
      <c r="C978" s="197" t="s">
        <v>19</v>
      </c>
      <c r="D978" s="197" t="s">
        <v>1947</v>
      </c>
      <c r="E978" s="18" t="s">
        <v>19</v>
      </c>
      <c r="F978" s="198">
        <v>0</v>
      </c>
      <c r="H978" s="33"/>
    </row>
    <row r="979" spans="2:8" s="1" customFormat="1" ht="16.9" customHeight="1">
      <c r="B979" s="33"/>
      <c r="C979" s="197" t="s">
        <v>19</v>
      </c>
      <c r="D979" s="197" t="s">
        <v>1948</v>
      </c>
      <c r="E979" s="18" t="s">
        <v>19</v>
      </c>
      <c r="F979" s="198">
        <v>6</v>
      </c>
      <c r="H979" s="33"/>
    </row>
    <row r="980" spans="2:8" s="1" customFormat="1" ht="16.9" customHeight="1">
      <c r="B980" s="33"/>
      <c r="C980" s="197" t="s">
        <v>19</v>
      </c>
      <c r="D980" s="197" t="s">
        <v>1949</v>
      </c>
      <c r="E980" s="18" t="s">
        <v>19</v>
      </c>
      <c r="F980" s="198">
        <v>11</v>
      </c>
      <c r="H980" s="33"/>
    </row>
    <row r="981" spans="2:8" s="1" customFormat="1" ht="16.9" customHeight="1">
      <c r="B981" s="33"/>
      <c r="C981" s="197" t="s">
        <v>19</v>
      </c>
      <c r="D981" s="197" t="s">
        <v>1950</v>
      </c>
      <c r="E981" s="18" t="s">
        <v>19</v>
      </c>
      <c r="F981" s="198">
        <v>6</v>
      </c>
      <c r="H981" s="33"/>
    </row>
    <row r="982" spans="2:8" s="1" customFormat="1" ht="16.9" customHeight="1">
      <c r="B982" s="33"/>
      <c r="C982" s="197" t="s">
        <v>1890</v>
      </c>
      <c r="D982" s="197" t="s">
        <v>1018</v>
      </c>
      <c r="E982" s="18" t="s">
        <v>19</v>
      </c>
      <c r="F982" s="198">
        <v>23</v>
      </c>
      <c r="H982" s="33"/>
    </row>
    <row r="983" spans="2:8" s="1" customFormat="1" ht="16.9" customHeight="1">
      <c r="B983" s="33"/>
      <c r="C983" s="199" t="s">
        <v>2950</v>
      </c>
      <c r="H983" s="33"/>
    </row>
    <row r="984" spans="2:8" s="1" customFormat="1" ht="16.9" customHeight="1">
      <c r="B984" s="33"/>
      <c r="C984" s="197" t="s">
        <v>1942</v>
      </c>
      <c r="D984" s="197" t="s">
        <v>1943</v>
      </c>
      <c r="E984" s="18" t="s">
        <v>149</v>
      </c>
      <c r="F984" s="198">
        <v>31</v>
      </c>
      <c r="H984" s="33"/>
    </row>
    <row r="985" spans="2:8" s="1" customFormat="1" ht="16.9" customHeight="1">
      <c r="B985" s="33"/>
      <c r="C985" s="197" t="s">
        <v>2465</v>
      </c>
      <c r="D985" s="197" t="s">
        <v>2466</v>
      </c>
      <c r="E985" s="18" t="s">
        <v>149</v>
      </c>
      <c r="F985" s="198">
        <v>23</v>
      </c>
      <c r="H985" s="33"/>
    </row>
    <row r="986" spans="2:8" s="1" customFormat="1" ht="16.9" customHeight="1">
      <c r="B986" s="33"/>
      <c r="C986" s="197" t="s">
        <v>2484</v>
      </c>
      <c r="D986" s="197" t="s">
        <v>2485</v>
      </c>
      <c r="E986" s="18" t="s">
        <v>149</v>
      </c>
      <c r="F986" s="198">
        <v>23</v>
      </c>
      <c r="H986" s="33"/>
    </row>
    <row r="987" spans="2:8" s="1" customFormat="1" ht="16.9" customHeight="1">
      <c r="B987" s="33"/>
      <c r="C987" s="193" t="s">
        <v>1892</v>
      </c>
      <c r="D987" s="194" t="s">
        <v>1893</v>
      </c>
      <c r="E987" s="195" t="s">
        <v>149</v>
      </c>
      <c r="F987" s="196">
        <v>8</v>
      </c>
      <c r="H987" s="33"/>
    </row>
    <row r="988" spans="2:8" s="1" customFormat="1" ht="16.9" customHeight="1">
      <c r="B988" s="33"/>
      <c r="C988" s="197" t="s">
        <v>19</v>
      </c>
      <c r="D988" s="197" t="s">
        <v>1951</v>
      </c>
      <c r="E988" s="18" t="s">
        <v>19</v>
      </c>
      <c r="F988" s="198">
        <v>0</v>
      </c>
      <c r="H988" s="33"/>
    </row>
    <row r="989" spans="2:8" s="1" customFormat="1" ht="16.9" customHeight="1">
      <c r="B989" s="33"/>
      <c r="C989" s="197" t="s">
        <v>19</v>
      </c>
      <c r="D989" s="197" t="s">
        <v>1952</v>
      </c>
      <c r="E989" s="18" t="s">
        <v>19</v>
      </c>
      <c r="F989" s="198">
        <v>5</v>
      </c>
      <c r="H989" s="33"/>
    </row>
    <row r="990" spans="2:8" s="1" customFormat="1" ht="16.9" customHeight="1">
      <c r="B990" s="33"/>
      <c r="C990" s="197" t="s">
        <v>19</v>
      </c>
      <c r="D990" s="197" t="s">
        <v>1953</v>
      </c>
      <c r="E990" s="18" t="s">
        <v>19</v>
      </c>
      <c r="F990" s="198">
        <v>3</v>
      </c>
      <c r="H990" s="33"/>
    </row>
    <row r="991" spans="2:8" s="1" customFormat="1" ht="16.9" customHeight="1">
      <c r="B991" s="33"/>
      <c r="C991" s="197" t="s">
        <v>1892</v>
      </c>
      <c r="D991" s="197" t="s">
        <v>1018</v>
      </c>
      <c r="E991" s="18" t="s">
        <v>19</v>
      </c>
      <c r="F991" s="198">
        <v>8</v>
      </c>
      <c r="H991" s="33"/>
    </row>
    <row r="992" spans="2:8" s="1" customFormat="1" ht="16.9" customHeight="1">
      <c r="B992" s="33"/>
      <c r="C992" s="199" t="s">
        <v>2950</v>
      </c>
      <c r="H992" s="33"/>
    </row>
    <row r="993" spans="2:8" s="1" customFormat="1" ht="16.9" customHeight="1">
      <c r="B993" s="33"/>
      <c r="C993" s="197" t="s">
        <v>1942</v>
      </c>
      <c r="D993" s="197" t="s">
        <v>1943</v>
      </c>
      <c r="E993" s="18" t="s">
        <v>149</v>
      </c>
      <c r="F993" s="198">
        <v>31</v>
      </c>
      <c r="H993" s="33"/>
    </row>
    <row r="994" spans="2:8" s="1" customFormat="1" ht="16.9" customHeight="1">
      <c r="B994" s="33"/>
      <c r="C994" s="197" t="s">
        <v>2471</v>
      </c>
      <c r="D994" s="197" t="s">
        <v>2472</v>
      </c>
      <c r="E994" s="18" t="s">
        <v>149</v>
      </c>
      <c r="F994" s="198">
        <v>8</v>
      </c>
      <c r="H994" s="33"/>
    </row>
    <row r="995" spans="2:8" s="1" customFormat="1" ht="16.9" customHeight="1">
      <c r="B995" s="33"/>
      <c r="C995" s="193" t="s">
        <v>130</v>
      </c>
      <c r="D995" s="194" t="s">
        <v>131</v>
      </c>
      <c r="E995" s="195" t="s">
        <v>128</v>
      </c>
      <c r="F995" s="196">
        <v>155.914</v>
      </c>
      <c r="H995" s="33"/>
    </row>
    <row r="996" spans="2:8" s="1" customFormat="1" ht="16.9" customHeight="1">
      <c r="B996" s="33"/>
      <c r="C996" s="197" t="s">
        <v>19</v>
      </c>
      <c r="D996" s="197" t="s">
        <v>2207</v>
      </c>
      <c r="E996" s="18" t="s">
        <v>19</v>
      </c>
      <c r="F996" s="198">
        <v>0</v>
      </c>
      <c r="H996" s="33"/>
    </row>
    <row r="997" spans="2:8" s="1" customFormat="1" ht="16.9" customHeight="1">
      <c r="B997" s="33"/>
      <c r="C997" s="197" t="s">
        <v>19</v>
      </c>
      <c r="D997" s="197" t="s">
        <v>2208</v>
      </c>
      <c r="E997" s="18" t="s">
        <v>19</v>
      </c>
      <c r="F997" s="198">
        <v>134.64</v>
      </c>
      <c r="H997" s="33"/>
    </row>
    <row r="998" spans="2:8" s="1" customFormat="1" ht="16.9" customHeight="1">
      <c r="B998" s="33"/>
      <c r="C998" s="197" t="s">
        <v>19</v>
      </c>
      <c r="D998" s="197" t="s">
        <v>2209</v>
      </c>
      <c r="E998" s="18" t="s">
        <v>19</v>
      </c>
      <c r="F998" s="198">
        <v>-13.352</v>
      </c>
      <c r="H998" s="33"/>
    </row>
    <row r="999" spans="2:8" s="1" customFormat="1" ht="16.9" customHeight="1">
      <c r="B999" s="33"/>
      <c r="C999" s="197" t="s">
        <v>19</v>
      </c>
      <c r="D999" s="197" t="s">
        <v>2210</v>
      </c>
      <c r="E999" s="18" t="s">
        <v>19</v>
      </c>
      <c r="F999" s="198">
        <v>36.627</v>
      </c>
      <c r="H999" s="33"/>
    </row>
    <row r="1000" spans="2:8" s="1" customFormat="1" ht="16.9" customHeight="1">
      <c r="B1000" s="33"/>
      <c r="C1000" s="197" t="s">
        <v>19</v>
      </c>
      <c r="D1000" s="197" t="s">
        <v>2211</v>
      </c>
      <c r="E1000" s="18" t="s">
        <v>19</v>
      </c>
      <c r="F1000" s="198">
        <v>-2.001</v>
      </c>
      <c r="H1000" s="33"/>
    </row>
    <row r="1001" spans="2:8" s="1" customFormat="1" ht="16.9" customHeight="1">
      <c r="B1001" s="33"/>
      <c r="C1001" s="197" t="s">
        <v>130</v>
      </c>
      <c r="D1001" s="197" t="s">
        <v>206</v>
      </c>
      <c r="E1001" s="18" t="s">
        <v>19</v>
      </c>
      <c r="F1001" s="198">
        <v>155.914</v>
      </c>
      <c r="H1001" s="33"/>
    </row>
    <row r="1002" spans="2:8" s="1" customFormat="1" ht="16.9" customHeight="1">
      <c r="B1002" s="33"/>
      <c r="C1002" s="199" t="s">
        <v>2950</v>
      </c>
      <c r="H1002" s="33"/>
    </row>
    <row r="1003" spans="2:8" s="1" customFormat="1" ht="16.9" customHeight="1">
      <c r="B1003" s="33"/>
      <c r="C1003" s="197" t="s">
        <v>281</v>
      </c>
      <c r="D1003" s="197" t="s">
        <v>282</v>
      </c>
      <c r="E1003" s="18" t="s">
        <v>128</v>
      </c>
      <c r="F1003" s="198">
        <v>155.914</v>
      </c>
      <c r="H1003" s="33"/>
    </row>
    <row r="1004" spans="2:8" s="1" customFormat="1" ht="16.9" customHeight="1">
      <c r="B1004" s="33"/>
      <c r="C1004" s="197" t="s">
        <v>292</v>
      </c>
      <c r="D1004" s="197" t="s">
        <v>293</v>
      </c>
      <c r="E1004" s="18" t="s">
        <v>119</v>
      </c>
      <c r="F1004" s="198">
        <v>294.677</v>
      </c>
      <c r="H1004" s="33"/>
    </row>
    <row r="1005" spans="2:8" s="1" customFormat="1" ht="16.9" customHeight="1">
      <c r="B1005" s="33"/>
      <c r="C1005" s="193" t="s">
        <v>2958</v>
      </c>
      <c r="D1005" s="194" t="s">
        <v>2959</v>
      </c>
      <c r="E1005" s="195" t="s">
        <v>123</v>
      </c>
      <c r="F1005" s="196">
        <v>87</v>
      </c>
      <c r="H1005" s="33"/>
    </row>
    <row r="1006" spans="2:8" s="1" customFormat="1" ht="16.9" customHeight="1">
      <c r="B1006" s="33"/>
      <c r="C1006" s="193" t="s">
        <v>133</v>
      </c>
      <c r="D1006" s="194" t="s">
        <v>134</v>
      </c>
      <c r="E1006" s="195" t="s">
        <v>128</v>
      </c>
      <c r="F1006" s="196">
        <v>231.502</v>
      </c>
      <c r="H1006" s="33"/>
    </row>
    <row r="1007" spans="2:8" s="1" customFormat="1" ht="16.9" customHeight="1">
      <c r="B1007" s="33"/>
      <c r="C1007" s="197" t="s">
        <v>19</v>
      </c>
      <c r="D1007" s="197" t="s">
        <v>126</v>
      </c>
      <c r="E1007" s="18" t="s">
        <v>19</v>
      </c>
      <c r="F1007" s="198">
        <v>445.205</v>
      </c>
      <c r="H1007" s="33"/>
    </row>
    <row r="1008" spans="2:8" s="1" customFormat="1" ht="16.9" customHeight="1">
      <c r="B1008" s="33"/>
      <c r="C1008" s="197" t="s">
        <v>19</v>
      </c>
      <c r="D1008" s="197" t="s">
        <v>1910</v>
      </c>
      <c r="E1008" s="18" t="s">
        <v>19</v>
      </c>
      <c r="F1008" s="198">
        <v>17.496</v>
      </c>
      <c r="H1008" s="33"/>
    </row>
    <row r="1009" spans="2:8" s="1" customFormat="1" ht="16.9" customHeight="1">
      <c r="B1009" s="33"/>
      <c r="C1009" s="197" t="s">
        <v>19</v>
      </c>
      <c r="D1009" s="197" t="s">
        <v>240</v>
      </c>
      <c r="E1009" s="18" t="s">
        <v>19</v>
      </c>
      <c r="F1009" s="198">
        <v>-231.199</v>
      </c>
      <c r="H1009" s="33"/>
    </row>
    <row r="1010" spans="2:8" s="1" customFormat="1" ht="16.9" customHeight="1">
      <c r="B1010" s="33"/>
      <c r="C1010" s="197" t="s">
        <v>133</v>
      </c>
      <c r="D1010" s="197" t="s">
        <v>206</v>
      </c>
      <c r="E1010" s="18" t="s">
        <v>19</v>
      </c>
      <c r="F1010" s="198">
        <v>231.502</v>
      </c>
      <c r="H1010" s="33"/>
    </row>
    <row r="1011" spans="2:8" s="1" customFormat="1" ht="16.9" customHeight="1">
      <c r="B1011" s="33"/>
      <c r="C1011" s="199" t="s">
        <v>2950</v>
      </c>
      <c r="H1011" s="33"/>
    </row>
    <row r="1012" spans="2:8" s="1" customFormat="1" ht="16.9" customHeight="1">
      <c r="B1012" s="33"/>
      <c r="C1012" s="197" t="s">
        <v>235</v>
      </c>
      <c r="D1012" s="197" t="s">
        <v>236</v>
      </c>
      <c r="E1012" s="18" t="s">
        <v>128</v>
      </c>
      <c r="F1012" s="198">
        <v>231.502</v>
      </c>
      <c r="H1012" s="33"/>
    </row>
    <row r="1013" spans="2:8" s="1" customFormat="1" ht="16.9" customHeight="1">
      <c r="B1013" s="33"/>
      <c r="C1013" s="197" t="s">
        <v>242</v>
      </c>
      <c r="D1013" s="197" t="s">
        <v>243</v>
      </c>
      <c r="E1013" s="18" t="s">
        <v>128</v>
      </c>
      <c r="F1013" s="198">
        <v>1389.012</v>
      </c>
      <c r="H1013" s="33"/>
    </row>
    <row r="1014" spans="2:8" s="1" customFormat="1" ht="16.9" customHeight="1">
      <c r="B1014" s="33"/>
      <c r="C1014" s="197" t="s">
        <v>256</v>
      </c>
      <c r="D1014" s="197" t="s">
        <v>257</v>
      </c>
      <c r="E1014" s="18" t="s">
        <v>119</v>
      </c>
      <c r="F1014" s="198">
        <v>416.704</v>
      </c>
      <c r="H1014" s="33"/>
    </row>
    <row r="1015" spans="2:8" s="1" customFormat="1" ht="16.9" customHeight="1">
      <c r="B1015" s="33"/>
      <c r="C1015" s="193" t="s">
        <v>136</v>
      </c>
      <c r="D1015" s="194" t="s">
        <v>137</v>
      </c>
      <c r="E1015" s="195" t="s">
        <v>123</v>
      </c>
      <c r="F1015" s="196">
        <v>914.5</v>
      </c>
      <c r="H1015" s="33"/>
    </row>
    <row r="1016" spans="2:8" s="1" customFormat="1" ht="16.9" customHeight="1">
      <c r="B1016" s="33"/>
      <c r="C1016" s="197" t="s">
        <v>19</v>
      </c>
      <c r="D1016" s="197" t="s">
        <v>1924</v>
      </c>
      <c r="E1016" s="18" t="s">
        <v>19</v>
      </c>
      <c r="F1016" s="198">
        <v>0</v>
      </c>
      <c r="H1016" s="33"/>
    </row>
    <row r="1017" spans="2:8" s="1" customFormat="1" ht="16.9" customHeight="1">
      <c r="B1017" s="33"/>
      <c r="C1017" s="197" t="s">
        <v>19</v>
      </c>
      <c r="D1017" s="197" t="s">
        <v>2214</v>
      </c>
      <c r="E1017" s="18" t="s">
        <v>19</v>
      </c>
      <c r="F1017" s="198">
        <v>914.5</v>
      </c>
      <c r="H1017" s="33"/>
    </row>
    <row r="1018" spans="2:8" s="1" customFormat="1" ht="16.9" customHeight="1">
      <c r="B1018" s="33"/>
      <c r="C1018" s="197" t="s">
        <v>136</v>
      </c>
      <c r="D1018" s="197" t="s">
        <v>206</v>
      </c>
      <c r="E1018" s="18" t="s">
        <v>19</v>
      </c>
      <c r="F1018" s="198">
        <v>914.5</v>
      </c>
      <c r="H1018" s="33"/>
    </row>
    <row r="1019" spans="2:8" s="1" customFormat="1" ht="16.9" customHeight="1">
      <c r="B1019" s="33"/>
      <c r="C1019" s="199" t="s">
        <v>2950</v>
      </c>
      <c r="H1019" s="33"/>
    </row>
    <row r="1020" spans="2:8" s="1" customFormat="1" ht="16.9" customHeight="1">
      <c r="B1020" s="33"/>
      <c r="C1020" s="197" t="s">
        <v>299</v>
      </c>
      <c r="D1020" s="197" t="s">
        <v>300</v>
      </c>
      <c r="E1020" s="18" t="s">
        <v>123</v>
      </c>
      <c r="F1020" s="198">
        <v>914.5</v>
      </c>
      <c r="H1020" s="33"/>
    </row>
    <row r="1021" spans="2:8" s="1" customFormat="1" ht="16.9" customHeight="1">
      <c r="B1021" s="33"/>
      <c r="C1021" s="197" t="s">
        <v>306</v>
      </c>
      <c r="D1021" s="197" t="s">
        <v>307</v>
      </c>
      <c r="E1021" s="18" t="s">
        <v>123</v>
      </c>
      <c r="F1021" s="198">
        <v>914.5</v>
      </c>
      <c r="H1021" s="33"/>
    </row>
    <row r="1022" spans="2:8" s="1" customFormat="1" ht="16.9" customHeight="1">
      <c r="B1022" s="33"/>
      <c r="C1022" s="197" t="s">
        <v>329</v>
      </c>
      <c r="D1022" s="197" t="s">
        <v>330</v>
      </c>
      <c r="E1022" s="18" t="s">
        <v>123</v>
      </c>
      <c r="F1022" s="198">
        <v>914.5</v>
      </c>
      <c r="H1022" s="33"/>
    </row>
    <row r="1023" spans="2:8" s="1" customFormat="1" ht="16.9" customHeight="1">
      <c r="B1023" s="33"/>
      <c r="C1023" s="197" t="s">
        <v>424</v>
      </c>
      <c r="D1023" s="197" t="s">
        <v>425</v>
      </c>
      <c r="E1023" s="18" t="s">
        <v>123</v>
      </c>
      <c r="F1023" s="198">
        <v>914.5</v>
      </c>
      <c r="H1023" s="33"/>
    </row>
    <row r="1024" spans="2:8" s="1" customFormat="1" ht="16.9" customHeight="1">
      <c r="B1024" s="33"/>
      <c r="C1024" s="197" t="s">
        <v>436</v>
      </c>
      <c r="D1024" s="197" t="s">
        <v>437</v>
      </c>
      <c r="E1024" s="18" t="s">
        <v>128</v>
      </c>
      <c r="F1024" s="198">
        <v>28.635</v>
      </c>
      <c r="H1024" s="33"/>
    </row>
    <row r="1025" spans="2:8" s="1" customFormat="1" ht="16.9" customHeight="1">
      <c r="B1025" s="33"/>
      <c r="C1025" s="197" t="s">
        <v>313</v>
      </c>
      <c r="D1025" s="197" t="s">
        <v>314</v>
      </c>
      <c r="E1025" s="18" t="s">
        <v>315</v>
      </c>
      <c r="F1025" s="198">
        <v>3.658</v>
      </c>
      <c r="H1025" s="33"/>
    </row>
    <row r="1026" spans="2:8" s="1" customFormat="1" ht="16.9" customHeight="1">
      <c r="B1026" s="33"/>
      <c r="C1026" s="193" t="s">
        <v>1898</v>
      </c>
      <c r="D1026" s="194" t="s">
        <v>1899</v>
      </c>
      <c r="E1026" s="195" t="s">
        <v>123</v>
      </c>
      <c r="F1026" s="196">
        <v>657.929</v>
      </c>
      <c r="H1026" s="33"/>
    </row>
    <row r="1027" spans="2:8" s="1" customFormat="1" ht="16.9" customHeight="1">
      <c r="B1027" s="33"/>
      <c r="C1027" s="197" t="s">
        <v>19</v>
      </c>
      <c r="D1027" s="197" t="s">
        <v>1964</v>
      </c>
      <c r="E1027" s="18" t="s">
        <v>19</v>
      </c>
      <c r="F1027" s="198">
        <v>0</v>
      </c>
      <c r="H1027" s="33"/>
    </row>
    <row r="1028" spans="2:8" s="1" customFormat="1" ht="16.9" customHeight="1">
      <c r="B1028" s="33"/>
      <c r="C1028" s="197" t="s">
        <v>19</v>
      </c>
      <c r="D1028" s="197" t="s">
        <v>1965</v>
      </c>
      <c r="E1028" s="18" t="s">
        <v>19</v>
      </c>
      <c r="F1028" s="198">
        <v>0</v>
      </c>
      <c r="H1028" s="33"/>
    </row>
    <row r="1029" spans="2:8" s="1" customFormat="1" ht="16.9" customHeight="1">
      <c r="B1029" s="33"/>
      <c r="C1029" s="197" t="s">
        <v>19</v>
      </c>
      <c r="D1029" s="197" t="s">
        <v>2079</v>
      </c>
      <c r="E1029" s="18" t="s">
        <v>19</v>
      </c>
      <c r="F1029" s="198">
        <v>40.176</v>
      </c>
      <c r="H1029" s="33"/>
    </row>
    <row r="1030" spans="2:8" s="1" customFormat="1" ht="16.9" customHeight="1">
      <c r="B1030" s="33"/>
      <c r="C1030" s="197" t="s">
        <v>19</v>
      </c>
      <c r="D1030" s="197" t="s">
        <v>2080</v>
      </c>
      <c r="E1030" s="18" t="s">
        <v>19</v>
      </c>
      <c r="F1030" s="198">
        <v>37.922</v>
      </c>
      <c r="H1030" s="33"/>
    </row>
    <row r="1031" spans="2:8" s="1" customFormat="1" ht="16.9" customHeight="1">
      <c r="B1031" s="33"/>
      <c r="C1031" s="197" t="s">
        <v>19</v>
      </c>
      <c r="D1031" s="197" t="s">
        <v>2003</v>
      </c>
      <c r="E1031" s="18" t="s">
        <v>19</v>
      </c>
      <c r="F1031" s="198">
        <v>0</v>
      </c>
      <c r="H1031" s="33"/>
    </row>
    <row r="1032" spans="2:8" s="1" customFormat="1" ht="16.9" customHeight="1">
      <c r="B1032" s="33"/>
      <c r="C1032" s="197" t="s">
        <v>19</v>
      </c>
      <c r="D1032" s="197" t="s">
        <v>2081</v>
      </c>
      <c r="E1032" s="18" t="s">
        <v>19</v>
      </c>
      <c r="F1032" s="198">
        <v>64.891</v>
      </c>
      <c r="H1032" s="33"/>
    </row>
    <row r="1033" spans="2:8" s="1" customFormat="1" ht="16.9" customHeight="1">
      <c r="B1033" s="33"/>
      <c r="C1033" s="197" t="s">
        <v>19</v>
      </c>
      <c r="D1033" s="197" t="s">
        <v>1967</v>
      </c>
      <c r="E1033" s="18" t="s">
        <v>19</v>
      </c>
      <c r="F1033" s="198">
        <v>0</v>
      </c>
      <c r="H1033" s="33"/>
    </row>
    <row r="1034" spans="2:8" s="1" customFormat="1" ht="16.9" customHeight="1">
      <c r="B1034" s="33"/>
      <c r="C1034" s="197" t="s">
        <v>19</v>
      </c>
      <c r="D1034" s="197" t="s">
        <v>2082</v>
      </c>
      <c r="E1034" s="18" t="s">
        <v>19</v>
      </c>
      <c r="F1034" s="198">
        <v>17.175</v>
      </c>
      <c r="H1034" s="33"/>
    </row>
    <row r="1035" spans="2:8" s="1" customFormat="1" ht="16.9" customHeight="1">
      <c r="B1035" s="33"/>
      <c r="C1035" s="197" t="s">
        <v>19</v>
      </c>
      <c r="D1035" s="197" t="s">
        <v>2083</v>
      </c>
      <c r="E1035" s="18" t="s">
        <v>19</v>
      </c>
      <c r="F1035" s="198">
        <v>39.537</v>
      </c>
      <c r="H1035" s="33"/>
    </row>
    <row r="1036" spans="2:8" s="1" customFormat="1" ht="16.9" customHeight="1">
      <c r="B1036" s="33"/>
      <c r="C1036" s="197" t="s">
        <v>19</v>
      </c>
      <c r="D1036" s="197" t="s">
        <v>2010</v>
      </c>
      <c r="E1036" s="18" t="s">
        <v>19</v>
      </c>
      <c r="F1036" s="198">
        <v>0</v>
      </c>
      <c r="H1036" s="33"/>
    </row>
    <row r="1037" spans="2:8" s="1" customFormat="1" ht="16.9" customHeight="1">
      <c r="B1037" s="33"/>
      <c r="C1037" s="197" t="s">
        <v>19</v>
      </c>
      <c r="D1037" s="197" t="s">
        <v>2084</v>
      </c>
      <c r="E1037" s="18" t="s">
        <v>19</v>
      </c>
      <c r="F1037" s="198">
        <v>31.376</v>
      </c>
      <c r="H1037" s="33"/>
    </row>
    <row r="1038" spans="2:8" s="1" customFormat="1" ht="16.9" customHeight="1">
      <c r="B1038" s="33"/>
      <c r="C1038" s="197" t="s">
        <v>19</v>
      </c>
      <c r="D1038" s="197" t="s">
        <v>2085</v>
      </c>
      <c r="E1038" s="18" t="s">
        <v>19</v>
      </c>
      <c r="F1038" s="198">
        <v>11.383</v>
      </c>
      <c r="H1038" s="33"/>
    </row>
    <row r="1039" spans="2:8" s="1" customFormat="1" ht="16.9" customHeight="1">
      <c r="B1039" s="33"/>
      <c r="C1039" s="197" t="s">
        <v>19</v>
      </c>
      <c r="D1039" s="197" t="s">
        <v>2013</v>
      </c>
      <c r="E1039" s="18" t="s">
        <v>19</v>
      </c>
      <c r="F1039" s="198">
        <v>0</v>
      </c>
      <c r="H1039" s="33"/>
    </row>
    <row r="1040" spans="2:8" s="1" customFormat="1" ht="16.9" customHeight="1">
      <c r="B1040" s="33"/>
      <c r="C1040" s="197" t="s">
        <v>19</v>
      </c>
      <c r="D1040" s="197" t="s">
        <v>2086</v>
      </c>
      <c r="E1040" s="18" t="s">
        <v>19</v>
      </c>
      <c r="F1040" s="198">
        <v>37.487</v>
      </c>
      <c r="H1040" s="33"/>
    </row>
    <row r="1041" spans="2:8" s="1" customFormat="1" ht="16.9" customHeight="1">
      <c r="B1041" s="33"/>
      <c r="C1041" s="197" t="s">
        <v>19</v>
      </c>
      <c r="D1041" s="197" t="s">
        <v>2017</v>
      </c>
      <c r="E1041" s="18" t="s">
        <v>19</v>
      </c>
      <c r="F1041" s="198">
        <v>0</v>
      </c>
      <c r="H1041" s="33"/>
    </row>
    <row r="1042" spans="2:8" s="1" customFormat="1" ht="16.9" customHeight="1">
      <c r="B1042" s="33"/>
      <c r="C1042" s="197" t="s">
        <v>19</v>
      </c>
      <c r="D1042" s="197" t="s">
        <v>2087</v>
      </c>
      <c r="E1042" s="18" t="s">
        <v>19</v>
      </c>
      <c r="F1042" s="198">
        <v>42.543</v>
      </c>
      <c r="H1042" s="33"/>
    </row>
    <row r="1043" spans="2:8" s="1" customFormat="1" ht="16.9" customHeight="1">
      <c r="B1043" s="33"/>
      <c r="C1043" s="197" t="s">
        <v>19</v>
      </c>
      <c r="D1043" s="197" t="s">
        <v>2021</v>
      </c>
      <c r="E1043" s="18" t="s">
        <v>19</v>
      </c>
      <c r="F1043" s="198">
        <v>0</v>
      </c>
      <c r="H1043" s="33"/>
    </row>
    <row r="1044" spans="2:8" s="1" customFormat="1" ht="16.9" customHeight="1">
      <c r="B1044" s="33"/>
      <c r="C1044" s="197" t="s">
        <v>19</v>
      </c>
      <c r="D1044" s="197" t="s">
        <v>2088</v>
      </c>
      <c r="E1044" s="18" t="s">
        <v>19</v>
      </c>
      <c r="F1044" s="198">
        <v>109.576</v>
      </c>
      <c r="H1044" s="33"/>
    </row>
    <row r="1045" spans="2:8" s="1" customFormat="1" ht="16.9" customHeight="1">
      <c r="B1045" s="33"/>
      <c r="C1045" s="197" t="s">
        <v>19</v>
      </c>
      <c r="D1045" s="197" t="s">
        <v>2025</v>
      </c>
      <c r="E1045" s="18" t="s">
        <v>19</v>
      </c>
      <c r="F1045" s="198">
        <v>0</v>
      </c>
      <c r="H1045" s="33"/>
    </row>
    <row r="1046" spans="2:8" s="1" customFormat="1" ht="16.9" customHeight="1">
      <c r="B1046" s="33"/>
      <c r="C1046" s="197" t="s">
        <v>19</v>
      </c>
      <c r="D1046" s="197" t="s">
        <v>2089</v>
      </c>
      <c r="E1046" s="18" t="s">
        <v>19</v>
      </c>
      <c r="F1046" s="198">
        <v>9.18</v>
      </c>
      <c r="H1046" s="33"/>
    </row>
    <row r="1047" spans="2:8" s="1" customFormat="1" ht="16.9" customHeight="1">
      <c r="B1047" s="33"/>
      <c r="C1047" s="197" t="s">
        <v>19</v>
      </c>
      <c r="D1047" s="197" t="s">
        <v>2090</v>
      </c>
      <c r="E1047" s="18" t="s">
        <v>19</v>
      </c>
      <c r="F1047" s="198">
        <v>16.89</v>
      </c>
      <c r="H1047" s="33"/>
    </row>
    <row r="1048" spans="2:8" s="1" customFormat="1" ht="16.9" customHeight="1">
      <c r="B1048" s="33"/>
      <c r="C1048" s="197" t="s">
        <v>19</v>
      </c>
      <c r="D1048" s="197" t="s">
        <v>2091</v>
      </c>
      <c r="E1048" s="18" t="s">
        <v>19</v>
      </c>
      <c r="F1048" s="198">
        <v>52.895</v>
      </c>
      <c r="H1048" s="33"/>
    </row>
    <row r="1049" spans="2:8" s="1" customFormat="1" ht="16.9" customHeight="1">
      <c r="B1049" s="33"/>
      <c r="C1049" s="197" t="s">
        <v>19</v>
      </c>
      <c r="D1049" s="197" t="s">
        <v>2031</v>
      </c>
      <c r="E1049" s="18" t="s">
        <v>19</v>
      </c>
      <c r="F1049" s="198">
        <v>0</v>
      </c>
      <c r="H1049" s="33"/>
    </row>
    <row r="1050" spans="2:8" s="1" customFormat="1" ht="16.9" customHeight="1">
      <c r="B1050" s="33"/>
      <c r="C1050" s="197" t="s">
        <v>19</v>
      </c>
      <c r="D1050" s="197" t="s">
        <v>2092</v>
      </c>
      <c r="E1050" s="18" t="s">
        <v>19</v>
      </c>
      <c r="F1050" s="198">
        <v>23.328</v>
      </c>
      <c r="H1050" s="33"/>
    </row>
    <row r="1051" spans="2:8" s="1" customFormat="1" ht="16.9" customHeight="1">
      <c r="B1051" s="33"/>
      <c r="C1051" s="197" t="s">
        <v>19</v>
      </c>
      <c r="D1051" s="197" t="s">
        <v>2093</v>
      </c>
      <c r="E1051" s="18" t="s">
        <v>19</v>
      </c>
      <c r="F1051" s="198">
        <v>0</v>
      </c>
      <c r="H1051" s="33"/>
    </row>
    <row r="1052" spans="2:8" s="1" customFormat="1" ht="16.9" customHeight="1">
      <c r="B1052" s="33"/>
      <c r="C1052" s="197" t="s">
        <v>19</v>
      </c>
      <c r="D1052" s="197" t="s">
        <v>2036</v>
      </c>
      <c r="E1052" s="18" t="s">
        <v>19</v>
      </c>
      <c r="F1052" s="198">
        <v>0</v>
      </c>
      <c r="H1052" s="33"/>
    </row>
    <row r="1053" spans="2:8" s="1" customFormat="1" ht="16.9" customHeight="1">
      <c r="B1053" s="33"/>
      <c r="C1053" s="197" t="s">
        <v>19</v>
      </c>
      <c r="D1053" s="197" t="s">
        <v>2094</v>
      </c>
      <c r="E1053" s="18" t="s">
        <v>19</v>
      </c>
      <c r="F1053" s="198">
        <v>10.823</v>
      </c>
      <c r="H1053" s="33"/>
    </row>
    <row r="1054" spans="2:8" s="1" customFormat="1" ht="16.9" customHeight="1">
      <c r="B1054" s="33"/>
      <c r="C1054" s="197" t="s">
        <v>19</v>
      </c>
      <c r="D1054" s="197" t="s">
        <v>2095</v>
      </c>
      <c r="E1054" s="18" t="s">
        <v>19</v>
      </c>
      <c r="F1054" s="198">
        <v>11.729</v>
      </c>
      <c r="H1054" s="33"/>
    </row>
    <row r="1055" spans="2:8" s="1" customFormat="1" ht="16.9" customHeight="1">
      <c r="B1055" s="33"/>
      <c r="C1055" s="197" t="s">
        <v>19</v>
      </c>
      <c r="D1055" s="197" t="s">
        <v>2096</v>
      </c>
      <c r="E1055" s="18" t="s">
        <v>19</v>
      </c>
      <c r="F1055" s="198">
        <v>10.16</v>
      </c>
      <c r="H1055" s="33"/>
    </row>
    <row r="1056" spans="2:8" s="1" customFormat="1" ht="16.9" customHeight="1">
      <c r="B1056" s="33"/>
      <c r="C1056" s="197" t="s">
        <v>19</v>
      </c>
      <c r="D1056" s="197" t="s">
        <v>2048</v>
      </c>
      <c r="E1056" s="18" t="s">
        <v>19</v>
      </c>
      <c r="F1056" s="198">
        <v>0</v>
      </c>
      <c r="H1056" s="33"/>
    </row>
    <row r="1057" spans="2:8" s="1" customFormat="1" ht="16.9" customHeight="1">
      <c r="B1057" s="33"/>
      <c r="C1057" s="197" t="s">
        <v>19</v>
      </c>
      <c r="D1057" s="197" t="s">
        <v>2097</v>
      </c>
      <c r="E1057" s="18" t="s">
        <v>19</v>
      </c>
      <c r="F1057" s="198">
        <v>10.397</v>
      </c>
      <c r="H1057" s="33"/>
    </row>
    <row r="1058" spans="2:8" s="1" customFormat="1" ht="16.9" customHeight="1">
      <c r="B1058" s="33"/>
      <c r="C1058" s="197" t="s">
        <v>19</v>
      </c>
      <c r="D1058" s="197" t="s">
        <v>2098</v>
      </c>
      <c r="E1058" s="18" t="s">
        <v>19</v>
      </c>
      <c r="F1058" s="198">
        <v>11.687</v>
      </c>
      <c r="H1058" s="33"/>
    </row>
    <row r="1059" spans="2:8" s="1" customFormat="1" ht="16.9" customHeight="1">
      <c r="B1059" s="33"/>
      <c r="C1059" s="197" t="s">
        <v>19</v>
      </c>
      <c r="D1059" s="197" t="s">
        <v>2052</v>
      </c>
      <c r="E1059" s="18" t="s">
        <v>19</v>
      </c>
      <c r="F1059" s="198">
        <v>0</v>
      </c>
      <c r="H1059" s="33"/>
    </row>
    <row r="1060" spans="2:8" s="1" customFormat="1" ht="16.9" customHeight="1">
      <c r="B1060" s="33"/>
      <c r="C1060" s="197" t="s">
        <v>19</v>
      </c>
      <c r="D1060" s="197" t="s">
        <v>2099</v>
      </c>
      <c r="E1060" s="18" t="s">
        <v>19</v>
      </c>
      <c r="F1060" s="198">
        <v>12.276</v>
      </c>
      <c r="H1060" s="33"/>
    </row>
    <row r="1061" spans="2:8" s="1" customFormat="1" ht="16.9" customHeight="1">
      <c r="B1061" s="33"/>
      <c r="C1061" s="197" t="s">
        <v>19</v>
      </c>
      <c r="D1061" s="197" t="s">
        <v>2055</v>
      </c>
      <c r="E1061" s="18" t="s">
        <v>19</v>
      </c>
      <c r="F1061" s="198">
        <v>0</v>
      </c>
      <c r="H1061" s="33"/>
    </row>
    <row r="1062" spans="2:8" s="1" customFormat="1" ht="16.9" customHeight="1">
      <c r="B1062" s="33"/>
      <c r="C1062" s="197" t="s">
        <v>19</v>
      </c>
      <c r="D1062" s="197" t="s">
        <v>2100</v>
      </c>
      <c r="E1062" s="18" t="s">
        <v>19</v>
      </c>
      <c r="F1062" s="198">
        <v>9.647</v>
      </c>
      <c r="H1062" s="33"/>
    </row>
    <row r="1063" spans="2:8" s="1" customFormat="1" ht="16.9" customHeight="1">
      <c r="B1063" s="33"/>
      <c r="C1063" s="197" t="s">
        <v>19</v>
      </c>
      <c r="D1063" s="197" t="s">
        <v>2101</v>
      </c>
      <c r="E1063" s="18" t="s">
        <v>19</v>
      </c>
      <c r="F1063" s="198">
        <v>10.768</v>
      </c>
      <c r="H1063" s="33"/>
    </row>
    <row r="1064" spans="2:8" s="1" customFormat="1" ht="16.9" customHeight="1">
      <c r="B1064" s="33"/>
      <c r="C1064" s="197" t="s">
        <v>19</v>
      </c>
      <c r="D1064" s="197" t="s">
        <v>2102</v>
      </c>
      <c r="E1064" s="18" t="s">
        <v>19</v>
      </c>
      <c r="F1064" s="198">
        <v>12.155</v>
      </c>
      <c r="H1064" s="33"/>
    </row>
    <row r="1065" spans="2:8" s="1" customFormat="1" ht="16.9" customHeight="1">
      <c r="B1065" s="33"/>
      <c r="C1065" s="197" t="s">
        <v>19</v>
      </c>
      <c r="D1065" s="197" t="s">
        <v>2060</v>
      </c>
      <c r="E1065" s="18" t="s">
        <v>19</v>
      </c>
      <c r="F1065" s="198">
        <v>0</v>
      </c>
      <c r="H1065" s="33"/>
    </row>
    <row r="1066" spans="2:8" s="1" customFormat="1" ht="16.9" customHeight="1">
      <c r="B1066" s="33"/>
      <c r="C1066" s="197" t="s">
        <v>19</v>
      </c>
      <c r="D1066" s="197" t="s">
        <v>2103</v>
      </c>
      <c r="E1066" s="18" t="s">
        <v>19</v>
      </c>
      <c r="F1066" s="198">
        <v>12.168</v>
      </c>
      <c r="H1066" s="33"/>
    </row>
    <row r="1067" spans="2:8" s="1" customFormat="1" ht="16.9" customHeight="1">
      <c r="B1067" s="33"/>
      <c r="C1067" s="197" t="s">
        <v>19</v>
      </c>
      <c r="D1067" s="197" t="s">
        <v>2104</v>
      </c>
      <c r="E1067" s="18" t="s">
        <v>19</v>
      </c>
      <c r="F1067" s="198">
        <v>11.76</v>
      </c>
      <c r="H1067" s="33"/>
    </row>
    <row r="1068" spans="2:8" s="1" customFormat="1" ht="16.9" customHeight="1">
      <c r="B1068" s="33"/>
      <c r="C1068" s="197" t="s">
        <v>1898</v>
      </c>
      <c r="D1068" s="197" t="s">
        <v>206</v>
      </c>
      <c r="E1068" s="18" t="s">
        <v>19</v>
      </c>
      <c r="F1068" s="198">
        <v>657.929</v>
      </c>
      <c r="H1068" s="33"/>
    </row>
    <row r="1069" spans="2:8" s="1" customFormat="1" ht="16.9" customHeight="1">
      <c r="B1069" s="33"/>
      <c r="C1069" s="199" t="s">
        <v>2950</v>
      </c>
      <c r="H1069" s="33"/>
    </row>
    <row r="1070" spans="2:8" s="1" customFormat="1" ht="16.9" customHeight="1">
      <c r="B1070" s="33"/>
      <c r="C1070" s="197" t="s">
        <v>2074</v>
      </c>
      <c r="D1070" s="197" t="s">
        <v>2075</v>
      </c>
      <c r="E1070" s="18" t="s">
        <v>123</v>
      </c>
      <c r="F1070" s="198">
        <v>657.929</v>
      </c>
      <c r="H1070" s="33"/>
    </row>
    <row r="1071" spans="2:8" s="1" customFormat="1" ht="16.9" customHeight="1">
      <c r="B1071" s="33"/>
      <c r="C1071" s="197" t="s">
        <v>2126</v>
      </c>
      <c r="D1071" s="197" t="s">
        <v>2127</v>
      </c>
      <c r="E1071" s="18" t="s">
        <v>123</v>
      </c>
      <c r="F1071" s="198">
        <v>657.929</v>
      </c>
      <c r="H1071" s="33"/>
    </row>
    <row r="1072" spans="2:8" s="1" customFormat="1" ht="16.9" customHeight="1">
      <c r="B1072" s="33"/>
      <c r="C1072" s="193" t="s">
        <v>1901</v>
      </c>
      <c r="D1072" s="194" t="s">
        <v>1902</v>
      </c>
      <c r="E1072" s="195" t="s">
        <v>123</v>
      </c>
      <c r="F1072" s="196">
        <v>150.104</v>
      </c>
      <c r="H1072" s="33"/>
    </row>
    <row r="1073" spans="2:8" s="1" customFormat="1" ht="16.9" customHeight="1">
      <c r="B1073" s="33"/>
      <c r="C1073" s="197" t="s">
        <v>19</v>
      </c>
      <c r="D1073" s="197" t="s">
        <v>1964</v>
      </c>
      <c r="E1073" s="18" t="s">
        <v>19</v>
      </c>
      <c r="F1073" s="198">
        <v>0</v>
      </c>
      <c r="H1073" s="33"/>
    </row>
    <row r="1074" spans="2:8" s="1" customFormat="1" ht="16.9" customHeight="1">
      <c r="B1074" s="33"/>
      <c r="C1074" s="197" t="s">
        <v>19</v>
      </c>
      <c r="D1074" s="197" t="s">
        <v>1965</v>
      </c>
      <c r="E1074" s="18" t="s">
        <v>19</v>
      </c>
      <c r="F1074" s="198">
        <v>0</v>
      </c>
      <c r="H1074" s="33"/>
    </row>
    <row r="1075" spans="2:8" s="1" customFormat="1" ht="16.9" customHeight="1">
      <c r="B1075" s="33"/>
      <c r="C1075" s="197" t="s">
        <v>19</v>
      </c>
      <c r="D1075" s="197" t="s">
        <v>2110</v>
      </c>
      <c r="E1075" s="18" t="s">
        <v>19</v>
      </c>
      <c r="F1075" s="198">
        <v>17.493</v>
      </c>
      <c r="H1075" s="33"/>
    </row>
    <row r="1076" spans="2:8" s="1" customFormat="1" ht="16.9" customHeight="1">
      <c r="B1076" s="33"/>
      <c r="C1076" s="197" t="s">
        <v>19</v>
      </c>
      <c r="D1076" s="197" t="s">
        <v>2111</v>
      </c>
      <c r="E1076" s="18" t="s">
        <v>19</v>
      </c>
      <c r="F1076" s="198">
        <v>10.188</v>
      </c>
      <c r="H1076" s="33"/>
    </row>
    <row r="1077" spans="2:8" s="1" customFormat="1" ht="16.9" customHeight="1">
      <c r="B1077" s="33"/>
      <c r="C1077" s="197" t="s">
        <v>19</v>
      </c>
      <c r="D1077" s="197" t="s">
        <v>2112</v>
      </c>
      <c r="E1077" s="18" t="s">
        <v>19</v>
      </c>
      <c r="F1077" s="198">
        <v>12.751</v>
      </c>
      <c r="H1077" s="33"/>
    </row>
    <row r="1078" spans="2:8" s="1" customFormat="1" ht="16.9" customHeight="1">
      <c r="B1078" s="33"/>
      <c r="C1078" s="197" t="s">
        <v>19</v>
      </c>
      <c r="D1078" s="197" t="s">
        <v>1967</v>
      </c>
      <c r="E1078" s="18" t="s">
        <v>19</v>
      </c>
      <c r="F1078" s="198">
        <v>0</v>
      </c>
      <c r="H1078" s="33"/>
    </row>
    <row r="1079" spans="2:8" s="1" customFormat="1" ht="16.9" customHeight="1">
      <c r="B1079" s="33"/>
      <c r="C1079" s="197" t="s">
        <v>19</v>
      </c>
      <c r="D1079" s="197" t="s">
        <v>2113</v>
      </c>
      <c r="E1079" s="18" t="s">
        <v>19</v>
      </c>
      <c r="F1079" s="198">
        <v>7.986</v>
      </c>
      <c r="H1079" s="33"/>
    </row>
    <row r="1080" spans="2:8" s="1" customFormat="1" ht="16.9" customHeight="1">
      <c r="B1080" s="33"/>
      <c r="C1080" s="197" t="s">
        <v>19</v>
      </c>
      <c r="D1080" s="197" t="s">
        <v>2114</v>
      </c>
      <c r="E1080" s="18" t="s">
        <v>19</v>
      </c>
      <c r="F1080" s="198">
        <v>5.204</v>
      </c>
      <c r="H1080" s="33"/>
    </row>
    <row r="1081" spans="2:8" s="1" customFormat="1" ht="16.9" customHeight="1">
      <c r="B1081" s="33"/>
      <c r="C1081" s="197" t="s">
        <v>19</v>
      </c>
      <c r="D1081" s="197" t="s">
        <v>2115</v>
      </c>
      <c r="E1081" s="18" t="s">
        <v>19</v>
      </c>
      <c r="F1081" s="198">
        <v>18.258</v>
      </c>
      <c r="H1081" s="33"/>
    </row>
    <row r="1082" spans="2:8" s="1" customFormat="1" ht="16.9" customHeight="1">
      <c r="B1082" s="33"/>
      <c r="C1082" s="197" t="s">
        <v>19</v>
      </c>
      <c r="D1082" s="197" t="s">
        <v>2013</v>
      </c>
      <c r="E1082" s="18" t="s">
        <v>19</v>
      </c>
      <c r="F1082" s="198">
        <v>0</v>
      </c>
      <c r="H1082" s="33"/>
    </row>
    <row r="1083" spans="2:8" s="1" customFormat="1" ht="16.9" customHeight="1">
      <c r="B1083" s="33"/>
      <c r="C1083" s="197" t="s">
        <v>19</v>
      </c>
      <c r="D1083" s="197" t="s">
        <v>2116</v>
      </c>
      <c r="E1083" s="18" t="s">
        <v>19</v>
      </c>
      <c r="F1083" s="198">
        <v>11.258</v>
      </c>
      <c r="H1083" s="33"/>
    </row>
    <row r="1084" spans="2:8" s="1" customFormat="1" ht="16.9" customHeight="1">
      <c r="B1084" s="33"/>
      <c r="C1084" s="197" t="s">
        <v>19</v>
      </c>
      <c r="D1084" s="197" t="s">
        <v>2017</v>
      </c>
      <c r="E1084" s="18" t="s">
        <v>19</v>
      </c>
      <c r="F1084" s="198">
        <v>0</v>
      </c>
      <c r="H1084" s="33"/>
    </row>
    <row r="1085" spans="2:8" s="1" customFormat="1" ht="16.9" customHeight="1">
      <c r="B1085" s="33"/>
      <c r="C1085" s="197" t="s">
        <v>19</v>
      </c>
      <c r="D1085" s="197" t="s">
        <v>2117</v>
      </c>
      <c r="E1085" s="18" t="s">
        <v>19</v>
      </c>
      <c r="F1085" s="198">
        <v>17.578</v>
      </c>
      <c r="H1085" s="33"/>
    </row>
    <row r="1086" spans="2:8" s="1" customFormat="1" ht="16.9" customHeight="1">
      <c r="B1086" s="33"/>
      <c r="C1086" s="197" t="s">
        <v>19</v>
      </c>
      <c r="D1086" s="197" t="s">
        <v>2021</v>
      </c>
      <c r="E1086" s="18" t="s">
        <v>19</v>
      </c>
      <c r="F1086" s="198">
        <v>0</v>
      </c>
      <c r="H1086" s="33"/>
    </row>
    <row r="1087" spans="2:8" s="1" customFormat="1" ht="16.9" customHeight="1">
      <c r="B1087" s="33"/>
      <c r="C1087" s="197" t="s">
        <v>19</v>
      </c>
      <c r="D1087" s="197" t="s">
        <v>2118</v>
      </c>
      <c r="E1087" s="18" t="s">
        <v>19</v>
      </c>
      <c r="F1087" s="198">
        <v>12.776</v>
      </c>
      <c r="H1087" s="33"/>
    </row>
    <row r="1088" spans="2:8" s="1" customFormat="1" ht="16.9" customHeight="1">
      <c r="B1088" s="33"/>
      <c r="C1088" s="197" t="s">
        <v>19</v>
      </c>
      <c r="D1088" s="197" t="s">
        <v>2029</v>
      </c>
      <c r="E1088" s="18" t="s">
        <v>19</v>
      </c>
      <c r="F1088" s="198">
        <v>0</v>
      </c>
      <c r="H1088" s="33"/>
    </row>
    <row r="1089" spans="2:8" s="1" customFormat="1" ht="16.9" customHeight="1">
      <c r="B1089" s="33"/>
      <c r="C1089" s="197" t="s">
        <v>19</v>
      </c>
      <c r="D1089" s="197" t="s">
        <v>2119</v>
      </c>
      <c r="E1089" s="18" t="s">
        <v>19</v>
      </c>
      <c r="F1089" s="198">
        <v>13.603</v>
      </c>
      <c r="H1089" s="33"/>
    </row>
    <row r="1090" spans="2:8" s="1" customFormat="1" ht="16.9" customHeight="1">
      <c r="B1090" s="33"/>
      <c r="C1090" s="197" t="s">
        <v>19</v>
      </c>
      <c r="D1090" s="197" t="s">
        <v>2031</v>
      </c>
      <c r="E1090" s="18" t="s">
        <v>19</v>
      </c>
      <c r="F1090" s="198">
        <v>0</v>
      </c>
      <c r="H1090" s="33"/>
    </row>
    <row r="1091" spans="2:8" s="1" customFormat="1" ht="16.9" customHeight="1">
      <c r="B1091" s="33"/>
      <c r="C1091" s="197" t="s">
        <v>19</v>
      </c>
      <c r="D1091" s="197" t="s">
        <v>2120</v>
      </c>
      <c r="E1091" s="18" t="s">
        <v>19</v>
      </c>
      <c r="F1091" s="198">
        <v>8.629</v>
      </c>
      <c r="H1091" s="33"/>
    </row>
    <row r="1092" spans="2:8" s="1" customFormat="1" ht="16.9" customHeight="1">
      <c r="B1092" s="33"/>
      <c r="C1092" s="197" t="s">
        <v>19</v>
      </c>
      <c r="D1092" s="197" t="s">
        <v>2067</v>
      </c>
      <c r="E1092" s="18" t="s">
        <v>19</v>
      </c>
      <c r="F1092" s="198">
        <v>0</v>
      </c>
      <c r="H1092" s="33"/>
    </row>
    <row r="1093" spans="2:8" s="1" customFormat="1" ht="16.9" customHeight="1">
      <c r="B1093" s="33"/>
      <c r="C1093" s="197" t="s">
        <v>19</v>
      </c>
      <c r="D1093" s="197" t="s">
        <v>2121</v>
      </c>
      <c r="E1093" s="18" t="s">
        <v>19</v>
      </c>
      <c r="F1093" s="198">
        <v>2.74</v>
      </c>
      <c r="H1093" s="33"/>
    </row>
    <row r="1094" spans="2:8" s="1" customFormat="1" ht="16.9" customHeight="1">
      <c r="B1094" s="33"/>
      <c r="C1094" s="197" t="s">
        <v>19</v>
      </c>
      <c r="D1094" s="197" t="s">
        <v>2122</v>
      </c>
      <c r="E1094" s="18" t="s">
        <v>19</v>
      </c>
      <c r="F1094" s="198">
        <v>2.36</v>
      </c>
      <c r="H1094" s="33"/>
    </row>
    <row r="1095" spans="2:8" s="1" customFormat="1" ht="16.9" customHeight="1">
      <c r="B1095" s="33"/>
      <c r="C1095" s="197" t="s">
        <v>19</v>
      </c>
      <c r="D1095" s="197" t="s">
        <v>2123</v>
      </c>
      <c r="E1095" s="18" t="s">
        <v>19</v>
      </c>
      <c r="F1095" s="198">
        <v>3.1</v>
      </c>
      <c r="H1095" s="33"/>
    </row>
    <row r="1096" spans="2:8" s="1" customFormat="1" ht="16.9" customHeight="1">
      <c r="B1096" s="33"/>
      <c r="C1096" s="197" t="s">
        <v>19</v>
      </c>
      <c r="D1096" s="197" t="s">
        <v>2124</v>
      </c>
      <c r="E1096" s="18" t="s">
        <v>19</v>
      </c>
      <c r="F1096" s="198">
        <v>2.86</v>
      </c>
      <c r="H1096" s="33"/>
    </row>
    <row r="1097" spans="2:8" s="1" customFormat="1" ht="16.9" customHeight="1">
      <c r="B1097" s="33"/>
      <c r="C1097" s="197" t="s">
        <v>19</v>
      </c>
      <c r="D1097" s="197" t="s">
        <v>2125</v>
      </c>
      <c r="E1097" s="18" t="s">
        <v>19</v>
      </c>
      <c r="F1097" s="198">
        <v>3.32</v>
      </c>
      <c r="H1097" s="33"/>
    </row>
    <row r="1098" spans="2:8" s="1" customFormat="1" ht="16.9" customHeight="1">
      <c r="B1098" s="33"/>
      <c r="C1098" s="197" t="s">
        <v>1901</v>
      </c>
      <c r="D1098" s="197" t="s">
        <v>206</v>
      </c>
      <c r="E1098" s="18" t="s">
        <v>19</v>
      </c>
      <c r="F1098" s="198">
        <v>150.104</v>
      </c>
      <c r="H1098" s="33"/>
    </row>
    <row r="1099" spans="2:8" s="1" customFormat="1" ht="16.9" customHeight="1">
      <c r="B1099" s="33"/>
      <c r="C1099" s="199" t="s">
        <v>2950</v>
      </c>
      <c r="H1099" s="33"/>
    </row>
    <row r="1100" spans="2:8" s="1" customFormat="1" ht="16.9" customHeight="1">
      <c r="B1100" s="33"/>
      <c r="C1100" s="197" t="s">
        <v>2105</v>
      </c>
      <c r="D1100" s="197" t="s">
        <v>2106</v>
      </c>
      <c r="E1100" s="18" t="s">
        <v>123</v>
      </c>
      <c r="F1100" s="198">
        <v>150.104</v>
      </c>
      <c r="H1100" s="33"/>
    </row>
    <row r="1101" spans="2:8" s="1" customFormat="1" ht="16.9" customHeight="1">
      <c r="B1101" s="33"/>
      <c r="C1101" s="197" t="s">
        <v>2131</v>
      </c>
      <c r="D1101" s="197" t="s">
        <v>2132</v>
      </c>
      <c r="E1101" s="18" t="s">
        <v>123</v>
      </c>
      <c r="F1101" s="198">
        <v>150.104</v>
      </c>
      <c r="H1101" s="33"/>
    </row>
    <row r="1102" spans="2:8" s="1" customFormat="1" ht="16.9" customHeight="1">
      <c r="B1102" s="33"/>
      <c r="C1102" s="193" t="s">
        <v>144</v>
      </c>
      <c r="D1102" s="194" t="s">
        <v>145</v>
      </c>
      <c r="E1102" s="195" t="s">
        <v>146</v>
      </c>
      <c r="F1102" s="196">
        <v>4</v>
      </c>
      <c r="H1102" s="33"/>
    </row>
    <row r="1103" spans="2:8" s="1" customFormat="1" ht="16.9" customHeight="1">
      <c r="B1103" s="33"/>
      <c r="C1103" s="197" t="s">
        <v>19</v>
      </c>
      <c r="D1103" s="197" t="s">
        <v>2226</v>
      </c>
      <c r="E1103" s="18" t="s">
        <v>19</v>
      </c>
      <c r="F1103" s="198">
        <v>4</v>
      </c>
      <c r="H1103" s="33"/>
    </row>
    <row r="1104" spans="2:8" s="1" customFormat="1" ht="16.9" customHeight="1">
      <c r="B1104" s="33"/>
      <c r="C1104" s="197" t="s">
        <v>144</v>
      </c>
      <c r="D1104" s="197" t="s">
        <v>206</v>
      </c>
      <c r="E1104" s="18" t="s">
        <v>19</v>
      </c>
      <c r="F1104" s="198">
        <v>4</v>
      </c>
      <c r="H1104" s="33"/>
    </row>
    <row r="1105" spans="2:8" s="1" customFormat="1" ht="16.9" customHeight="1">
      <c r="B1105" s="33"/>
      <c r="C1105" s="199" t="s">
        <v>2950</v>
      </c>
      <c r="H1105" s="33"/>
    </row>
    <row r="1106" spans="2:8" s="1" customFormat="1" ht="16.9" customHeight="1">
      <c r="B1106" s="33"/>
      <c r="C1106" s="197" t="s">
        <v>353</v>
      </c>
      <c r="D1106" s="197" t="s">
        <v>354</v>
      </c>
      <c r="E1106" s="18" t="s">
        <v>146</v>
      </c>
      <c r="F1106" s="198">
        <v>4</v>
      </c>
      <c r="H1106" s="33"/>
    </row>
    <row r="1107" spans="2:8" s="1" customFormat="1" ht="16.9" customHeight="1">
      <c r="B1107" s="33"/>
      <c r="C1107" s="197" t="s">
        <v>347</v>
      </c>
      <c r="D1107" s="197" t="s">
        <v>348</v>
      </c>
      <c r="E1107" s="18" t="s">
        <v>146</v>
      </c>
      <c r="F1107" s="198">
        <v>4</v>
      </c>
      <c r="H1107" s="33"/>
    </row>
    <row r="1108" spans="2:8" s="1" customFormat="1" ht="16.9" customHeight="1">
      <c r="B1108" s="33"/>
      <c r="C1108" s="197" t="s">
        <v>361</v>
      </c>
      <c r="D1108" s="197" t="s">
        <v>362</v>
      </c>
      <c r="E1108" s="18" t="s">
        <v>146</v>
      </c>
      <c r="F1108" s="198">
        <v>4</v>
      </c>
      <c r="H1108" s="33"/>
    </row>
    <row r="1109" spans="2:8" s="1" customFormat="1" ht="16.9" customHeight="1">
      <c r="B1109" s="33"/>
      <c r="C1109" s="197" t="s">
        <v>372</v>
      </c>
      <c r="D1109" s="197" t="s">
        <v>373</v>
      </c>
      <c r="E1109" s="18" t="s">
        <v>146</v>
      </c>
      <c r="F1109" s="198">
        <v>4</v>
      </c>
      <c r="H1109" s="33"/>
    </row>
    <row r="1110" spans="2:8" s="1" customFormat="1" ht="16.9" customHeight="1">
      <c r="B1110" s="33"/>
      <c r="C1110" s="197" t="s">
        <v>378</v>
      </c>
      <c r="D1110" s="197" t="s">
        <v>379</v>
      </c>
      <c r="E1110" s="18" t="s">
        <v>146</v>
      </c>
      <c r="F1110" s="198">
        <v>4</v>
      </c>
      <c r="H1110" s="33"/>
    </row>
    <row r="1111" spans="2:8" s="1" customFormat="1" ht="16.9" customHeight="1">
      <c r="B1111" s="33"/>
      <c r="C1111" s="197" t="s">
        <v>382</v>
      </c>
      <c r="D1111" s="197" t="s">
        <v>383</v>
      </c>
      <c r="E1111" s="18" t="s">
        <v>146</v>
      </c>
      <c r="F1111" s="198">
        <v>4</v>
      </c>
      <c r="H1111" s="33"/>
    </row>
    <row r="1112" spans="2:8" s="1" customFormat="1" ht="16.9" customHeight="1">
      <c r="B1112" s="33"/>
      <c r="C1112" s="197" t="s">
        <v>388</v>
      </c>
      <c r="D1112" s="197" t="s">
        <v>389</v>
      </c>
      <c r="E1112" s="18" t="s">
        <v>146</v>
      </c>
      <c r="F1112" s="198">
        <v>4</v>
      </c>
      <c r="H1112" s="33"/>
    </row>
    <row r="1113" spans="2:8" s="1" customFormat="1" ht="16.9" customHeight="1">
      <c r="B1113" s="33"/>
      <c r="C1113" s="197" t="s">
        <v>401</v>
      </c>
      <c r="D1113" s="197" t="s">
        <v>402</v>
      </c>
      <c r="E1113" s="18" t="s">
        <v>123</v>
      </c>
      <c r="F1113" s="198">
        <v>16</v>
      </c>
      <c r="H1113" s="33"/>
    </row>
    <row r="1114" spans="2:8" s="1" customFormat="1" ht="16.9" customHeight="1">
      <c r="B1114" s="33"/>
      <c r="C1114" s="197" t="s">
        <v>413</v>
      </c>
      <c r="D1114" s="197" t="s">
        <v>414</v>
      </c>
      <c r="E1114" s="18" t="s">
        <v>315</v>
      </c>
      <c r="F1114" s="198">
        <v>1.2</v>
      </c>
      <c r="H1114" s="33"/>
    </row>
    <row r="1115" spans="2:8" s="1" customFormat="1" ht="16.9" customHeight="1">
      <c r="B1115" s="33"/>
      <c r="C1115" s="197" t="s">
        <v>436</v>
      </c>
      <c r="D1115" s="197" t="s">
        <v>437</v>
      </c>
      <c r="E1115" s="18" t="s">
        <v>128</v>
      </c>
      <c r="F1115" s="198">
        <v>28.635</v>
      </c>
      <c r="H1115" s="33"/>
    </row>
    <row r="1116" spans="2:8" s="1" customFormat="1" ht="16.9" customHeight="1">
      <c r="B1116" s="33"/>
      <c r="C1116" s="197" t="s">
        <v>367</v>
      </c>
      <c r="D1116" s="197" t="s">
        <v>368</v>
      </c>
      <c r="E1116" s="18" t="s">
        <v>146</v>
      </c>
      <c r="F1116" s="198">
        <v>12</v>
      </c>
      <c r="H1116" s="33"/>
    </row>
    <row r="1117" spans="2:8" s="1" customFormat="1" ht="16.9" customHeight="1">
      <c r="B1117" s="33"/>
      <c r="C1117" s="193" t="s">
        <v>1904</v>
      </c>
      <c r="D1117" s="194" t="s">
        <v>1905</v>
      </c>
      <c r="E1117" s="195" t="s">
        <v>149</v>
      </c>
      <c r="F1117" s="196">
        <v>99.53</v>
      </c>
      <c r="H1117" s="33"/>
    </row>
    <row r="1118" spans="2:8" s="1" customFormat="1" ht="16.9" customHeight="1">
      <c r="B1118" s="33"/>
      <c r="C1118" s="197" t="s">
        <v>19</v>
      </c>
      <c r="D1118" s="197" t="s">
        <v>2306</v>
      </c>
      <c r="E1118" s="18" t="s">
        <v>19</v>
      </c>
      <c r="F1118" s="198">
        <v>0</v>
      </c>
      <c r="H1118" s="33"/>
    </row>
    <row r="1119" spans="2:8" s="1" customFormat="1" ht="16.9" customHeight="1">
      <c r="B1119" s="33"/>
      <c r="C1119" s="197" t="s">
        <v>19</v>
      </c>
      <c r="D1119" s="197" t="s">
        <v>2307</v>
      </c>
      <c r="E1119" s="18" t="s">
        <v>19</v>
      </c>
      <c r="F1119" s="198">
        <v>5.9</v>
      </c>
      <c r="H1119" s="33"/>
    </row>
    <row r="1120" spans="2:8" s="1" customFormat="1" ht="16.9" customHeight="1">
      <c r="B1120" s="33"/>
      <c r="C1120" s="197" t="s">
        <v>19</v>
      </c>
      <c r="D1120" s="197" t="s">
        <v>2036</v>
      </c>
      <c r="E1120" s="18" t="s">
        <v>19</v>
      </c>
      <c r="F1120" s="198">
        <v>0</v>
      </c>
      <c r="H1120" s="33"/>
    </row>
    <row r="1121" spans="2:8" s="1" customFormat="1" ht="16.9" customHeight="1">
      <c r="B1121" s="33"/>
      <c r="C1121" s="197" t="s">
        <v>19</v>
      </c>
      <c r="D1121" s="197" t="s">
        <v>2308</v>
      </c>
      <c r="E1121" s="18" t="s">
        <v>19</v>
      </c>
      <c r="F1121" s="198">
        <v>3.54</v>
      </c>
      <c r="H1121" s="33"/>
    </row>
    <row r="1122" spans="2:8" s="1" customFormat="1" ht="16.9" customHeight="1">
      <c r="B1122" s="33"/>
      <c r="C1122" s="197" t="s">
        <v>19</v>
      </c>
      <c r="D1122" s="197" t="s">
        <v>2309</v>
      </c>
      <c r="E1122" s="18" t="s">
        <v>19</v>
      </c>
      <c r="F1122" s="198">
        <v>3.75</v>
      </c>
      <c r="H1122" s="33"/>
    </row>
    <row r="1123" spans="2:8" s="1" customFormat="1" ht="16.9" customHeight="1">
      <c r="B1123" s="33"/>
      <c r="C1123" s="197" t="s">
        <v>19</v>
      </c>
      <c r="D1123" s="197" t="s">
        <v>2310</v>
      </c>
      <c r="E1123" s="18" t="s">
        <v>19</v>
      </c>
      <c r="F1123" s="198">
        <v>3.95</v>
      </c>
      <c r="H1123" s="33"/>
    </row>
    <row r="1124" spans="2:8" s="1" customFormat="1" ht="16.9" customHeight="1">
      <c r="B1124" s="33"/>
      <c r="C1124" s="197" t="s">
        <v>19</v>
      </c>
      <c r="D1124" s="197" t="s">
        <v>2311</v>
      </c>
      <c r="E1124" s="18" t="s">
        <v>19</v>
      </c>
      <c r="F1124" s="198">
        <v>4.13</v>
      </c>
      <c r="H1124" s="33"/>
    </row>
    <row r="1125" spans="2:8" s="1" customFormat="1" ht="16.9" customHeight="1">
      <c r="B1125" s="33"/>
      <c r="C1125" s="197" t="s">
        <v>19</v>
      </c>
      <c r="D1125" s="197" t="s">
        <v>2312</v>
      </c>
      <c r="E1125" s="18" t="s">
        <v>19</v>
      </c>
      <c r="F1125" s="198">
        <v>4.13</v>
      </c>
      <c r="H1125" s="33"/>
    </row>
    <row r="1126" spans="2:8" s="1" customFormat="1" ht="16.9" customHeight="1">
      <c r="B1126" s="33"/>
      <c r="C1126" s="197" t="s">
        <v>19</v>
      </c>
      <c r="D1126" s="197" t="s">
        <v>2042</v>
      </c>
      <c r="E1126" s="18" t="s">
        <v>19</v>
      </c>
      <c r="F1126" s="198">
        <v>0</v>
      </c>
      <c r="H1126" s="33"/>
    </row>
    <row r="1127" spans="2:8" s="1" customFormat="1" ht="16.9" customHeight="1">
      <c r="B1127" s="33"/>
      <c r="C1127" s="197" t="s">
        <v>19</v>
      </c>
      <c r="D1127" s="197" t="s">
        <v>2313</v>
      </c>
      <c r="E1127" s="18" t="s">
        <v>19</v>
      </c>
      <c r="F1127" s="198">
        <v>4.3</v>
      </c>
      <c r="H1127" s="33"/>
    </row>
    <row r="1128" spans="2:8" s="1" customFormat="1" ht="16.9" customHeight="1">
      <c r="B1128" s="33"/>
      <c r="C1128" s="197" t="s">
        <v>19</v>
      </c>
      <c r="D1128" s="197" t="s">
        <v>2314</v>
      </c>
      <c r="E1128" s="18" t="s">
        <v>19</v>
      </c>
      <c r="F1128" s="198">
        <v>4.96</v>
      </c>
      <c r="H1128" s="33"/>
    </row>
    <row r="1129" spans="2:8" s="1" customFormat="1" ht="16.9" customHeight="1">
      <c r="B1129" s="33"/>
      <c r="C1129" s="197" t="s">
        <v>19</v>
      </c>
      <c r="D1129" s="197" t="s">
        <v>2315</v>
      </c>
      <c r="E1129" s="18" t="s">
        <v>19</v>
      </c>
      <c r="F1129" s="198">
        <v>2.97</v>
      </c>
      <c r="H1129" s="33"/>
    </row>
    <row r="1130" spans="2:8" s="1" customFormat="1" ht="16.9" customHeight="1">
      <c r="B1130" s="33"/>
      <c r="C1130" s="197" t="s">
        <v>19</v>
      </c>
      <c r="D1130" s="197" t="s">
        <v>2316</v>
      </c>
      <c r="E1130" s="18" t="s">
        <v>19</v>
      </c>
      <c r="F1130" s="198">
        <v>4.08</v>
      </c>
      <c r="H1130" s="33"/>
    </row>
    <row r="1131" spans="2:8" s="1" customFormat="1" ht="16.9" customHeight="1">
      <c r="B1131" s="33"/>
      <c r="C1131" s="197" t="s">
        <v>19</v>
      </c>
      <c r="D1131" s="197" t="s">
        <v>2317</v>
      </c>
      <c r="E1131" s="18" t="s">
        <v>19</v>
      </c>
      <c r="F1131" s="198">
        <v>4.05</v>
      </c>
      <c r="H1131" s="33"/>
    </row>
    <row r="1132" spans="2:8" s="1" customFormat="1" ht="16.9" customHeight="1">
      <c r="B1132" s="33"/>
      <c r="C1132" s="197" t="s">
        <v>19</v>
      </c>
      <c r="D1132" s="197" t="s">
        <v>2048</v>
      </c>
      <c r="E1132" s="18" t="s">
        <v>19</v>
      </c>
      <c r="F1132" s="198">
        <v>0</v>
      </c>
      <c r="H1132" s="33"/>
    </row>
    <row r="1133" spans="2:8" s="1" customFormat="1" ht="16.9" customHeight="1">
      <c r="B1133" s="33"/>
      <c r="C1133" s="197" t="s">
        <v>19</v>
      </c>
      <c r="D1133" s="197" t="s">
        <v>2318</v>
      </c>
      <c r="E1133" s="18" t="s">
        <v>19</v>
      </c>
      <c r="F1133" s="198">
        <v>4.03</v>
      </c>
      <c r="H1133" s="33"/>
    </row>
    <row r="1134" spans="2:8" s="1" customFormat="1" ht="16.9" customHeight="1">
      <c r="B1134" s="33"/>
      <c r="C1134" s="197" t="s">
        <v>19</v>
      </c>
      <c r="D1134" s="197" t="s">
        <v>2319</v>
      </c>
      <c r="E1134" s="18" t="s">
        <v>19</v>
      </c>
      <c r="F1134" s="198">
        <v>4.03</v>
      </c>
      <c r="H1134" s="33"/>
    </row>
    <row r="1135" spans="2:8" s="1" customFormat="1" ht="16.9" customHeight="1">
      <c r="B1135" s="33"/>
      <c r="C1135" s="197" t="s">
        <v>19</v>
      </c>
      <c r="D1135" s="197" t="s">
        <v>2320</v>
      </c>
      <c r="E1135" s="18" t="s">
        <v>19</v>
      </c>
      <c r="F1135" s="198">
        <v>4.03</v>
      </c>
      <c r="H1135" s="33"/>
    </row>
    <row r="1136" spans="2:8" s="1" customFormat="1" ht="16.9" customHeight="1">
      <c r="B1136" s="33"/>
      <c r="C1136" s="197" t="s">
        <v>19</v>
      </c>
      <c r="D1136" s="197" t="s">
        <v>2052</v>
      </c>
      <c r="E1136" s="18" t="s">
        <v>19</v>
      </c>
      <c r="F1136" s="198">
        <v>0</v>
      </c>
      <c r="H1136" s="33"/>
    </row>
    <row r="1137" spans="2:8" s="1" customFormat="1" ht="16.9" customHeight="1">
      <c r="B1137" s="33"/>
      <c r="C1137" s="197" t="s">
        <v>19</v>
      </c>
      <c r="D1137" s="197" t="s">
        <v>2321</v>
      </c>
      <c r="E1137" s="18" t="s">
        <v>19</v>
      </c>
      <c r="F1137" s="198">
        <v>3.96</v>
      </c>
      <c r="H1137" s="33"/>
    </row>
    <row r="1138" spans="2:8" s="1" customFormat="1" ht="16.9" customHeight="1">
      <c r="B1138" s="33"/>
      <c r="C1138" s="197" t="s">
        <v>19</v>
      </c>
      <c r="D1138" s="197" t="s">
        <v>2322</v>
      </c>
      <c r="E1138" s="18" t="s">
        <v>19</v>
      </c>
      <c r="F1138" s="198">
        <v>3.6</v>
      </c>
      <c r="H1138" s="33"/>
    </row>
    <row r="1139" spans="2:8" s="1" customFormat="1" ht="16.9" customHeight="1">
      <c r="B1139" s="33"/>
      <c r="C1139" s="197" t="s">
        <v>19</v>
      </c>
      <c r="D1139" s="197" t="s">
        <v>2055</v>
      </c>
      <c r="E1139" s="18" t="s">
        <v>19</v>
      </c>
      <c r="F1139" s="198">
        <v>0</v>
      </c>
      <c r="H1139" s="33"/>
    </row>
    <row r="1140" spans="2:8" s="1" customFormat="1" ht="16.9" customHeight="1">
      <c r="B1140" s="33"/>
      <c r="C1140" s="197" t="s">
        <v>19</v>
      </c>
      <c r="D1140" s="197" t="s">
        <v>2323</v>
      </c>
      <c r="E1140" s="18" t="s">
        <v>19</v>
      </c>
      <c r="F1140" s="198">
        <v>3.84</v>
      </c>
      <c r="H1140" s="33"/>
    </row>
    <row r="1141" spans="2:8" s="1" customFormat="1" ht="16.9" customHeight="1">
      <c r="B1141" s="33"/>
      <c r="C1141" s="197" t="s">
        <v>19</v>
      </c>
      <c r="D1141" s="197" t="s">
        <v>2324</v>
      </c>
      <c r="E1141" s="18" t="s">
        <v>19</v>
      </c>
      <c r="F1141" s="198">
        <v>3.89</v>
      </c>
      <c r="H1141" s="33"/>
    </row>
    <row r="1142" spans="2:8" s="1" customFormat="1" ht="16.9" customHeight="1">
      <c r="B1142" s="33"/>
      <c r="C1142" s="197" t="s">
        <v>19</v>
      </c>
      <c r="D1142" s="197" t="s">
        <v>2325</v>
      </c>
      <c r="E1142" s="18" t="s">
        <v>19</v>
      </c>
      <c r="F1142" s="198">
        <v>4.11</v>
      </c>
      <c r="H1142" s="33"/>
    </row>
    <row r="1143" spans="2:8" s="1" customFormat="1" ht="16.9" customHeight="1">
      <c r="B1143" s="33"/>
      <c r="C1143" s="197" t="s">
        <v>19</v>
      </c>
      <c r="D1143" s="197" t="s">
        <v>2326</v>
      </c>
      <c r="E1143" s="18" t="s">
        <v>19</v>
      </c>
      <c r="F1143" s="198">
        <v>4.25</v>
      </c>
      <c r="H1143" s="33"/>
    </row>
    <row r="1144" spans="2:8" s="1" customFormat="1" ht="16.9" customHeight="1">
      <c r="B1144" s="33"/>
      <c r="C1144" s="197" t="s">
        <v>19</v>
      </c>
      <c r="D1144" s="197" t="s">
        <v>2060</v>
      </c>
      <c r="E1144" s="18" t="s">
        <v>19</v>
      </c>
      <c r="F1144" s="198">
        <v>0</v>
      </c>
      <c r="H1144" s="33"/>
    </row>
    <row r="1145" spans="2:8" s="1" customFormat="1" ht="16.9" customHeight="1">
      <c r="B1145" s="33"/>
      <c r="C1145" s="197" t="s">
        <v>19</v>
      </c>
      <c r="D1145" s="197" t="s">
        <v>2327</v>
      </c>
      <c r="E1145" s="18" t="s">
        <v>19</v>
      </c>
      <c r="F1145" s="198">
        <v>3.9</v>
      </c>
      <c r="H1145" s="33"/>
    </row>
    <row r="1146" spans="2:8" s="1" customFormat="1" ht="16.9" customHeight="1">
      <c r="B1146" s="33"/>
      <c r="C1146" s="197" t="s">
        <v>19</v>
      </c>
      <c r="D1146" s="197" t="s">
        <v>2328</v>
      </c>
      <c r="E1146" s="18" t="s">
        <v>19</v>
      </c>
      <c r="F1146" s="198">
        <v>4.2</v>
      </c>
      <c r="H1146" s="33"/>
    </row>
    <row r="1147" spans="2:8" s="1" customFormat="1" ht="16.9" customHeight="1">
      <c r="B1147" s="33"/>
      <c r="C1147" s="197" t="s">
        <v>19</v>
      </c>
      <c r="D1147" s="197" t="s">
        <v>2329</v>
      </c>
      <c r="E1147" s="18" t="s">
        <v>19</v>
      </c>
      <c r="F1147" s="198">
        <v>1.5</v>
      </c>
      <c r="H1147" s="33"/>
    </row>
    <row r="1148" spans="2:8" s="1" customFormat="1" ht="16.9" customHeight="1">
      <c r="B1148" s="33"/>
      <c r="C1148" s="197" t="s">
        <v>19</v>
      </c>
      <c r="D1148" s="197" t="s">
        <v>2064</v>
      </c>
      <c r="E1148" s="18" t="s">
        <v>19</v>
      </c>
      <c r="F1148" s="198">
        <v>0</v>
      </c>
      <c r="H1148" s="33"/>
    </row>
    <row r="1149" spans="2:8" s="1" customFormat="1" ht="16.9" customHeight="1">
      <c r="B1149" s="33"/>
      <c r="C1149" s="197" t="s">
        <v>19</v>
      </c>
      <c r="D1149" s="197" t="s">
        <v>2330</v>
      </c>
      <c r="E1149" s="18" t="s">
        <v>19</v>
      </c>
      <c r="F1149" s="198">
        <v>4.22</v>
      </c>
      <c r="H1149" s="33"/>
    </row>
    <row r="1150" spans="2:8" s="1" customFormat="1" ht="16.9" customHeight="1">
      <c r="B1150" s="33"/>
      <c r="C1150" s="197" t="s">
        <v>19</v>
      </c>
      <c r="D1150" s="197" t="s">
        <v>2331</v>
      </c>
      <c r="E1150" s="18" t="s">
        <v>19</v>
      </c>
      <c r="F1150" s="198">
        <v>4.21</v>
      </c>
      <c r="H1150" s="33"/>
    </row>
    <row r="1151" spans="2:8" s="1" customFormat="1" ht="16.9" customHeight="1">
      <c r="B1151" s="33"/>
      <c r="C1151" s="197" t="s">
        <v>1904</v>
      </c>
      <c r="D1151" s="197" t="s">
        <v>206</v>
      </c>
      <c r="E1151" s="18" t="s">
        <v>19</v>
      </c>
      <c r="F1151" s="198">
        <v>99.53</v>
      </c>
      <c r="H1151" s="33"/>
    </row>
    <row r="1152" spans="2:8" s="1" customFormat="1" ht="16.9" customHeight="1">
      <c r="B1152" s="33"/>
      <c r="C1152" s="199" t="s">
        <v>2950</v>
      </c>
      <c r="H1152" s="33"/>
    </row>
    <row r="1153" spans="2:8" s="1" customFormat="1" ht="16.9" customHeight="1">
      <c r="B1153" s="33"/>
      <c r="C1153" s="197" t="s">
        <v>2301</v>
      </c>
      <c r="D1153" s="197" t="s">
        <v>2302</v>
      </c>
      <c r="E1153" s="18" t="s">
        <v>149</v>
      </c>
      <c r="F1153" s="198">
        <v>105.43</v>
      </c>
      <c r="H1153" s="33"/>
    </row>
    <row r="1154" spans="2:8" s="1" customFormat="1" ht="16.9" customHeight="1">
      <c r="B1154" s="33"/>
      <c r="C1154" s="197" t="s">
        <v>281</v>
      </c>
      <c r="D1154" s="197" t="s">
        <v>282</v>
      </c>
      <c r="E1154" s="18" t="s">
        <v>128</v>
      </c>
      <c r="F1154" s="198">
        <v>155.914</v>
      </c>
      <c r="H1154" s="33"/>
    </row>
    <row r="1155" spans="2:8" s="1" customFormat="1" ht="16.9" customHeight="1">
      <c r="B1155" s="33"/>
      <c r="C1155" s="197" t="s">
        <v>465</v>
      </c>
      <c r="D1155" s="197" t="s">
        <v>466</v>
      </c>
      <c r="E1155" s="18" t="s">
        <v>128</v>
      </c>
      <c r="F1155" s="198">
        <v>34.013</v>
      </c>
      <c r="H1155" s="33"/>
    </row>
    <row r="1156" spans="2:8" s="1" customFormat="1" ht="16.9" customHeight="1">
      <c r="B1156" s="33"/>
      <c r="C1156" s="197" t="s">
        <v>2379</v>
      </c>
      <c r="D1156" s="197" t="s">
        <v>2380</v>
      </c>
      <c r="E1156" s="18" t="s">
        <v>149</v>
      </c>
      <c r="F1156" s="198">
        <v>99.53</v>
      </c>
      <c r="H1156" s="33"/>
    </row>
    <row r="1157" spans="2:8" s="1" customFormat="1" ht="16.9" customHeight="1">
      <c r="B1157" s="33"/>
      <c r="C1157" s="197" t="s">
        <v>675</v>
      </c>
      <c r="D1157" s="197" t="s">
        <v>676</v>
      </c>
      <c r="E1157" s="18" t="s">
        <v>149</v>
      </c>
      <c r="F1157" s="198">
        <v>371.53</v>
      </c>
      <c r="H1157" s="33"/>
    </row>
    <row r="1158" spans="2:8" s="1" customFormat="1" ht="16.9" customHeight="1">
      <c r="B1158" s="33"/>
      <c r="C1158" s="193" t="s">
        <v>147</v>
      </c>
      <c r="D1158" s="194" t="s">
        <v>1907</v>
      </c>
      <c r="E1158" s="195" t="s">
        <v>149</v>
      </c>
      <c r="F1158" s="196">
        <v>272</v>
      </c>
      <c r="H1158" s="33"/>
    </row>
    <row r="1159" spans="2:8" s="1" customFormat="1" ht="16.9" customHeight="1">
      <c r="B1159" s="33"/>
      <c r="C1159" s="197" t="s">
        <v>19</v>
      </c>
      <c r="D1159" s="197" t="s">
        <v>2306</v>
      </c>
      <c r="E1159" s="18" t="s">
        <v>19</v>
      </c>
      <c r="F1159" s="198">
        <v>0</v>
      </c>
      <c r="H1159" s="33"/>
    </row>
    <row r="1160" spans="2:8" s="1" customFormat="1" ht="16.9" customHeight="1">
      <c r="B1160" s="33"/>
      <c r="C1160" s="197" t="s">
        <v>19</v>
      </c>
      <c r="D1160" s="197" t="s">
        <v>2334</v>
      </c>
      <c r="E1160" s="18" t="s">
        <v>19</v>
      </c>
      <c r="F1160" s="198">
        <v>45.1</v>
      </c>
      <c r="H1160" s="33"/>
    </row>
    <row r="1161" spans="2:8" s="1" customFormat="1" ht="16.9" customHeight="1">
      <c r="B1161" s="33"/>
      <c r="C1161" s="197" t="s">
        <v>19</v>
      </c>
      <c r="D1161" s="197" t="s">
        <v>2335</v>
      </c>
      <c r="E1161" s="18" t="s">
        <v>19</v>
      </c>
      <c r="F1161" s="198">
        <v>27.9</v>
      </c>
      <c r="H1161" s="33"/>
    </row>
    <row r="1162" spans="2:8" s="1" customFormat="1" ht="16.9" customHeight="1">
      <c r="B1162" s="33"/>
      <c r="C1162" s="197" t="s">
        <v>19</v>
      </c>
      <c r="D1162" s="197" t="s">
        <v>2336</v>
      </c>
      <c r="E1162" s="18" t="s">
        <v>19</v>
      </c>
      <c r="F1162" s="198">
        <v>45</v>
      </c>
      <c r="H1162" s="33"/>
    </row>
    <row r="1163" spans="2:8" s="1" customFormat="1" ht="16.9" customHeight="1">
      <c r="B1163" s="33"/>
      <c r="C1163" s="197" t="s">
        <v>19</v>
      </c>
      <c r="D1163" s="197" t="s">
        <v>2337</v>
      </c>
      <c r="E1163" s="18" t="s">
        <v>19</v>
      </c>
      <c r="F1163" s="198">
        <v>21</v>
      </c>
      <c r="H1163" s="33"/>
    </row>
    <row r="1164" spans="2:8" s="1" customFormat="1" ht="16.9" customHeight="1">
      <c r="B1164" s="33"/>
      <c r="C1164" s="197" t="s">
        <v>19</v>
      </c>
      <c r="D1164" s="197" t="s">
        <v>2338</v>
      </c>
      <c r="E1164" s="18" t="s">
        <v>19</v>
      </c>
      <c r="F1164" s="198">
        <v>18.5</v>
      </c>
      <c r="H1164" s="33"/>
    </row>
    <row r="1165" spans="2:8" s="1" customFormat="1" ht="16.9" customHeight="1">
      <c r="B1165" s="33"/>
      <c r="C1165" s="197" t="s">
        <v>19</v>
      </c>
      <c r="D1165" s="197" t="s">
        <v>2339</v>
      </c>
      <c r="E1165" s="18" t="s">
        <v>19</v>
      </c>
      <c r="F1165" s="198">
        <v>22.3</v>
      </c>
      <c r="H1165" s="33"/>
    </row>
    <row r="1166" spans="2:8" s="1" customFormat="1" ht="16.9" customHeight="1">
      <c r="B1166" s="33"/>
      <c r="C1166" s="197" t="s">
        <v>19</v>
      </c>
      <c r="D1166" s="197" t="s">
        <v>2340</v>
      </c>
      <c r="E1166" s="18" t="s">
        <v>19</v>
      </c>
      <c r="F1166" s="198">
        <v>47.8</v>
      </c>
      <c r="H1166" s="33"/>
    </row>
    <row r="1167" spans="2:8" s="1" customFormat="1" ht="16.9" customHeight="1">
      <c r="B1167" s="33"/>
      <c r="C1167" s="197" t="s">
        <v>19</v>
      </c>
      <c r="D1167" s="197" t="s">
        <v>2341</v>
      </c>
      <c r="E1167" s="18" t="s">
        <v>19</v>
      </c>
      <c r="F1167" s="198">
        <v>26.5</v>
      </c>
      <c r="H1167" s="33"/>
    </row>
    <row r="1168" spans="2:8" s="1" customFormat="1" ht="16.9" customHeight="1">
      <c r="B1168" s="33"/>
      <c r="C1168" s="197" t="s">
        <v>19</v>
      </c>
      <c r="D1168" s="197" t="s">
        <v>2342</v>
      </c>
      <c r="E1168" s="18" t="s">
        <v>19</v>
      </c>
      <c r="F1168" s="198">
        <v>17.9</v>
      </c>
      <c r="H1168" s="33"/>
    </row>
    <row r="1169" spans="2:8" s="1" customFormat="1" ht="16.9" customHeight="1">
      <c r="B1169" s="33"/>
      <c r="C1169" s="197" t="s">
        <v>147</v>
      </c>
      <c r="D1169" s="197" t="s">
        <v>206</v>
      </c>
      <c r="E1169" s="18" t="s">
        <v>19</v>
      </c>
      <c r="F1169" s="198">
        <v>272</v>
      </c>
      <c r="H1169" s="33"/>
    </row>
    <row r="1170" spans="2:8" s="1" customFormat="1" ht="16.9" customHeight="1">
      <c r="B1170" s="33"/>
      <c r="C1170" s="199" t="s">
        <v>2950</v>
      </c>
      <c r="H1170" s="33"/>
    </row>
    <row r="1171" spans="2:8" s="1" customFormat="1" ht="16.9" customHeight="1">
      <c r="B1171" s="33"/>
      <c r="C1171" s="197" t="s">
        <v>537</v>
      </c>
      <c r="D1171" s="197" t="s">
        <v>538</v>
      </c>
      <c r="E1171" s="18" t="s">
        <v>149</v>
      </c>
      <c r="F1171" s="198">
        <v>272</v>
      </c>
      <c r="H1171" s="33"/>
    </row>
    <row r="1172" spans="2:8" s="1" customFormat="1" ht="16.9" customHeight="1">
      <c r="B1172" s="33"/>
      <c r="C1172" s="197" t="s">
        <v>281</v>
      </c>
      <c r="D1172" s="197" t="s">
        <v>282</v>
      </c>
      <c r="E1172" s="18" t="s">
        <v>128</v>
      </c>
      <c r="F1172" s="198">
        <v>155.914</v>
      </c>
      <c r="H1172" s="33"/>
    </row>
    <row r="1173" spans="2:8" s="1" customFormat="1" ht="16.9" customHeight="1">
      <c r="B1173" s="33"/>
      <c r="C1173" s="197" t="s">
        <v>465</v>
      </c>
      <c r="D1173" s="197" t="s">
        <v>466</v>
      </c>
      <c r="E1173" s="18" t="s">
        <v>128</v>
      </c>
      <c r="F1173" s="198">
        <v>34.013</v>
      </c>
      <c r="H1173" s="33"/>
    </row>
    <row r="1174" spans="2:8" s="1" customFormat="1" ht="16.9" customHeight="1">
      <c r="B1174" s="33"/>
      <c r="C1174" s="197" t="s">
        <v>600</v>
      </c>
      <c r="D1174" s="197" t="s">
        <v>601</v>
      </c>
      <c r="E1174" s="18" t="s">
        <v>149</v>
      </c>
      <c r="F1174" s="198">
        <v>272</v>
      </c>
      <c r="H1174" s="33"/>
    </row>
    <row r="1175" spans="2:8" s="1" customFormat="1" ht="16.9" customHeight="1">
      <c r="B1175" s="33"/>
      <c r="C1175" s="197" t="s">
        <v>675</v>
      </c>
      <c r="D1175" s="197" t="s">
        <v>676</v>
      </c>
      <c r="E1175" s="18" t="s">
        <v>149</v>
      </c>
      <c r="F1175" s="198">
        <v>371.53</v>
      </c>
      <c r="H1175" s="33"/>
    </row>
    <row r="1176" spans="2:8" s="1" customFormat="1" ht="16.9" customHeight="1">
      <c r="B1176" s="33"/>
      <c r="C1176" s="193" t="s">
        <v>205</v>
      </c>
      <c r="D1176" s="194" t="s">
        <v>1909</v>
      </c>
      <c r="E1176" s="195" t="s">
        <v>123</v>
      </c>
      <c r="F1176" s="196">
        <v>914.5</v>
      </c>
      <c r="H1176" s="33"/>
    </row>
    <row r="1177" spans="2:8" s="1" customFormat="1" ht="16.9" customHeight="1">
      <c r="B1177" s="33"/>
      <c r="C1177" s="197" t="s">
        <v>19</v>
      </c>
      <c r="D1177" s="197" t="s">
        <v>1924</v>
      </c>
      <c r="E1177" s="18" t="s">
        <v>19</v>
      </c>
      <c r="F1177" s="198">
        <v>0</v>
      </c>
      <c r="H1177" s="33"/>
    </row>
    <row r="1178" spans="2:8" s="1" customFormat="1" ht="16.9" customHeight="1">
      <c r="B1178" s="33"/>
      <c r="C1178" s="197" t="s">
        <v>19</v>
      </c>
      <c r="D1178" s="197" t="s">
        <v>1976</v>
      </c>
      <c r="E1178" s="18" t="s">
        <v>19</v>
      </c>
      <c r="F1178" s="198">
        <v>268.5</v>
      </c>
      <c r="H1178" s="33"/>
    </row>
    <row r="1179" spans="2:8" s="1" customFormat="1" ht="16.9" customHeight="1">
      <c r="B1179" s="33"/>
      <c r="C1179" s="197" t="s">
        <v>19</v>
      </c>
      <c r="D1179" s="197" t="s">
        <v>1977</v>
      </c>
      <c r="E1179" s="18" t="s">
        <v>19</v>
      </c>
      <c r="F1179" s="198">
        <v>151.1</v>
      </c>
      <c r="H1179" s="33"/>
    </row>
    <row r="1180" spans="2:8" s="1" customFormat="1" ht="16.9" customHeight="1">
      <c r="B1180" s="33"/>
      <c r="C1180" s="197" t="s">
        <v>19</v>
      </c>
      <c r="D1180" s="197" t="s">
        <v>1978</v>
      </c>
      <c r="E1180" s="18" t="s">
        <v>19</v>
      </c>
      <c r="F1180" s="198">
        <v>72</v>
      </c>
      <c r="H1180" s="33"/>
    </row>
    <row r="1181" spans="2:8" s="1" customFormat="1" ht="16.9" customHeight="1">
      <c r="B1181" s="33"/>
      <c r="C1181" s="197" t="s">
        <v>19</v>
      </c>
      <c r="D1181" s="197" t="s">
        <v>1979</v>
      </c>
      <c r="E1181" s="18" t="s">
        <v>19</v>
      </c>
      <c r="F1181" s="198">
        <v>73.7</v>
      </c>
      <c r="H1181" s="33"/>
    </row>
    <row r="1182" spans="2:8" s="1" customFormat="1" ht="16.9" customHeight="1">
      <c r="B1182" s="33"/>
      <c r="C1182" s="197" t="s">
        <v>19</v>
      </c>
      <c r="D1182" s="197" t="s">
        <v>1980</v>
      </c>
      <c r="E1182" s="18" t="s">
        <v>19</v>
      </c>
      <c r="F1182" s="198">
        <v>188.2</v>
      </c>
      <c r="H1182" s="33"/>
    </row>
    <row r="1183" spans="2:8" s="1" customFormat="1" ht="16.9" customHeight="1">
      <c r="B1183" s="33"/>
      <c r="C1183" s="197" t="s">
        <v>19</v>
      </c>
      <c r="D1183" s="197" t="s">
        <v>1981</v>
      </c>
      <c r="E1183" s="18" t="s">
        <v>19</v>
      </c>
      <c r="F1183" s="198">
        <v>100.9</v>
      </c>
      <c r="H1183" s="33"/>
    </row>
    <row r="1184" spans="2:8" s="1" customFormat="1" ht="16.9" customHeight="1">
      <c r="B1184" s="33"/>
      <c r="C1184" s="197" t="s">
        <v>19</v>
      </c>
      <c r="D1184" s="197" t="s">
        <v>1982</v>
      </c>
      <c r="E1184" s="18" t="s">
        <v>19</v>
      </c>
      <c r="F1184" s="198">
        <v>60.1</v>
      </c>
      <c r="H1184" s="33"/>
    </row>
    <row r="1185" spans="2:8" s="1" customFormat="1" ht="16.9" customHeight="1">
      <c r="B1185" s="33"/>
      <c r="C1185" s="197" t="s">
        <v>205</v>
      </c>
      <c r="D1185" s="197" t="s">
        <v>206</v>
      </c>
      <c r="E1185" s="18" t="s">
        <v>19</v>
      </c>
      <c r="F1185" s="198">
        <v>914.5</v>
      </c>
      <c r="H1185" s="33"/>
    </row>
    <row r="1186" spans="2:8" s="1" customFormat="1" ht="16.9" customHeight="1">
      <c r="B1186" s="33"/>
      <c r="C1186" s="199" t="s">
        <v>2950</v>
      </c>
      <c r="H1186" s="33"/>
    </row>
    <row r="1187" spans="2:8" s="1" customFormat="1" ht="16.9" customHeight="1">
      <c r="B1187" s="33"/>
      <c r="C1187" s="197" t="s">
        <v>195</v>
      </c>
      <c r="D1187" s="197" t="s">
        <v>196</v>
      </c>
      <c r="E1187" s="18" t="s">
        <v>123</v>
      </c>
      <c r="F1187" s="198">
        <v>914.5</v>
      </c>
      <c r="H1187" s="33"/>
    </row>
    <row r="1188" spans="2:8" s="1" customFormat="1" ht="16.9" customHeight="1">
      <c r="B1188" s="33"/>
      <c r="C1188" s="197" t="s">
        <v>299</v>
      </c>
      <c r="D1188" s="197" t="s">
        <v>300</v>
      </c>
      <c r="E1188" s="18" t="s">
        <v>123</v>
      </c>
      <c r="F1188" s="198">
        <v>914.5</v>
      </c>
      <c r="H1188" s="33"/>
    </row>
    <row r="1189" spans="2:8" s="1" customFormat="1" ht="16.9" customHeight="1">
      <c r="B1189" s="33"/>
      <c r="C1189" s="193" t="s">
        <v>2960</v>
      </c>
      <c r="D1189" s="194" t="s">
        <v>2961</v>
      </c>
      <c r="E1189" s="195" t="s">
        <v>128</v>
      </c>
      <c r="F1189" s="196">
        <v>0.87</v>
      </c>
      <c r="H1189" s="33"/>
    </row>
    <row r="1190" spans="2:8" s="1" customFormat="1" ht="16.9" customHeight="1">
      <c r="B1190" s="33"/>
      <c r="C1190" s="193" t="s">
        <v>1910</v>
      </c>
      <c r="D1190" s="194" t="s">
        <v>1911</v>
      </c>
      <c r="E1190" s="195" t="s">
        <v>128</v>
      </c>
      <c r="F1190" s="196">
        <v>17.496</v>
      </c>
      <c r="H1190" s="33"/>
    </row>
    <row r="1191" spans="2:8" s="1" customFormat="1" ht="16.9" customHeight="1">
      <c r="B1191" s="33"/>
      <c r="C1191" s="197" t="s">
        <v>19</v>
      </c>
      <c r="D1191" s="197" t="s">
        <v>1964</v>
      </c>
      <c r="E1191" s="18" t="s">
        <v>19</v>
      </c>
      <c r="F1191" s="198">
        <v>0</v>
      </c>
      <c r="H1191" s="33"/>
    </row>
    <row r="1192" spans="2:8" s="1" customFormat="1" ht="16.9" customHeight="1">
      <c r="B1192" s="33"/>
      <c r="C1192" s="197" t="s">
        <v>19</v>
      </c>
      <c r="D1192" s="197" t="s">
        <v>1965</v>
      </c>
      <c r="E1192" s="18" t="s">
        <v>19</v>
      </c>
      <c r="F1192" s="198">
        <v>0</v>
      </c>
      <c r="H1192" s="33"/>
    </row>
    <row r="1193" spans="2:8" s="1" customFormat="1" ht="16.9" customHeight="1">
      <c r="B1193" s="33"/>
      <c r="C1193" s="197" t="s">
        <v>19</v>
      </c>
      <c r="D1193" s="197" t="s">
        <v>1988</v>
      </c>
      <c r="E1193" s="18" t="s">
        <v>19</v>
      </c>
      <c r="F1193" s="198">
        <v>4.392</v>
      </c>
      <c r="H1193" s="33"/>
    </row>
    <row r="1194" spans="2:8" s="1" customFormat="1" ht="16.9" customHeight="1">
      <c r="B1194" s="33"/>
      <c r="C1194" s="197" t="s">
        <v>19</v>
      </c>
      <c r="D1194" s="197" t="s">
        <v>1989</v>
      </c>
      <c r="E1194" s="18" t="s">
        <v>19</v>
      </c>
      <c r="F1194" s="198">
        <v>5.004</v>
      </c>
      <c r="H1194" s="33"/>
    </row>
    <row r="1195" spans="2:8" s="1" customFormat="1" ht="16.9" customHeight="1">
      <c r="B1195" s="33"/>
      <c r="C1195" s="197" t="s">
        <v>19</v>
      </c>
      <c r="D1195" s="197" t="s">
        <v>1967</v>
      </c>
      <c r="E1195" s="18" t="s">
        <v>19</v>
      </c>
      <c r="F1195" s="198">
        <v>0</v>
      </c>
      <c r="H1195" s="33"/>
    </row>
    <row r="1196" spans="2:8" s="1" customFormat="1" ht="16.9" customHeight="1">
      <c r="B1196" s="33"/>
      <c r="C1196" s="197" t="s">
        <v>19</v>
      </c>
      <c r="D1196" s="197" t="s">
        <v>1990</v>
      </c>
      <c r="E1196" s="18" t="s">
        <v>19</v>
      </c>
      <c r="F1196" s="198">
        <v>2.916</v>
      </c>
      <c r="H1196" s="33"/>
    </row>
    <row r="1197" spans="2:8" s="1" customFormat="1" ht="16.9" customHeight="1">
      <c r="B1197" s="33"/>
      <c r="C1197" s="197" t="s">
        <v>19</v>
      </c>
      <c r="D1197" s="197" t="s">
        <v>1991</v>
      </c>
      <c r="E1197" s="18" t="s">
        <v>19</v>
      </c>
      <c r="F1197" s="198">
        <v>3.186</v>
      </c>
      <c r="H1197" s="33"/>
    </row>
    <row r="1198" spans="2:8" s="1" customFormat="1" ht="16.9" customHeight="1">
      <c r="B1198" s="33"/>
      <c r="C1198" s="197" t="s">
        <v>19</v>
      </c>
      <c r="D1198" s="197" t="s">
        <v>1992</v>
      </c>
      <c r="E1198" s="18" t="s">
        <v>19</v>
      </c>
      <c r="F1198" s="198">
        <v>1.998</v>
      </c>
      <c r="H1198" s="33"/>
    </row>
    <row r="1199" spans="2:8" s="1" customFormat="1" ht="16.9" customHeight="1">
      <c r="B1199" s="33"/>
      <c r="C1199" s="197" t="s">
        <v>1910</v>
      </c>
      <c r="D1199" s="197" t="s">
        <v>206</v>
      </c>
      <c r="E1199" s="18" t="s">
        <v>19</v>
      </c>
      <c r="F1199" s="198">
        <v>17.496</v>
      </c>
      <c r="H1199" s="33"/>
    </row>
    <row r="1200" spans="2:8" s="1" customFormat="1" ht="16.9" customHeight="1">
      <c r="B1200" s="33"/>
      <c r="C1200" s="199" t="s">
        <v>2950</v>
      </c>
      <c r="H1200" s="33"/>
    </row>
    <row r="1201" spans="2:8" s="1" customFormat="1" ht="16.9" customHeight="1">
      <c r="B1201" s="33"/>
      <c r="C1201" s="197" t="s">
        <v>1983</v>
      </c>
      <c r="D1201" s="197" t="s">
        <v>1984</v>
      </c>
      <c r="E1201" s="18" t="s">
        <v>128</v>
      </c>
      <c r="F1201" s="198">
        <v>17.496</v>
      </c>
      <c r="H1201" s="33"/>
    </row>
    <row r="1202" spans="2:8" s="1" customFormat="1" ht="16.9" customHeight="1">
      <c r="B1202" s="33"/>
      <c r="C1202" s="197" t="s">
        <v>1993</v>
      </c>
      <c r="D1202" s="197" t="s">
        <v>1994</v>
      </c>
      <c r="E1202" s="18" t="s">
        <v>128</v>
      </c>
      <c r="F1202" s="198">
        <v>445.205</v>
      </c>
      <c r="H1202" s="33"/>
    </row>
    <row r="1203" spans="2:8" s="1" customFormat="1" ht="16.9" customHeight="1">
      <c r="B1203" s="33"/>
      <c r="C1203" s="197" t="s">
        <v>235</v>
      </c>
      <c r="D1203" s="197" t="s">
        <v>236</v>
      </c>
      <c r="E1203" s="18" t="s">
        <v>128</v>
      </c>
      <c r="F1203" s="198">
        <v>231.502</v>
      </c>
      <c r="H1203" s="33"/>
    </row>
    <row r="1204" spans="2:8" s="1" customFormat="1" ht="16.9" customHeight="1">
      <c r="B1204" s="33"/>
      <c r="C1204" s="193" t="s">
        <v>160</v>
      </c>
      <c r="D1204" s="194" t="s">
        <v>161</v>
      </c>
      <c r="E1204" s="195" t="s">
        <v>128</v>
      </c>
      <c r="F1204" s="196">
        <v>28.635</v>
      </c>
      <c r="H1204" s="33"/>
    </row>
    <row r="1205" spans="2:8" s="1" customFormat="1" ht="16.9" customHeight="1">
      <c r="B1205" s="33"/>
      <c r="C1205" s="197" t="s">
        <v>19</v>
      </c>
      <c r="D1205" s="197" t="s">
        <v>441</v>
      </c>
      <c r="E1205" s="18" t="s">
        <v>19</v>
      </c>
      <c r="F1205" s="198">
        <v>1.2</v>
      </c>
      <c r="H1205" s="33"/>
    </row>
    <row r="1206" spans="2:8" s="1" customFormat="1" ht="16.9" customHeight="1">
      <c r="B1206" s="33"/>
      <c r="C1206" s="197" t="s">
        <v>19</v>
      </c>
      <c r="D1206" s="197" t="s">
        <v>1058</v>
      </c>
      <c r="E1206" s="18" t="s">
        <v>19</v>
      </c>
      <c r="F1206" s="198">
        <v>27.435</v>
      </c>
      <c r="H1206" s="33"/>
    </row>
    <row r="1207" spans="2:8" s="1" customFormat="1" ht="16.9" customHeight="1">
      <c r="B1207" s="33"/>
      <c r="C1207" s="197" t="s">
        <v>160</v>
      </c>
      <c r="D1207" s="197" t="s">
        <v>206</v>
      </c>
      <c r="E1207" s="18" t="s">
        <v>19</v>
      </c>
      <c r="F1207" s="198">
        <v>28.635</v>
      </c>
      <c r="H1207" s="33"/>
    </row>
    <row r="1208" spans="2:8" s="1" customFormat="1" ht="16.9" customHeight="1">
      <c r="B1208" s="33"/>
      <c r="C1208" s="199" t="s">
        <v>2950</v>
      </c>
      <c r="H1208" s="33"/>
    </row>
    <row r="1209" spans="2:8" s="1" customFormat="1" ht="16.9" customHeight="1">
      <c r="B1209" s="33"/>
      <c r="C1209" s="197" t="s">
        <v>436</v>
      </c>
      <c r="D1209" s="197" t="s">
        <v>437</v>
      </c>
      <c r="E1209" s="18" t="s">
        <v>128</v>
      </c>
      <c r="F1209" s="198">
        <v>28.635</v>
      </c>
      <c r="H1209" s="33"/>
    </row>
    <row r="1210" spans="2:8" s="1" customFormat="1" ht="16.9" customHeight="1">
      <c r="B1210" s="33"/>
      <c r="C1210" s="197" t="s">
        <v>444</v>
      </c>
      <c r="D1210" s="197" t="s">
        <v>445</v>
      </c>
      <c r="E1210" s="18" t="s">
        <v>128</v>
      </c>
      <c r="F1210" s="198">
        <v>28.635</v>
      </c>
      <c r="H1210" s="33"/>
    </row>
    <row r="1211" spans="2:8" s="1" customFormat="1" ht="16.9" customHeight="1">
      <c r="B1211" s="33"/>
      <c r="C1211" s="197" t="s">
        <v>450</v>
      </c>
      <c r="D1211" s="197" t="s">
        <v>451</v>
      </c>
      <c r="E1211" s="18" t="s">
        <v>128</v>
      </c>
      <c r="F1211" s="198">
        <v>28.635</v>
      </c>
      <c r="H1211" s="33"/>
    </row>
    <row r="1212" spans="2:8" s="1" customFormat="1" ht="16.9" customHeight="1">
      <c r="B1212" s="33"/>
      <c r="C1212" s="193" t="s">
        <v>1914</v>
      </c>
      <c r="D1212" s="194" t="s">
        <v>1915</v>
      </c>
      <c r="E1212" s="195" t="s">
        <v>123</v>
      </c>
      <c r="F1212" s="196">
        <v>60</v>
      </c>
      <c r="H1212" s="33"/>
    </row>
    <row r="1213" spans="2:8" s="1" customFormat="1" ht="16.9" customHeight="1">
      <c r="B1213" s="33"/>
      <c r="C1213" s="197" t="s">
        <v>19</v>
      </c>
      <c r="D1213" s="197" t="s">
        <v>1924</v>
      </c>
      <c r="E1213" s="18" t="s">
        <v>19</v>
      </c>
      <c r="F1213" s="198">
        <v>0</v>
      </c>
      <c r="H1213" s="33"/>
    </row>
    <row r="1214" spans="2:8" s="1" customFormat="1" ht="16.9" customHeight="1">
      <c r="B1214" s="33"/>
      <c r="C1214" s="197" t="s">
        <v>19</v>
      </c>
      <c r="D1214" s="197" t="s">
        <v>1925</v>
      </c>
      <c r="E1214" s="18" t="s">
        <v>19</v>
      </c>
      <c r="F1214" s="198">
        <v>11</v>
      </c>
      <c r="H1214" s="33"/>
    </row>
    <row r="1215" spans="2:8" s="1" customFormat="1" ht="16.9" customHeight="1">
      <c r="B1215" s="33"/>
      <c r="C1215" s="197" t="s">
        <v>19</v>
      </c>
      <c r="D1215" s="197" t="s">
        <v>1926</v>
      </c>
      <c r="E1215" s="18" t="s">
        <v>19</v>
      </c>
      <c r="F1215" s="198">
        <v>28</v>
      </c>
      <c r="H1215" s="33"/>
    </row>
    <row r="1216" spans="2:8" s="1" customFormat="1" ht="16.9" customHeight="1">
      <c r="B1216" s="33"/>
      <c r="C1216" s="197" t="s">
        <v>19</v>
      </c>
      <c r="D1216" s="197" t="s">
        <v>1927</v>
      </c>
      <c r="E1216" s="18" t="s">
        <v>19</v>
      </c>
      <c r="F1216" s="198">
        <v>21</v>
      </c>
      <c r="H1216" s="33"/>
    </row>
    <row r="1217" spans="2:8" s="1" customFormat="1" ht="16.9" customHeight="1">
      <c r="B1217" s="33"/>
      <c r="C1217" s="197" t="s">
        <v>1914</v>
      </c>
      <c r="D1217" s="197" t="s">
        <v>206</v>
      </c>
      <c r="E1217" s="18" t="s">
        <v>19</v>
      </c>
      <c r="F1217" s="198">
        <v>60</v>
      </c>
      <c r="H1217" s="33"/>
    </row>
    <row r="1218" spans="2:8" s="1" customFormat="1" ht="16.9" customHeight="1">
      <c r="B1218" s="33"/>
      <c r="C1218" s="199" t="s">
        <v>2950</v>
      </c>
      <c r="H1218" s="33"/>
    </row>
    <row r="1219" spans="2:8" s="1" customFormat="1" ht="16.9" customHeight="1">
      <c r="B1219" s="33"/>
      <c r="C1219" s="197" t="s">
        <v>1919</v>
      </c>
      <c r="D1219" s="197" t="s">
        <v>1920</v>
      </c>
      <c r="E1219" s="18" t="s">
        <v>123</v>
      </c>
      <c r="F1219" s="198">
        <v>60</v>
      </c>
      <c r="H1219" s="33"/>
    </row>
    <row r="1220" spans="2:8" s="1" customFormat="1" ht="16.9" customHeight="1">
      <c r="B1220" s="33"/>
      <c r="C1220" s="197" t="s">
        <v>1928</v>
      </c>
      <c r="D1220" s="197" t="s">
        <v>1929</v>
      </c>
      <c r="E1220" s="18" t="s">
        <v>123</v>
      </c>
      <c r="F1220" s="198">
        <v>120</v>
      </c>
      <c r="H1220" s="33"/>
    </row>
    <row r="1221" spans="2:8" s="1" customFormat="1" ht="16.9" customHeight="1">
      <c r="B1221" s="33"/>
      <c r="C1221" s="197" t="s">
        <v>2218</v>
      </c>
      <c r="D1221" s="197" t="s">
        <v>2219</v>
      </c>
      <c r="E1221" s="18" t="s">
        <v>123</v>
      </c>
      <c r="F1221" s="198">
        <v>108.9</v>
      </c>
      <c r="H1221" s="33"/>
    </row>
    <row r="1222" spans="2:8" s="1" customFormat="1" ht="16.9" customHeight="1">
      <c r="B1222" s="33"/>
      <c r="C1222" s="197" t="s">
        <v>2270</v>
      </c>
      <c r="D1222" s="197" t="s">
        <v>2271</v>
      </c>
      <c r="E1222" s="18" t="s">
        <v>123</v>
      </c>
      <c r="F1222" s="198">
        <v>60</v>
      </c>
      <c r="H1222" s="33"/>
    </row>
    <row r="1223" spans="2:8" s="1" customFormat="1" ht="16.9" customHeight="1">
      <c r="B1223" s="33"/>
      <c r="C1223" s="197" t="s">
        <v>2281</v>
      </c>
      <c r="D1223" s="197" t="s">
        <v>2282</v>
      </c>
      <c r="E1223" s="18" t="s">
        <v>123</v>
      </c>
      <c r="F1223" s="198">
        <v>60</v>
      </c>
      <c r="H1223" s="33"/>
    </row>
    <row r="1224" spans="2:8" s="1" customFormat="1" ht="16.9" customHeight="1">
      <c r="B1224" s="33"/>
      <c r="C1224" s="197" t="s">
        <v>2292</v>
      </c>
      <c r="D1224" s="197" t="s">
        <v>2293</v>
      </c>
      <c r="E1224" s="18" t="s">
        <v>123</v>
      </c>
      <c r="F1224" s="198">
        <v>60</v>
      </c>
      <c r="H1224" s="33"/>
    </row>
    <row r="1225" spans="2:8" s="1" customFormat="1" ht="16.9" customHeight="1">
      <c r="B1225" s="33"/>
      <c r="C1225" s="197" t="s">
        <v>2489</v>
      </c>
      <c r="D1225" s="197" t="s">
        <v>2490</v>
      </c>
      <c r="E1225" s="18" t="s">
        <v>123</v>
      </c>
      <c r="F1225" s="198">
        <v>54</v>
      </c>
      <c r="H1225" s="33"/>
    </row>
    <row r="1226" spans="2:8" s="1" customFormat="1" ht="16.9" customHeight="1">
      <c r="B1226" s="33"/>
      <c r="C1226" s="197" t="s">
        <v>2522</v>
      </c>
      <c r="D1226" s="197" t="s">
        <v>2523</v>
      </c>
      <c r="E1226" s="18" t="s">
        <v>119</v>
      </c>
      <c r="F1226" s="198">
        <v>60.45</v>
      </c>
      <c r="H1226" s="33"/>
    </row>
    <row r="1227" spans="2:8" s="1" customFormat="1" ht="16.9" customHeight="1">
      <c r="B1227" s="33"/>
      <c r="C1227" s="197" t="s">
        <v>2531</v>
      </c>
      <c r="D1227" s="197" t="s">
        <v>2532</v>
      </c>
      <c r="E1227" s="18" t="s">
        <v>119</v>
      </c>
      <c r="F1227" s="198">
        <v>906.75</v>
      </c>
      <c r="H1227" s="33"/>
    </row>
    <row r="1228" spans="2:8" s="1" customFormat="1" ht="16.9" customHeight="1">
      <c r="B1228" s="33"/>
      <c r="C1228" s="197" t="s">
        <v>2539</v>
      </c>
      <c r="D1228" s="197" t="s">
        <v>2540</v>
      </c>
      <c r="E1228" s="18" t="s">
        <v>119</v>
      </c>
      <c r="F1228" s="198">
        <v>1.56</v>
      </c>
      <c r="H1228" s="33"/>
    </row>
    <row r="1229" spans="2:8" s="1" customFormat="1" ht="16.9" customHeight="1">
      <c r="B1229" s="33"/>
      <c r="C1229" s="197" t="s">
        <v>2546</v>
      </c>
      <c r="D1229" s="197" t="s">
        <v>2547</v>
      </c>
      <c r="E1229" s="18" t="s">
        <v>119</v>
      </c>
      <c r="F1229" s="198">
        <v>23.4</v>
      </c>
      <c r="H1229" s="33"/>
    </row>
    <row r="1230" spans="2:8" s="1" customFormat="1" ht="16.9" customHeight="1">
      <c r="B1230" s="33"/>
      <c r="C1230" s="197" t="s">
        <v>2552</v>
      </c>
      <c r="D1230" s="197" t="s">
        <v>2553</v>
      </c>
      <c r="E1230" s="18" t="s">
        <v>119</v>
      </c>
      <c r="F1230" s="198">
        <v>1.56</v>
      </c>
      <c r="H1230" s="33"/>
    </row>
    <row r="1231" spans="2:8" s="1" customFormat="1" ht="16.9" customHeight="1">
      <c r="B1231" s="33"/>
      <c r="C1231" s="197" t="s">
        <v>2558</v>
      </c>
      <c r="D1231" s="197" t="s">
        <v>2559</v>
      </c>
      <c r="E1231" s="18" t="s">
        <v>119</v>
      </c>
      <c r="F1231" s="198">
        <v>60.45</v>
      </c>
      <c r="H1231" s="33"/>
    </row>
    <row r="1232" spans="2:8" s="1" customFormat="1" ht="16.9" customHeight="1">
      <c r="B1232" s="33"/>
      <c r="C1232" s="197" t="s">
        <v>2297</v>
      </c>
      <c r="D1232" s="197" t="s">
        <v>2298</v>
      </c>
      <c r="E1232" s="18" t="s">
        <v>123</v>
      </c>
      <c r="F1232" s="198">
        <v>6</v>
      </c>
      <c r="H1232" s="33"/>
    </row>
    <row r="1233" spans="2:8" s="1" customFormat="1" ht="16.9" customHeight="1">
      <c r="B1233" s="33"/>
      <c r="C1233" s="193" t="s">
        <v>163</v>
      </c>
      <c r="D1233" s="194" t="s">
        <v>164</v>
      </c>
      <c r="E1233" s="195" t="s">
        <v>128</v>
      </c>
      <c r="F1233" s="196">
        <v>231.199</v>
      </c>
      <c r="H1233" s="33"/>
    </row>
    <row r="1234" spans="2:8" s="1" customFormat="1" ht="16.9" customHeight="1">
      <c r="B1234" s="33"/>
      <c r="C1234" s="197" t="s">
        <v>19</v>
      </c>
      <c r="D1234" s="197" t="s">
        <v>1964</v>
      </c>
      <c r="E1234" s="18" t="s">
        <v>19</v>
      </c>
      <c r="F1234" s="198">
        <v>0</v>
      </c>
      <c r="H1234" s="33"/>
    </row>
    <row r="1235" spans="2:8" s="1" customFormat="1" ht="16.9" customHeight="1">
      <c r="B1235" s="33"/>
      <c r="C1235" s="197" t="s">
        <v>19</v>
      </c>
      <c r="D1235" s="197" t="s">
        <v>1965</v>
      </c>
      <c r="E1235" s="18" t="s">
        <v>19</v>
      </c>
      <c r="F1235" s="198">
        <v>0</v>
      </c>
      <c r="H1235" s="33"/>
    </row>
    <row r="1236" spans="2:8" s="1" customFormat="1" ht="16.9" customHeight="1">
      <c r="B1236" s="33"/>
      <c r="C1236" s="197" t="s">
        <v>19</v>
      </c>
      <c r="D1236" s="197" t="s">
        <v>2142</v>
      </c>
      <c r="E1236" s="18" t="s">
        <v>19</v>
      </c>
      <c r="F1236" s="198">
        <v>6.922</v>
      </c>
      <c r="H1236" s="33"/>
    </row>
    <row r="1237" spans="2:8" s="1" customFormat="1" ht="16.9" customHeight="1">
      <c r="B1237" s="33"/>
      <c r="C1237" s="197" t="s">
        <v>19</v>
      </c>
      <c r="D1237" s="197" t="s">
        <v>2143</v>
      </c>
      <c r="E1237" s="18" t="s">
        <v>19</v>
      </c>
      <c r="F1237" s="198">
        <v>3.107</v>
      </c>
      <c r="H1237" s="33"/>
    </row>
    <row r="1238" spans="2:8" s="1" customFormat="1" ht="16.9" customHeight="1">
      <c r="B1238" s="33"/>
      <c r="C1238" s="197" t="s">
        <v>19</v>
      </c>
      <c r="D1238" s="197" t="s">
        <v>2144</v>
      </c>
      <c r="E1238" s="18" t="s">
        <v>19</v>
      </c>
      <c r="F1238" s="198">
        <v>0</v>
      </c>
      <c r="H1238" s="33"/>
    </row>
    <row r="1239" spans="2:8" s="1" customFormat="1" ht="16.9" customHeight="1">
      <c r="B1239" s="33"/>
      <c r="C1239" s="197" t="s">
        <v>19</v>
      </c>
      <c r="D1239" s="197" t="s">
        <v>2145</v>
      </c>
      <c r="E1239" s="18" t="s">
        <v>19</v>
      </c>
      <c r="F1239" s="198">
        <v>9.655</v>
      </c>
      <c r="H1239" s="33"/>
    </row>
    <row r="1240" spans="2:8" s="1" customFormat="1" ht="16.9" customHeight="1">
      <c r="B1240" s="33"/>
      <c r="C1240" s="197" t="s">
        <v>19</v>
      </c>
      <c r="D1240" s="197" t="s">
        <v>2146</v>
      </c>
      <c r="E1240" s="18" t="s">
        <v>19</v>
      </c>
      <c r="F1240" s="198">
        <v>8.693</v>
      </c>
      <c r="H1240" s="33"/>
    </row>
    <row r="1241" spans="2:8" s="1" customFormat="1" ht="16.9" customHeight="1">
      <c r="B1241" s="33"/>
      <c r="C1241" s="197" t="s">
        <v>19</v>
      </c>
      <c r="D1241" s="197" t="s">
        <v>2003</v>
      </c>
      <c r="E1241" s="18" t="s">
        <v>19</v>
      </c>
      <c r="F1241" s="198">
        <v>0</v>
      </c>
      <c r="H1241" s="33"/>
    </row>
    <row r="1242" spans="2:8" s="1" customFormat="1" ht="16.9" customHeight="1">
      <c r="B1242" s="33"/>
      <c r="C1242" s="197" t="s">
        <v>19</v>
      </c>
      <c r="D1242" s="197" t="s">
        <v>2147</v>
      </c>
      <c r="E1242" s="18" t="s">
        <v>19</v>
      </c>
      <c r="F1242" s="198">
        <v>12.908</v>
      </c>
      <c r="H1242" s="33"/>
    </row>
    <row r="1243" spans="2:8" s="1" customFormat="1" ht="16.9" customHeight="1">
      <c r="B1243" s="33"/>
      <c r="C1243" s="197" t="s">
        <v>19</v>
      </c>
      <c r="D1243" s="197" t="s">
        <v>1967</v>
      </c>
      <c r="E1243" s="18" t="s">
        <v>19</v>
      </c>
      <c r="F1243" s="198">
        <v>0</v>
      </c>
      <c r="H1243" s="33"/>
    </row>
    <row r="1244" spans="2:8" s="1" customFormat="1" ht="16.9" customHeight="1">
      <c r="B1244" s="33"/>
      <c r="C1244" s="197" t="s">
        <v>19</v>
      </c>
      <c r="D1244" s="197" t="s">
        <v>2148</v>
      </c>
      <c r="E1244" s="18" t="s">
        <v>19</v>
      </c>
      <c r="F1244" s="198">
        <v>2.109</v>
      </c>
      <c r="H1244" s="33"/>
    </row>
    <row r="1245" spans="2:8" s="1" customFormat="1" ht="16.9" customHeight="1">
      <c r="B1245" s="33"/>
      <c r="C1245" s="197" t="s">
        <v>19</v>
      </c>
      <c r="D1245" s="197" t="s">
        <v>2149</v>
      </c>
      <c r="E1245" s="18" t="s">
        <v>19</v>
      </c>
      <c r="F1245" s="198">
        <v>-0.414</v>
      </c>
      <c r="H1245" s="33"/>
    </row>
    <row r="1246" spans="2:8" s="1" customFormat="1" ht="16.9" customHeight="1">
      <c r="B1246" s="33"/>
      <c r="C1246" s="197" t="s">
        <v>19</v>
      </c>
      <c r="D1246" s="197" t="s">
        <v>2150</v>
      </c>
      <c r="E1246" s="18" t="s">
        <v>19</v>
      </c>
      <c r="F1246" s="198">
        <v>5.961</v>
      </c>
      <c r="H1246" s="33"/>
    </row>
    <row r="1247" spans="2:8" s="1" customFormat="1" ht="16.9" customHeight="1">
      <c r="B1247" s="33"/>
      <c r="C1247" s="197" t="s">
        <v>19</v>
      </c>
      <c r="D1247" s="197" t="s">
        <v>2151</v>
      </c>
      <c r="E1247" s="18" t="s">
        <v>19</v>
      </c>
      <c r="F1247" s="198">
        <v>3.341</v>
      </c>
      <c r="H1247" s="33"/>
    </row>
    <row r="1248" spans="2:8" s="1" customFormat="1" ht="16.9" customHeight="1">
      <c r="B1248" s="33"/>
      <c r="C1248" s="197" t="s">
        <v>19</v>
      </c>
      <c r="D1248" s="197" t="s">
        <v>2152</v>
      </c>
      <c r="E1248" s="18" t="s">
        <v>19</v>
      </c>
      <c r="F1248" s="198">
        <v>5.682</v>
      </c>
      <c r="H1248" s="33"/>
    </row>
    <row r="1249" spans="2:8" s="1" customFormat="1" ht="16.9" customHeight="1">
      <c r="B1249" s="33"/>
      <c r="C1249" s="197" t="s">
        <v>19</v>
      </c>
      <c r="D1249" s="197" t="s">
        <v>2010</v>
      </c>
      <c r="E1249" s="18" t="s">
        <v>19</v>
      </c>
      <c r="F1249" s="198">
        <v>0</v>
      </c>
      <c r="H1249" s="33"/>
    </row>
    <row r="1250" spans="2:8" s="1" customFormat="1" ht="16.9" customHeight="1">
      <c r="B1250" s="33"/>
      <c r="C1250" s="197" t="s">
        <v>19</v>
      </c>
      <c r="D1250" s="197" t="s">
        <v>2153</v>
      </c>
      <c r="E1250" s="18" t="s">
        <v>19</v>
      </c>
      <c r="F1250" s="198">
        <v>5.42</v>
      </c>
      <c r="H1250" s="33"/>
    </row>
    <row r="1251" spans="2:8" s="1" customFormat="1" ht="16.9" customHeight="1">
      <c r="B1251" s="33"/>
      <c r="C1251" s="197" t="s">
        <v>19</v>
      </c>
      <c r="D1251" s="197" t="s">
        <v>2154</v>
      </c>
      <c r="E1251" s="18" t="s">
        <v>19</v>
      </c>
      <c r="F1251" s="198">
        <v>1.542</v>
      </c>
      <c r="H1251" s="33"/>
    </row>
    <row r="1252" spans="2:8" s="1" customFormat="1" ht="16.9" customHeight="1">
      <c r="B1252" s="33"/>
      <c r="C1252" s="197" t="s">
        <v>19</v>
      </c>
      <c r="D1252" s="197" t="s">
        <v>2013</v>
      </c>
      <c r="E1252" s="18" t="s">
        <v>19</v>
      </c>
      <c r="F1252" s="198">
        <v>0</v>
      </c>
      <c r="H1252" s="33"/>
    </row>
    <row r="1253" spans="2:8" s="1" customFormat="1" ht="16.9" customHeight="1">
      <c r="B1253" s="33"/>
      <c r="C1253" s="197" t="s">
        <v>19</v>
      </c>
      <c r="D1253" s="197" t="s">
        <v>2155</v>
      </c>
      <c r="E1253" s="18" t="s">
        <v>19</v>
      </c>
      <c r="F1253" s="198">
        <v>5.51</v>
      </c>
      <c r="H1253" s="33"/>
    </row>
    <row r="1254" spans="2:8" s="1" customFormat="1" ht="16.9" customHeight="1">
      <c r="B1254" s="33"/>
      <c r="C1254" s="197" t="s">
        <v>19</v>
      </c>
      <c r="D1254" s="197" t="s">
        <v>2156</v>
      </c>
      <c r="E1254" s="18" t="s">
        <v>19</v>
      </c>
      <c r="F1254" s="198">
        <v>8.369</v>
      </c>
      <c r="H1254" s="33"/>
    </row>
    <row r="1255" spans="2:8" s="1" customFormat="1" ht="16.9" customHeight="1">
      <c r="B1255" s="33"/>
      <c r="C1255" s="197" t="s">
        <v>19</v>
      </c>
      <c r="D1255" s="197" t="s">
        <v>2157</v>
      </c>
      <c r="E1255" s="18" t="s">
        <v>19</v>
      </c>
      <c r="F1255" s="198">
        <v>1.17</v>
      </c>
      <c r="H1255" s="33"/>
    </row>
    <row r="1256" spans="2:8" s="1" customFormat="1" ht="16.9" customHeight="1">
      <c r="B1256" s="33"/>
      <c r="C1256" s="197" t="s">
        <v>19</v>
      </c>
      <c r="D1256" s="197" t="s">
        <v>2017</v>
      </c>
      <c r="E1256" s="18" t="s">
        <v>19</v>
      </c>
      <c r="F1256" s="198">
        <v>0</v>
      </c>
      <c r="H1256" s="33"/>
    </row>
    <row r="1257" spans="2:8" s="1" customFormat="1" ht="16.9" customHeight="1">
      <c r="B1257" s="33"/>
      <c r="C1257" s="197" t="s">
        <v>19</v>
      </c>
      <c r="D1257" s="197" t="s">
        <v>2158</v>
      </c>
      <c r="E1257" s="18" t="s">
        <v>19</v>
      </c>
      <c r="F1257" s="198">
        <v>8.777</v>
      </c>
      <c r="H1257" s="33"/>
    </row>
    <row r="1258" spans="2:8" s="1" customFormat="1" ht="16.9" customHeight="1">
      <c r="B1258" s="33"/>
      <c r="C1258" s="197" t="s">
        <v>19</v>
      </c>
      <c r="D1258" s="197" t="s">
        <v>2159</v>
      </c>
      <c r="E1258" s="18" t="s">
        <v>19</v>
      </c>
      <c r="F1258" s="198">
        <v>9.609</v>
      </c>
      <c r="H1258" s="33"/>
    </row>
    <row r="1259" spans="2:8" s="1" customFormat="1" ht="16.9" customHeight="1">
      <c r="B1259" s="33"/>
      <c r="C1259" s="197" t="s">
        <v>19</v>
      </c>
      <c r="D1259" s="197" t="s">
        <v>2160</v>
      </c>
      <c r="E1259" s="18" t="s">
        <v>19</v>
      </c>
      <c r="F1259" s="198">
        <v>1.287</v>
      </c>
      <c r="H1259" s="33"/>
    </row>
    <row r="1260" spans="2:8" s="1" customFormat="1" ht="16.9" customHeight="1">
      <c r="B1260" s="33"/>
      <c r="C1260" s="197" t="s">
        <v>19</v>
      </c>
      <c r="D1260" s="197" t="s">
        <v>2021</v>
      </c>
      <c r="E1260" s="18" t="s">
        <v>19</v>
      </c>
      <c r="F1260" s="198">
        <v>0</v>
      </c>
      <c r="H1260" s="33"/>
    </row>
    <row r="1261" spans="2:8" s="1" customFormat="1" ht="16.9" customHeight="1">
      <c r="B1261" s="33"/>
      <c r="C1261" s="197" t="s">
        <v>19</v>
      </c>
      <c r="D1261" s="197" t="s">
        <v>2022</v>
      </c>
      <c r="E1261" s="18" t="s">
        <v>19</v>
      </c>
      <c r="F1261" s="198">
        <v>11.499</v>
      </c>
      <c r="H1261" s="33"/>
    </row>
    <row r="1262" spans="2:8" s="1" customFormat="1" ht="16.9" customHeight="1">
      <c r="B1262" s="33"/>
      <c r="C1262" s="197" t="s">
        <v>19</v>
      </c>
      <c r="D1262" s="197" t="s">
        <v>2023</v>
      </c>
      <c r="E1262" s="18" t="s">
        <v>19</v>
      </c>
      <c r="F1262" s="198">
        <v>49.309</v>
      </c>
      <c r="H1262" s="33"/>
    </row>
    <row r="1263" spans="2:8" s="1" customFormat="1" ht="16.9" customHeight="1">
      <c r="B1263" s="33"/>
      <c r="C1263" s="197" t="s">
        <v>19</v>
      </c>
      <c r="D1263" s="197" t="s">
        <v>2024</v>
      </c>
      <c r="E1263" s="18" t="s">
        <v>19</v>
      </c>
      <c r="F1263" s="198">
        <v>1.755</v>
      </c>
      <c r="H1263" s="33"/>
    </row>
    <row r="1264" spans="2:8" s="1" customFormat="1" ht="16.9" customHeight="1">
      <c r="B1264" s="33"/>
      <c r="C1264" s="197" t="s">
        <v>19</v>
      </c>
      <c r="D1264" s="197" t="s">
        <v>2025</v>
      </c>
      <c r="E1264" s="18" t="s">
        <v>19</v>
      </c>
      <c r="F1264" s="198">
        <v>0</v>
      </c>
      <c r="H1264" s="33"/>
    </row>
    <row r="1265" spans="2:8" s="1" customFormat="1" ht="16.9" customHeight="1">
      <c r="B1265" s="33"/>
      <c r="C1265" s="197" t="s">
        <v>19</v>
      </c>
      <c r="D1265" s="197" t="s">
        <v>2161</v>
      </c>
      <c r="E1265" s="18" t="s">
        <v>19</v>
      </c>
      <c r="F1265" s="198">
        <v>2.376</v>
      </c>
      <c r="H1265" s="33"/>
    </row>
    <row r="1266" spans="2:8" s="1" customFormat="1" ht="16.9" customHeight="1">
      <c r="B1266" s="33"/>
      <c r="C1266" s="197" t="s">
        <v>19</v>
      </c>
      <c r="D1266" s="197" t="s">
        <v>2162</v>
      </c>
      <c r="E1266" s="18" t="s">
        <v>19</v>
      </c>
      <c r="F1266" s="198">
        <v>4.307</v>
      </c>
      <c r="H1266" s="33"/>
    </row>
    <row r="1267" spans="2:8" s="1" customFormat="1" ht="16.9" customHeight="1">
      <c r="B1267" s="33"/>
      <c r="C1267" s="197" t="s">
        <v>19</v>
      </c>
      <c r="D1267" s="197" t="s">
        <v>2163</v>
      </c>
      <c r="E1267" s="18" t="s">
        <v>19</v>
      </c>
      <c r="F1267" s="198">
        <v>13.349</v>
      </c>
      <c r="H1267" s="33"/>
    </row>
    <row r="1268" spans="2:8" s="1" customFormat="1" ht="16.9" customHeight="1">
      <c r="B1268" s="33"/>
      <c r="C1268" s="197" t="s">
        <v>19</v>
      </c>
      <c r="D1268" s="197" t="s">
        <v>2029</v>
      </c>
      <c r="E1268" s="18" t="s">
        <v>19</v>
      </c>
      <c r="F1268" s="198">
        <v>0</v>
      </c>
      <c r="H1268" s="33"/>
    </row>
    <row r="1269" spans="2:8" s="1" customFormat="1" ht="16.9" customHeight="1">
      <c r="B1269" s="33"/>
      <c r="C1269" s="197" t="s">
        <v>19</v>
      </c>
      <c r="D1269" s="197" t="s">
        <v>2164</v>
      </c>
      <c r="E1269" s="18" t="s">
        <v>19</v>
      </c>
      <c r="F1269" s="198">
        <v>5.293</v>
      </c>
      <c r="H1269" s="33"/>
    </row>
    <row r="1270" spans="2:8" s="1" customFormat="1" ht="16.9" customHeight="1">
      <c r="B1270" s="33"/>
      <c r="C1270" s="197" t="s">
        <v>19</v>
      </c>
      <c r="D1270" s="197" t="s">
        <v>2031</v>
      </c>
      <c r="E1270" s="18" t="s">
        <v>19</v>
      </c>
      <c r="F1270" s="198">
        <v>0</v>
      </c>
      <c r="H1270" s="33"/>
    </row>
    <row r="1271" spans="2:8" s="1" customFormat="1" ht="16.9" customHeight="1">
      <c r="B1271" s="33"/>
      <c r="C1271" s="197" t="s">
        <v>19</v>
      </c>
      <c r="D1271" s="197" t="s">
        <v>2165</v>
      </c>
      <c r="E1271" s="18" t="s">
        <v>19</v>
      </c>
      <c r="F1271" s="198">
        <v>2.396</v>
      </c>
      <c r="H1271" s="33"/>
    </row>
    <row r="1272" spans="2:8" s="1" customFormat="1" ht="16.9" customHeight="1">
      <c r="B1272" s="33"/>
      <c r="C1272" s="197" t="s">
        <v>19</v>
      </c>
      <c r="D1272" s="197" t="s">
        <v>2166</v>
      </c>
      <c r="E1272" s="18" t="s">
        <v>19</v>
      </c>
      <c r="F1272" s="198">
        <v>2.699</v>
      </c>
      <c r="H1272" s="33"/>
    </row>
    <row r="1273" spans="2:8" s="1" customFormat="1" ht="16.9" customHeight="1">
      <c r="B1273" s="33"/>
      <c r="C1273" s="197" t="s">
        <v>19</v>
      </c>
      <c r="D1273" s="197" t="s">
        <v>2167</v>
      </c>
      <c r="E1273" s="18" t="s">
        <v>19</v>
      </c>
      <c r="F1273" s="198">
        <v>0.608</v>
      </c>
      <c r="H1273" s="33"/>
    </row>
    <row r="1274" spans="2:8" s="1" customFormat="1" ht="16.9" customHeight="1">
      <c r="B1274" s="33"/>
      <c r="C1274" s="197" t="s">
        <v>19</v>
      </c>
      <c r="D1274" s="197" t="s">
        <v>2035</v>
      </c>
      <c r="E1274" s="18" t="s">
        <v>19</v>
      </c>
      <c r="F1274" s="198">
        <v>0</v>
      </c>
      <c r="H1274" s="33"/>
    </row>
    <row r="1275" spans="2:8" s="1" customFormat="1" ht="16.9" customHeight="1">
      <c r="B1275" s="33"/>
      <c r="C1275" s="197" t="s">
        <v>19</v>
      </c>
      <c r="D1275" s="197" t="s">
        <v>2036</v>
      </c>
      <c r="E1275" s="18" t="s">
        <v>19</v>
      </c>
      <c r="F1275" s="198">
        <v>0</v>
      </c>
      <c r="H1275" s="33"/>
    </row>
    <row r="1276" spans="2:8" s="1" customFormat="1" ht="16.9" customHeight="1">
      <c r="B1276" s="33"/>
      <c r="C1276" s="197" t="s">
        <v>19</v>
      </c>
      <c r="D1276" s="197" t="s">
        <v>2168</v>
      </c>
      <c r="E1276" s="18" t="s">
        <v>19</v>
      </c>
      <c r="F1276" s="198">
        <v>1.133</v>
      </c>
      <c r="H1276" s="33"/>
    </row>
    <row r="1277" spans="2:8" s="1" customFormat="1" ht="16.9" customHeight="1">
      <c r="B1277" s="33"/>
      <c r="C1277" s="197" t="s">
        <v>19</v>
      </c>
      <c r="D1277" s="197" t="s">
        <v>2169</v>
      </c>
      <c r="E1277" s="18" t="s">
        <v>19</v>
      </c>
      <c r="F1277" s="198">
        <v>1.8</v>
      </c>
      <c r="H1277" s="33"/>
    </row>
    <row r="1278" spans="2:8" s="1" customFormat="1" ht="16.9" customHeight="1">
      <c r="B1278" s="33"/>
      <c r="C1278" s="197" t="s">
        <v>19</v>
      </c>
      <c r="D1278" s="197" t="s">
        <v>2170</v>
      </c>
      <c r="E1278" s="18" t="s">
        <v>19</v>
      </c>
      <c r="F1278" s="198">
        <v>2.56</v>
      </c>
      <c r="H1278" s="33"/>
    </row>
    <row r="1279" spans="2:8" s="1" customFormat="1" ht="16.9" customHeight="1">
      <c r="B1279" s="33"/>
      <c r="C1279" s="197" t="s">
        <v>19</v>
      </c>
      <c r="D1279" s="197" t="s">
        <v>2171</v>
      </c>
      <c r="E1279" s="18" t="s">
        <v>19</v>
      </c>
      <c r="F1279" s="198">
        <v>2.841</v>
      </c>
      <c r="H1279" s="33"/>
    </row>
    <row r="1280" spans="2:8" s="1" customFormat="1" ht="16.9" customHeight="1">
      <c r="B1280" s="33"/>
      <c r="C1280" s="197" t="s">
        <v>19</v>
      </c>
      <c r="D1280" s="197" t="s">
        <v>2172</v>
      </c>
      <c r="E1280" s="18" t="s">
        <v>19</v>
      </c>
      <c r="F1280" s="198">
        <v>2.214</v>
      </c>
      <c r="H1280" s="33"/>
    </row>
    <row r="1281" spans="2:8" s="1" customFormat="1" ht="16.9" customHeight="1">
      <c r="B1281" s="33"/>
      <c r="C1281" s="197" t="s">
        <v>19</v>
      </c>
      <c r="D1281" s="197" t="s">
        <v>2042</v>
      </c>
      <c r="E1281" s="18" t="s">
        <v>19</v>
      </c>
      <c r="F1281" s="198">
        <v>0</v>
      </c>
      <c r="H1281" s="33"/>
    </row>
    <row r="1282" spans="2:8" s="1" customFormat="1" ht="16.9" customHeight="1">
      <c r="B1282" s="33"/>
      <c r="C1282" s="197" t="s">
        <v>19</v>
      </c>
      <c r="D1282" s="197" t="s">
        <v>2173</v>
      </c>
      <c r="E1282" s="18" t="s">
        <v>19</v>
      </c>
      <c r="F1282" s="198">
        <v>0.654</v>
      </c>
      <c r="H1282" s="33"/>
    </row>
    <row r="1283" spans="2:8" s="1" customFormat="1" ht="16.9" customHeight="1">
      <c r="B1283" s="33"/>
      <c r="C1283" s="197" t="s">
        <v>19</v>
      </c>
      <c r="D1283" s="197" t="s">
        <v>2174</v>
      </c>
      <c r="E1283" s="18" t="s">
        <v>19</v>
      </c>
      <c r="F1283" s="198">
        <v>1.905</v>
      </c>
      <c r="H1283" s="33"/>
    </row>
    <row r="1284" spans="2:8" s="1" customFormat="1" ht="16.9" customHeight="1">
      <c r="B1284" s="33"/>
      <c r="C1284" s="197" t="s">
        <v>19</v>
      </c>
      <c r="D1284" s="197" t="s">
        <v>2175</v>
      </c>
      <c r="E1284" s="18" t="s">
        <v>19</v>
      </c>
      <c r="F1284" s="198">
        <v>1.307</v>
      </c>
      <c r="H1284" s="33"/>
    </row>
    <row r="1285" spans="2:8" s="1" customFormat="1" ht="16.9" customHeight="1">
      <c r="B1285" s="33"/>
      <c r="C1285" s="197" t="s">
        <v>19</v>
      </c>
      <c r="D1285" s="197" t="s">
        <v>2176</v>
      </c>
      <c r="E1285" s="18" t="s">
        <v>19</v>
      </c>
      <c r="F1285" s="198">
        <v>1.208</v>
      </c>
      <c r="H1285" s="33"/>
    </row>
    <row r="1286" spans="2:8" s="1" customFormat="1" ht="16.9" customHeight="1">
      <c r="B1286" s="33"/>
      <c r="C1286" s="197" t="s">
        <v>19</v>
      </c>
      <c r="D1286" s="197" t="s">
        <v>2177</v>
      </c>
      <c r="E1286" s="18" t="s">
        <v>19</v>
      </c>
      <c r="F1286" s="198">
        <v>1.199</v>
      </c>
      <c r="H1286" s="33"/>
    </row>
    <row r="1287" spans="2:8" s="1" customFormat="1" ht="16.9" customHeight="1">
      <c r="B1287" s="33"/>
      <c r="C1287" s="197" t="s">
        <v>19</v>
      </c>
      <c r="D1287" s="197" t="s">
        <v>2048</v>
      </c>
      <c r="E1287" s="18" t="s">
        <v>19</v>
      </c>
      <c r="F1287" s="198">
        <v>0</v>
      </c>
      <c r="H1287" s="33"/>
    </row>
    <row r="1288" spans="2:8" s="1" customFormat="1" ht="16.9" customHeight="1">
      <c r="B1288" s="33"/>
      <c r="C1288" s="197" t="s">
        <v>19</v>
      </c>
      <c r="D1288" s="197" t="s">
        <v>2178</v>
      </c>
      <c r="E1288" s="18" t="s">
        <v>19</v>
      </c>
      <c r="F1288" s="198">
        <v>1.838</v>
      </c>
      <c r="H1288" s="33"/>
    </row>
    <row r="1289" spans="2:8" s="1" customFormat="1" ht="16.9" customHeight="1">
      <c r="B1289" s="33"/>
      <c r="C1289" s="197" t="s">
        <v>19</v>
      </c>
      <c r="D1289" s="197" t="s">
        <v>2179</v>
      </c>
      <c r="E1289" s="18" t="s">
        <v>19</v>
      </c>
      <c r="F1289" s="198">
        <v>2.354</v>
      </c>
      <c r="H1289" s="33"/>
    </row>
    <row r="1290" spans="2:8" s="1" customFormat="1" ht="16.9" customHeight="1">
      <c r="B1290" s="33"/>
      <c r="C1290" s="197" t="s">
        <v>19</v>
      </c>
      <c r="D1290" s="197" t="s">
        <v>2180</v>
      </c>
      <c r="E1290" s="18" t="s">
        <v>19</v>
      </c>
      <c r="F1290" s="198">
        <v>2.869</v>
      </c>
      <c r="H1290" s="33"/>
    </row>
    <row r="1291" spans="2:8" s="1" customFormat="1" ht="16.9" customHeight="1">
      <c r="B1291" s="33"/>
      <c r="C1291" s="197" t="s">
        <v>19</v>
      </c>
      <c r="D1291" s="197" t="s">
        <v>2052</v>
      </c>
      <c r="E1291" s="18" t="s">
        <v>19</v>
      </c>
      <c r="F1291" s="198">
        <v>0</v>
      </c>
      <c r="H1291" s="33"/>
    </row>
    <row r="1292" spans="2:8" s="1" customFormat="1" ht="16.9" customHeight="1">
      <c r="B1292" s="33"/>
      <c r="C1292" s="197" t="s">
        <v>19</v>
      </c>
      <c r="D1292" s="197" t="s">
        <v>2181</v>
      </c>
      <c r="E1292" s="18" t="s">
        <v>19</v>
      </c>
      <c r="F1292" s="198">
        <v>3.136</v>
      </c>
      <c r="H1292" s="33"/>
    </row>
    <row r="1293" spans="2:8" s="1" customFormat="1" ht="16.9" customHeight="1">
      <c r="B1293" s="33"/>
      <c r="C1293" s="197" t="s">
        <v>19</v>
      </c>
      <c r="D1293" s="197" t="s">
        <v>2182</v>
      </c>
      <c r="E1293" s="18" t="s">
        <v>19</v>
      </c>
      <c r="F1293" s="198">
        <v>1.44</v>
      </c>
      <c r="H1293" s="33"/>
    </row>
    <row r="1294" spans="2:8" s="1" customFormat="1" ht="16.9" customHeight="1">
      <c r="B1294" s="33"/>
      <c r="C1294" s="197" t="s">
        <v>19</v>
      </c>
      <c r="D1294" s="197" t="s">
        <v>2055</v>
      </c>
      <c r="E1294" s="18" t="s">
        <v>19</v>
      </c>
      <c r="F1294" s="198">
        <v>0</v>
      </c>
      <c r="H1294" s="33"/>
    </row>
    <row r="1295" spans="2:8" s="1" customFormat="1" ht="16.9" customHeight="1">
      <c r="B1295" s="33"/>
      <c r="C1295" s="197" t="s">
        <v>19</v>
      </c>
      <c r="D1295" s="197" t="s">
        <v>2183</v>
      </c>
      <c r="E1295" s="18" t="s">
        <v>19</v>
      </c>
      <c r="F1295" s="198">
        <v>1.69</v>
      </c>
      <c r="H1295" s="33"/>
    </row>
    <row r="1296" spans="2:8" s="1" customFormat="1" ht="16.9" customHeight="1">
      <c r="B1296" s="33"/>
      <c r="C1296" s="197" t="s">
        <v>19</v>
      </c>
      <c r="D1296" s="197" t="s">
        <v>2184</v>
      </c>
      <c r="E1296" s="18" t="s">
        <v>19</v>
      </c>
      <c r="F1296" s="198">
        <v>2.116</v>
      </c>
      <c r="H1296" s="33"/>
    </row>
    <row r="1297" spans="2:8" s="1" customFormat="1" ht="16.9" customHeight="1">
      <c r="B1297" s="33"/>
      <c r="C1297" s="197" t="s">
        <v>19</v>
      </c>
      <c r="D1297" s="197" t="s">
        <v>2185</v>
      </c>
      <c r="E1297" s="18" t="s">
        <v>19</v>
      </c>
      <c r="F1297" s="198">
        <v>2.466</v>
      </c>
      <c r="H1297" s="33"/>
    </row>
    <row r="1298" spans="2:8" s="1" customFormat="1" ht="16.9" customHeight="1">
      <c r="B1298" s="33"/>
      <c r="C1298" s="197" t="s">
        <v>19</v>
      </c>
      <c r="D1298" s="197" t="s">
        <v>2186</v>
      </c>
      <c r="E1298" s="18" t="s">
        <v>19</v>
      </c>
      <c r="F1298" s="198">
        <v>2.958</v>
      </c>
      <c r="H1298" s="33"/>
    </row>
    <row r="1299" spans="2:8" s="1" customFormat="1" ht="16.9" customHeight="1">
      <c r="B1299" s="33"/>
      <c r="C1299" s="197" t="s">
        <v>19</v>
      </c>
      <c r="D1299" s="197" t="s">
        <v>2060</v>
      </c>
      <c r="E1299" s="18" t="s">
        <v>19</v>
      </c>
      <c r="F1299" s="198">
        <v>0</v>
      </c>
      <c r="H1299" s="33"/>
    </row>
    <row r="1300" spans="2:8" s="1" customFormat="1" ht="16.9" customHeight="1">
      <c r="B1300" s="33"/>
      <c r="C1300" s="197" t="s">
        <v>19</v>
      </c>
      <c r="D1300" s="197" t="s">
        <v>2187</v>
      </c>
      <c r="E1300" s="18" t="s">
        <v>19</v>
      </c>
      <c r="F1300" s="198">
        <v>3.12</v>
      </c>
      <c r="H1300" s="33"/>
    </row>
    <row r="1301" spans="2:8" s="1" customFormat="1" ht="16.9" customHeight="1">
      <c r="B1301" s="33"/>
      <c r="C1301" s="197" t="s">
        <v>19</v>
      </c>
      <c r="D1301" s="197" t="s">
        <v>2188</v>
      </c>
      <c r="E1301" s="18" t="s">
        <v>19</v>
      </c>
      <c r="F1301" s="198">
        <v>2.318</v>
      </c>
      <c r="H1301" s="33"/>
    </row>
    <row r="1302" spans="2:8" s="1" customFormat="1" ht="16.9" customHeight="1">
      <c r="B1302" s="33"/>
      <c r="C1302" s="197" t="s">
        <v>19</v>
      </c>
      <c r="D1302" s="197" t="s">
        <v>2189</v>
      </c>
      <c r="E1302" s="18" t="s">
        <v>19</v>
      </c>
      <c r="F1302" s="198">
        <v>0.576</v>
      </c>
      <c r="H1302" s="33"/>
    </row>
    <row r="1303" spans="2:8" s="1" customFormat="1" ht="16.9" customHeight="1">
      <c r="B1303" s="33"/>
      <c r="C1303" s="197" t="s">
        <v>19</v>
      </c>
      <c r="D1303" s="197" t="s">
        <v>2064</v>
      </c>
      <c r="E1303" s="18" t="s">
        <v>19</v>
      </c>
      <c r="F1303" s="198">
        <v>0</v>
      </c>
      <c r="H1303" s="33"/>
    </row>
    <row r="1304" spans="2:8" s="1" customFormat="1" ht="16.9" customHeight="1">
      <c r="B1304" s="33"/>
      <c r="C1304" s="197" t="s">
        <v>19</v>
      </c>
      <c r="D1304" s="197" t="s">
        <v>2190</v>
      </c>
      <c r="E1304" s="18" t="s">
        <v>19</v>
      </c>
      <c r="F1304" s="198">
        <v>0.709</v>
      </c>
      <c r="H1304" s="33"/>
    </row>
    <row r="1305" spans="2:8" s="1" customFormat="1" ht="16.9" customHeight="1">
      <c r="B1305" s="33"/>
      <c r="C1305" s="197" t="s">
        <v>19</v>
      </c>
      <c r="D1305" s="197" t="s">
        <v>2191</v>
      </c>
      <c r="E1305" s="18" t="s">
        <v>19</v>
      </c>
      <c r="F1305" s="198">
        <v>1.415</v>
      </c>
      <c r="H1305" s="33"/>
    </row>
    <row r="1306" spans="2:8" s="1" customFormat="1" ht="16.9" customHeight="1">
      <c r="B1306" s="33"/>
      <c r="C1306" s="197" t="s">
        <v>19</v>
      </c>
      <c r="D1306" s="197" t="s">
        <v>2067</v>
      </c>
      <c r="E1306" s="18" t="s">
        <v>19</v>
      </c>
      <c r="F1306" s="198">
        <v>0</v>
      </c>
      <c r="H1306" s="33"/>
    </row>
    <row r="1307" spans="2:8" s="1" customFormat="1" ht="16.9" customHeight="1">
      <c r="B1307" s="33"/>
      <c r="C1307" s="197" t="s">
        <v>19</v>
      </c>
      <c r="D1307" s="197" t="s">
        <v>2068</v>
      </c>
      <c r="E1307" s="18" t="s">
        <v>19</v>
      </c>
      <c r="F1307" s="198">
        <v>1.37</v>
      </c>
      <c r="H1307" s="33"/>
    </row>
    <row r="1308" spans="2:8" s="1" customFormat="1" ht="16.9" customHeight="1">
      <c r="B1308" s="33"/>
      <c r="C1308" s="197" t="s">
        <v>19</v>
      </c>
      <c r="D1308" s="197" t="s">
        <v>2069</v>
      </c>
      <c r="E1308" s="18" t="s">
        <v>19</v>
      </c>
      <c r="F1308" s="198">
        <v>1.18</v>
      </c>
      <c r="H1308" s="33"/>
    </row>
    <row r="1309" spans="2:8" s="1" customFormat="1" ht="16.9" customHeight="1">
      <c r="B1309" s="33"/>
      <c r="C1309" s="197" t="s">
        <v>19</v>
      </c>
      <c r="D1309" s="197" t="s">
        <v>2070</v>
      </c>
      <c r="E1309" s="18" t="s">
        <v>19</v>
      </c>
      <c r="F1309" s="198">
        <v>1.55</v>
      </c>
      <c r="H1309" s="33"/>
    </row>
    <row r="1310" spans="2:8" s="1" customFormat="1" ht="16.9" customHeight="1">
      <c r="B1310" s="33"/>
      <c r="C1310" s="197" t="s">
        <v>19</v>
      </c>
      <c r="D1310" s="197" t="s">
        <v>2071</v>
      </c>
      <c r="E1310" s="18" t="s">
        <v>19</v>
      </c>
      <c r="F1310" s="198">
        <v>1.43</v>
      </c>
      <c r="H1310" s="33"/>
    </row>
    <row r="1311" spans="2:8" s="1" customFormat="1" ht="16.9" customHeight="1">
      <c r="B1311" s="33"/>
      <c r="C1311" s="197" t="s">
        <v>19</v>
      </c>
      <c r="D1311" s="197" t="s">
        <v>2072</v>
      </c>
      <c r="E1311" s="18" t="s">
        <v>19</v>
      </c>
      <c r="F1311" s="198">
        <v>1.66</v>
      </c>
      <c r="H1311" s="33"/>
    </row>
    <row r="1312" spans="2:8" s="1" customFormat="1" ht="16.9" customHeight="1">
      <c r="B1312" s="33"/>
      <c r="C1312" s="197" t="s">
        <v>19</v>
      </c>
      <c r="D1312" s="197" t="s">
        <v>2192</v>
      </c>
      <c r="E1312" s="18" t="s">
        <v>19</v>
      </c>
      <c r="F1312" s="198">
        <v>0</v>
      </c>
      <c r="H1312" s="33"/>
    </row>
    <row r="1313" spans="2:8" s="1" customFormat="1" ht="16.9" customHeight="1">
      <c r="B1313" s="33"/>
      <c r="C1313" s="197" t="s">
        <v>19</v>
      </c>
      <c r="D1313" s="197" t="s">
        <v>2193</v>
      </c>
      <c r="E1313" s="18" t="s">
        <v>19</v>
      </c>
      <c r="F1313" s="198">
        <v>-1.654</v>
      </c>
      <c r="H1313" s="33"/>
    </row>
    <row r="1314" spans="2:8" s="1" customFormat="1" ht="16.9" customHeight="1">
      <c r="B1314" s="33"/>
      <c r="C1314" s="197" t="s">
        <v>19</v>
      </c>
      <c r="D1314" s="197" t="s">
        <v>2194</v>
      </c>
      <c r="E1314" s="18" t="s">
        <v>19</v>
      </c>
      <c r="F1314" s="198">
        <v>-1.425</v>
      </c>
      <c r="H1314" s="33"/>
    </row>
    <row r="1315" spans="2:8" s="1" customFormat="1" ht="16.9" customHeight="1">
      <c r="B1315" s="33"/>
      <c r="C1315" s="197" t="s">
        <v>19</v>
      </c>
      <c r="D1315" s="197" t="s">
        <v>2195</v>
      </c>
      <c r="E1315" s="18" t="s">
        <v>19</v>
      </c>
      <c r="F1315" s="198">
        <v>-1.872</v>
      </c>
      <c r="H1315" s="33"/>
    </row>
    <row r="1316" spans="2:8" s="1" customFormat="1" ht="16.9" customHeight="1">
      <c r="B1316" s="33"/>
      <c r="C1316" s="197" t="s">
        <v>19</v>
      </c>
      <c r="D1316" s="197" t="s">
        <v>2196</v>
      </c>
      <c r="E1316" s="18" t="s">
        <v>19</v>
      </c>
      <c r="F1316" s="198">
        <v>-1.727</v>
      </c>
      <c r="H1316" s="33"/>
    </row>
    <row r="1317" spans="2:8" s="1" customFormat="1" ht="16.9" customHeight="1">
      <c r="B1317" s="33"/>
      <c r="C1317" s="197" t="s">
        <v>19</v>
      </c>
      <c r="D1317" s="197" t="s">
        <v>2197</v>
      </c>
      <c r="E1317" s="18" t="s">
        <v>19</v>
      </c>
      <c r="F1317" s="198">
        <v>-2.005</v>
      </c>
      <c r="H1317" s="33"/>
    </row>
    <row r="1318" spans="2:8" s="1" customFormat="1" ht="16.9" customHeight="1">
      <c r="B1318" s="33"/>
      <c r="C1318" s="197" t="s">
        <v>19</v>
      </c>
      <c r="D1318" s="197" t="s">
        <v>2198</v>
      </c>
      <c r="E1318" s="18" t="s">
        <v>19</v>
      </c>
      <c r="F1318" s="198">
        <v>0</v>
      </c>
      <c r="H1318" s="33"/>
    </row>
    <row r="1319" spans="2:8" s="1" customFormat="1" ht="16.9" customHeight="1">
      <c r="B1319" s="33"/>
      <c r="C1319" s="197" t="s">
        <v>19</v>
      </c>
      <c r="D1319" s="197" t="s">
        <v>2199</v>
      </c>
      <c r="E1319" s="18" t="s">
        <v>19</v>
      </c>
      <c r="F1319" s="198">
        <v>-1.326</v>
      </c>
      <c r="H1319" s="33"/>
    </row>
    <row r="1320" spans="2:8" s="1" customFormat="1" ht="16.9" customHeight="1">
      <c r="B1320" s="33"/>
      <c r="C1320" s="197" t="s">
        <v>19</v>
      </c>
      <c r="D1320" s="197" t="s">
        <v>2200</v>
      </c>
      <c r="E1320" s="18" t="s">
        <v>19</v>
      </c>
      <c r="F1320" s="198">
        <v>-1.388</v>
      </c>
      <c r="H1320" s="33"/>
    </row>
    <row r="1321" spans="2:8" s="1" customFormat="1" ht="16.9" customHeight="1">
      <c r="B1321" s="33"/>
      <c r="C1321" s="197" t="s">
        <v>19</v>
      </c>
      <c r="D1321" s="197" t="s">
        <v>2201</v>
      </c>
      <c r="E1321" s="18" t="s">
        <v>19</v>
      </c>
      <c r="F1321" s="198">
        <v>-1.094</v>
      </c>
      <c r="H1321" s="33"/>
    </row>
    <row r="1322" spans="2:8" s="1" customFormat="1" ht="16.9" customHeight="1">
      <c r="B1322" s="33"/>
      <c r="C1322" s="197" t="s">
        <v>19</v>
      </c>
      <c r="D1322" s="197" t="s">
        <v>2202</v>
      </c>
      <c r="E1322" s="18" t="s">
        <v>19</v>
      </c>
      <c r="F1322" s="198">
        <v>-0.3</v>
      </c>
      <c r="H1322" s="33"/>
    </row>
    <row r="1323" spans="2:8" s="1" customFormat="1" ht="16.9" customHeight="1">
      <c r="B1323" s="33"/>
      <c r="C1323" s="197" t="s">
        <v>19</v>
      </c>
      <c r="D1323" s="197" t="s">
        <v>2203</v>
      </c>
      <c r="E1323" s="18" t="s">
        <v>19</v>
      </c>
      <c r="F1323" s="198">
        <v>-1.035</v>
      </c>
      <c r="H1323" s="33"/>
    </row>
    <row r="1324" spans="2:8" s="1" customFormat="1" ht="16.9" customHeight="1">
      <c r="B1324" s="33"/>
      <c r="C1324" s="197" t="s">
        <v>19</v>
      </c>
      <c r="D1324" s="197" t="s">
        <v>2204</v>
      </c>
      <c r="E1324" s="18" t="s">
        <v>19</v>
      </c>
      <c r="F1324" s="198">
        <v>-0.735</v>
      </c>
      <c r="H1324" s="33"/>
    </row>
    <row r="1325" spans="2:8" s="1" customFormat="1" ht="16.9" customHeight="1">
      <c r="B1325" s="33"/>
      <c r="C1325" s="197" t="s">
        <v>19</v>
      </c>
      <c r="D1325" s="197" t="s">
        <v>2205</v>
      </c>
      <c r="E1325" s="18" t="s">
        <v>19</v>
      </c>
      <c r="F1325" s="198">
        <v>-0.495</v>
      </c>
      <c r="H1325" s="33"/>
    </row>
    <row r="1326" spans="2:8" s="1" customFormat="1" ht="16.9" customHeight="1">
      <c r="B1326" s="33"/>
      <c r="C1326" s="197" t="s">
        <v>163</v>
      </c>
      <c r="D1326" s="197" t="s">
        <v>206</v>
      </c>
      <c r="E1326" s="18" t="s">
        <v>19</v>
      </c>
      <c r="F1326" s="198">
        <v>231.199</v>
      </c>
      <c r="H1326" s="33"/>
    </row>
    <row r="1327" spans="2:8" s="1" customFormat="1" ht="16.9" customHeight="1">
      <c r="B1327" s="33"/>
      <c r="C1327" s="199" t="s">
        <v>2950</v>
      </c>
      <c r="H1327" s="33"/>
    </row>
    <row r="1328" spans="2:8" s="1" customFormat="1" ht="16.9" customHeight="1">
      <c r="B1328" s="33"/>
      <c r="C1328" s="197" t="s">
        <v>270</v>
      </c>
      <c r="D1328" s="197" t="s">
        <v>271</v>
      </c>
      <c r="E1328" s="18" t="s">
        <v>128</v>
      </c>
      <c r="F1328" s="198">
        <v>231.199</v>
      </c>
      <c r="H1328" s="33"/>
    </row>
    <row r="1329" spans="2:8" s="1" customFormat="1" ht="16.9" customHeight="1">
      <c r="B1329" s="33"/>
      <c r="C1329" s="197" t="s">
        <v>228</v>
      </c>
      <c r="D1329" s="197" t="s">
        <v>229</v>
      </c>
      <c r="E1329" s="18" t="s">
        <v>128</v>
      </c>
      <c r="F1329" s="198">
        <v>462.398</v>
      </c>
      <c r="H1329" s="33"/>
    </row>
    <row r="1330" spans="2:8" s="1" customFormat="1" ht="16.9" customHeight="1">
      <c r="B1330" s="33"/>
      <c r="C1330" s="197" t="s">
        <v>235</v>
      </c>
      <c r="D1330" s="197" t="s">
        <v>236</v>
      </c>
      <c r="E1330" s="18" t="s">
        <v>128</v>
      </c>
      <c r="F1330" s="198">
        <v>231.502</v>
      </c>
      <c r="H1330" s="33"/>
    </row>
    <row r="1331" spans="2:8" s="1" customFormat="1" ht="16.9" customHeight="1">
      <c r="B1331" s="33"/>
      <c r="C1331" s="197" t="s">
        <v>249</v>
      </c>
      <c r="D1331" s="197" t="s">
        <v>250</v>
      </c>
      <c r="E1331" s="18" t="s">
        <v>128</v>
      </c>
      <c r="F1331" s="198">
        <v>231.199</v>
      </c>
      <c r="H1331" s="33"/>
    </row>
    <row r="1332" spans="2:8" s="1" customFormat="1" ht="7.35" customHeight="1">
      <c r="B1332" s="42"/>
      <c r="C1332" s="43"/>
      <c r="D1332" s="43"/>
      <c r="E1332" s="43"/>
      <c r="F1332" s="43"/>
      <c r="G1332" s="43"/>
      <c r="H1332" s="33"/>
    </row>
    <row r="1333" s="1" customFormat="1" ht="12"/>
  </sheetData>
  <sheetProtection algorithmName="SHA-512" hashValue="jjLkt004EdM1h4qgG/EHezsER4UU/PYyPSNNrv/uoovf3R/AC7KBM9pGrEGftg1sZ0KGAsW+kOk2SlCmjZkhbA==" saltValue="nNkOJgW2ydchi9D/Z91r4W9RXPm3rRtUGjW9p5tLm3ta37xw26ROVWDi+R+gkY6iPUPjG/SwkeI9kFMM4RzOSw==" spinCount="100000" sheet="1" objects="1" scenarios="1" formatColumns="0" formatRows="0"/>
  <mergeCells count="2">
    <mergeCell ref="D5:F5"/>
    <mergeCell ref="D6:F6"/>
  </mergeCells>
  <printOptions/>
  <pageMargins left="0.7" right="0.7" top="0.787401575" bottom="0.787401575" header="0.3" footer="0.3"/>
  <pageSetup blackAndWhite="1" fitToHeight="100" fitToWidth="1" horizontalDpi="600" verticalDpi="600" orientation="landscape" paperSize="9" scale="87" r:id="rId2"/>
  <headerFooter>
    <oddFooter>&amp;CStrana &amp;P z &amp;N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00" customWidth="1"/>
    <col min="2" max="2" width="1.7109375" style="200" customWidth="1"/>
    <col min="3" max="4" width="5.00390625" style="200" customWidth="1"/>
    <col min="5" max="5" width="11.7109375" style="200" customWidth="1"/>
    <col min="6" max="6" width="9.140625" style="200" customWidth="1"/>
    <col min="7" max="7" width="5.00390625" style="200" customWidth="1"/>
    <col min="8" max="8" width="77.8515625" style="200" customWidth="1"/>
    <col min="9" max="10" width="20.00390625" style="200" customWidth="1"/>
    <col min="11" max="11" width="1.7109375" style="200" customWidth="1"/>
  </cols>
  <sheetData>
    <row r="1" ht="37.5" customHeight="1"/>
    <row r="2" spans="2:11" ht="7.5" customHeight="1">
      <c r="B2" s="201"/>
      <c r="C2" s="202"/>
      <c r="D2" s="202"/>
      <c r="E2" s="202"/>
      <c r="F2" s="202"/>
      <c r="G2" s="202"/>
      <c r="H2" s="202"/>
      <c r="I2" s="202"/>
      <c r="J2" s="202"/>
      <c r="K2" s="203"/>
    </row>
    <row r="3" spans="2:11" s="16" customFormat="1" ht="45" customHeight="1">
      <c r="B3" s="204"/>
      <c r="C3" s="321" t="s">
        <v>2962</v>
      </c>
      <c r="D3" s="321"/>
      <c r="E3" s="321"/>
      <c r="F3" s="321"/>
      <c r="G3" s="321"/>
      <c r="H3" s="321"/>
      <c r="I3" s="321"/>
      <c r="J3" s="321"/>
      <c r="K3" s="205"/>
    </row>
    <row r="4" spans="2:11" ht="25.5" customHeight="1">
      <c r="B4" s="206"/>
      <c r="C4" s="322" t="s">
        <v>2963</v>
      </c>
      <c r="D4" s="322"/>
      <c r="E4" s="322"/>
      <c r="F4" s="322"/>
      <c r="G4" s="322"/>
      <c r="H4" s="322"/>
      <c r="I4" s="322"/>
      <c r="J4" s="322"/>
      <c r="K4" s="207"/>
    </row>
    <row r="5" spans="2:11" ht="5.25" customHeight="1">
      <c r="B5" s="206"/>
      <c r="C5" s="208"/>
      <c r="D5" s="208"/>
      <c r="E5" s="208"/>
      <c r="F5" s="208"/>
      <c r="G5" s="208"/>
      <c r="H5" s="208"/>
      <c r="I5" s="208"/>
      <c r="J5" s="208"/>
      <c r="K5" s="207"/>
    </row>
    <row r="6" spans="2:11" ht="15" customHeight="1">
      <c r="B6" s="206"/>
      <c r="C6" s="320" t="s">
        <v>2964</v>
      </c>
      <c r="D6" s="320"/>
      <c r="E6" s="320"/>
      <c r="F6" s="320"/>
      <c r="G6" s="320"/>
      <c r="H6" s="320"/>
      <c r="I6" s="320"/>
      <c r="J6" s="320"/>
      <c r="K6" s="207"/>
    </row>
    <row r="7" spans="2:11" ht="15" customHeight="1">
      <c r="B7" s="210"/>
      <c r="C7" s="320" t="s">
        <v>2965</v>
      </c>
      <c r="D7" s="320"/>
      <c r="E7" s="320"/>
      <c r="F7" s="320"/>
      <c r="G7" s="320"/>
      <c r="H7" s="320"/>
      <c r="I7" s="320"/>
      <c r="J7" s="320"/>
      <c r="K7" s="207"/>
    </row>
    <row r="8" spans="2:11" ht="12.75" customHeight="1">
      <c r="B8" s="210"/>
      <c r="C8" s="209"/>
      <c r="D8" s="209"/>
      <c r="E8" s="209"/>
      <c r="F8" s="209"/>
      <c r="G8" s="209"/>
      <c r="H8" s="209"/>
      <c r="I8" s="209"/>
      <c r="J8" s="209"/>
      <c r="K8" s="207"/>
    </row>
    <row r="9" spans="2:11" ht="15" customHeight="1">
      <c r="B9" s="210"/>
      <c r="C9" s="320" t="s">
        <v>2966</v>
      </c>
      <c r="D9" s="320"/>
      <c r="E9" s="320"/>
      <c r="F9" s="320"/>
      <c r="G9" s="320"/>
      <c r="H9" s="320"/>
      <c r="I9" s="320"/>
      <c r="J9" s="320"/>
      <c r="K9" s="207"/>
    </row>
    <row r="10" spans="2:11" ht="15" customHeight="1">
      <c r="B10" s="210"/>
      <c r="C10" s="209"/>
      <c r="D10" s="320" t="s">
        <v>2967</v>
      </c>
      <c r="E10" s="320"/>
      <c r="F10" s="320"/>
      <c r="G10" s="320"/>
      <c r="H10" s="320"/>
      <c r="I10" s="320"/>
      <c r="J10" s="320"/>
      <c r="K10" s="207"/>
    </row>
    <row r="11" spans="2:11" ht="15" customHeight="1">
      <c r="B11" s="210"/>
      <c r="C11" s="211"/>
      <c r="D11" s="320" t="s">
        <v>2968</v>
      </c>
      <c r="E11" s="320"/>
      <c r="F11" s="320"/>
      <c r="G11" s="320"/>
      <c r="H11" s="320"/>
      <c r="I11" s="320"/>
      <c r="J11" s="320"/>
      <c r="K11" s="207"/>
    </row>
    <row r="12" spans="2:11" ht="15" customHeight="1">
      <c r="B12" s="210"/>
      <c r="C12" s="211"/>
      <c r="D12" s="209"/>
      <c r="E12" s="209"/>
      <c r="F12" s="209"/>
      <c r="G12" s="209"/>
      <c r="H12" s="209"/>
      <c r="I12" s="209"/>
      <c r="J12" s="209"/>
      <c r="K12" s="207"/>
    </row>
    <row r="13" spans="2:11" ht="15" customHeight="1">
      <c r="B13" s="210"/>
      <c r="C13" s="211"/>
      <c r="D13" s="212" t="s">
        <v>2969</v>
      </c>
      <c r="E13" s="209"/>
      <c r="F13" s="209"/>
      <c r="G13" s="209"/>
      <c r="H13" s="209"/>
      <c r="I13" s="209"/>
      <c r="J13" s="209"/>
      <c r="K13" s="207"/>
    </row>
    <row r="14" spans="2:11" ht="12.75" customHeight="1">
      <c r="B14" s="210"/>
      <c r="C14" s="211"/>
      <c r="D14" s="211"/>
      <c r="E14" s="211"/>
      <c r="F14" s="211"/>
      <c r="G14" s="211"/>
      <c r="H14" s="211"/>
      <c r="I14" s="211"/>
      <c r="J14" s="211"/>
      <c r="K14" s="207"/>
    </row>
    <row r="15" spans="2:11" ht="15" customHeight="1">
      <c r="B15" s="210"/>
      <c r="C15" s="211"/>
      <c r="D15" s="320" t="s">
        <v>2970</v>
      </c>
      <c r="E15" s="320"/>
      <c r="F15" s="320"/>
      <c r="G15" s="320"/>
      <c r="H15" s="320"/>
      <c r="I15" s="320"/>
      <c r="J15" s="320"/>
      <c r="K15" s="207"/>
    </row>
    <row r="16" spans="2:11" ht="15" customHeight="1">
      <c r="B16" s="210"/>
      <c r="C16" s="211"/>
      <c r="D16" s="320" t="s">
        <v>2971</v>
      </c>
      <c r="E16" s="320"/>
      <c r="F16" s="320"/>
      <c r="G16" s="320"/>
      <c r="H16" s="320"/>
      <c r="I16" s="320"/>
      <c r="J16" s="320"/>
      <c r="K16" s="207"/>
    </row>
    <row r="17" spans="2:11" ht="15" customHeight="1">
      <c r="B17" s="210"/>
      <c r="C17" s="211"/>
      <c r="D17" s="320" t="s">
        <v>2972</v>
      </c>
      <c r="E17" s="320"/>
      <c r="F17" s="320"/>
      <c r="G17" s="320"/>
      <c r="H17" s="320"/>
      <c r="I17" s="320"/>
      <c r="J17" s="320"/>
      <c r="K17" s="207"/>
    </row>
    <row r="18" spans="2:11" ht="15" customHeight="1">
      <c r="B18" s="210"/>
      <c r="C18" s="211"/>
      <c r="D18" s="211"/>
      <c r="E18" s="213" t="s">
        <v>83</v>
      </c>
      <c r="F18" s="320" t="s">
        <v>2973</v>
      </c>
      <c r="G18" s="320"/>
      <c r="H18" s="320"/>
      <c r="I18" s="320"/>
      <c r="J18" s="320"/>
      <c r="K18" s="207"/>
    </row>
    <row r="19" spans="2:11" ht="15" customHeight="1">
      <c r="B19" s="210"/>
      <c r="C19" s="211"/>
      <c r="D19" s="211"/>
      <c r="E19" s="213" t="s">
        <v>2974</v>
      </c>
      <c r="F19" s="320" t="s">
        <v>2975</v>
      </c>
      <c r="G19" s="320"/>
      <c r="H19" s="320"/>
      <c r="I19" s="320"/>
      <c r="J19" s="320"/>
      <c r="K19" s="207"/>
    </row>
    <row r="20" spans="2:11" ht="15" customHeight="1">
      <c r="B20" s="210"/>
      <c r="C20" s="211"/>
      <c r="D20" s="211"/>
      <c r="E20" s="213" t="s">
        <v>2976</v>
      </c>
      <c r="F20" s="320" t="s">
        <v>2977</v>
      </c>
      <c r="G20" s="320"/>
      <c r="H20" s="320"/>
      <c r="I20" s="320"/>
      <c r="J20" s="320"/>
      <c r="K20" s="207"/>
    </row>
    <row r="21" spans="2:11" ht="15" customHeight="1">
      <c r="B21" s="210"/>
      <c r="C21" s="211"/>
      <c r="D21" s="211"/>
      <c r="E21" s="213" t="s">
        <v>114</v>
      </c>
      <c r="F21" s="320" t="s">
        <v>115</v>
      </c>
      <c r="G21" s="320"/>
      <c r="H21" s="320"/>
      <c r="I21" s="320"/>
      <c r="J21" s="320"/>
      <c r="K21" s="207"/>
    </row>
    <row r="22" spans="2:11" ht="15" customHeight="1">
      <c r="B22" s="210"/>
      <c r="C22" s="211"/>
      <c r="D22" s="211"/>
      <c r="E22" s="213" t="s">
        <v>2978</v>
      </c>
      <c r="F22" s="320" t="s">
        <v>2979</v>
      </c>
      <c r="G22" s="320"/>
      <c r="H22" s="320"/>
      <c r="I22" s="320"/>
      <c r="J22" s="320"/>
      <c r="K22" s="207"/>
    </row>
    <row r="23" spans="2:11" ht="15" customHeight="1">
      <c r="B23" s="210"/>
      <c r="C23" s="211"/>
      <c r="D23" s="211"/>
      <c r="E23" s="213" t="s">
        <v>2980</v>
      </c>
      <c r="F23" s="320" t="s">
        <v>2981</v>
      </c>
      <c r="G23" s="320"/>
      <c r="H23" s="320"/>
      <c r="I23" s="320"/>
      <c r="J23" s="320"/>
      <c r="K23" s="207"/>
    </row>
    <row r="24" spans="2:11" ht="12.75" customHeight="1">
      <c r="B24" s="210"/>
      <c r="C24" s="211"/>
      <c r="D24" s="211"/>
      <c r="E24" s="211"/>
      <c r="F24" s="211"/>
      <c r="G24" s="211"/>
      <c r="H24" s="211"/>
      <c r="I24" s="211"/>
      <c r="J24" s="211"/>
      <c r="K24" s="207"/>
    </row>
    <row r="25" spans="2:11" ht="15" customHeight="1">
      <c r="B25" s="210"/>
      <c r="C25" s="320" t="s">
        <v>2982</v>
      </c>
      <c r="D25" s="320"/>
      <c r="E25" s="320"/>
      <c r="F25" s="320"/>
      <c r="G25" s="320"/>
      <c r="H25" s="320"/>
      <c r="I25" s="320"/>
      <c r="J25" s="320"/>
      <c r="K25" s="207"/>
    </row>
    <row r="26" spans="2:11" ht="15" customHeight="1">
      <c r="B26" s="210"/>
      <c r="C26" s="320" t="s">
        <v>2983</v>
      </c>
      <c r="D26" s="320"/>
      <c r="E26" s="320"/>
      <c r="F26" s="320"/>
      <c r="G26" s="320"/>
      <c r="H26" s="320"/>
      <c r="I26" s="320"/>
      <c r="J26" s="320"/>
      <c r="K26" s="207"/>
    </row>
    <row r="27" spans="2:11" ht="15" customHeight="1">
      <c r="B27" s="210"/>
      <c r="C27" s="209"/>
      <c r="D27" s="320" t="s">
        <v>2984</v>
      </c>
      <c r="E27" s="320"/>
      <c r="F27" s="320"/>
      <c r="G27" s="320"/>
      <c r="H27" s="320"/>
      <c r="I27" s="320"/>
      <c r="J27" s="320"/>
      <c r="K27" s="207"/>
    </row>
    <row r="28" spans="2:11" ht="15" customHeight="1">
      <c r="B28" s="210"/>
      <c r="C28" s="211"/>
      <c r="D28" s="320" t="s">
        <v>2985</v>
      </c>
      <c r="E28" s="320"/>
      <c r="F28" s="320"/>
      <c r="G28" s="320"/>
      <c r="H28" s="320"/>
      <c r="I28" s="320"/>
      <c r="J28" s="320"/>
      <c r="K28" s="207"/>
    </row>
    <row r="29" spans="2:11" ht="12.75" customHeight="1">
      <c r="B29" s="210"/>
      <c r="C29" s="211"/>
      <c r="D29" s="211"/>
      <c r="E29" s="211"/>
      <c r="F29" s="211"/>
      <c r="G29" s="211"/>
      <c r="H29" s="211"/>
      <c r="I29" s="211"/>
      <c r="J29" s="211"/>
      <c r="K29" s="207"/>
    </row>
    <row r="30" spans="2:11" ht="15" customHeight="1">
      <c r="B30" s="210"/>
      <c r="C30" s="211"/>
      <c r="D30" s="320" t="s">
        <v>2986</v>
      </c>
      <c r="E30" s="320"/>
      <c r="F30" s="320"/>
      <c r="G30" s="320"/>
      <c r="H30" s="320"/>
      <c r="I30" s="320"/>
      <c r="J30" s="320"/>
      <c r="K30" s="207"/>
    </row>
    <row r="31" spans="2:11" ht="15" customHeight="1">
      <c r="B31" s="210"/>
      <c r="C31" s="211"/>
      <c r="D31" s="320" t="s">
        <v>2987</v>
      </c>
      <c r="E31" s="320"/>
      <c r="F31" s="320"/>
      <c r="G31" s="320"/>
      <c r="H31" s="320"/>
      <c r="I31" s="320"/>
      <c r="J31" s="320"/>
      <c r="K31" s="207"/>
    </row>
    <row r="32" spans="2:11" ht="12.75" customHeight="1">
      <c r="B32" s="210"/>
      <c r="C32" s="211"/>
      <c r="D32" s="211"/>
      <c r="E32" s="211"/>
      <c r="F32" s="211"/>
      <c r="G32" s="211"/>
      <c r="H32" s="211"/>
      <c r="I32" s="211"/>
      <c r="J32" s="211"/>
      <c r="K32" s="207"/>
    </row>
    <row r="33" spans="2:11" ht="15" customHeight="1">
      <c r="B33" s="210"/>
      <c r="C33" s="211"/>
      <c r="D33" s="320" t="s">
        <v>2988</v>
      </c>
      <c r="E33" s="320"/>
      <c r="F33" s="320"/>
      <c r="G33" s="320"/>
      <c r="H33" s="320"/>
      <c r="I33" s="320"/>
      <c r="J33" s="320"/>
      <c r="K33" s="207"/>
    </row>
    <row r="34" spans="2:11" ht="15" customHeight="1">
      <c r="B34" s="210"/>
      <c r="C34" s="211"/>
      <c r="D34" s="320" t="s">
        <v>2989</v>
      </c>
      <c r="E34" s="320"/>
      <c r="F34" s="320"/>
      <c r="G34" s="320"/>
      <c r="H34" s="320"/>
      <c r="I34" s="320"/>
      <c r="J34" s="320"/>
      <c r="K34" s="207"/>
    </row>
    <row r="35" spans="2:11" ht="15" customHeight="1">
      <c r="B35" s="210"/>
      <c r="C35" s="211"/>
      <c r="D35" s="320" t="s">
        <v>2990</v>
      </c>
      <c r="E35" s="320"/>
      <c r="F35" s="320"/>
      <c r="G35" s="320"/>
      <c r="H35" s="320"/>
      <c r="I35" s="320"/>
      <c r="J35" s="320"/>
      <c r="K35" s="207"/>
    </row>
    <row r="36" spans="2:11" ht="15" customHeight="1">
      <c r="B36" s="210"/>
      <c r="C36" s="211"/>
      <c r="D36" s="209"/>
      <c r="E36" s="212" t="s">
        <v>178</v>
      </c>
      <c r="F36" s="209"/>
      <c r="G36" s="320" t="s">
        <v>2991</v>
      </c>
      <c r="H36" s="320"/>
      <c r="I36" s="320"/>
      <c r="J36" s="320"/>
      <c r="K36" s="207"/>
    </row>
    <row r="37" spans="2:11" ht="30.75" customHeight="1">
      <c r="B37" s="210"/>
      <c r="C37" s="211"/>
      <c r="D37" s="209"/>
      <c r="E37" s="212" t="s">
        <v>2992</v>
      </c>
      <c r="F37" s="209"/>
      <c r="G37" s="320" t="s">
        <v>2993</v>
      </c>
      <c r="H37" s="320"/>
      <c r="I37" s="320"/>
      <c r="J37" s="320"/>
      <c r="K37" s="207"/>
    </row>
    <row r="38" spans="2:11" ht="15" customHeight="1">
      <c r="B38" s="210"/>
      <c r="C38" s="211"/>
      <c r="D38" s="209"/>
      <c r="E38" s="212" t="s">
        <v>57</v>
      </c>
      <c r="F38" s="209"/>
      <c r="G38" s="320" t="s">
        <v>2994</v>
      </c>
      <c r="H38" s="320"/>
      <c r="I38" s="320"/>
      <c r="J38" s="320"/>
      <c r="K38" s="207"/>
    </row>
    <row r="39" spans="2:11" ht="15" customHeight="1">
      <c r="B39" s="210"/>
      <c r="C39" s="211"/>
      <c r="D39" s="209"/>
      <c r="E39" s="212" t="s">
        <v>58</v>
      </c>
      <c r="F39" s="209"/>
      <c r="G39" s="320" t="s">
        <v>2995</v>
      </c>
      <c r="H39" s="320"/>
      <c r="I39" s="320"/>
      <c r="J39" s="320"/>
      <c r="K39" s="207"/>
    </row>
    <row r="40" spans="2:11" ht="15" customHeight="1">
      <c r="B40" s="210"/>
      <c r="C40" s="211"/>
      <c r="D40" s="209"/>
      <c r="E40" s="212" t="s">
        <v>179</v>
      </c>
      <c r="F40" s="209"/>
      <c r="G40" s="320" t="s">
        <v>2996</v>
      </c>
      <c r="H40" s="320"/>
      <c r="I40" s="320"/>
      <c r="J40" s="320"/>
      <c r="K40" s="207"/>
    </row>
    <row r="41" spans="2:11" ht="15" customHeight="1">
      <c r="B41" s="210"/>
      <c r="C41" s="211"/>
      <c r="D41" s="209"/>
      <c r="E41" s="212" t="s">
        <v>180</v>
      </c>
      <c r="F41" s="209"/>
      <c r="G41" s="320" t="s">
        <v>2997</v>
      </c>
      <c r="H41" s="320"/>
      <c r="I41" s="320"/>
      <c r="J41" s="320"/>
      <c r="K41" s="207"/>
    </row>
    <row r="42" spans="2:11" ht="15" customHeight="1">
      <c r="B42" s="210"/>
      <c r="C42" s="211"/>
      <c r="D42" s="209"/>
      <c r="E42" s="212" t="s">
        <v>2998</v>
      </c>
      <c r="F42" s="209"/>
      <c r="G42" s="320" t="s">
        <v>2999</v>
      </c>
      <c r="H42" s="320"/>
      <c r="I42" s="320"/>
      <c r="J42" s="320"/>
      <c r="K42" s="207"/>
    </row>
    <row r="43" spans="2:11" ht="15" customHeight="1">
      <c r="B43" s="210"/>
      <c r="C43" s="211"/>
      <c r="D43" s="209"/>
      <c r="E43" s="212"/>
      <c r="F43" s="209"/>
      <c r="G43" s="320" t="s">
        <v>3000</v>
      </c>
      <c r="H43" s="320"/>
      <c r="I43" s="320"/>
      <c r="J43" s="320"/>
      <c r="K43" s="207"/>
    </row>
    <row r="44" spans="2:11" ht="15" customHeight="1">
      <c r="B44" s="210"/>
      <c r="C44" s="211"/>
      <c r="D44" s="209"/>
      <c r="E44" s="212" t="s">
        <v>3001</v>
      </c>
      <c r="F44" s="209"/>
      <c r="G44" s="320" t="s">
        <v>3002</v>
      </c>
      <c r="H44" s="320"/>
      <c r="I44" s="320"/>
      <c r="J44" s="320"/>
      <c r="K44" s="207"/>
    </row>
    <row r="45" spans="2:11" ht="15" customHeight="1">
      <c r="B45" s="210"/>
      <c r="C45" s="211"/>
      <c r="D45" s="209"/>
      <c r="E45" s="212" t="s">
        <v>182</v>
      </c>
      <c r="F45" s="209"/>
      <c r="G45" s="320" t="s">
        <v>3003</v>
      </c>
      <c r="H45" s="320"/>
      <c r="I45" s="320"/>
      <c r="J45" s="320"/>
      <c r="K45" s="207"/>
    </row>
    <row r="46" spans="2:11" ht="12.75" customHeight="1">
      <c r="B46" s="210"/>
      <c r="C46" s="211"/>
      <c r="D46" s="209"/>
      <c r="E46" s="209"/>
      <c r="F46" s="209"/>
      <c r="G46" s="209"/>
      <c r="H46" s="209"/>
      <c r="I46" s="209"/>
      <c r="J46" s="209"/>
      <c r="K46" s="207"/>
    </row>
    <row r="47" spans="2:11" ht="15" customHeight="1">
      <c r="B47" s="210"/>
      <c r="C47" s="211"/>
      <c r="D47" s="320" t="s">
        <v>3004</v>
      </c>
      <c r="E47" s="320"/>
      <c r="F47" s="320"/>
      <c r="G47" s="320"/>
      <c r="H47" s="320"/>
      <c r="I47" s="320"/>
      <c r="J47" s="320"/>
      <c r="K47" s="207"/>
    </row>
    <row r="48" spans="2:11" ht="15" customHeight="1">
      <c r="B48" s="210"/>
      <c r="C48" s="211"/>
      <c r="D48" s="211"/>
      <c r="E48" s="320" t="s">
        <v>3005</v>
      </c>
      <c r="F48" s="320"/>
      <c r="G48" s="320"/>
      <c r="H48" s="320"/>
      <c r="I48" s="320"/>
      <c r="J48" s="320"/>
      <c r="K48" s="207"/>
    </row>
    <row r="49" spans="2:11" ht="15" customHeight="1">
      <c r="B49" s="210"/>
      <c r="C49" s="211"/>
      <c r="D49" s="211"/>
      <c r="E49" s="320" t="s">
        <v>3006</v>
      </c>
      <c r="F49" s="320"/>
      <c r="G49" s="320"/>
      <c r="H49" s="320"/>
      <c r="I49" s="320"/>
      <c r="J49" s="320"/>
      <c r="K49" s="207"/>
    </row>
    <row r="50" spans="2:11" ht="15" customHeight="1">
      <c r="B50" s="210"/>
      <c r="C50" s="211"/>
      <c r="D50" s="211"/>
      <c r="E50" s="320" t="s">
        <v>3007</v>
      </c>
      <c r="F50" s="320"/>
      <c r="G50" s="320"/>
      <c r="H50" s="320"/>
      <c r="I50" s="320"/>
      <c r="J50" s="320"/>
      <c r="K50" s="207"/>
    </row>
    <row r="51" spans="2:11" ht="15" customHeight="1">
      <c r="B51" s="210"/>
      <c r="C51" s="211"/>
      <c r="D51" s="320" t="s">
        <v>3008</v>
      </c>
      <c r="E51" s="320"/>
      <c r="F51" s="320"/>
      <c r="G51" s="320"/>
      <c r="H51" s="320"/>
      <c r="I51" s="320"/>
      <c r="J51" s="320"/>
      <c r="K51" s="207"/>
    </row>
    <row r="52" spans="2:11" ht="25.5" customHeight="1">
      <c r="B52" s="206"/>
      <c r="C52" s="322" t="s">
        <v>3009</v>
      </c>
      <c r="D52" s="322"/>
      <c r="E52" s="322"/>
      <c r="F52" s="322"/>
      <c r="G52" s="322"/>
      <c r="H52" s="322"/>
      <c r="I52" s="322"/>
      <c r="J52" s="322"/>
      <c r="K52" s="207"/>
    </row>
    <row r="53" spans="2:11" ht="5.25" customHeight="1">
      <c r="B53" s="206"/>
      <c r="C53" s="208"/>
      <c r="D53" s="208"/>
      <c r="E53" s="208"/>
      <c r="F53" s="208"/>
      <c r="G53" s="208"/>
      <c r="H53" s="208"/>
      <c r="I53" s="208"/>
      <c r="J53" s="208"/>
      <c r="K53" s="207"/>
    </row>
    <row r="54" spans="2:11" ht="15" customHeight="1">
      <c r="B54" s="206"/>
      <c r="C54" s="320" t="s">
        <v>3010</v>
      </c>
      <c r="D54" s="320"/>
      <c r="E54" s="320"/>
      <c r="F54" s="320"/>
      <c r="G54" s="320"/>
      <c r="H54" s="320"/>
      <c r="I54" s="320"/>
      <c r="J54" s="320"/>
      <c r="K54" s="207"/>
    </row>
    <row r="55" spans="2:11" ht="15" customHeight="1">
      <c r="B55" s="206"/>
      <c r="C55" s="320" t="s">
        <v>3011</v>
      </c>
      <c r="D55" s="320"/>
      <c r="E55" s="320"/>
      <c r="F55" s="320"/>
      <c r="G55" s="320"/>
      <c r="H55" s="320"/>
      <c r="I55" s="320"/>
      <c r="J55" s="320"/>
      <c r="K55" s="207"/>
    </row>
    <row r="56" spans="2:11" ht="12.75" customHeight="1">
      <c r="B56" s="206"/>
      <c r="C56" s="209"/>
      <c r="D56" s="209"/>
      <c r="E56" s="209"/>
      <c r="F56" s="209"/>
      <c r="G56" s="209"/>
      <c r="H56" s="209"/>
      <c r="I56" s="209"/>
      <c r="J56" s="209"/>
      <c r="K56" s="207"/>
    </row>
    <row r="57" spans="2:11" ht="15" customHeight="1">
      <c r="B57" s="206"/>
      <c r="C57" s="320" t="s">
        <v>3012</v>
      </c>
      <c r="D57" s="320"/>
      <c r="E57" s="320"/>
      <c r="F57" s="320"/>
      <c r="G57" s="320"/>
      <c r="H57" s="320"/>
      <c r="I57" s="320"/>
      <c r="J57" s="320"/>
      <c r="K57" s="207"/>
    </row>
    <row r="58" spans="2:11" ht="15" customHeight="1">
      <c r="B58" s="206"/>
      <c r="C58" s="211"/>
      <c r="D58" s="320" t="s">
        <v>3013</v>
      </c>
      <c r="E58" s="320"/>
      <c r="F58" s="320"/>
      <c r="G58" s="320"/>
      <c r="H58" s="320"/>
      <c r="I58" s="320"/>
      <c r="J58" s="320"/>
      <c r="K58" s="207"/>
    </row>
    <row r="59" spans="2:11" ht="15" customHeight="1">
      <c r="B59" s="206"/>
      <c r="C59" s="211"/>
      <c r="D59" s="320" t="s">
        <v>3014</v>
      </c>
      <c r="E59" s="320"/>
      <c r="F59" s="320"/>
      <c r="G59" s="320"/>
      <c r="H59" s="320"/>
      <c r="I59" s="320"/>
      <c r="J59" s="320"/>
      <c r="K59" s="207"/>
    </row>
    <row r="60" spans="2:11" ht="15" customHeight="1">
      <c r="B60" s="206"/>
      <c r="C60" s="211"/>
      <c r="D60" s="320" t="s">
        <v>3015</v>
      </c>
      <c r="E60" s="320"/>
      <c r="F60" s="320"/>
      <c r="G60" s="320"/>
      <c r="H60" s="320"/>
      <c r="I60" s="320"/>
      <c r="J60" s="320"/>
      <c r="K60" s="207"/>
    </row>
    <row r="61" spans="2:11" ht="15" customHeight="1">
      <c r="B61" s="206"/>
      <c r="C61" s="211"/>
      <c r="D61" s="320" t="s">
        <v>3016</v>
      </c>
      <c r="E61" s="320"/>
      <c r="F61" s="320"/>
      <c r="G61" s="320"/>
      <c r="H61" s="320"/>
      <c r="I61" s="320"/>
      <c r="J61" s="320"/>
      <c r="K61" s="207"/>
    </row>
    <row r="62" spans="2:11" ht="15" customHeight="1">
      <c r="B62" s="206"/>
      <c r="C62" s="211"/>
      <c r="D62" s="324" t="s">
        <v>3017</v>
      </c>
      <c r="E62" s="324"/>
      <c r="F62" s="324"/>
      <c r="G62" s="324"/>
      <c r="H62" s="324"/>
      <c r="I62" s="324"/>
      <c r="J62" s="324"/>
      <c r="K62" s="207"/>
    </row>
    <row r="63" spans="2:11" ht="15" customHeight="1">
      <c r="B63" s="206"/>
      <c r="C63" s="211"/>
      <c r="D63" s="320" t="s">
        <v>3018</v>
      </c>
      <c r="E63" s="320"/>
      <c r="F63" s="320"/>
      <c r="G63" s="320"/>
      <c r="H63" s="320"/>
      <c r="I63" s="320"/>
      <c r="J63" s="320"/>
      <c r="K63" s="207"/>
    </row>
    <row r="64" spans="2:11" ht="12.75" customHeight="1">
      <c r="B64" s="206"/>
      <c r="C64" s="211"/>
      <c r="D64" s="211"/>
      <c r="E64" s="214"/>
      <c r="F64" s="211"/>
      <c r="G64" s="211"/>
      <c r="H64" s="211"/>
      <c r="I64" s="211"/>
      <c r="J64" s="211"/>
      <c r="K64" s="207"/>
    </row>
    <row r="65" spans="2:11" ht="15" customHeight="1">
      <c r="B65" s="206"/>
      <c r="C65" s="211"/>
      <c r="D65" s="320" t="s">
        <v>3019</v>
      </c>
      <c r="E65" s="320"/>
      <c r="F65" s="320"/>
      <c r="G65" s="320"/>
      <c r="H65" s="320"/>
      <c r="I65" s="320"/>
      <c r="J65" s="320"/>
      <c r="K65" s="207"/>
    </row>
    <row r="66" spans="2:11" ht="15" customHeight="1">
      <c r="B66" s="206"/>
      <c r="C66" s="211"/>
      <c r="D66" s="324" t="s">
        <v>3020</v>
      </c>
      <c r="E66" s="324"/>
      <c r="F66" s="324"/>
      <c r="G66" s="324"/>
      <c r="H66" s="324"/>
      <c r="I66" s="324"/>
      <c r="J66" s="324"/>
      <c r="K66" s="207"/>
    </row>
    <row r="67" spans="2:11" ht="15" customHeight="1">
      <c r="B67" s="206"/>
      <c r="C67" s="211"/>
      <c r="D67" s="320" t="s">
        <v>3021</v>
      </c>
      <c r="E67" s="320"/>
      <c r="F67" s="320"/>
      <c r="G67" s="320"/>
      <c r="H67" s="320"/>
      <c r="I67" s="320"/>
      <c r="J67" s="320"/>
      <c r="K67" s="207"/>
    </row>
    <row r="68" spans="2:11" ht="15" customHeight="1">
      <c r="B68" s="206"/>
      <c r="C68" s="211"/>
      <c r="D68" s="320" t="s">
        <v>3022</v>
      </c>
      <c r="E68" s="320"/>
      <c r="F68" s="320"/>
      <c r="G68" s="320"/>
      <c r="H68" s="320"/>
      <c r="I68" s="320"/>
      <c r="J68" s="320"/>
      <c r="K68" s="207"/>
    </row>
    <row r="69" spans="2:11" ht="15" customHeight="1">
      <c r="B69" s="206"/>
      <c r="C69" s="211"/>
      <c r="D69" s="320" t="s">
        <v>3023</v>
      </c>
      <c r="E69" s="320"/>
      <c r="F69" s="320"/>
      <c r="G69" s="320"/>
      <c r="H69" s="320"/>
      <c r="I69" s="320"/>
      <c r="J69" s="320"/>
      <c r="K69" s="207"/>
    </row>
    <row r="70" spans="2:11" ht="15" customHeight="1">
      <c r="B70" s="206"/>
      <c r="C70" s="211"/>
      <c r="D70" s="320" t="s">
        <v>3024</v>
      </c>
      <c r="E70" s="320"/>
      <c r="F70" s="320"/>
      <c r="G70" s="320"/>
      <c r="H70" s="320"/>
      <c r="I70" s="320"/>
      <c r="J70" s="320"/>
      <c r="K70" s="207"/>
    </row>
    <row r="71" spans="2:11" ht="12.75" customHeight="1">
      <c r="B71" s="215"/>
      <c r="C71" s="216"/>
      <c r="D71" s="216"/>
      <c r="E71" s="216"/>
      <c r="F71" s="216"/>
      <c r="G71" s="216"/>
      <c r="H71" s="216"/>
      <c r="I71" s="216"/>
      <c r="J71" s="216"/>
      <c r="K71" s="217"/>
    </row>
    <row r="72" spans="2:11" ht="18.75" customHeight="1">
      <c r="B72" s="218"/>
      <c r="C72" s="218"/>
      <c r="D72" s="218"/>
      <c r="E72" s="218"/>
      <c r="F72" s="218"/>
      <c r="G72" s="218"/>
      <c r="H72" s="218"/>
      <c r="I72" s="218"/>
      <c r="J72" s="218"/>
      <c r="K72" s="219"/>
    </row>
    <row r="73" spans="2:11" ht="18.75" customHeight="1">
      <c r="B73" s="219"/>
      <c r="C73" s="219"/>
      <c r="D73" s="219"/>
      <c r="E73" s="219"/>
      <c r="F73" s="219"/>
      <c r="G73" s="219"/>
      <c r="H73" s="219"/>
      <c r="I73" s="219"/>
      <c r="J73" s="219"/>
      <c r="K73" s="219"/>
    </row>
    <row r="74" spans="2:11" ht="7.5" customHeight="1">
      <c r="B74" s="220"/>
      <c r="C74" s="221"/>
      <c r="D74" s="221"/>
      <c r="E74" s="221"/>
      <c r="F74" s="221"/>
      <c r="G74" s="221"/>
      <c r="H74" s="221"/>
      <c r="I74" s="221"/>
      <c r="J74" s="221"/>
      <c r="K74" s="222"/>
    </row>
    <row r="75" spans="2:11" ht="45" customHeight="1">
      <c r="B75" s="223"/>
      <c r="C75" s="323" t="s">
        <v>3025</v>
      </c>
      <c r="D75" s="323"/>
      <c r="E75" s="323"/>
      <c r="F75" s="323"/>
      <c r="G75" s="323"/>
      <c r="H75" s="323"/>
      <c r="I75" s="323"/>
      <c r="J75" s="323"/>
      <c r="K75" s="224"/>
    </row>
    <row r="76" spans="2:11" ht="17.25" customHeight="1">
      <c r="B76" s="223"/>
      <c r="C76" s="225" t="s">
        <v>3026</v>
      </c>
      <c r="D76" s="225"/>
      <c r="E76" s="225"/>
      <c r="F76" s="225" t="s">
        <v>3027</v>
      </c>
      <c r="G76" s="226"/>
      <c r="H76" s="225" t="s">
        <v>58</v>
      </c>
      <c r="I76" s="225" t="s">
        <v>61</v>
      </c>
      <c r="J76" s="225" t="s">
        <v>3028</v>
      </c>
      <c r="K76" s="224"/>
    </row>
    <row r="77" spans="2:11" ht="17.25" customHeight="1">
      <c r="B77" s="223"/>
      <c r="C77" s="227" t="s">
        <v>3029</v>
      </c>
      <c r="D77" s="227"/>
      <c r="E77" s="227"/>
      <c r="F77" s="228" t="s">
        <v>3030</v>
      </c>
      <c r="G77" s="229"/>
      <c r="H77" s="227"/>
      <c r="I77" s="227"/>
      <c r="J77" s="227" t="s">
        <v>3031</v>
      </c>
      <c r="K77" s="224"/>
    </row>
    <row r="78" spans="2:11" ht="5.25" customHeight="1">
      <c r="B78" s="223"/>
      <c r="C78" s="230"/>
      <c r="D78" s="230"/>
      <c r="E78" s="230"/>
      <c r="F78" s="230"/>
      <c r="G78" s="231"/>
      <c r="H78" s="230"/>
      <c r="I78" s="230"/>
      <c r="J78" s="230"/>
      <c r="K78" s="224"/>
    </row>
    <row r="79" spans="2:11" ht="15" customHeight="1">
      <c r="B79" s="223"/>
      <c r="C79" s="212" t="s">
        <v>57</v>
      </c>
      <c r="D79" s="232"/>
      <c r="E79" s="232"/>
      <c r="F79" s="233" t="s">
        <v>3032</v>
      </c>
      <c r="G79" s="234"/>
      <c r="H79" s="212" t="s">
        <v>3033</v>
      </c>
      <c r="I79" s="212" t="s">
        <v>3034</v>
      </c>
      <c r="J79" s="212">
        <v>20</v>
      </c>
      <c r="K79" s="224"/>
    </row>
    <row r="80" spans="2:11" ht="15" customHeight="1">
      <c r="B80" s="223"/>
      <c r="C80" s="212" t="s">
        <v>3035</v>
      </c>
      <c r="D80" s="212"/>
      <c r="E80" s="212"/>
      <c r="F80" s="233" t="s">
        <v>3032</v>
      </c>
      <c r="G80" s="234"/>
      <c r="H80" s="212" t="s">
        <v>3036</v>
      </c>
      <c r="I80" s="212" t="s">
        <v>3034</v>
      </c>
      <c r="J80" s="212">
        <v>120</v>
      </c>
      <c r="K80" s="224"/>
    </row>
    <row r="81" spans="2:11" ht="15" customHeight="1">
      <c r="B81" s="235"/>
      <c r="C81" s="212" t="s">
        <v>3037</v>
      </c>
      <c r="D81" s="212"/>
      <c r="E81" s="212"/>
      <c r="F81" s="233" t="s">
        <v>3038</v>
      </c>
      <c r="G81" s="234"/>
      <c r="H81" s="212" t="s">
        <v>3039</v>
      </c>
      <c r="I81" s="212" t="s">
        <v>3034</v>
      </c>
      <c r="J81" s="212">
        <v>50</v>
      </c>
      <c r="K81" s="224"/>
    </row>
    <row r="82" spans="2:11" ht="15" customHeight="1">
      <c r="B82" s="235"/>
      <c r="C82" s="212" t="s">
        <v>3040</v>
      </c>
      <c r="D82" s="212"/>
      <c r="E82" s="212"/>
      <c r="F82" s="233" t="s">
        <v>3032</v>
      </c>
      <c r="G82" s="234"/>
      <c r="H82" s="212" t="s">
        <v>3041</v>
      </c>
      <c r="I82" s="212" t="s">
        <v>3042</v>
      </c>
      <c r="J82" s="212"/>
      <c r="K82" s="224"/>
    </row>
    <row r="83" spans="2:11" ht="15" customHeight="1">
      <c r="B83" s="235"/>
      <c r="C83" s="212" t="s">
        <v>3043</v>
      </c>
      <c r="D83" s="212"/>
      <c r="E83" s="212"/>
      <c r="F83" s="233" t="s">
        <v>3038</v>
      </c>
      <c r="G83" s="212"/>
      <c r="H83" s="212" t="s">
        <v>3044</v>
      </c>
      <c r="I83" s="212" t="s">
        <v>3034</v>
      </c>
      <c r="J83" s="212">
        <v>15</v>
      </c>
      <c r="K83" s="224"/>
    </row>
    <row r="84" spans="2:11" ht="15" customHeight="1">
      <c r="B84" s="235"/>
      <c r="C84" s="212" t="s">
        <v>3045</v>
      </c>
      <c r="D84" s="212"/>
      <c r="E84" s="212"/>
      <c r="F84" s="233" t="s">
        <v>3038</v>
      </c>
      <c r="G84" s="212"/>
      <c r="H84" s="212" t="s">
        <v>3046</v>
      </c>
      <c r="I84" s="212" t="s">
        <v>3034</v>
      </c>
      <c r="J84" s="212">
        <v>15</v>
      </c>
      <c r="K84" s="224"/>
    </row>
    <row r="85" spans="2:11" ht="15" customHeight="1">
      <c r="B85" s="235"/>
      <c r="C85" s="212" t="s">
        <v>3047</v>
      </c>
      <c r="D85" s="212"/>
      <c r="E85" s="212"/>
      <c r="F85" s="233" t="s">
        <v>3038</v>
      </c>
      <c r="G85" s="212"/>
      <c r="H85" s="212" t="s">
        <v>3048</v>
      </c>
      <c r="I85" s="212" t="s">
        <v>3034</v>
      </c>
      <c r="J85" s="212">
        <v>20</v>
      </c>
      <c r="K85" s="224"/>
    </row>
    <row r="86" spans="2:11" ht="15" customHeight="1">
      <c r="B86" s="235"/>
      <c r="C86" s="212" t="s">
        <v>3049</v>
      </c>
      <c r="D86" s="212"/>
      <c r="E86" s="212"/>
      <c r="F86" s="233" t="s">
        <v>3038</v>
      </c>
      <c r="G86" s="212"/>
      <c r="H86" s="212" t="s">
        <v>3050</v>
      </c>
      <c r="I86" s="212" t="s">
        <v>3034</v>
      </c>
      <c r="J86" s="212">
        <v>20</v>
      </c>
      <c r="K86" s="224"/>
    </row>
    <row r="87" spans="2:11" ht="15" customHeight="1">
      <c r="B87" s="235"/>
      <c r="C87" s="212" t="s">
        <v>3051</v>
      </c>
      <c r="D87" s="212"/>
      <c r="E87" s="212"/>
      <c r="F87" s="233" t="s">
        <v>3038</v>
      </c>
      <c r="G87" s="234"/>
      <c r="H87" s="212" t="s">
        <v>3052</v>
      </c>
      <c r="I87" s="212" t="s">
        <v>3034</v>
      </c>
      <c r="J87" s="212">
        <v>50</v>
      </c>
      <c r="K87" s="224"/>
    </row>
    <row r="88" spans="2:11" ht="15" customHeight="1">
      <c r="B88" s="235"/>
      <c r="C88" s="212" t="s">
        <v>3053</v>
      </c>
      <c r="D88" s="212"/>
      <c r="E88" s="212"/>
      <c r="F88" s="233" t="s">
        <v>3038</v>
      </c>
      <c r="G88" s="234"/>
      <c r="H88" s="212" t="s">
        <v>3054</v>
      </c>
      <c r="I88" s="212" t="s">
        <v>3034</v>
      </c>
      <c r="J88" s="212">
        <v>20</v>
      </c>
      <c r="K88" s="224"/>
    </row>
    <row r="89" spans="2:11" ht="15" customHeight="1">
      <c r="B89" s="235"/>
      <c r="C89" s="212" t="s">
        <v>3055</v>
      </c>
      <c r="D89" s="212"/>
      <c r="E89" s="212"/>
      <c r="F89" s="233" t="s">
        <v>3038</v>
      </c>
      <c r="G89" s="234"/>
      <c r="H89" s="212" t="s">
        <v>3056</v>
      </c>
      <c r="I89" s="212" t="s">
        <v>3034</v>
      </c>
      <c r="J89" s="212">
        <v>20</v>
      </c>
      <c r="K89" s="224"/>
    </row>
    <row r="90" spans="2:11" ht="15" customHeight="1">
      <c r="B90" s="235"/>
      <c r="C90" s="212" t="s">
        <v>3057</v>
      </c>
      <c r="D90" s="212"/>
      <c r="E90" s="212"/>
      <c r="F90" s="233" t="s">
        <v>3038</v>
      </c>
      <c r="G90" s="234"/>
      <c r="H90" s="212" t="s">
        <v>3058</v>
      </c>
      <c r="I90" s="212" t="s">
        <v>3034</v>
      </c>
      <c r="J90" s="212">
        <v>50</v>
      </c>
      <c r="K90" s="224"/>
    </row>
    <row r="91" spans="2:11" ht="15" customHeight="1">
      <c r="B91" s="235"/>
      <c r="C91" s="212" t="s">
        <v>3059</v>
      </c>
      <c r="D91" s="212"/>
      <c r="E91" s="212"/>
      <c r="F91" s="233" t="s">
        <v>3038</v>
      </c>
      <c r="G91" s="234"/>
      <c r="H91" s="212" t="s">
        <v>3059</v>
      </c>
      <c r="I91" s="212" t="s">
        <v>3034</v>
      </c>
      <c r="J91" s="212">
        <v>50</v>
      </c>
      <c r="K91" s="224"/>
    </row>
    <row r="92" spans="2:11" ht="15" customHeight="1">
      <c r="B92" s="235"/>
      <c r="C92" s="212" t="s">
        <v>3060</v>
      </c>
      <c r="D92" s="212"/>
      <c r="E92" s="212"/>
      <c r="F92" s="233" t="s">
        <v>3038</v>
      </c>
      <c r="G92" s="234"/>
      <c r="H92" s="212" t="s">
        <v>3061</v>
      </c>
      <c r="I92" s="212" t="s">
        <v>3034</v>
      </c>
      <c r="J92" s="212">
        <v>255</v>
      </c>
      <c r="K92" s="224"/>
    </row>
    <row r="93" spans="2:11" ht="15" customHeight="1">
      <c r="B93" s="235"/>
      <c r="C93" s="212" t="s">
        <v>3062</v>
      </c>
      <c r="D93" s="212"/>
      <c r="E93" s="212"/>
      <c r="F93" s="233" t="s">
        <v>3032</v>
      </c>
      <c r="G93" s="234"/>
      <c r="H93" s="212" t="s">
        <v>3063</v>
      </c>
      <c r="I93" s="212" t="s">
        <v>3064</v>
      </c>
      <c r="J93" s="212"/>
      <c r="K93" s="224"/>
    </row>
    <row r="94" spans="2:11" ht="15" customHeight="1">
      <c r="B94" s="235"/>
      <c r="C94" s="212" t="s">
        <v>3065</v>
      </c>
      <c r="D94" s="212"/>
      <c r="E94" s="212"/>
      <c r="F94" s="233" t="s">
        <v>3032</v>
      </c>
      <c r="G94" s="234"/>
      <c r="H94" s="212" t="s">
        <v>3066</v>
      </c>
      <c r="I94" s="212" t="s">
        <v>3067</v>
      </c>
      <c r="J94" s="212"/>
      <c r="K94" s="224"/>
    </row>
    <row r="95" spans="2:11" ht="15" customHeight="1">
      <c r="B95" s="235"/>
      <c r="C95" s="212" t="s">
        <v>3068</v>
      </c>
      <c r="D95" s="212"/>
      <c r="E95" s="212"/>
      <c r="F95" s="233" t="s">
        <v>3032</v>
      </c>
      <c r="G95" s="234"/>
      <c r="H95" s="212" t="s">
        <v>3068</v>
      </c>
      <c r="I95" s="212" t="s">
        <v>3067</v>
      </c>
      <c r="J95" s="212"/>
      <c r="K95" s="224"/>
    </row>
    <row r="96" spans="2:11" ht="15" customHeight="1">
      <c r="B96" s="235"/>
      <c r="C96" s="212" t="s">
        <v>42</v>
      </c>
      <c r="D96" s="212"/>
      <c r="E96" s="212"/>
      <c r="F96" s="233" t="s">
        <v>3032</v>
      </c>
      <c r="G96" s="234"/>
      <c r="H96" s="212" t="s">
        <v>3069</v>
      </c>
      <c r="I96" s="212" t="s">
        <v>3067</v>
      </c>
      <c r="J96" s="212"/>
      <c r="K96" s="224"/>
    </row>
    <row r="97" spans="2:11" ht="15" customHeight="1">
      <c r="B97" s="235"/>
      <c r="C97" s="212" t="s">
        <v>52</v>
      </c>
      <c r="D97" s="212"/>
      <c r="E97" s="212"/>
      <c r="F97" s="233" t="s">
        <v>3032</v>
      </c>
      <c r="G97" s="234"/>
      <c r="H97" s="212" t="s">
        <v>3070</v>
      </c>
      <c r="I97" s="212" t="s">
        <v>3067</v>
      </c>
      <c r="J97" s="212"/>
      <c r="K97" s="224"/>
    </row>
    <row r="98" spans="2:11" ht="15" customHeight="1">
      <c r="B98" s="236"/>
      <c r="C98" s="237"/>
      <c r="D98" s="237"/>
      <c r="E98" s="237"/>
      <c r="F98" s="237"/>
      <c r="G98" s="237"/>
      <c r="H98" s="237"/>
      <c r="I98" s="237"/>
      <c r="J98" s="237"/>
      <c r="K98" s="238"/>
    </row>
    <row r="99" spans="2:11" ht="18.75" customHeight="1">
      <c r="B99" s="239"/>
      <c r="C99" s="240"/>
      <c r="D99" s="240"/>
      <c r="E99" s="240"/>
      <c r="F99" s="240"/>
      <c r="G99" s="240"/>
      <c r="H99" s="240"/>
      <c r="I99" s="240"/>
      <c r="J99" s="240"/>
      <c r="K99" s="239"/>
    </row>
    <row r="100" spans="2:11" ht="18.75" customHeight="1">
      <c r="B100" s="219"/>
      <c r="C100" s="219"/>
      <c r="D100" s="219"/>
      <c r="E100" s="219"/>
      <c r="F100" s="219"/>
      <c r="G100" s="219"/>
      <c r="H100" s="219"/>
      <c r="I100" s="219"/>
      <c r="J100" s="219"/>
      <c r="K100" s="219"/>
    </row>
    <row r="101" spans="2:11" ht="7.5" customHeight="1">
      <c r="B101" s="220"/>
      <c r="C101" s="221"/>
      <c r="D101" s="221"/>
      <c r="E101" s="221"/>
      <c r="F101" s="221"/>
      <c r="G101" s="221"/>
      <c r="H101" s="221"/>
      <c r="I101" s="221"/>
      <c r="J101" s="221"/>
      <c r="K101" s="222"/>
    </row>
    <row r="102" spans="2:11" ht="45" customHeight="1">
      <c r="B102" s="223"/>
      <c r="C102" s="323" t="s">
        <v>3071</v>
      </c>
      <c r="D102" s="323"/>
      <c r="E102" s="323"/>
      <c r="F102" s="323"/>
      <c r="G102" s="323"/>
      <c r="H102" s="323"/>
      <c r="I102" s="323"/>
      <c r="J102" s="323"/>
      <c r="K102" s="224"/>
    </row>
    <row r="103" spans="2:11" ht="17.25" customHeight="1">
      <c r="B103" s="223"/>
      <c r="C103" s="225" t="s">
        <v>3026</v>
      </c>
      <c r="D103" s="225"/>
      <c r="E103" s="225"/>
      <c r="F103" s="225" t="s">
        <v>3027</v>
      </c>
      <c r="G103" s="226"/>
      <c r="H103" s="225" t="s">
        <v>58</v>
      </c>
      <c r="I103" s="225" t="s">
        <v>61</v>
      </c>
      <c r="J103" s="225" t="s">
        <v>3028</v>
      </c>
      <c r="K103" s="224"/>
    </row>
    <row r="104" spans="2:11" ht="17.25" customHeight="1">
      <c r="B104" s="223"/>
      <c r="C104" s="227" t="s">
        <v>3029</v>
      </c>
      <c r="D104" s="227"/>
      <c r="E104" s="227"/>
      <c r="F104" s="228" t="s">
        <v>3030</v>
      </c>
      <c r="G104" s="229"/>
      <c r="H104" s="227"/>
      <c r="I104" s="227"/>
      <c r="J104" s="227" t="s">
        <v>3031</v>
      </c>
      <c r="K104" s="224"/>
    </row>
    <row r="105" spans="2:11" ht="5.25" customHeight="1">
      <c r="B105" s="223"/>
      <c r="C105" s="225"/>
      <c r="D105" s="225"/>
      <c r="E105" s="225"/>
      <c r="F105" s="225"/>
      <c r="G105" s="241"/>
      <c r="H105" s="225"/>
      <c r="I105" s="225"/>
      <c r="J105" s="225"/>
      <c r="K105" s="224"/>
    </row>
    <row r="106" spans="2:11" ht="15" customHeight="1">
      <c r="B106" s="223"/>
      <c r="C106" s="212" t="s">
        <v>57</v>
      </c>
      <c r="D106" s="232"/>
      <c r="E106" s="232"/>
      <c r="F106" s="233" t="s">
        <v>3032</v>
      </c>
      <c r="G106" s="212"/>
      <c r="H106" s="212" t="s">
        <v>3072</v>
      </c>
      <c r="I106" s="212" t="s">
        <v>3034</v>
      </c>
      <c r="J106" s="212">
        <v>20</v>
      </c>
      <c r="K106" s="224"/>
    </row>
    <row r="107" spans="2:11" ht="15" customHeight="1">
      <c r="B107" s="223"/>
      <c r="C107" s="212" t="s">
        <v>3035</v>
      </c>
      <c r="D107" s="212"/>
      <c r="E107" s="212"/>
      <c r="F107" s="233" t="s">
        <v>3032</v>
      </c>
      <c r="G107" s="212"/>
      <c r="H107" s="212" t="s">
        <v>3072</v>
      </c>
      <c r="I107" s="212" t="s">
        <v>3034</v>
      </c>
      <c r="J107" s="212">
        <v>120</v>
      </c>
      <c r="K107" s="224"/>
    </row>
    <row r="108" spans="2:11" ht="15" customHeight="1">
      <c r="B108" s="235"/>
      <c r="C108" s="212" t="s">
        <v>3037</v>
      </c>
      <c r="D108" s="212"/>
      <c r="E108" s="212"/>
      <c r="F108" s="233" t="s">
        <v>3038</v>
      </c>
      <c r="G108" s="212"/>
      <c r="H108" s="212" t="s">
        <v>3072</v>
      </c>
      <c r="I108" s="212" t="s">
        <v>3034</v>
      </c>
      <c r="J108" s="212">
        <v>50</v>
      </c>
      <c r="K108" s="224"/>
    </row>
    <row r="109" spans="2:11" ht="15" customHeight="1">
      <c r="B109" s="235"/>
      <c r="C109" s="212" t="s">
        <v>3040</v>
      </c>
      <c r="D109" s="212"/>
      <c r="E109" s="212"/>
      <c r="F109" s="233" t="s">
        <v>3032</v>
      </c>
      <c r="G109" s="212"/>
      <c r="H109" s="212" t="s">
        <v>3072</v>
      </c>
      <c r="I109" s="212" t="s">
        <v>3042</v>
      </c>
      <c r="J109" s="212"/>
      <c r="K109" s="224"/>
    </row>
    <row r="110" spans="2:11" ht="15" customHeight="1">
      <c r="B110" s="235"/>
      <c r="C110" s="212" t="s">
        <v>3051</v>
      </c>
      <c r="D110" s="212"/>
      <c r="E110" s="212"/>
      <c r="F110" s="233" t="s">
        <v>3038</v>
      </c>
      <c r="G110" s="212"/>
      <c r="H110" s="212" t="s">
        <v>3072</v>
      </c>
      <c r="I110" s="212" t="s">
        <v>3034</v>
      </c>
      <c r="J110" s="212">
        <v>50</v>
      </c>
      <c r="K110" s="224"/>
    </row>
    <row r="111" spans="2:11" ht="15" customHeight="1">
      <c r="B111" s="235"/>
      <c r="C111" s="212" t="s">
        <v>3059</v>
      </c>
      <c r="D111" s="212"/>
      <c r="E111" s="212"/>
      <c r="F111" s="233" t="s">
        <v>3038</v>
      </c>
      <c r="G111" s="212"/>
      <c r="H111" s="212" t="s">
        <v>3072</v>
      </c>
      <c r="I111" s="212" t="s">
        <v>3034</v>
      </c>
      <c r="J111" s="212">
        <v>50</v>
      </c>
      <c r="K111" s="224"/>
    </row>
    <row r="112" spans="2:11" ht="15" customHeight="1">
      <c r="B112" s="235"/>
      <c r="C112" s="212" t="s">
        <v>3057</v>
      </c>
      <c r="D112" s="212"/>
      <c r="E112" s="212"/>
      <c r="F112" s="233" t="s">
        <v>3038</v>
      </c>
      <c r="G112" s="212"/>
      <c r="H112" s="212" t="s">
        <v>3072</v>
      </c>
      <c r="I112" s="212" t="s">
        <v>3034</v>
      </c>
      <c r="J112" s="212">
        <v>50</v>
      </c>
      <c r="K112" s="224"/>
    </row>
    <row r="113" spans="2:11" ht="15" customHeight="1">
      <c r="B113" s="235"/>
      <c r="C113" s="212" t="s">
        <v>57</v>
      </c>
      <c r="D113" s="212"/>
      <c r="E113" s="212"/>
      <c r="F113" s="233" t="s">
        <v>3032</v>
      </c>
      <c r="G113" s="212"/>
      <c r="H113" s="212" t="s">
        <v>3073</v>
      </c>
      <c r="I113" s="212" t="s">
        <v>3034</v>
      </c>
      <c r="J113" s="212">
        <v>20</v>
      </c>
      <c r="K113" s="224"/>
    </row>
    <row r="114" spans="2:11" ht="15" customHeight="1">
      <c r="B114" s="235"/>
      <c r="C114" s="212" t="s">
        <v>3074</v>
      </c>
      <c r="D114" s="212"/>
      <c r="E114" s="212"/>
      <c r="F114" s="233" t="s">
        <v>3032</v>
      </c>
      <c r="G114" s="212"/>
      <c r="H114" s="212" t="s">
        <v>3075</v>
      </c>
      <c r="I114" s="212" t="s">
        <v>3034</v>
      </c>
      <c r="J114" s="212">
        <v>120</v>
      </c>
      <c r="K114" s="224"/>
    </row>
    <row r="115" spans="2:11" ht="15" customHeight="1">
      <c r="B115" s="235"/>
      <c r="C115" s="212" t="s">
        <v>42</v>
      </c>
      <c r="D115" s="212"/>
      <c r="E115" s="212"/>
      <c r="F115" s="233" t="s">
        <v>3032</v>
      </c>
      <c r="G115" s="212"/>
      <c r="H115" s="212" t="s">
        <v>3076</v>
      </c>
      <c r="I115" s="212" t="s">
        <v>3067</v>
      </c>
      <c r="J115" s="212"/>
      <c r="K115" s="224"/>
    </row>
    <row r="116" spans="2:11" ht="15" customHeight="1">
      <c r="B116" s="235"/>
      <c r="C116" s="212" t="s">
        <v>52</v>
      </c>
      <c r="D116" s="212"/>
      <c r="E116" s="212"/>
      <c r="F116" s="233" t="s">
        <v>3032</v>
      </c>
      <c r="G116" s="212"/>
      <c r="H116" s="212" t="s">
        <v>3077</v>
      </c>
      <c r="I116" s="212" t="s">
        <v>3067</v>
      </c>
      <c r="J116" s="212"/>
      <c r="K116" s="224"/>
    </row>
    <row r="117" spans="2:11" ht="15" customHeight="1">
      <c r="B117" s="235"/>
      <c r="C117" s="212" t="s">
        <v>61</v>
      </c>
      <c r="D117" s="212"/>
      <c r="E117" s="212"/>
      <c r="F117" s="233" t="s">
        <v>3032</v>
      </c>
      <c r="G117" s="212"/>
      <c r="H117" s="212" t="s">
        <v>3078</v>
      </c>
      <c r="I117" s="212" t="s">
        <v>3079</v>
      </c>
      <c r="J117" s="212"/>
      <c r="K117" s="224"/>
    </row>
    <row r="118" spans="2:11" ht="15" customHeight="1">
      <c r="B118" s="236"/>
      <c r="C118" s="242"/>
      <c r="D118" s="242"/>
      <c r="E118" s="242"/>
      <c r="F118" s="242"/>
      <c r="G118" s="242"/>
      <c r="H118" s="242"/>
      <c r="I118" s="242"/>
      <c r="J118" s="242"/>
      <c r="K118" s="238"/>
    </row>
    <row r="119" spans="2:11" ht="18.75" customHeight="1">
      <c r="B119" s="243"/>
      <c r="C119" s="244"/>
      <c r="D119" s="244"/>
      <c r="E119" s="244"/>
      <c r="F119" s="245"/>
      <c r="G119" s="244"/>
      <c r="H119" s="244"/>
      <c r="I119" s="244"/>
      <c r="J119" s="244"/>
      <c r="K119" s="243"/>
    </row>
    <row r="120" spans="2:11" ht="18.75" customHeight="1">
      <c r="B120" s="219"/>
      <c r="C120" s="219"/>
      <c r="D120" s="219"/>
      <c r="E120" s="219"/>
      <c r="F120" s="219"/>
      <c r="G120" s="219"/>
      <c r="H120" s="219"/>
      <c r="I120" s="219"/>
      <c r="J120" s="219"/>
      <c r="K120" s="219"/>
    </row>
    <row r="121" spans="2:11" ht="7.5" customHeight="1">
      <c r="B121" s="246"/>
      <c r="C121" s="247"/>
      <c r="D121" s="247"/>
      <c r="E121" s="247"/>
      <c r="F121" s="247"/>
      <c r="G121" s="247"/>
      <c r="H121" s="247"/>
      <c r="I121" s="247"/>
      <c r="J121" s="247"/>
      <c r="K121" s="248"/>
    </row>
    <row r="122" spans="2:11" ht="45" customHeight="1">
      <c r="B122" s="249"/>
      <c r="C122" s="321" t="s">
        <v>3080</v>
      </c>
      <c r="D122" s="321"/>
      <c r="E122" s="321"/>
      <c r="F122" s="321"/>
      <c r="G122" s="321"/>
      <c r="H122" s="321"/>
      <c r="I122" s="321"/>
      <c r="J122" s="321"/>
      <c r="K122" s="250"/>
    </row>
    <row r="123" spans="2:11" ht="17.25" customHeight="1">
      <c r="B123" s="251"/>
      <c r="C123" s="225" t="s">
        <v>3026</v>
      </c>
      <c r="D123" s="225"/>
      <c r="E123" s="225"/>
      <c r="F123" s="225" t="s">
        <v>3027</v>
      </c>
      <c r="G123" s="226"/>
      <c r="H123" s="225" t="s">
        <v>58</v>
      </c>
      <c r="I123" s="225" t="s">
        <v>61</v>
      </c>
      <c r="J123" s="225" t="s">
        <v>3028</v>
      </c>
      <c r="K123" s="252"/>
    </row>
    <row r="124" spans="2:11" ht="17.25" customHeight="1">
      <c r="B124" s="251"/>
      <c r="C124" s="227" t="s">
        <v>3029</v>
      </c>
      <c r="D124" s="227"/>
      <c r="E124" s="227"/>
      <c r="F124" s="228" t="s">
        <v>3030</v>
      </c>
      <c r="G124" s="229"/>
      <c r="H124" s="227"/>
      <c r="I124" s="227"/>
      <c r="J124" s="227" t="s">
        <v>3031</v>
      </c>
      <c r="K124" s="252"/>
    </row>
    <row r="125" spans="2:11" ht="5.25" customHeight="1">
      <c r="B125" s="253"/>
      <c r="C125" s="230"/>
      <c r="D125" s="230"/>
      <c r="E125" s="230"/>
      <c r="F125" s="230"/>
      <c r="G125" s="254"/>
      <c r="H125" s="230"/>
      <c r="I125" s="230"/>
      <c r="J125" s="230"/>
      <c r="K125" s="255"/>
    </row>
    <row r="126" spans="2:11" ht="15" customHeight="1">
      <c r="B126" s="253"/>
      <c r="C126" s="212" t="s">
        <v>3035</v>
      </c>
      <c r="D126" s="232"/>
      <c r="E126" s="232"/>
      <c r="F126" s="233" t="s">
        <v>3032</v>
      </c>
      <c r="G126" s="212"/>
      <c r="H126" s="212" t="s">
        <v>3072</v>
      </c>
      <c r="I126" s="212" t="s">
        <v>3034</v>
      </c>
      <c r="J126" s="212">
        <v>120</v>
      </c>
      <c r="K126" s="256"/>
    </row>
    <row r="127" spans="2:11" ht="15" customHeight="1">
      <c r="B127" s="253"/>
      <c r="C127" s="212" t="s">
        <v>3081</v>
      </c>
      <c r="D127" s="212"/>
      <c r="E127" s="212"/>
      <c r="F127" s="233" t="s">
        <v>3032</v>
      </c>
      <c r="G127" s="212"/>
      <c r="H127" s="212" t="s">
        <v>3082</v>
      </c>
      <c r="I127" s="212" t="s">
        <v>3034</v>
      </c>
      <c r="J127" s="212" t="s">
        <v>3083</v>
      </c>
      <c r="K127" s="256"/>
    </row>
    <row r="128" spans="2:11" ht="15" customHeight="1">
      <c r="B128" s="253"/>
      <c r="C128" s="212" t="s">
        <v>2980</v>
      </c>
      <c r="D128" s="212"/>
      <c r="E128" s="212"/>
      <c r="F128" s="233" t="s">
        <v>3032</v>
      </c>
      <c r="G128" s="212"/>
      <c r="H128" s="212" t="s">
        <v>3084</v>
      </c>
      <c r="I128" s="212" t="s">
        <v>3034</v>
      </c>
      <c r="J128" s="212" t="s">
        <v>3083</v>
      </c>
      <c r="K128" s="256"/>
    </row>
    <row r="129" spans="2:11" ht="15" customHeight="1">
      <c r="B129" s="253"/>
      <c r="C129" s="212" t="s">
        <v>3043</v>
      </c>
      <c r="D129" s="212"/>
      <c r="E129" s="212"/>
      <c r="F129" s="233" t="s">
        <v>3038</v>
      </c>
      <c r="G129" s="212"/>
      <c r="H129" s="212" t="s">
        <v>3044</v>
      </c>
      <c r="I129" s="212" t="s">
        <v>3034</v>
      </c>
      <c r="J129" s="212">
        <v>15</v>
      </c>
      <c r="K129" s="256"/>
    </row>
    <row r="130" spans="2:11" ht="15" customHeight="1">
      <c r="B130" s="253"/>
      <c r="C130" s="212" t="s">
        <v>3045</v>
      </c>
      <c r="D130" s="212"/>
      <c r="E130" s="212"/>
      <c r="F130" s="233" t="s">
        <v>3038</v>
      </c>
      <c r="G130" s="212"/>
      <c r="H130" s="212" t="s">
        <v>3046</v>
      </c>
      <c r="I130" s="212" t="s">
        <v>3034</v>
      </c>
      <c r="J130" s="212">
        <v>15</v>
      </c>
      <c r="K130" s="256"/>
    </row>
    <row r="131" spans="2:11" ht="15" customHeight="1">
      <c r="B131" s="253"/>
      <c r="C131" s="212" t="s">
        <v>3047</v>
      </c>
      <c r="D131" s="212"/>
      <c r="E131" s="212"/>
      <c r="F131" s="233" t="s">
        <v>3038</v>
      </c>
      <c r="G131" s="212"/>
      <c r="H131" s="212" t="s">
        <v>3048</v>
      </c>
      <c r="I131" s="212" t="s">
        <v>3034</v>
      </c>
      <c r="J131" s="212">
        <v>20</v>
      </c>
      <c r="K131" s="256"/>
    </row>
    <row r="132" spans="2:11" ht="15" customHeight="1">
      <c r="B132" s="253"/>
      <c r="C132" s="212" t="s">
        <v>3049</v>
      </c>
      <c r="D132" s="212"/>
      <c r="E132" s="212"/>
      <c r="F132" s="233" t="s">
        <v>3038</v>
      </c>
      <c r="G132" s="212"/>
      <c r="H132" s="212" t="s">
        <v>3050</v>
      </c>
      <c r="I132" s="212" t="s">
        <v>3034</v>
      </c>
      <c r="J132" s="212">
        <v>20</v>
      </c>
      <c r="K132" s="256"/>
    </row>
    <row r="133" spans="2:11" ht="15" customHeight="1">
      <c r="B133" s="253"/>
      <c r="C133" s="212" t="s">
        <v>3037</v>
      </c>
      <c r="D133" s="212"/>
      <c r="E133" s="212"/>
      <c r="F133" s="233" t="s">
        <v>3038</v>
      </c>
      <c r="G133" s="212"/>
      <c r="H133" s="212" t="s">
        <v>3072</v>
      </c>
      <c r="I133" s="212" t="s">
        <v>3034</v>
      </c>
      <c r="J133" s="212">
        <v>50</v>
      </c>
      <c r="K133" s="256"/>
    </row>
    <row r="134" spans="2:11" ht="15" customHeight="1">
      <c r="B134" s="253"/>
      <c r="C134" s="212" t="s">
        <v>3051</v>
      </c>
      <c r="D134" s="212"/>
      <c r="E134" s="212"/>
      <c r="F134" s="233" t="s">
        <v>3038</v>
      </c>
      <c r="G134" s="212"/>
      <c r="H134" s="212" t="s">
        <v>3072</v>
      </c>
      <c r="I134" s="212" t="s">
        <v>3034</v>
      </c>
      <c r="J134" s="212">
        <v>50</v>
      </c>
      <c r="K134" s="256"/>
    </row>
    <row r="135" spans="2:11" ht="15" customHeight="1">
      <c r="B135" s="253"/>
      <c r="C135" s="212" t="s">
        <v>3057</v>
      </c>
      <c r="D135" s="212"/>
      <c r="E135" s="212"/>
      <c r="F135" s="233" t="s">
        <v>3038</v>
      </c>
      <c r="G135" s="212"/>
      <c r="H135" s="212" t="s">
        <v>3072</v>
      </c>
      <c r="I135" s="212" t="s">
        <v>3034</v>
      </c>
      <c r="J135" s="212">
        <v>50</v>
      </c>
      <c r="K135" s="256"/>
    </row>
    <row r="136" spans="2:11" ht="15" customHeight="1">
      <c r="B136" s="253"/>
      <c r="C136" s="212" t="s">
        <v>3059</v>
      </c>
      <c r="D136" s="212"/>
      <c r="E136" s="212"/>
      <c r="F136" s="233" t="s">
        <v>3038</v>
      </c>
      <c r="G136" s="212"/>
      <c r="H136" s="212" t="s">
        <v>3072</v>
      </c>
      <c r="I136" s="212" t="s">
        <v>3034</v>
      </c>
      <c r="J136" s="212">
        <v>50</v>
      </c>
      <c r="K136" s="256"/>
    </row>
    <row r="137" spans="2:11" ht="15" customHeight="1">
      <c r="B137" s="253"/>
      <c r="C137" s="212" t="s">
        <v>3060</v>
      </c>
      <c r="D137" s="212"/>
      <c r="E137" s="212"/>
      <c r="F137" s="233" t="s">
        <v>3038</v>
      </c>
      <c r="G137" s="212"/>
      <c r="H137" s="212" t="s">
        <v>3085</v>
      </c>
      <c r="I137" s="212" t="s">
        <v>3034</v>
      </c>
      <c r="J137" s="212">
        <v>255</v>
      </c>
      <c r="K137" s="256"/>
    </row>
    <row r="138" spans="2:11" ht="15" customHeight="1">
      <c r="B138" s="253"/>
      <c r="C138" s="212" t="s">
        <v>3062</v>
      </c>
      <c r="D138" s="212"/>
      <c r="E138" s="212"/>
      <c r="F138" s="233" t="s">
        <v>3032</v>
      </c>
      <c r="G138" s="212"/>
      <c r="H138" s="212" t="s">
        <v>3086</v>
      </c>
      <c r="I138" s="212" t="s">
        <v>3064</v>
      </c>
      <c r="J138" s="212"/>
      <c r="K138" s="256"/>
    </row>
    <row r="139" spans="2:11" ht="15" customHeight="1">
      <c r="B139" s="253"/>
      <c r="C139" s="212" t="s">
        <v>3065</v>
      </c>
      <c r="D139" s="212"/>
      <c r="E139" s="212"/>
      <c r="F139" s="233" t="s">
        <v>3032</v>
      </c>
      <c r="G139" s="212"/>
      <c r="H139" s="212" t="s">
        <v>3087</v>
      </c>
      <c r="I139" s="212" t="s">
        <v>3067</v>
      </c>
      <c r="J139" s="212"/>
      <c r="K139" s="256"/>
    </row>
    <row r="140" spans="2:11" ht="15" customHeight="1">
      <c r="B140" s="253"/>
      <c r="C140" s="212" t="s">
        <v>3068</v>
      </c>
      <c r="D140" s="212"/>
      <c r="E140" s="212"/>
      <c r="F140" s="233" t="s">
        <v>3032</v>
      </c>
      <c r="G140" s="212"/>
      <c r="H140" s="212" t="s">
        <v>3068</v>
      </c>
      <c r="I140" s="212" t="s">
        <v>3067</v>
      </c>
      <c r="J140" s="212"/>
      <c r="K140" s="256"/>
    </row>
    <row r="141" spans="2:11" ht="15" customHeight="1">
      <c r="B141" s="253"/>
      <c r="C141" s="212" t="s">
        <v>42</v>
      </c>
      <c r="D141" s="212"/>
      <c r="E141" s="212"/>
      <c r="F141" s="233" t="s">
        <v>3032</v>
      </c>
      <c r="G141" s="212"/>
      <c r="H141" s="212" t="s">
        <v>3088</v>
      </c>
      <c r="I141" s="212" t="s">
        <v>3067</v>
      </c>
      <c r="J141" s="212"/>
      <c r="K141" s="256"/>
    </row>
    <row r="142" spans="2:11" ht="15" customHeight="1">
      <c r="B142" s="253"/>
      <c r="C142" s="212" t="s">
        <v>3089</v>
      </c>
      <c r="D142" s="212"/>
      <c r="E142" s="212"/>
      <c r="F142" s="233" t="s">
        <v>3032</v>
      </c>
      <c r="G142" s="212"/>
      <c r="H142" s="212" t="s">
        <v>3090</v>
      </c>
      <c r="I142" s="212" t="s">
        <v>3067</v>
      </c>
      <c r="J142" s="212"/>
      <c r="K142" s="256"/>
    </row>
    <row r="143" spans="2:11" ht="15" customHeight="1">
      <c r="B143" s="257"/>
      <c r="C143" s="258"/>
      <c r="D143" s="258"/>
      <c r="E143" s="258"/>
      <c r="F143" s="258"/>
      <c r="G143" s="258"/>
      <c r="H143" s="258"/>
      <c r="I143" s="258"/>
      <c r="J143" s="258"/>
      <c r="K143" s="259"/>
    </row>
    <row r="144" spans="2:11" ht="18.75" customHeight="1">
      <c r="B144" s="244"/>
      <c r="C144" s="244"/>
      <c r="D144" s="244"/>
      <c r="E144" s="244"/>
      <c r="F144" s="245"/>
      <c r="G144" s="244"/>
      <c r="H144" s="244"/>
      <c r="I144" s="244"/>
      <c r="J144" s="244"/>
      <c r="K144" s="244"/>
    </row>
    <row r="145" spans="2:11" ht="18.75" customHeight="1">
      <c r="B145" s="219"/>
      <c r="C145" s="219"/>
      <c r="D145" s="219"/>
      <c r="E145" s="219"/>
      <c r="F145" s="219"/>
      <c r="G145" s="219"/>
      <c r="H145" s="219"/>
      <c r="I145" s="219"/>
      <c r="J145" s="219"/>
      <c r="K145" s="219"/>
    </row>
    <row r="146" spans="2:11" ht="7.5" customHeight="1">
      <c r="B146" s="220"/>
      <c r="C146" s="221"/>
      <c r="D146" s="221"/>
      <c r="E146" s="221"/>
      <c r="F146" s="221"/>
      <c r="G146" s="221"/>
      <c r="H146" s="221"/>
      <c r="I146" s="221"/>
      <c r="J146" s="221"/>
      <c r="K146" s="222"/>
    </row>
    <row r="147" spans="2:11" ht="45" customHeight="1">
      <c r="B147" s="223"/>
      <c r="C147" s="323" t="s">
        <v>3091</v>
      </c>
      <c r="D147" s="323"/>
      <c r="E147" s="323"/>
      <c r="F147" s="323"/>
      <c r="G147" s="323"/>
      <c r="H147" s="323"/>
      <c r="I147" s="323"/>
      <c r="J147" s="323"/>
      <c r="K147" s="224"/>
    </row>
    <row r="148" spans="2:11" ht="17.25" customHeight="1">
      <c r="B148" s="223"/>
      <c r="C148" s="225" t="s">
        <v>3026</v>
      </c>
      <c r="D148" s="225"/>
      <c r="E148" s="225"/>
      <c r="F148" s="225" t="s">
        <v>3027</v>
      </c>
      <c r="G148" s="226"/>
      <c r="H148" s="225" t="s">
        <v>58</v>
      </c>
      <c r="I148" s="225" t="s">
        <v>61</v>
      </c>
      <c r="J148" s="225" t="s">
        <v>3028</v>
      </c>
      <c r="K148" s="224"/>
    </row>
    <row r="149" spans="2:11" ht="17.25" customHeight="1">
      <c r="B149" s="223"/>
      <c r="C149" s="227" t="s">
        <v>3029</v>
      </c>
      <c r="D149" s="227"/>
      <c r="E149" s="227"/>
      <c r="F149" s="228" t="s">
        <v>3030</v>
      </c>
      <c r="G149" s="229"/>
      <c r="H149" s="227"/>
      <c r="I149" s="227"/>
      <c r="J149" s="227" t="s">
        <v>3031</v>
      </c>
      <c r="K149" s="224"/>
    </row>
    <row r="150" spans="2:11" ht="5.25" customHeight="1">
      <c r="B150" s="235"/>
      <c r="C150" s="230"/>
      <c r="D150" s="230"/>
      <c r="E150" s="230"/>
      <c r="F150" s="230"/>
      <c r="G150" s="231"/>
      <c r="H150" s="230"/>
      <c r="I150" s="230"/>
      <c r="J150" s="230"/>
      <c r="K150" s="256"/>
    </row>
    <row r="151" spans="2:11" ht="15" customHeight="1">
      <c r="B151" s="235"/>
      <c r="C151" s="260" t="s">
        <v>3035</v>
      </c>
      <c r="D151" s="212"/>
      <c r="E151" s="212"/>
      <c r="F151" s="261" t="s">
        <v>3032</v>
      </c>
      <c r="G151" s="212"/>
      <c r="H151" s="260" t="s">
        <v>3072</v>
      </c>
      <c r="I151" s="260" t="s">
        <v>3034</v>
      </c>
      <c r="J151" s="260">
        <v>120</v>
      </c>
      <c r="K151" s="256"/>
    </row>
    <row r="152" spans="2:11" ht="15" customHeight="1">
      <c r="B152" s="235"/>
      <c r="C152" s="260" t="s">
        <v>3081</v>
      </c>
      <c r="D152" s="212"/>
      <c r="E152" s="212"/>
      <c r="F152" s="261" t="s">
        <v>3032</v>
      </c>
      <c r="G152" s="212"/>
      <c r="H152" s="260" t="s">
        <v>3092</v>
      </c>
      <c r="I152" s="260" t="s">
        <v>3034</v>
      </c>
      <c r="J152" s="260" t="s">
        <v>3083</v>
      </c>
      <c r="K152" s="256"/>
    </row>
    <row r="153" spans="2:11" ht="15" customHeight="1">
      <c r="B153" s="235"/>
      <c r="C153" s="260" t="s">
        <v>2980</v>
      </c>
      <c r="D153" s="212"/>
      <c r="E153" s="212"/>
      <c r="F153" s="261" t="s">
        <v>3032</v>
      </c>
      <c r="G153" s="212"/>
      <c r="H153" s="260" t="s">
        <v>3093</v>
      </c>
      <c r="I153" s="260" t="s">
        <v>3034</v>
      </c>
      <c r="J153" s="260" t="s">
        <v>3083</v>
      </c>
      <c r="K153" s="256"/>
    </row>
    <row r="154" spans="2:11" ht="15" customHeight="1">
      <c r="B154" s="235"/>
      <c r="C154" s="260" t="s">
        <v>3037</v>
      </c>
      <c r="D154" s="212"/>
      <c r="E154" s="212"/>
      <c r="F154" s="261" t="s">
        <v>3038</v>
      </c>
      <c r="G154" s="212"/>
      <c r="H154" s="260" t="s">
        <v>3072</v>
      </c>
      <c r="I154" s="260" t="s">
        <v>3034</v>
      </c>
      <c r="J154" s="260">
        <v>50</v>
      </c>
      <c r="K154" s="256"/>
    </row>
    <row r="155" spans="2:11" ht="15" customHeight="1">
      <c r="B155" s="235"/>
      <c r="C155" s="260" t="s">
        <v>3040</v>
      </c>
      <c r="D155" s="212"/>
      <c r="E155" s="212"/>
      <c r="F155" s="261" t="s">
        <v>3032</v>
      </c>
      <c r="G155" s="212"/>
      <c r="H155" s="260" t="s">
        <v>3072</v>
      </c>
      <c r="I155" s="260" t="s">
        <v>3042</v>
      </c>
      <c r="J155" s="260"/>
      <c r="K155" s="256"/>
    </row>
    <row r="156" spans="2:11" ht="15" customHeight="1">
      <c r="B156" s="235"/>
      <c r="C156" s="260" t="s">
        <v>3051</v>
      </c>
      <c r="D156" s="212"/>
      <c r="E156" s="212"/>
      <c r="F156" s="261" t="s">
        <v>3038</v>
      </c>
      <c r="G156" s="212"/>
      <c r="H156" s="260" t="s">
        <v>3072</v>
      </c>
      <c r="I156" s="260" t="s">
        <v>3034</v>
      </c>
      <c r="J156" s="260">
        <v>50</v>
      </c>
      <c r="K156" s="256"/>
    </row>
    <row r="157" spans="2:11" ht="15" customHeight="1">
      <c r="B157" s="235"/>
      <c r="C157" s="260" t="s">
        <v>3059</v>
      </c>
      <c r="D157" s="212"/>
      <c r="E157" s="212"/>
      <c r="F157" s="261" t="s">
        <v>3038</v>
      </c>
      <c r="G157" s="212"/>
      <c r="H157" s="260" t="s">
        <v>3072</v>
      </c>
      <c r="I157" s="260" t="s">
        <v>3034</v>
      </c>
      <c r="J157" s="260">
        <v>50</v>
      </c>
      <c r="K157" s="256"/>
    </row>
    <row r="158" spans="2:11" ht="15" customHeight="1">
      <c r="B158" s="235"/>
      <c r="C158" s="260" t="s">
        <v>3057</v>
      </c>
      <c r="D158" s="212"/>
      <c r="E158" s="212"/>
      <c r="F158" s="261" t="s">
        <v>3038</v>
      </c>
      <c r="G158" s="212"/>
      <c r="H158" s="260" t="s">
        <v>3072</v>
      </c>
      <c r="I158" s="260" t="s">
        <v>3034</v>
      </c>
      <c r="J158" s="260">
        <v>50</v>
      </c>
      <c r="K158" s="256"/>
    </row>
    <row r="159" spans="2:11" ht="15" customHeight="1">
      <c r="B159" s="235"/>
      <c r="C159" s="260" t="s">
        <v>167</v>
      </c>
      <c r="D159" s="212"/>
      <c r="E159" s="212"/>
      <c r="F159" s="261" t="s">
        <v>3032</v>
      </c>
      <c r="G159" s="212"/>
      <c r="H159" s="260" t="s">
        <v>3094</v>
      </c>
      <c r="I159" s="260" t="s">
        <v>3034</v>
      </c>
      <c r="J159" s="260" t="s">
        <v>3095</v>
      </c>
      <c r="K159" s="256"/>
    </row>
    <row r="160" spans="2:11" ht="15" customHeight="1">
      <c r="B160" s="235"/>
      <c r="C160" s="260" t="s">
        <v>3096</v>
      </c>
      <c r="D160" s="212"/>
      <c r="E160" s="212"/>
      <c r="F160" s="261" t="s">
        <v>3032</v>
      </c>
      <c r="G160" s="212"/>
      <c r="H160" s="260" t="s">
        <v>3097</v>
      </c>
      <c r="I160" s="260" t="s">
        <v>3067</v>
      </c>
      <c r="J160" s="260"/>
      <c r="K160" s="256"/>
    </row>
    <row r="161" spans="2:11" ht="15" customHeight="1">
      <c r="B161" s="262"/>
      <c r="C161" s="242"/>
      <c r="D161" s="242"/>
      <c r="E161" s="242"/>
      <c r="F161" s="242"/>
      <c r="G161" s="242"/>
      <c r="H161" s="242"/>
      <c r="I161" s="242"/>
      <c r="J161" s="242"/>
      <c r="K161" s="263"/>
    </row>
    <row r="162" spans="2:11" ht="18.75" customHeight="1">
      <c r="B162" s="244"/>
      <c r="C162" s="254"/>
      <c r="D162" s="254"/>
      <c r="E162" s="254"/>
      <c r="F162" s="264"/>
      <c r="G162" s="254"/>
      <c r="H162" s="254"/>
      <c r="I162" s="254"/>
      <c r="J162" s="254"/>
      <c r="K162" s="244"/>
    </row>
    <row r="163" spans="2:11" ht="18.75" customHeight="1">
      <c r="B163" s="219"/>
      <c r="C163" s="219"/>
      <c r="D163" s="219"/>
      <c r="E163" s="219"/>
      <c r="F163" s="219"/>
      <c r="G163" s="219"/>
      <c r="H163" s="219"/>
      <c r="I163" s="219"/>
      <c r="J163" s="219"/>
      <c r="K163" s="219"/>
    </row>
    <row r="164" spans="2:11" ht="7.5" customHeight="1">
      <c r="B164" s="201"/>
      <c r="C164" s="202"/>
      <c r="D164" s="202"/>
      <c r="E164" s="202"/>
      <c r="F164" s="202"/>
      <c r="G164" s="202"/>
      <c r="H164" s="202"/>
      <c r="I164" s="202"/>
      <c r="J164" s="202"/>
      <c r="K164" s="203"/>
    </row>
    <row r="165" spans="2:11" ht="45" customHeight="1">
      <c r="B165" s="204"/>
      <c r="C165" s="321" t="s">
        <v>3098</v>
      </c>
      <c r="D165" s="321"/>
      <c r="E165" s="321"/>
      <c r="F165" s="321"/>
      <c r="G165" s="321"/>
      <c r="H165" s="321"/>
      <c r="I165" s="321"/>
      <c r="J165" s="321"/>
      <c r="K165" s="205"/>
    </row>
    <row r="166" spans="2:11" ht="17.25" customHeight="1">
      <c r="B166" s="204"/>
      <c r="C166" s="225" t="s">
        <v>3026</v>
      </c>
      <c r="D166" s="225"/>
      <c r="E166" s="225"/>
      <c r="F166" s="225" t="s">
        <v>3027</v>
      </c>
      <c r="G166" s="265"/>
      <c r="H166" s="266" t="s">
        <v>58</v>
      </c>
      <c r="I166" s="266" t="s">
        <v>61</v>
      </c>
      <c r="J166" s="225" t="s">
        <v>3028</v>
      </c>
      <c r="K166" s="205"/>
    </row>
    <row r="167" spans="2:11" ht="17.25" customHeight="1">
      <c r="B167" s="206"/>
      <c r="C167" s="227" t="s">
        <v>3029</v>
      </c>
      <c r="D167" s="227"/>
      <c r="E167" s="227"/>
      <c r="F167" s="228" t="s">
        <v>3030</v>
      </c>
      <c r="G167" s="267"/>
      <c r="H167" s="268"/>
      <c r="I167" s="268"/>
      <c r="J167" s="227" t="s">
        <v>3031</v>
      </c>
      <c r="K167" s="207"/>
    </row>
    <row r="168" spans="2:11" ht="5.25" customHeight="1">
      <c r="B168" s="235"/>
      <c r="C168" s="230"/>
      <c r="D168" s="230"/>
      <c r="E168" s="230"/>
      <c r="F168" s="230"/>
      <c r="G168" s="231"/>
      <c r="H168" s="230"/>
      <c r="I168" s="230"/>
      <c r="J168" s="230"/>
      <c r="K168" s="256"/>
    </row>
    <row r="169" spans="2:11" ht="15" customHeight="1">
      <c r="B169" s="235"/>
      <c r="C169" s="212" t="s">
        <v>3035</v>
      </c>
      <c r="D169" s="212"/>
      <c r="E169" s="212"/>
      <c r="F169" s="233" t="s">
        <v>3032</v>
      </c>
      <c r="G169" s="212"/>
      <c r="H169" s="212" t="s">
        <v>3072</v>
      </c>
      <c r="I169" s="212" t="s">
        <v>3034</v>
      </c>
      <c r="J169" s="212">
        <v>120</v>
      </c>
      <c r="K169" s="256"/>
    </row>
    <row r="170" spans="2:11" ht="15" customHeight="1">
      <c r="B170" s="235"/>
      <c r="C170" s="212" t="s">
        <v>3081</v>
      </c>
      <c r="D170" s="212"/>
      <c r="E170" s="212"/>
      <c r="F170" s="233" t="s">
        <v>3032</v>
      </c>
      <c r="G170" s="212"/>
      <c r="H170" s="212" t="s">
        <v>3082</v>
      </c>
      <c r="I170" s="212" t="s">
        <v>3034</v>
      </c>
      <c r="J170" s="212" t="s">
        <v>3083</v>
      </c>
      <c r="K170" s="256"/>
    </row>
    <row r="171" spans="2:11" ht="15" customHeight="1">
      <c r="B171" s="235"/>
      <c r="C171" s="212" t="s">
        <v>2980</v>
      </c>
      <c r="D171" s="212"/>
      <c r="E171" s="212"/>
      <c r="F171" s="233" t="s">
        <v>3032</v>
      </c>
      <c r="G171" s="212"/>
      <c r="H171" s="212" t="s">
        <v>3099</v>
      </c>
      <c r="I171" s="212" t="s">
        <v>3034</v>
      </c>
      <c r="J171" s="212" t="s">
        <v>3083</v>
      </c>
      <c r="K171" s="256"/>
    </row>
    <row r="172" spans="2:11" ht="15" customHeight="1">
      <c r="B172" s="235"/>
      <c r="C172" s="212" t="s">
        <v>3037</v>
      </c>
      <c r="D172" s="212"/>
      <c r="E172" s="212"/>
      <c r="F172" s="233" t="s">
        <v>3038</v>
      </c>
      <c r="G172" s="212"/>
      <c r="H172" s="212" t="s">
        <v>3099</v>
      </c>
      <c r="I172" s="212" t="s">
        <v>3034</v>
      </c>
      <c r="J172" s="212">
        <v>50</v>
      </c>
      <c r="K172" s="256"/>
    </row>
    <row r="173" spans="2:11" ht="15" customHeight="1">
      <c r="B173" s="235"/>
      <c r="C173" s="212" t="s">
        <v>3040</v>
      </c>
      <c r="D173" s="212"/>
      <c r="E173" s="212"/>
      <c r="F173" s="233" t="s">
        <v>3032</v>
      </c>
      <c r="G173" s="212"/>
      <c r="H173" s="212" t="s">
        <v>3099</v>
      </c>
      <c r="I173" s="212" t="s">
        <v>3042</v>
      </c>
      <c r="J173" s="212"/>
      <c r="K173" s="256"/>
    </row>
    <row r="174" spans="2:11" ht="15" customHeight="1">
      <c r="B174" s="235"/>
      <c r="C174" s="212" t="s">
        <v>3051</v>
      </c>
      <c r="D174" s="212"/>
      <c r="E174" s="212"/>
      <c r="F174" s="233" t="s">
        <v>3038</v>
      </c>
      <c r="G174" s="212"/>
      <c r="H174" s="212" t="s">
        <v>3099</v>
      </c>
      <c r="I174" s="212" t="s">
        <v>3034</v>
      </c>
      <c r="J174" s="212">
        <v>50</v>
      </c>
      <c r="K174" s="256"/>
    </row>
    <row r="175" spans="2:11" ht="15" customHeight="1">
      <c r="B175" s="235"/>
      <c r="C175" s="212" t="s">
        <v>3059</v>
      </c>
      <c r="D175" s="212"/>
      <c r="E175" s="212"/>
      <c r="F175" s="233" t="s">
        <v>3038</v>
      </c>
      <c r="G175" s="212"/>
      <c r="H175" s="212" t="s">
        <v>3099</v>
      </c>
      <c r="I175" s="212" t="s">
        <v>3034</v>
      </c>
      <c r="J175" s="212">
        <v>50</v>
      </c>
      <c r="K175" s="256"/>
    </row>
    <row r="176" spans="2:11" ht="15" customHeight="1">
      <c r="B176" s="235"/>
      <c r="C176" s="212" t="s">
        <v>3057</v>
      </c>
      <c r="D176" s="212"/>
      <c r="E176" s="212"/>
      <c r="F176" s="233" t="s">
        <v>3038</v>
      </c>
      <c r="G176" s="212"/>
      <c r="H176" s="212" t="s">
        <v>3099</v>
      </c>
      <c r="I176" s="212" t="s">
        <v>3034</v>
      </c>
      <c r="J176" s="212">
        <v>50</v>
      </c>
      <c r="K176" s="256"/>
    </row>
    <row r="177" spans="2:11" ht="15" customHeight="1">
      <c r="B177" s="235"/>
      <c r="C177" s="212" t="s">
        <v>178</v>
      </c>
      <c r="D177" s="212"/>
      <c r="E177" s="212"/>
      <c r="F177" s="233" t="s">
        <v>3032</v>
      </c>
      <c r="G177" s="212"/>
      <c r="H177" s="212" t="s">
        <v>3100</v>
      </c>
      <c r="I177" s="212" t="s">
        <v>3101</v>
      </c>
      <c r="J177" s="212"/>
      <c r="K177" s="256"/>
    </row>
    <row r="178" spans="2:11" ht="15" customHeight="1">
      <c r="B178" s="235"/>
      <c r="C178" s="212" t="s">
        <v>61</v>
      </c>
      <c r="D178" s="212"/>
      <c r="E178" s="212"/>
      <c r="F178" s="233" t="s">
        <v>3032</v>
      </c>
      <c r="G178" s="212"/>
      <c r="H178" s="212" t="s">
        <v>3102</v>
      </c>
      <c r="I178" s="212" t="s">
        <v>3103</v>
      </c>
      <c r="J178" s="212">
        <v>1</v>
      </c>
      <c r="K178" s="256"/>
    </row>
    <row r="179" spans="2:11" ht="15" customHeight="1">
      <c r="B179" s="235"/>
      <c r="C179" s="212" t="s">
        <v>57</v>
      </c>
      <c r="D179" s="212"/>
      <c r="E179" s="212"/>
      <c r="F179" s="233" t="s">
        <v>3032</v>
      </c>
      <c r="G179" s="212"/>
      <c r="H179" s="212" t="s">
        <v>3104</v>
      </c>
      <c r="I179" s="212" t="s">
        <v>3034</v>
      </c>
      <c r="J179" s="212">
        <v>20</v>
      </c>
      <c r="K179" s="256"/>
    </row>
    <row r="180" spans="2:11" ht="15" customHeight="1">
      <c r="B180" s="235"/>
      <c r="C180" s="212" t="s">
        <v>58</v>
      </c>
      <c r="D180" s="212"/>
      <c r="E180" s="212"/>
      <c r="F180" s="233" t="s">
        <v>3032</v>
      </c>
      <c r="G180" s="212"/>
      <c r="H180" s="212" t="s">
        <v>3105</v>
      </c>
      <c r="I180" s="212" t="s">
        <v>3034</v>
      </c>
      <c r="J180" s="212">
        <v>255</v>
      </c>
      <c r="K180" s="256"/>
    </row>
    <row r="181" spans="2:11" ht="15" customHeight="1">
      <c r="B181" s="235"/>
      <c r="C181" s="212" t="s">
        <v>179</v>
      </c>
      <c r="D181" s="212"/>
      <c r="E181" s="212"/>
      <c r="F181" s="233" t="s">
        <v>3032</v>
      </c>
      <c r="G181" s="212"/>
      <c r="H181" s="212" t="s">
        <v>2996</v>
      </c>
      <c r="I181" s="212" t="s">
        <v>3034</v>
      </c>
      <c r="J181" s="212">
        <v>10</v>
      </c>
      <c r="K181" s="256"/>
    </row>
    <row r="182" spans="2:11" ht="15" customHeight="1">
      <c r="B182" s="235"/>
      <c r="C182" s="212" t="s">
        <v>180</v>
      </c>
      <c r="D182" s="212"/>
      <c r="E182" s="212"/>
      <c r="F182" s="233" t="s">
        <v>3032</v>
      </c>
      <c r="G182" s="212"/>
      <c r="H182" s="212" t="s">
        <v>3106</v>
      </c>
      <c r="I182" s="212" t="s">
        <v>3067</v>
      </c>
      <c r="J182" s="212"/>
      <c r="K182" s="256"/>
    </row>
    <row r="183" spans="2:11" ht="15" customHeight="1">
      <c r="B183" s="235"/>
      <c r="C183" s="212" t="s">
        <v>3107</v>
      </c>
      <c r="D183" s="212"/>
      <c r="E183" s="212"/>
      <c r="F183" s="233" t="s">
        <v>3032</v>
      </c>
      <c r="G183" s="212"/>
      <c r="H183" s="212" t="s">
        <v>3108</v>
      </c>
      <c r="I183" s="212" t="s">
        <v>3067</v>
      </c>
      <c r="J183" s="212"/>
      <c r="K183" s="256"/>
    </row>
    <row r="184" spans="2:11" ht="15" customHeight="1">
      <c r="B184" s="235"/>
      <c r="C184" s="212" t="s">
        <v>3096</v>
      </c>
      <c r="D184" s="212"/>
      <c r="E184" s="212"/>
      <c r="F184" s="233" t="s">
        <v>3032</v>
      </c>
      <c r="G184" s="212"/>
      <c r="H184" s="212" t="s">
        <v>3109</v>
      </c>
      <c r="I184" s="212" t="s">
        <v>3067</v>
      </c>
      <c r="J184" s="212"/>
      <c r="K184" s="256"/>
    </row>
    <row r="185" spans="2:11" ht="15" customHeight="1">
      <c r="B185" s="235"/>
      <c r="C185" s="212" t="s">
        <v>182</v>
      </c>
      <c r="D185" s="212"/>
      <c r="E185" s="212"/>
      <c r="F185" s="233" t="s">
        <v>3038</v>
      </c>
      <c r="G185" s="212"/>
      <c r="H185" s="212" t="s">
        <v>3110</v>
      </c>
      <c r="I185" s="212" t="s">
        <v>3034</v>
      </c>
      <c r="J185" s="212">
        <v>50</v>
      </c>
      <c r="K185" s="256"/>
    </row>
    <row r="186" spans="2:11" ht="15" customHeight="1">
      <c r="B186" s="235"/>
      <c r="C186" s="212" t="s">
        <v>3111</v>
      </c>
      <c r="D186" s="212"/>
      <c r="E186" s="212"/>
      <c r="F186" s="233" t="s">
        <v>3038</v>
      </c>
      <c r="G186" s="212"/>
      <c r="H186" s="212" t="s">
        <v>3112</v>
      </c>
      <c r="I186" s="212" t="s">
        <v>3113</v>
      </c>
      <c r="J186" s="212"/>
      <c r="K186" s="256"/>
    </row>
    <row r="187" spans="2:11" ht="15" customHeight="1">
      <c r="B187" s="235"/>
      <c r="C187" s="212" t="s">
        <v>3114</v>
      </c>
      <c r="D187" s="212"/>
      <c r="E187" s="212"/>
      <c r="F187" s="233" t="s">
        <v>3038</v>
      </c>
      <c r="G187" s="212"/>
      <c r="H187" s="212" t="s">
        <v>3115</v>
      </c>
      <c r="I187" s="212" t="s">
        <v>3113</v>
      </c>
      <c r="J187" s="212"/>
      <c r="K187" s="256"/>
    </row>
    <row r="188" spans="2:11" ht="15" customHeight="1">
      <c r="B188" s="235"/>
      <c r="C188" s="212" t="s">
        <v>3116</v>
      </c>
      <c r="D188" s="212"/>
      <c r="E188" s="212"/>
      <c r="F188" s="233" t="s">
        <v>3038</v>
      </c>
      <c r="G188" s="212"/>
      <c r="H188" s="212" t="s">
        <v>3117</v>
      </c>
      <c r="I188" s="212" t="s">
        <v>3113</v>
      </c>
      <c r="J188" s="212"/>
      <c r="K188" s="256"/>
    </row>
    <row r="189" spans="2:11" ht="15" customHeight="1">
      <c r="B189" s="235"/>
      <c r="C189" s="269" t="s">
        <v>3118</v>
      </c>
      <c r="D189" s="212"/>
      <c r="E189" s="212"/>
      <c r="F189" s="233" t="s">
        <v>3038</v>
      </c>
      <c r="G189" s="212"/>
      <c r="H189" s="212" t="s">
        <v>3119</v>
      </c>
      <c r="I189" s="212" t="s">
        <v>3120</v>
      </c>
      <c r="J189" s="270" t="s">
        <v>3121</v>
      </c>
      <c r="K189" s="256"/>
    </row>
    <row r="190" spans="2:11" ht="15" customHeight="1">
      <c r="B190" s="235"/>
      <c r="C190" s="269" t="s">
        <v>46</v>
      </c>
      <c r="D190" s="212"/>
      <c r="E190" s="212"/>
      <c r="F190" s="233" t="s">
        <v>3032</v>
      </c>
      <c r="G190" s="212"/>
      <c r="H190" s="209" t="s">
        <v>3122</v>
      </c>
      <c r="I190" s="212" t="s">
        <v>3123</v>
      </c>
      <c r="J190" s="212"/>
      <c r="K190" s="256"/>
    </row>
    <row r="191" spans="2:11" ht="15" customHeight="1">
      <c r="B191" s="235"/>
      <c r="C191" s="269" t="s">
        <v>3124</v>
      </c>
      <c r="D191" s="212"/>
      <c r="E191" s="212"/>
      <c r="F191" s="233" t="s">
        <v>3032</v>
      </c>
      <c r="G191" s="212"/>
      <c r="H191" s="212" t="s">
        <v>3125</v>
      </c>
      <c r="I191" s="212" t="s">
        <v>3067</v>
      </c>
      <c r="J191" s="212"/>
      <c r="K191" s="256"/>
    </row>
    <row r="192" spans="2:11" ht="15" customHeight="1">
      <c r="B192" s="235"/>
      <c r="C192" s="269" t="s">
        <v>3126</v>
      </c>
      <c r="D192" s="212"/>
      <c r="E192" s="212"/>
      <c r="F192" s="233" t="s">
        <v>3032</v>
      </c>
      <c r="G192" s="212"/>
      <c r="H192" s="212" t="s">
        <v>3127</v>
      </c>
      <c r="I192" s="212" t="s">
        <v>3067</v>
      </c>
      <c r="J192" s="212"/>
      <c r="K192" s="256"/>
    </row>
    <row r="193" spans="2:11" ht="15" customHeight="1">
      <c r="B193" s="235"/>
      <c r="C193" s="269" t="s">
        <v>3128</v>
      </c>
      <c r="D193" s="212"/>
      <c r="E193" s="212"/>
      <c r="F193" s="233" t="s">
        <v>3038</v>
      </c>
      <c r="G193" s="212"/>
      <c r="H193" s="212" t="s">
        <v>3129</v>
      </c>
      <c r="I193" s="212" t="s">
        <v>3067</v>
      </c>
      <c r="J193" s="212"/>
      <c r="K193" s="256"/>
    </row>
    <row r="194" spans="2:11" ht="15" customHeight="1">
      <c r="B194" s="262"/>
      <c r="C194" s="271"/>
      <c r="D194" s="242"/>
      <c r="E194" s="242"/>
      <c r="F194" s="242"/>
      <c r="G194" s="242"/>
      <c r="H194" s="242"/>
      <c r="I194" s="242"/>
      <c r="J194" s="242"/>
      <c r="K194" s="263"/>
    </row>
    <row r="195" spans="2:11" ht="18.75" customHeight="1">
      <c r="B195" s="244"/>
      <c r="C195" s="254"/>
      <c r="D195" s="254"/>
      <c r="E195" s="254"/>
      <c r="F195" s="264"/>
      <c r="G195" s="254"/>
      <c r="H195" s="254"/>
      <c r="I195" s="254"/>
      <c r="J195" s="254"/>
      <c r="K195" s="244"/>
    </row>
    <row r="196" spans="2:11" ht="18.75" customHeight="1">
      <c r="B196" s="244"/>
      <c r="C196" s="254"/>
      <c r="D196" s="254"/>
      <c r="E196" s="254"/>
      <c r="F196" s="264"/>
      <c r="G196" s="254"/>
      <c r="H196" s="254"/>
      <c r="I196" s="254"/>
      <c r="J196" s="254"/>
      <c r="K196" s="244"/>
    </row>
    <row r="197" spans="2:11" ht="18.75" customHeight="1">
      <c r="B197" s="219"/>
      <c r="C197" s="219"/>
      <c r="D197" s="219"/>
      <c r="E197" s="219"/>
      <c r="F197" s="219"/>
      <c r="G197" s="219"/>
      <c r="H197" s="219"/>
      <c r="I197" s="219"/>
      <c r="J197" s="219"/>
      <c r="K197" s="219"/>
    </row>
    <row r="198" spans="2:11" ht="13.5">
      <c r="B198" s="201"/>
      <c r="C198" s="202"/>
      <c r="D198" s="202"/>
      <c r="E198" s="202"/>
      <c r="F198" s="202"/>
      <c r="G198" s="202"/>
      <c r="H198" s="202"/>
      <c r="I198" s="202"/>
      <c r="J198" s="202"/>
      <c r="K198" s="203"/>
    </row>
    <row r="199" spans="2:11" ht="21">
      <c r="B199" s="204"/>
      <c r="C199" s="321" t="s">
        <v>3130</v>
      </c>
      <c r="D199" s="321"/>
      <c r="E199" s="321"/>
      <c r="F199" s="321"/>
      <c r="G199" s="321"/>
      <c r="H199" s="321"/>
      <c r="I199" s="321"/>
      <c r="J199" s="321"/>
      <c r="K199" s="205"/>
    </row>
    <row r="200" spans="2:11" ht="25.5" customHeight="1">
      <c r="B200" s="204"/>
      <c r="C200" s="272" t="s">
        <v>3131</v>
      </c>
      <c r="D200" s="272"/>
      <c r="E200" s="272"/>
      <c r="F200" s="272" t="s">
        <v>3132</v>
      </c>
      <c r="G200" s="273"/>
      <c r="H200" s="327" t="s">
        <v>3133</v>
      </c>
      <c r="I200" s="327"/>
      <c r="J200" s="327"/>
      <c r="K200" s="205"/>
    </row>
    <row r="201" spans="2:11" ht="5.25" customHeight="1">
      <c r="B201" s="235"/>
      <c r="C201" s="230"/>
      <c r="D201" s="230"/>
      <c r="E201" s="230"/>
      <c r="F201" s="230"/>
      <c r="G201" s="254"/>
      <c r="H201" s="230"/>
      <c r="I201" s="230"/>
      <c r="J201" s="230"/>
      <c r="K201" s="256"/>
    </row>
    <row r="202" spans="2:11" ht="15" customHeight="1">
      <c r="B202" s="235"/>
      <c r="C202" s="212" t="s">
        <v>3123</v>
      </c>
      <c r="D202" s="212"/>
      <c r="E202" s="212"/>
      <c r="F202" s="233" t="s">
        <v>47</v>
      </c>
      <c r="G202" s="212"/>
      <c r="H202" s="326" t="s">
        <v>3134</v>
      </c>
      <c r="I202" s="326"/>
      <c r="J202" s="326"/>
      <c r="K202" s="256"/>
    </row>
    <row r="203" spans="2:11" ht="15" customHeight="1">
      <c r="B203" s="235"/>
      <c r="C203" s="212"/>
      <c r="D203" s="212"/>
      <c r="E203" s="212"/>
      <c r="F203" s="233" t="s">
        <v>48</v>
      </c>
      <c r="G203" s="212"/>
      <c r="H203" s="326" t="s">
        <v>3135</v>
      </c>
      <c r="I203" s="326"/>
      <c r="J203" s="326"/>
      <c r="K203" s="256"/>
    </row>
    <row r="204" spans="2:11" ht="15" customHeight="1">
      <c r="B204" s="235"/>
      <c r="C204" s="212"/>
      <c r="D204" s="212"/>
      <c r="E204" s="212"/>
      <c r="F204" s="233" t="s">
        <v>51</v>
      </c>
      <c r="G204" s="212"/>
      <c r="H204" s="326" t="s">
        <v>3136</v>
      </c>
      <c r="I204" s="326"/>
      <c r="J204" s="326"/>
      <c r="K204" s="256"/>
    </row>
    <row r="205" spans="2:11" ht="15" customHeight="1">
      <c r="B205" s="235"/>
      <c r="C205" s="212"/>
      <c r="D205" s="212"/>
      <c r="E205" s="212"/>
      <c r="F205" s="233" t="s">
        <v>49</v>
      </c>
      <c r="G205" s="212"/>
      <c r="H205" s="326" t="s">
        <v>3137</v>
      </c>
      <c r="I205" s="326"/>
      <c r="J205" s="326"/>
      <c r="K205" s="256"/>
    </row>
    <row r="206" spans="2:11" ht="15" customHeight="1">
      <c r="B206" s="235"/>
      <c r="C206" s="212"/>
      <c r="D206" s="212"/>
      <c r="E206" s="212"/>
      <c r="F206" s="233" t="s">
        <v>50</v>
      </c>
      <c r="G206" s="212"/>
      <c r="H206" s="326" t="s">
        <v>3138</v>
      </c>
      <c r="I206" s="326"/>
      <c r="J206" s="326"/>
      <c r="K206" s="256"/>
    </row>
    <row r="207" spans="2:11" ht="15" customHeight="1">
      <c r="B207" s="235"/>
      <c r="C207" s="212"/>
      <c r="D207" s="212"/>
      <c r="E207" s="212"/>
      <c r="F207" s="233"/>
      <c r="G207" s="212"/>
      <c r="H207" s="212"/>
      <c r="I207" s="212"/>
      <c r="J207" s="212"/>
      <c r="K207" s="256"/>
    </row>
    <row r="208" spans="2:11" ht="15" customHeight="1">
      <c r="B208" s="235"/>
      <c r="C208" s="212" t="s">
        <v>3079</v>
      </c>
      <c r="D208" s="212"/>
      <c r="E208" s="212"/>
      <c r="F208" s="233" t="s">
        <v>83</v>
      </c>
      <c r="G208" s="212"/>
      <c r="H208" s="326" t="s">
        <v>3139</v>
      </c>
      <c r="I208" s="326"/>
      <c r="J208" s="326"/>
      <c r="K208" s="256"/>
    </row>
    <row r="209" spans="2:11" ht="15" customHeight="1">
      <c r="B209" s="235"/>
      <c r="C209" s="212"/>
      <c r="D209" s="212"/>
      <c r="E209" s="212"/>
      <c r="F209" s="233" t="s">
        <v>2976</v>
      </c>
      <c r="G209" s="212"/>
      <c r="H209" s="326" t="s">
        <v>2977</v>
      </c>
      <c r="I209" s="326"/>
      <c r="J209" s="326"/>
      <c r="K209" s="256"/>
    </row>
    <row r="210" spans="2:11" ht="15" customHeight="1">
      <c r="B210" s="235"/>
      <c r="C210" s="212"/>
      <c r="D210" s="212"/>
      <c r="E210" s="212"/>
      <c r="F210" s="233" t="s">
        <v>2974</v>
      </c>
      <c r="G210" s="212"/>
      <c r="H210" s="326" t="s">
        <v>3140</v>
      </c>
      <c r="I210" s="326"/>
      <c r="J210" s="326"/>
      <c r="K210" s="256"/>
    </row>
    <row r="211" spans="2:11" ht="15" customHeight="1">
      <c r="B211" s="274"/>
      <c r="C211" s="212"/>
      <c r="D211" s="212"/>
      <c r="E211" s="212"/>
      <c r="F211" s="233" t="s">
        <v>114</v>
      </c>
      <c r="G211" s="269"/>
      <c r="H211" s="325" t="s">
        <v>115</v>
      </c>
      <c r="I211" s="325"/>
      <c r="J211" s="325"/>
      <c r="K211" s="275"/>
    </row>
    <row r="212" spans="2:11" ht="15" customHeight="1">
      <c r="B212" s="274"/>
      <c r="C212" s="212"/>
      <c r="D212" s="212"/>
      <c r="E212" s="212"/>
      <c r="F212" s="233" t="s">
        <v>2978</v>
      </c>
      <c r="G212" s="269"/>
      <c r="H212" s="325" t="s">
        <v>2917</v>
      </c>
      <c r="I212" s="325"/>
      <c r="J212" s="325"/>
      <c r="K212" s="275"/>
    </row>
    <row r="213" spans="2:11" ht="15" customHeight="1">
      <c r="B213" s="274"/>
      <c r="C213" s="212"/>
      <c r="D213" s="212"/>
      <c r="E213" s="212"/>
      <c r="F213" s="233"/>
      <c r="G213" s="269"/>
      <c r="H213" s="260"/>
      <c r="I213" s="260"/>
      <c r="J213" s="260"/>
      <c r="K213" s="275"/>
    </row>
    <row r="214" spans="2:11" ht="15" customHeight="1">
      <c r="B214" s="274"/>
      <c r="C214" s="212" t="s">
        <v>3103</v>
      </c>
      <c r="D214" s="212"/>
      <c r="E214" s="212"/>
      <c r="F214" s="233">
        <v>1</v>
      </c>
      <c r="G214" s="269"/>
      <c r="H214" s="325" t="s">
        <v>3141</v>
      </c>
      <c r="I214" s="325"/>
      <c r="J214" s="325"/>
      <c r="K214" s="275"/>
    </row>
    <row r="215" spans="2:11" ht="15" customHeight="1">
      <c r="B215" s="274"/>
      <c r="C215" s="212"/>
      <c r="D215" s="212"/>
      <c r="E215" s="212"/>
      <c r="F215" s="233">
        <v>2</v>
      </c>
      <c r="G215" s="269"/>
      <c r="H215" s="325" t="s">
        <v>3142</v>
      </c>
      <c r="I215" s="325"/>
      <c r="J215" s="325"/>
      <c r="K215" s="275"/>
    </row>
    <row r="216" spans="2:11" ht="15" customHeight="1">
      <c r="B216" s="274"/>
      <c r="C216" s="212"/>
      <c r="D216" s="212"/>
      <c r="E216" s="212"/>
      <c r="F216" s="233">
        <v>3</v>
      </c>
      <c r="G216" s="269"/>
      <c r="H216" s="325" t="s">
        <v>3143</v>
      </c>
      <c r="I216" s="325"/>
      <c r="J216" s="325"/>
      <c r="K216" s="275"/>
    </row>
    <row r="217" spans="2:11" ht="15" customHeight="1">
      <c r="B217" s="274"/>
      <c r="C217" s="212"/>
      <c r="D217" s="212"/>
      <c r="E217" s="212"/>
      <c r="F217" s="233">
        <v>4</v>
      </c>
      <c r="G217" s="269"/>
      <c r="H217" s="325" t="s">
        <v>3144</v>
      </c>
      <c r="I217" s="325"/>
      <c r="J217" s="325"/>
      <c r="K217" s="275"/>
    </row>
    <row r="218" spans="2:11" ht="12.75" customHeight="1">
      <c r="B218" s="276"/>
      <c r="C218" s="277"/>
      <c r="D218" s="277"/>
      <c r="E218" s="277"/>
      <c r="F218" s="277"/>
      <c r="G218" s="277"/>
      <c r="H218" s="277"/>
      <c r="I218" s="277"/>
      <c r="J218" s="277"/>
      <c r="K218" s="278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G44:J44"/>
    <mergeCell ref="G45:J45"/>
    <mergeCell ref="C3:J3"/>
    <mergeCell ref="C4:J4"/>
    <mergeCell ref="C6:J6"/>
    <mergeCell ref="C7:J7"/>
    <mergeCell ref="G39:J39"/>
    <mergeCell ref="G40:J40"/>
    <mergeCell ref="G41:J41"/>
    <mergeCell ref="G42:J42"/>
    <mergeCell ref="G43:J43"/>
    <mergeCell ref="D34:J34"/>
    <mergeCell ref="D35:J35"/>
    <mergeCell ref="G36:J36"/>
    <mergeCell ref="G37:J37"/>
    <mergeCell ref="G38:J38"/>
  </mergeCells>
  <printOptions/>
  <pageMargins left="0.5902778" right="0.5902778" top="0.5902778" bottom="0.5902778" header="0" footer="0"/>
  <pageSetup fitToHeight="0" fitToWidth="1"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BM472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56" ht="36.95" customHeight="1">
      <c r="L2" s="291"/>
      <c r="M2" s="291"/>
      <c r="N2" s="291"/>
      <c r="O2" s="291"/>
      <c r="P2" s="291"/>
      <c r="Q2" s="291"/>
      <c r="R2" s="291"/>
      <c r="S2" s="291"/>
      <c r="T2" s="291"/>
      <c r="U2" s="291"/>
      <c r="V2" s="291"/>
      <c r="AT2" s="18" t="s">
        <v>85</v>
      </c>
      <c r="AZ2" s="86" t="s">
        <v>117</v>
      </c>
      <c r="BA2" s="86" t="s">
        <v>118</v>
      </c>
      <c r="BB2" s="86" t="s">
        <v>119</v>
      </c>
      <c r="BC2" s="86" t="s">
        <v>120</v>
      </c>
      <c r="BD2" s="86" t="s">
        <v>86</v>
      </c>
    </row>
    <row r="3" spans="2:56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86</v>
      </c>
      <c r="AZ3" s="86" t="s">
        <v>121</v>
      </c>
      <c r="BA3" s="86" t="s">
        <v>122</v>
      </c>
      <c r="BB3" s="86" t="s">
        <v>123</v>
      </c>
      <c r="BC3" s="86" t="s">
        <v>124</v>
      </c>
      <c r="BD3" s="86" t="s">
        <v>86</v>
      </c>
    </row>
    <row r="4" spans="2:56" ht="24.95" customHeight="1">
      <c r="B4" s="21"/>
      <c r="D4" s="22" t="s">
        <v>125</v>
      </c>
      <c r="L4" s="21"/>
      <c r="M4" s="87" t="s">
        <v>10</v>
      </c>
      <c r="AT4" s="18" t="s">
        <v>4</v>
      </c>
      <c r="AZ4" s="86" t="s">
        <v>126</v>
      </c>
      <c r="BA4" s="86" t="s">
        <v>127</v>
      </c>
      <c r="BB4" s="86" t="s">
        <v>128</v>
      </c>
      <c r="BC4" s="86" t="s">
        <v>129</v>
      </c>
      <c r="BD4" s="86" t="s">
        <v>86</v>
      </c>
    </row>
    <row r="5" spans="2:56" ht="6.95" customHeight="1">
      <c r="B5" s="21"/>
      <c r="L5" s="21"/>
      <c r="AZ5" s="86" t="s">
        <v>130</v>
      </c>
      <c r="BA5" s="86" t="s">
        <v>131</v>
      </c>
      <c r="BB5" s="86" t="s">
        <v>128</v>
      </c>
      <c r="BC5" s="86" t="s">
        <v>132</v>
      </c>
      <c r="BD5" s="86" t="s">
        <v>86</v>
      </c>
    </row>
    <row r="6" spans="2:56" ht="12" customHeight="1">
      <c r="B6" s="21"/>
      <c r="D6" s="28" t="s">
        <v>16</v>
      </c>
      <c r="L6" s="21"/>
      <c r="AZ6" s="86" t="s">
        <v>133</v>
      </c>
      <c r="BA6" s="86" t="s">
        <v>134</v>
      </c>
      <c r="BB6" s="86" t="s">
        <v>128</v>
      </c>
      <c r="BC6" s="86" t="s">
        <v>135</v>
      </c>
      <c r="BD6" s="86" t="s">
        <v>86</v>
      </c>
    </row>
    <row r="7" spans="2:56" ht="16.5" customHeight="1">
      <c r="B7" s="21"/>
      <c r="E7" s="317" t="str">
        <f>'Rekapitulace stavby'!K6</f>
        <v>Hospodaření  se  srážkovou  vodou  z budovy  Přírodovědecké  fakulty  UP  v Olomouci</v>
      </c>
      <c r="F7" s="318"/>
      <c r="G7" s="318"/>
      <c r="H7" s="318"/>
      <c r="L7" s="21"/>
      <c r="AZ7" s="86" t="s">
        <v>136</v>
      </c>
      <c r="BA7" s="86" t="s">
        <v>137</v>
      </c>
      <c r="BB7" s="86" t="s">
        <v>123</v>
      </c>
      <c r="BC7" s="86" t="s">
        <v>138</v>
      </c>
      <c r="BD7" s="86" t="s">
        <v>86</v>
      </c>
    </row>
    <row r="8" spans="2:56" s="1" customFormat="1" ht="12" customHeight="1">
      <c r="B8" s="33"/>
      <c r="D8" s="28" t="s">
        <v>139</v>
      </c>
      <c r="L8" s="33"/>
      <c r="AZ8" s="86" t="s">
        <v>140</v>
      </c>
      <c r="BA8" s="86" t="s">
        <v>141</v>
      </c>
      <c r="BB8" s="86" t="s">
        <v>123</v>
      </c>
      <c r="BC8" s="86" t="s">
        <v>142</v>
      </c>
      <c r="BD8" s="86" t="s">
        <v>86</v>
      </c>
    </row>
    <row r="9" spans="2:56" s="1" customFormat="1" ht="16.5" customHeight="1">
      <c r="B9" s="33"/>
      <c r="E9" s="300" t="s">
        <v>143</v>
      </c>
      <c r="F9" s="316"/>
      <c r="G9" s="316"/>
      <c r="H9" s="316"/>
      <c r="L9" s="33"/>
      <c r="AZ9" s="86" t="s">
        <v>144</v>
      </c>
      <c r="BA9" s="86" t="s">
        <v>145</v>
      </c>
      <c r="BB9" s="86" t="s">
        <v>146</v>
      </c>
      <c r="BC9" s="86" t="s">
        <v>84</v>
      </c>
      <c r="BD9" s="86" t="s">
        <v>86</v>
      </c>
    </row>
    <row r="10" spans="2:56" s="1" customFormat="1" ht="12">
      <c r="B10" s="33"/>
      <c r="L10" s="33"/>
      <c r="AZ10" s="86" t="s">
        <v>147</v>
      </c>
      <c r="BA10" s="86" t="s">
        <v>148</v>
      </c>
      <c r="BB10" s="86" t="s">
        <v>149</v>
      </c>
      <c r="BC10" s="86" t="s">
        <v>150</v>
      </c>
      <c r="BD10" s="86" t="s">
        <v>86</v>
      </c>
    </row>
    <row r="11" spans="2:56" s="1" customFormat="1" ht="12" customHeight="1">
      <c r="B11" s="33"/>
      <c r="D11" s="28" t="s">
        <v>18</v>
      </c>
      <c r="F11" s="26" t="s">
        <v>19</v>
      </c>
      <c r="I11" s="28" t="s">
        <v>20</v>
      </c>
      <c r="J11" s="26" t="s">
        <v>19</v>
      </c>
      <c r="L11" s="33"/>
      <c r="AZ11" s="86" t="s">
        <v>151</v>
      </c>
      <c r="BA11" s="86" t="s">
        <v>152</v>
      </c>
      <c r="BB11" s="86" t="s">
        <v>149</v>
      </c>
      <c r="BC11" s="86" t="s">
        <v>153</v>
      </c>
      <c r="BD11" s="86" t="s">
        <v>86</v>
      </c>
    </row>
    <row r="12" spans="2:56" s="1" customFormat="1" ht="12" customHeight="1">
      <c r="B12" s="33"/>
      <c r="D12" s="28" t="s">
        <v>21</v>
      </c>
      <c r="F12" s="26" t="s">
        <v>22</v>
      </c>
      <c r="I12" s="28" t="s">
        <v>23</v>
      </c>
      <c r="J12" s="50" t="str">
        <f>'Rekapitulace stavby'!AN8</f>
        <v>4. 9. 2023</v>
      </c>
      <c r="L12" s="33"/>
      <c r="AZ12" s="86" t="s">
        <v>154</v>
      </c>
      <c r="BA12" s="86" t="s">
        <v>155</v>
      </c>
      <c r="BB12" s="86" t="s">
        <v>128</v>
      </c>
      <c r="BC12" s="86" t="s">
        <v>156</v>
      </c>
      <c r="BD12" s="86" t="s">
        <v>86</v>
      </c>
    </row>
    <row r="13" spans="2:56" s="1" customFormat="1" ht="10.9" customHeight="1">
      <c r="B13" s="33"/>
      <c r="L13" s="33"/>
      <c r="AZ13" s="86" t="s">
        <v>157</v>
      </c>
      <c r="BA13" s="86" t="s">
        <v>158</v>
      </c>
      <c r="BB13" s="86" t="s">
        <v>128</v>
      </c>
      <c r="BC13" s="86" t="s">
        <v>159</v>
      </c>
      <c r="BD13" s="86" t="s">
        <v>86</v>
      </c>
    </row>
    <row r="14" spans="2:56" s="1" customFormat="1" ht="12" customHeight="1">
      <c r="B14" s="33"/>
      <c r="D14" s="28" t="s">
        <v>25</v>
      </c>
      <c r="I14" s="28" t="s">
        <v>26</v>
      </c>
      <c r="J14" s="26" t="s">
        <v>27</v>
      </c>
      <c r="L14" s="33"/>
      <c r="AZ14" s="86" t="s">
        <v>160</v>
      </c>
      <c r="BA14" s="86" t="s">
        <v>161</v>
      </c>
      <c r="BB14" s="86" t="s">
        <v>128</v>
      </c>
      <c r="BC14" s="86" t="s">
        <v>162</v>
      </c>
      <c r="BD14" s="86" t="s">
        <v>86</v>
      </c>
    </row>
    <row r="15" spans="2:56" s="1" customFormat="1" ht="18" customHeight="1">
      <c r="B15" s="33"/>
      <c r="E15" s="26" t="s">
        <v>28</v>
      </c>
      <c r="I15" s="28" t="s">
        <v>29</v>
      </c>
      <c r="J15" s="26" t="s">
        <v>30</v>
      </c>
      <c r="L15" s="33"/>
      <c r="AZ15" s="86" t="s">
        <v>163</v>
      </c>
      <c r="BA15" s="86" t="s">
        <v>164</v>
      </c>
      <c r="BB15" s="86" t="s">
        <v>128</v>
      </c>
      <c r="BC15" s="86" t="s">
        <v>165</v>
      </c>
      <c r="BD15" s="86" t="s">
        <v>86</v>
      </c>
    </row>
    <row r="16" spans="2:12" s="1" customFormat="1" ht="6.95" customHeight="1">
      <c r="B16" s="33"/>
      <c r="L16" s="33"/>
    </row>
    <row r="17" spans="2:12" s="1" customFormat="1" ht="12" customHeight="1">
      <c r="B17" s="33"/>
      <c r="D17" s="28" t="s">
        <v>31</v>
      </c>
      <c r="I17" s="28" t="s">
        <v>26</v>
      </c>
      <c r="J17" s="29" t="str">
        <f>'Rekapitulace stavby'!AN13</f>
        <v>Vyplň údaj</v>
      </c>
      <c r="L17" s="33"/>
    </row>
    <row r="18" spans="2:12" s="1" customFormat="1" ht="18" customHeight="1">
      <c r="B18" s="33"/>
      <c r="E18" s="319" t="str">
        <f>'Rekapitulace stavby'!E14</f>
        <v>Vyplň údaj</v>
      </c>
      <c r="F18" s="307"/>
      <c r="G18" s="307"/>
      <c r="H18" s="307"/>
      <c r="I18" s="28" t="s">
        <v>29</v>
      </c>
      <c r="J18" s="29" t="str">
        <f>'Rekapitulace stavby'!AN14</f>
        <v>Vyplň údaj</v>
      </c>
      <c r="L18" s="33"/>
    </row>
    <row r="19" spans="2:12" s="1" customFormat="1" ht="6.95" customHeight="1">
      <c r="B19" s="33"/>
      <c r="L19" s="33"/>
    </row>
    <row r="20" spans="2:12" s="1" customFormat="1" ht="12" customHeight="1">
      <c r="B20" s="33"/>
      <c r="D20" s="28" t="s">
        <v>33</v>
      </c>
      <c r="I20" s="28" t="s">
        <v>26</v>
      </c>
      <c r="J20" s="26" t="s">
        <v>34</v>
      </c>
      <c r="L20" s="33"/>
    </row>
    <row r="21" spans="2:12" s="1" customFormat="1" ht="18" customHeight="1">
      <c r="B21" s="33"/>
      <c r="E21" s="26" t="s">
        <v>35</v>
      </c>
      <c r="I21" s="28" t="s">
        <v>29</v>
      </c>
      <c r="J21" s="26" t="s">
        <v>36</v>
      </c>
      <c r="L21" s="33"/>
    </row>
    <row r="22" spans="2:12" s="1" customFormat="1" ht="6.95" customHeight="1">
      <c r="B22" s="33"/>
      <c r="L22" s="33"/>
    </row>
    <row r="23" spans="2:12" s="1" customFormat="1" ht="12" customHeight="1">
      <c r="B23" s="33"/>
      <c r="D23" s="28" t="s">
        <v>38</v>
      </c>
      <c r="I23" s="28" t="s">
        <v>26</v>
      </c>
      <c r="J23" s="26" t="str">
        <f>IF('Rekapitulace stavby'!AN19="","",'Rekapitulace stavby'!AN19)</f>
        <v/>
      </c>
      <c r="L23" s="33"/>
    </row>
    <row r="24" spans="2:12" s="1" customFormat="1" ht="18" customHeight="1">
      <c r="B24" s="33"/>
      <c r="E24" s="26" t="str">
        <f>IF('Rekapitulace stavby'!E20="","",'Rekapitulace stavby'!E20)</f>
        <v xml:space="preserve"> </v>
      </c>
      <c r="I24" s="28" t="s">
        <v>29</v>
      </c>
      <c r="J24" s="26" t="str">
        <f>IF('Rekapitulace stavby'!AN20="","",'Rekapitulace stavby'!AN20)</f>
        <v/>
      </c>
      <c r="L24" s="33"/>
    </row>
    <row r="25" spans="2:12" s="1" customFormat="1" ht="6.95" customHeight="1">
      <c r="B25" s="33"/>
      <c r="L25" s="33"/>
    </row>
    <row r="26" spans="2:12" s="1" customFormat="1" ht="12" customHeight="1">
      <c r="B26" s="33"/>
      <c r="D26" s="28" t="s">
        <v>40</v>
      </c>
      <c r="L26" s="33"/>
    </row>
    <row r="27" spans="2:12" s="7" customFormat="1" ht="16.5" customHeight="1">
      <c r="B27" s="88"/>
      <c r="E27" s="311" t="s">
        <v>19</v>
      </c>
      <c r="F27" s="311"/>
      <c r="G27" s="311"/>
      <c r="H27" s="311"/>
      <c r="L27" s="88"/>
    </row>
    <row r="28" spans="2:12" s="1" customFormat="1" ht="6.95" customHeight="1">
      <c r="B28" s="33"/>
      <c r="L28" s="33"/>
    </row>
    <row r="29" spans="2:12" s="1" customFormat="1" ht="6.95" customHeight="1">
      <c r="B29" s="33"/>
      <c r="D29" s="51"/>
      <c r="E29" s="51"/>
      <c r="F29" s="51"/>
      <c r="G29" s="51"/>
      <c r="H29" s="51"/>
      <c r="I29" s="51"/>
      <c r="J29" s="51"/>
      <c r="K29" s="51"/>
      <c r="L29" s="33"/>
    </row>
    <row r="30" spans="2:12" s="1" customFormat="1" ht="25.35" customHeight="1">
      <c r="B30" s="33"/>
      <c r="D30" s="89" t="s">
        <v>42</v>
      </c>
      <c r="J30" s="64">
        <f>ROUND(J86,2)</f>
        <v>0</v>
      </c>
      <c r="L30" s="33"/>
    </row>
    <row r="31" spans="2:12" s="1" customFormat="1" ht="6.95" customHeight="1">
      <c r="B31" s="33"/>
      <c r="D31" s="51"/>
      <c r="E31" s="51"/>
      <c r="F31" s="51"/>
      <c r="G31" s="51"/>
      <c r="H31" s="51"/>
      <c r="I31" s="51"/>
      <c r="J31" s="51"/>
      <c r="K31" s="51"/>
      <c r="L31" s="33"/>
    </row>
    <row r="32" spans="2:12" s="1" customFormat="1" ht="14.45" customHeight="1">
      <c r="B32" s="33"/>
      <c r="F32" s="36" t="s">
        <v>44</v>
      </c>
      <c r="I32" s="36" t="s">
        <v>43</v>
      </c>
      <c r="J32" s="36" t="s">
        <v>45</v>
      </c>
      <c r="L32" s="33"/>
    </row>
    <row r="33" spans="2:12" s="1" customFormat="1" ht="14.45" customHeight="1">
      <c r="B33" s="33"/>
      <c r="D33" s="53" t="s">
        <v>46</v>
      </c>
      <c r="E33" s="28" t="s">
        <v>47</v>
      </c>
      <c r="F33" s="90">
        <f>ROUND((SUM(BE86:BE471)),2)</f>
        <v>0</v>
      </c>
      <c r="I33" s="91">
        <v>0.21</v>
      </c>
      <c r="J33" s="90">
        <f>ROUND(((SUM(BE86:BE471))*I33),2)</f>
        <v>0</v>
      </c>
      <c r="L33" s="33"/>
    </row>
    <row r="34" spans="2:12" s="1" customFormat="1" ht="14.45" customHeight="1">
      <c r="B34" s="33"/>
      <c r="E34" s="28" t="s">
        <v>48</v>
      </c>
      <c r="F34" s="90">
        <f>ROUND((SUM(BF86:BF471)),2)</f>
        <v>0</v>
      </c>
      <c r="I34" s="91">
        <v>0.15</v>
      </c>
      <c r="J34" s="90">
        <f>ROUND(((SUM(BF86:BF471))*I34),2)</f>
        <v>0</v>
      </c>
      <c r="L34" s="33"/>
    </row>
    <row r="35" spans="2:12" s="1" customFormat="1" ht="14.45" customHeight="1" hidden="1">
      <c r="B35" s="33"/>
      <c r="E35" s="28" t="s">
        <v>49</v>
      </c>
      <c r="F35" s="90">
        <f>ROUND((SUM(BG86:BG471)),2)</f>
        <v>0</v>
      </c>
      <c r="I35" s="91">
        <v>0.21</v>
      </c>
      <c r="J35" s="90">
        <f>0</f>
        <v>0</v>
      </c>
      <c r="L35" s="33"/>
    </row>
    <row r="36" spans="2:12" s="1" customFormat="1" ht="14.45" customHeight="1" hidden="1">
      <c r="B36" s="33"/>
      <c r="E36" s="28" t="s">
        <v>50</v>
      </c>
      <c r="F36" s="90">
        <f>ROUND((SUM(BH86:BH471)),2)</f>
        <v>0</v>
      </c>
      <c r="I36" s="91">
        <v>0.15</v>
      </c>
      <c r="J36" s="90">
        <f>0</f>
        <v>0</v>
      </c>
      <c r="L36" s="33"/>
    </row>
    <row r="37" spans="2:12" s="1" customFormat="1" ht="14.45" customHeight="1" hidden="1">
      <c r="B37" s="33"/>
      <c r="E37" s="28" t="s">
        <v>51</v>
      </c>
      <c r="F37" s="90">
        <f>ROUND((SUM(BI86:BI471)),2)</f>
        <v>0</v>
      </c>
      <c r="I37" s="91">
        <v>0</v>
      </c>
      <c r="J37" s="90">
        <f>0</f>
        <v>0</v>
      </c>
      <c r="L37" s="33"/>
    </row>
    <row r="38" spans="2:12" s="1" customFormat="1" ht="6.95" customHeight="1">
      <c r="B38" s="33"/>
      <c r="L38" s="33"/>
    </row>
    <row r="39" spans="2:12" s="1" customFormat="1" ht="25.35" customHeight="1">
      <c r="B39" s="33"/>
      <c r="C39" s="92"/>
      <c r="D39" s="93" t="s">
        <v>52</v>
      </c>
      <c r="E39" s="55"/>
      <c r="F39" s="55"/>
      <c r="G39" s="94" t="s">
        <v>53</v>
      </c>
      <c r="H39" s="95" t="s">
        <v>54</v>
      </c>
      <c r="I39" s="55"/>
      <c r="J39" s="96">
        <f>SUM(J30:J37)</f>
        <v>0</v>
      </c>
      <c r="K39" s="97"/>
      <c r="L39" s="33"/>
    </row>
    <row r="40" spans="2:12" s="1" customFormat="1" ht="14.45" customHeight="1">
      <c r="B40" s="42"/>
      <c r="C40" s="43"/>
      <c r="D40" s="43"/>
      <c r="E40" s="43"/>
      <c r="F40" s="43"/>
      <c r="G40" s="43"/>
      <c r="H40" s="43"/>
      <c r="I40" s="43"/>
      <c r="J40" s="43"/>
      <c r="K40" s="43"/>
      <c r="L40" s="33"/>
    </row>
    <row r="44" spans="2:12" s="1" customFormat="1" ht="6.95" customHeight="1">
      <c r="B44" s="44"/>
      <c r="C44" s="45"/>
      <c r="D44" s="45"/>
      <c r="E44" s="45"/>
      <c r="F44" s="45"/>
      <c r="G44" s="45"/>
      <c r="H44" s="45"/>
      <c r="I44" s="45"/>
      <c r="J44" s="45"/>
      <c r="K44" s="45"/>
      <c r="L44" s="33"/>
    </row>
    <row r="45" spans="2:12" s="1" customFormat="1" ht="24.95" customHeight="1">
      <c r="B45" s="33"/>
      <c r="C45" s="22" t="s">
        <v>166</v>
      </c>
      <c r="L45" s="33"/>
    </row>
    <row r="46" spans="2:12" s="1" customFormat="1" ht="6.95" customHeight="1">
      <c r="B46" s="33"/>
      <c r="L46" s="33"/>
    </row>
    <row r="47" spans="2:12" s="1" customFormat="1" ht="12" customHeight="1">
      <c r="B47" s="33"/>
      <c r="C47" s="28" t="s">
        <v>16</v>
      </c>
      <c r="L47" s="33"/>
    </row>
    <row r="48" spans="2:12" s="1" customFormat="1" ht="16.5" customHeight="1">
      <c r="B48" s="33"/>
      <c r="E48" s="317" t="str">
        <f>E7</f>
        <v>Hospodaření  se  srážkovou  vodou  z budovy  Přírodovědecké  fakulty  UP  v Olomouci</v>
      </c>
      <c r="F48" s="318"/>
      <c r="G48" s="318"/>
      <c r="H48" s="318"/>
      <c r="L48" s="33"/>
    </row>
    <row r="49" spans="2:12" s="1" customFormat="1" ht="12" customHeight="1">
      <c r="B49" s="33"/>
      <c r="C49" s="28" t="s">
        <v>139</v>
      </c>
      <c r="L49" s="33"/>
    </row>
    <row r="50" spans="2:12" s="1" customFormat="1" ht="16.5" customHeight="1">
      <c r="B50" s="33"/>
      <c r="E50" s="300" t="str">
        <f>E9</f>
        <v>SO 01 - Vsakovací nádrž v ploše 396 m2</v>
      </c>
      <c r="F50" s="316"/>
      <c r="G50" s="316"/>
      <c r="H50" s="316"/>
      <c r="L50" s="33"/>
    </row>
    <row r="51" spans="2:12" s="1" customFormat="1" ht="6.95" customHeight="1">
      <c r="B51" s="33"/>
      <c r="L51" s="33"/>
    </row>
    <row r="52" spans="2:12" s="1" customFormat="1" ht="12" customHeight="1">
      <c r="B52" s="33"/>
      <c r="C52" s="28" t="s">
        <v>21</v>
      </c>
      <c r="F52" s="26" t="str">
        <f>F12</f>
        <v>Olomouc – město</v>
      </c>
      <c r="I52" s="28" t="s">
        <v>23</v>
      </c>
      <c r="J52" s="50" t="str">
        <f>IF(J12="","",J12)</f>
        <v>4. 9. 2023</v>
      </c>
      <c r="L52" s="33"/>
    </row>
    <row r="53" spans="2:12" s="1" customFormat="1" ht="6.95" customHeight="1">
      <c r="B53" s="33"/>
      <c r="L53" s="33"/>
    </row>
    <row r="54" spans="2:12" s="1" customFormat="1" ht="15.2" customHeight="1">
      <c r="B54" s="33"/>
      <c r="C54" s="28" t="s">
        <v>25</v>
      </c>
      <c r="F54" s="26" t="str">
        <f>E15</f>
        <v>Univerzita Palackého v Olomouci,Přírodovědecká fa.</v>
      </c>
      <c r="I54" s="28" t="s">
        <v>33</v>
      </c>
      <c r="J54" s="31" t="str">
        <f>E21</f>
        <v>VHRoušar, s.r.o.</v>
      </c>
      <c r="L54" s="33"/>
    </row>
    <row r="55" spans="2:12" s="1" customFormat="1" ht="15.2" customHeight="1">
      <c r="B55" s="33"/>
      <c r="C55" s="28" t="s">
        <v>31</v>
      </c>
      <c r="F55" s="26" t="str">
        <f>IF(E18="","",E18)</f>
        <v>Vyplň údaj</v>
      </c>
      <c r="I55" s="28" t="s">
        <v>38</v>
      </c>
      <c r="J55" s="31" t="str">
        <f>E24</f>
        <v xml:space="preserve"> </v>
      </c>
      <c r="L55" s="33"/>
    </row>
    <row r="56" spans="2:12" s="1" customFormat="1" ht="10.35" customHeight="1">
      <c r="B56" s="33"/>
      <c r="L56" s="33"/>
    </row>
    <row r="57" spans="2:12" s="1" customFormat="1" ht="29.25" customHeight="1">
      <c r="B57" s="33"/>
      <c r="C57" s="98" t="s">
        <v>167</v>
      </c>
      <c r="D57" s="92"/>
      <c r="E57" s="92"/>
      <c r="F57" s="92"/>
      <c r="G57" s="92"/>
      <c r="H57" s="92"/>
      <c r="I57" s="92"/>
      <c r="J57" s="99" t="s">
        <v>168</v>
      </c>
      <c r="K57" s="92"/>
      <c r="L57" s="33"/>
    </row>
    <row r="58" spans="2:12" s="1" customFormat="1" ht="10.35" customHeight="1">
      <c r="B58" s="33"/>
      <c r="L58" s="33"/>
    </row>
    <row r="59" spans="2:47" s="1" customFormat="1" ht="22.9" customHeight="1">
      <c r="B59" s="33"/>
      <c r="C59" s="100" t="s">
        <v>74</v>
      </c>
      <c r="J59" s="64">
        <f>J86</f>
        <v>0</v>
      </c>
      <c r="L59" s="33"/>
      <c r="AU59" s="18" t="s">
        <v>169</v>
      </c>
    </row>
    <row r="60" spans="2:12" s="8" customFormat="1" ht="24.95" customHeight="1">
      <c r="B60" s="101"/>
      <c r="D60" s="102" t="s">
        <v>170</v>
      </c>
      <c r="E60" s="103"/>
      <c r="F60" s="103"/>
      <c r="G60" s="103"/>
      <c r="H60" s="103"/>
      <c r="I60" s="103"/>
      <c r="J60" s="104">
        <f>J87</f>
        <v>0</v>
      </c>
      <c r="L60" s="101"/>
    </row>
    <row r="61" spans="2:12" s="9" customFormat="1" ht="19.9" customHeight="1">
      <c r="B61" s="105"/>
      <c r="D61" s="106" t="s">
        <v>171</v>
      </c>
      <c r="E61" s="107"/>
      <c r="F61" s="107"/>
      <c r="G61" s="107"/>
      <c r="H61" s="107"/>
      <c r="I61" s="107"/>
      <c r="J61" s="108">
        <f>J88</f>
        <v>0</v>
      </c>
      <c r="L61" s="105"/>
    </row>
    <row r="62" spans="2:12" s="9" customFormat="1" ht="19.9" customHeight="1">
      <c r="B62" s="105"/>
      <c r="D62" s="106" t="s">
        <v>172</v>
      </c>
      <c r="E62" s="107"/>
      <c r="F62" s="107"/>
      <c r="G62" s="107"/>
      <c r="H62" s="107"/>
      <c r="I62" s="107"/>
      <c r="J62" s="108">
        <f>J292</f>
        <v>0</v>
      </c>
      <c r="L62" s="105"/>
    </row>
    <row r="63" spans="2:12" s="9" customFormat="1" ht="19.9" customHeight="1">
      <c r="B63" s="105"/>
      <c r="D63" s="106" t="s">
        <v>173</v>
      </c>
      <c r="E63" s="107"/>
      <c r="F63" s="107"/>
      <c r="G63" s="107"/>
      <c r="H63" s="107"/>
      <c r="I63" s="107"/>
      <c r="J63" s="108">
        <f>J354</f>
        <v>0</v>
      </c>
      <c r="L63" s="105"/>
    </row>
    <row r="64" spans="2:12" s="9" customFormat="1" ht="19.9" customHeight="1">
      <c r="B64" s="105"/>
      <c r="D64" s="106" t="s">
        <v>174</v>
      </c>
      <c r="E64" s="107"/>
      <c r="F64" s="107"/>
      <c r="G64" s="107"/>
      <c r="H64" s="107"/>
      <c r="I64" s="107"/>
      <c r="J64" s="108">
        <f>J454</f>
        <v>0</v>
      </c>
      <c r="L64" s="105"/>
    </row>
    <row r="65" spans="2:12" s="8" customFormat="1" ht="24.95" customHeight="1">
      <c r="B65" s="101"/>
      <c r="D65" s="102" t="s">
        <v>175</v>
      </c>
      <c r="E65" s="103"/>
      <c r="F65" s="103"/>
      <c r="G65" s="103"/>
      <c r="H65" s="103"/>
      <c r="I65" s="103"/>
      <c r="J65" s="104">
        <f>J458</f>
        <v>0</v>
      </c>
      <c r="L65" s="101"/>
    </row>
    <row r="66" spans="2:12" s="9" customFormat="1" ht="19.9" customHeight="1">
      <c r="B66" s="105"/>
      <c r="D66" s="106" t="s">
        <v>176</v>
      </c>
      <c r="E66" s="107"/>
      <c r="F66" s="107"/>
      <c r="G66" s="107"/>
      <c r="H66" s="107"/>
      <c r="I66" s="107"/>
      <c r="J66" s="108">
        <f>J459</f>
        <v>0</v>
      </c>
      <c r="L66" s="105"/>
    </row>
    <row r="67" spans="2:12" s="1" customFormat="1" ht="21.75" customHeight="1">
      <c r="B67" s="33"/>
      <c r="L67" s="33"/>
    </row>
    <row r="68" spans="2:12" s="1" customFormat="1" ht="6.95" customHeight="1">
      <c r="B68" s="42"/>
      <c r="C68" s="43"/>
      <c r="D68" s="43"/>
      <c r="E68" s="43"/>
      <c r="F68" s="43"/>
      <c r="G68" s="43"/>
      <c r="H68" s="43"/>
      <c r="I68" s="43"/>
      <c r="J68" s="43"/>
      <c r="K68" s="43"/>
      <c r="L68" s="33"/>
    </row>
    <row r="72" spans="2:12" s="1" customFormat="1" ht="6.95" customHeight="1">
      <c r="B72" s="44"/>
      <c r="C72" s="45"/>
      <c r="D72" s="45"/>
      <c r="E72" s="45"/>
      <c r="F72" s="45"/>
      <c r="G72" s="45"/>
      <c r="H72" s="45"/>
      <c r="I72" s="45"/>
      <c r="J72" s="45"/>
      <c r="K72" s="45"/>
      <c r="L72" s="33"/>
    </row>
    <row r="73" spans="2:12" s="1" customFormat="1" ht="24.95" customHeight="1">
      <c r="B73" s="33"/>
      <c r="C73" s="22" t="s">
        <v>177</v>
      </c>
      <c r="L73" s="33"/>
    </row>
    <row r="74" spans="2:12" s="1" customFormat="1" ht="6.95" customHeight="1">
      <c r="B74" s="33"/>
      <c r="L74" s="33"/>
    </row>
    <row r="75" spans="2:12" s="1" customFormat="1" ht="12" customHeight="1">
      <c r="B75" s="33"/>
      <c r="C75" s="28" t="s">
        <v>16</v>
      </c>
      <c r="L75" s="33"/>
    </row>
    <row r="76" spans="2:12" s="1" customFormat="1" ht="16.5" customHeight="1">
      <c r="B76" s="33"/>
      <c r="E76" s="317" t="str">
        <f>E7</f>
        <v>Hospodaření  se  srážkovou  vodou  z budovy  Přírodovědecké  fakulty  UP  v Olomouci</v>
      </c>
      <c r="F76" s="318"/>
      <c r="G76" s="318"/>
      <c r="H76" s="318"/>
      <c r="L76" s="33"/>
    </row>
    <row r="77" spans="2:12" s="1" customFormat="1" ht="12" customHeight="1">
      <c r="B77" s="33"/>
      <c r="C77" s="28" t="s">
        <v>139</v>
      </c>
      <c r="L77" s="33"/>
    </row>
    <row r="78" spans="2:12" s="1" customFormat="1" ht="16.5" customHeight="1">
      <c r="B78" s="33"/>
      <c r="E78" s="300" t="str">
        <f>E9</f>
        <v>SO 01 - Vsakovací nádrž v ploše 396 m2</v>
      </c>
      <c r="F78" s="316"/>
      <c r="G78" s="316"/>
      <c r="H78" s="316"/>
      <c r="L78" s="33"/>
    </row>
    <row r="79" spans="2:12" s="1" customFormat="1" ht="6.95" customHeight="1">
      <c r="B79" s="33"/>
      <c r="L79" s="33"/>
    </row>
    <row r="80" spans="2:12" s="1" customFormat="1" ht="12" customHeight="1">
      <c r="B80" s="33"/>
      <c r="C80" s="28" t="s">
        <v>21</v>
      </c>
      <c r="F80" s="26" t="str">
        <f>F12</f>
        <v>Olomouc – město</v>
      </c>
      <c r="I80" s="28" t="s">
        <v>23</v>
      </c>
      <c r="J80" s="50" t="str">
        <f>IF(J12="","",J12)</f>
        <v>4. 9. 2023</v>
      </c>
      <c r="L80" s="33"/>
    </row>
    <row r="81" spans="2:12" s="1" customFormat="1" ht="6.95" customHeight="1">
      <c r="B81" s="33"/>
      <c r="L81" s="33"/>
    </row>
    <row r="82" spans="2:12" s="1" customFormat="1" ht="15.2" customHeight="1">
      <c r="B82" s="33"/>
      <c r="C82" s="28" t="s">
        <v>25</v>
      </c>
      <c r="F82" s="26" t="str">
        <f>E15</f>
        <v>Univerzita Palackého v Olomouci,Přírodovědecká fa.</v>
      </c>
      <c r="I82" s="28" t="s">
        <v>33</v>
      </c>
      <c r="J82" s="31" t="str">
        <f>E21</f>
        <v>VHRoušar, s.r.o.</v>
      </c>
      <c r="L82" s="33"/>
    </row>
    <row r="83" spans="2:12" s="1" customFormat="1" ht="15.2" customHeight="1">
      <c r="B83" s="33"/>
      <c r="C83" s="28" t="s">
        <v>31</v>
      </c>
      <c r="F83" s="26" t="str">
        <f>IF(E18="","",E18)</f>
        <v>Vyplň údaj</v>
      </c>
      <c r="I83" s="28" t="s">
        <v>38</v>
      </c>
      <c r="J83" s="31" t="str">
        <f>E24</f>
        <v xml:space="preserve"> </v>
      </c>
      <c r="L83" s="33"/>
    </row>
    <row r="84" spans="2:12" s="1" customFormat="1" ht="10.35" customHeight="1">
      <c r="B84" s="33"/>
      <c r="L84" s="33"/>
    </row>
    <row r="85" spans="2:20" s="10" customFormat="1" ht="29.25" customHeight="1">
      <c r="B85" s="109"/>
      <c r="C85" s="110" t="s">
        <v>178</v>
      </c>
      <c r="D85" s="111" t="s">
        <v>61</v>
      </c>
      <c r="E85" s="111" t="s">
        <v>57</v>
      </c>
      <c r="F85" s="111" t="s">
        <v>58</v>
      </c>
      <c r="G85" s="111" t="s">
        <v>179</v>
      </c>
      <c r="H85" s="111" t="s">
        <v>180</v>
      </c>
      <c r="I85" s="111" t="s">
        <v>181</v>
      </c>
      <c r="J85" s="111" t="s">
        <v>168</v>
      </c>
      <c r="K85" s="112" t="s">
        <v>182</v>
      </c>
      <c r="L85" s="109"/>
      <c r="M85" s="57" t="s">
        <v>19</v>
      </c>
      <c r="N85" s="58" t="s">
        <v>46</v>
      </c>
      <c r="O85" s="58" t="s">
        <v>183</v>
      </c>
      <c r="P85" s="58" t="s">
        <v>184</v>
      </c>
      <c r="Q85" s="58" t="s">
        <v>185</v>
      </c>
      <c r="R85" s="58" t="s">
        <v>186</v>
      </c>
      <c r="S85" s="58" t="s">
        <v>187</v>
      </c>
      <c r="T85" s="59" t="s">
        <v>188</v>
      </c>
    </row>
    <row r="86" spans="2:63" s="1" customFormat="1" ht="22.9" customHeight="1">
      <c r="B86" s="33"/>
      <c r="C86" s="62" t="s">
        <v>189</v>
      </c>
      <c r="J86" s="113">
        <f>BK86</f>
        <v>0</v>
      </c>
      <c r="L86" s="33"/>
      <c r="M86" s="60"/>
      <c r="N86" s="51"/>
      <c r="O86" s="51"/>
      <c r="P86" s="114">
        <f>P87+P458</f>
        <v>0</v>
      </c>
      <c r="Q86" s="51"/>
      <c r="R86" s="114">
        <f>R87+R458</f>
        <v>12.85848212</v>
      </c>
      <c r="S86" s="51"/>
      <c r="T86" s="115">
        <f>T87+T458</f>
        <v>0</v>
      </c>
      <c r="AT86" s="18" t="s">
        <v>75</v>
      </c>
      <c r="AU86" s="18" t="s">
        <v>169</v>
      </c>
      <c r="BK86" s="116">
        <f>BK87+BK458</f>
        <v>0</v>
      </c>
    </row>
    <row r="87" spans="2:63" s="11" customFormat="1" ht="25.9" customHeight="1">
      <c r="B87" s="117"/>
      <c r="D87" s="118" t="s">
        <v>75</v>
      </c>
      <c r="E87" s="119" t="s">
        <v>190</v>
      </c>
      <c r="F87" s="119" t="s">
        <v>191</v>
      </c>
      <c r="I87" s="120"/>
      <c r="J87" s="121">
        <f>BK87</f>
        <v>0</v>
      </c>
      <c r="L87" s="117"/>
      <c r="M87" s="122"/>
      <c r="P87" s="123">
        <f>P88+P292+P354+P454</f>
        <v>0</v>
      </c>
      <c r="R87" s="123">
        <f>R88+R292+R354+R454</f>
        <v>12.85488212</v>
      </c>
      <c r="T87" s="124">
        <f>T88+T292+T354+T454</f>
        <v>0</v>
      </c>
      <c r="AR87" s="118" t="s">
        <v>84</v>
      </c>
      <c r="AT87" s="125" t="s">
        <v>75</v>
      </c>
      <c r="AU87" s="125" t="s">
        <v>76</v>
      </c>
      <c r="AY87" s="118" t="s">
        <v>192</v>
      </c>
      <c r="BK87" s="126">
        <f>BK88+BK292+BK354+BK454</f>
        <v>0</v>
      </c>
    </row>
    <row r="88" spans="2:63" s="11" customFormat="1" ht="22.9" customHeight="1">
      <c r="B88" s="117"/>
      <c r="D88" s="118" t="s">
        <v>75</v>
      </c>
      <c r="E88" s="127" t="s">
        <v>84</v>
      </c>
      <c r="F88" s="127" t="s">
        <v>193</v>
      </c>
      <c r="I88" s="120"/>
      <c r="J88" s="128">
        <f>BK88</f>
        <v>0</v>
      </c>
      <c r="L88" s="117"/>
      <c r="M88" s="122"/>
      <c r="P88" s="123">
        <f>SUM(P89:P291)</f>
        <v>0</v>
      </c>
      <c r="R88" s="123">
        <f>SUM(R89:R291)</f>
        <v>0.242428</v>
      </c>
      <c r="T88" s="124">
        <f>SUM(T89:T291)</f>
        <v>0</v>
      </c>
      <c r="AR88" s="118" t="s">
        <v>84</v>
      </c>
      <c r="AT88" s="125" t="s">
        <v>75</v>
      </c>
      <c r="AU88" s="125" t="s">
        <v>84</v>
      </c>
      <c r="AY88" s="118" t="s">
        <v>192</v>
      </c>
      <c r="BK88" s="126">
        <f>SUM(BK89:BK291)</f>
        <v>0</v>
      </c>
    </row>
    <row r="89" spans="2:65" s="1" customFormat="1" ht="16.5" customHeight="1">
      <c r="B89" s="33"/>
      <c r="C89" s="129" t="s">
        <v>84</v>
      </c>
      <c r="D89" s="129" t="s">
        <v>194</v>
      </c>
      <c r="E89" s="130" t="s">
        <v>195</v>
      </c>
      <c r="F89" s="131" t="s">
        <v>196</v>
      </c>
      <c r="G89" s="132" t="s">
        <v>123</v>
      </c>
      <c r="H89" s="133">
        <v>439</v>
      </c>
      <c r="I89" s="134"/>
      <c r="J89" s="135">
        <f>ROUND(I89*H89,2)</f>
        <v>0</v>
      </c>
      <c r="K89" s="131" t="s">
        <v>197</v>
      </c>
      <c r="L89" s="33"/>
      <c r="M89" s="136" t="s">
        <v>19</v>
      </c>
      <c r="N89" s="137" t="s">
        <v>47</v>
      </c>
      <c r="P89" s="138">
        <f>O89*H89</f>
        <v>0</v>
      </c>
      <c r="Q89" s="138">
        <v>0</v>
      </c>
      <c r="R89" s="138">
        <f>Q89*H89</f>
        <v>0</v>
      </c>
      <c r="S89" s="138">
        <v>0</v>
      </c>
      <c r="T89" s="139">
        <f>S89*H89</f>
        <v>0</v>
      </c>
      <c r="AR89" s="140" t="s">
        <v>124</v>
      </c>
      <c r="AT89" s="140" t="s">
        <v>194</v>
      </c>
      <c r="AU89" s="140" t="s">
        <v>86</v>
      </c>
      <c r="AY89" s="18" t="s">
        <v>192</v>
      </c>
      <c r="BE89" s="141">
        <f>IF(N89="základní",J89,0)</f>
        <v>0</v>
      </c>
      <c r="BF89" s="141">
        <f>IF(N89="snížená",J89,0)</f>
        <v>0</v>
      </c>
      <c r="BG89" s="141">
        <f>IF(N89="zákl. přenesená",J89,0)</f>
        <v>0</v>
      </c>
      <c r="BH89" s="141">
        <f>IF(N89="sníž. přenesená",J89,0)</f>
        <v>0</v>
      </c>
      <c r="BI89" s="141">
        <f>IF(N89="nulová",J89,0)</f>
        <v>0</v>
      </c>
      <c r="BJ89" s="18" t="s">
        <v>84</v>
      </c>
      <c r="BK89" s="141">
        <f>ROUND(I89*H89,2)</f>
        <v>0</v>
      </c>
      <c r="BL89" s="18" t="s">
        <v>124</v>
      </c>
      <c r="BM89" s="140" t="s">
        <v>198</v>
      </c>
    </row>
    <row r="90" spans="2:47" s="1" customFormat="1" ht="12">
      <c r="B90" s="33"/>
      <c r="D90" s="142" t="s">
        <v>199</v>
      </c>
      <c r="F90" s="143" t="s">
        <v>200</v>
      </c>
      <c r="I90" s="144"/>
      <c r="L90" s="33"/>
      <c r="M90" s="145"/>
      <c r="T90" s="54"/>
      <c r="AT90" s="18" t="s">
        <v>199</v>
      </c>
      <c r="AU90" s="18" t="s">
        <v>86</v>
      </c>
    </row>
    <row r="91" spans="2:47" s="1" customFormat="1" ht="12">
      <c r="B91" s="33"/>
      <c r="D91" s="146" t="s">
        <v>201</v>
      </c>
      <c r="F91" s="147" t="s">
        <v>202</v>
      </c>
      <c r="I91" s="144"/>
      <c r="L91" s="33"/>
      <c r="M91" s="145"/>
      <c r="T91" s="54"/>
      <c r="AT91" s="18" t="s">
        <v>201</v>
      </c>
      <c r="AU91" s="18" t="s">
        <v>86</v>
      </c>
    </row>
    <row r="92" spans="2:51" s="12" customFormat="1" ht="12">
      <c r="B92" s="148"/>
      <c r="D92" s="142" t="s">
        <v>203</v>
      </c>
      <c r="E92" s="149" t="s">
        <v>19</v>
      </c>
      <c r="F92" s="150" t="s">
        <v>204</v>
      </c>
      <c r="H92" s="151">
        <v>439</v>
      </c>
      <c r="I92" s="152"/>
      <c r="L92" s="148"/>
      <c r="M92" s="153"/>
      <c r="T92" s="154"/>
      <c r="AT92" s="149" t="s">
        <v>203</v>
      </c>
      <c r="AU92" s="149" t="s">
        <v>86</v>
      </c>
      <c r="AV92" s="12" t="s">
        <v>86</v>
      </c>
      <c r="AW92" s="12" t="s">
        <v>37</v>
      </c>
      <c r="AX92" s="12" t="s">
        <v>76</v>
      </c>
      <c r="AY92" s="149" t="s">
        <v>192</v>
      </c>
    </row>
    <row r="93" spans="2:51" s="13" customFormat="1" ht="12">
      <c r="B93" s="155"/>
      <c r="D93" s="142" t="s">
        <v>203</v>
      </c>
      <c r="E93" s="156" t="s">
        <v>205</v>
      </c>
      <c r="F93" s="157" t="s">
        <v>206</v>
      </c>
      <c r="H93" s="158">
        <v>439</v>
      </c>
      <c r="I93" s="159"/>
      <c r="L93" s="155"/>
      <c r="M93" s="160"/>
      <c r="T93" s="161"/>
      <c r="AT93" s="156" t="s">
        <v>203</v>
      </c>
      <c r="AU93" s="156" t="s">
        <v>86</v>
      </c>
      <c r="AV93" s="13" t="s">
        <v>124</v>
      </c>
      <c r="AW93" s="13" t="s">
        <v>37</v>
      </c>
      <c r="AX93" s="13" t="s">
        <v>84</v>
      </c>
      <c r="AY93" s="156" t="s">
        <v>192</v>
      </c>
    </row>
    <row r="94" spans="2:65" s="1" customFormat="1" ht="16.5" customHeight="1">
      <c r="B94" s="33"/>
      <c r="C94" s="129" t="s">
        <v>86</v>
      </c>
      <c r="D94" s="129" t="s">
        <v>194</v>
      </c>
      <c r="E94" s="130" t="s">
        <v>207</v>
      </c>
      <c r="F94" s="131" t="s">
        <v>208</v>
      </c>
      <c r="G94" s="132" t="s">
        <v>128</v>
      </c>
      <c r="H94" s="133">
        <v>692.07</v>
      </c>
      <c r="I94" s="134"/>
      <c r="J94" s="135">
        <f>ROUND(I94*H94,2)</f>
        <v>0</v>
      </c>
      <c r="K94" s="131" t="s">
        <v>197</v>
      </c>
      <c r="L94" s="33"/>
      <c r="M94" s="136" t="s">
        <v>19</v>
      </c>
      <c r="N94" s="137" t="s">
        <v>47</v>
      </c>
      <c r="P94" s="138">
        <f>O94*H94</f>
        <v>0</v>
      </c>
      <c r="Q94" s="138">
        <v>0</v>
      </c>
      <c r="R94" s="138">
        <f>Q94*H94</f>
        <v>0</v>
      </c>
      <c r="S94" s="138">
        <v>0</v>
      </c>
      <c r="T94" s="139">
        <f>S94*H94</f>
        <v>0</v>
      </c>
      <c r="AR94" s="140" t="s">
        <v>124</v>
      </c>
      <c r="AT94" s="140" t="s">
        <v>194</v>
      </c>
      <c r="AU94" s="140" t="s">
        <v>86</v>
      </c>
      <c r="AY94" s="18" t="s">
        <v>192</v>
      </c>
      <c r="BE94" s="141">
        <f>IF(N94="základní",J94,0)</f>
        <v>0</v>
      </c>
      <c r="BF94" s="141">
        <f>IF(N94="snížená",J94,0)</f>
        <v>0</v>
      </c>
      <c r="BG94" s="141">
        <f>IF(N94="zákl. přenesená",J94,0)</f>
        <v>0</v>
      </c>
      <c r="BH94" s="141">
        <f>IF(N94="sníž. přenesená",J94,0)</f>
        <v>0</v>
      </c>
      <c r="BI94" s="141">
        <f>IF(N94="nulová",J94,0)</f>
        <v>0</v>
      </c>
      <c r="BJ94" s="18" t="s">
        <v>84</v>
      </c>
      <c r="BK94" s="141">
        <f>ROUND(I94*H94,2)</f>
        <v>0</v>
      </c>
      <c r="BL94" s="18" t="s">
        <v>124</v>
      </c>
      <c r="BM94" s="140" t="s">
        <v>209</v>
      </c>
    </row>
    <row r="95" spans="2:47" s="1" customFormat="1" ht="19.5">
      <c r="B95" s="33"/>
      <c r="D95" s="142" t="s">
        <v>199</v>
      </c>
      <c r="F95" s="143" t="s">
        <v>210</v>
      </c>
      <c r="I95" s="144"/>
      <c r="L95" s="33"/>
      <c r="M95" s="145"/>
      <c r="T95" s="54"/>
      <c r="AT95" s="18" t="s">
        <v>199</v>
      </c>
      <c r="AU95" s="18" t="s">
        <v>86</v>
      </c>
    </row>
    <row r="96" spans="2:47" s="1" customFormat="1" ht="12">
      <c r="B96" s="33"/>
      <c r="D96" s="146" t="s">
        <v>201</v>
      </c>
      <c r="F96" s="147" t="s">
        <v>211</v>
      </c>
      <c r="I96" s="144"/>
      <c r="L96" s="33"/>
      <c r="M96" s="145"/>
      <c r="T96" s="54"/>
      <c r="AT96" s="18" t="s">
        <v>201</v>
      </c>
      <c r="AU96" s="18" t="s">
        <v>86</v>
      </c>
    </row>
    <row r="97" spans="2:51" s="14" customFormat="1" ht="12">
      <c r="B97" s="162"/>
      <c r="D97" s="142" t="s">
        <v>203</v>
      </c>
      <c r="E97" s="163" t="s">
        <v>19</v>
      </c>
      <c r="F97" s="164" t="s">
        <v>212</v>
      </c>
      <c r="H97" s="163" t="s">
        <v>19</v>
      </c>
      <c r="I97" s="165"/>
      <c r="L97" s="162"/>
      <c r="M97" s="166"/>
      <c r="T97" s="167"/>
      <c r="AT97" s="163" t="s">
        <v>203</v>
      </c>
      <c r="AU97" s="163" t="s">
        <v>86</v>
      </c>
      <c r="AV97" s="14" t="s">
        <v>84</v>
      </c>
      <c r="AW97" s="14" t="s">
        <v>37</v>
      </c>
      <c r="AX97" s="14" t="s">
        <v>76</v>
      </c>
      <c r="AY97" s="163" t="s">
        <v>192</v>
      </c>
    </row>
    <row r="98" spans="2:51" s="12" customFormat="1" ht="12">
      <c r="B98" s="148"/>
      <c r="D98" s="142" t="s">
        <v>203</v>
      </c>
      <c r="E98" s="149" t="s">
        <v>19</v>
      </c>
      <c r="F98" s="150" t="s">
        <v>213</v>
      </c>
      <c r="H98" s="151">
        <v>692.07</v>
      </c>
      <c r="I98" s="152"/>
      <c r="L98" s="148"/>
      <c r="M98" s="153"/>
      <c r="T98" s="154"/>
      <c r="AT98" s="149" t="s">
        <v>203</v>
      </c>
      <c r="AU98" s="149" t="s">
        <v>86</v>
      </c>
      <c r="AV98" s="12" t="s">
        <v>86</v>
      </c>
      <c r="AW98" s="12" t="s">
        <v>37</v>
      </c>
      <c r="AX98" s="12" t="s">
        <v>76</v>
      </c>
      <c r="AY98" s="149" t="s">
        <v>192</v>
      </c>
    </row>
    <row r="99" spans="2:51" s="13" customFormat="1" ht="12">
      <c r="B99" s="155"/>
      <c r="D99" s="142" t="s">
        <v>203</v>
      </c>
      <c r="E99" s="156" t="s">
        <v>126</v>
      </c>
      <c r="F99" s="157" t="s">
        <v>206</v>
      </c>
      <c r="H99" s="158">
        <v>692.07</v>
      </c>
      <c r="I99" s="159"/>
      <c r="L99" s="155"/>
      <c r="M99" s="160"/>
      <c r="T99" s="161"/>
      <c r="AT99" s="156" t="s">
        <v>203</v>
      </c>
      <c r="AU99" s="156" t="s">
        <v>86</v>
      </c>
      <c r="AV99" s="13" t="s">
        <v>124</v>
      </c>
      <c r="AW99" s="13" t="s">
        <v>37</v>
      </c>
      <c r="AX99" s="13" t="s">
        <v>84</v>
      </c>
      <c r="AY99" s="156" t="s">
        <v>192</v>
      </c>
    </row>
    <row r="100" spans="2:65" s="1" customFormat="1" ht="21.75" customHeight="1">
      <c r="B100" s="33"/>
      <c r="C100" s="129" t="s">
        <v>214</v>
      </c>
      <c r="D100" s="129" t="s">
        <v>194</v>
      </c>
      <c r="E100" s="130" t="s">
        <v>215</v>
      </c>
      <c r="F100" s="131" t="s">
        <v>216</v>
      </c>
      <c r="G100" s="132" t="s">
        <v>128</v>
      </c>
      <c r="H100" s="133">
        <v>2.208</v>
      </c>
      <c r="I100" s="134"/>
      <c r="J100" s="135">
        <f>ROUND(I100*H100,2)</f>
        <v>0</v>
      </c>
      <c r="K100" s="131" t="s">
        <v>197</v>
      </c>
      <c r="L100" s="33"/>
      <c r="M100" s="136" t="s">
        <v>19</v>
      </c>
      <c r="N100" s="137" t="s">
        <v>47</v>
      </c>
      <c r="P100" s="138">
        <f>O100*H100</f>
        <v>0</v>
      </c>
      <c r="Q100" s="138">
        <v>0</v>
      </c>
      <c r="R100" s="138">
        <f>Q100*H100</f>
        <v>0</v>
      </c>
      <c r="S100" s="138">
        <v>0</v>
      </c>
      <c r="T100" s="139">
        <f>S100*H100</f>
        <v>0</v>
      </c>
      <c r="AR100" s="140" t="s">
        <v>124</v>
      </c>
      <c r="AT100" s="140" t="s">
        <v>194</v>
      </c>
      <c r="AU100" s="140" t="s">
        <v>86</v>
      </c>
      <c r="AY100" s="18" t="s">
        <v>192</v>
      </c>
      <c r="BE100" s="141">
        <f>IF(N100="základní",J100,0)</f>
        <v>0</v>
      </c>
      <c r="BF100" s="141">
        <f>IF(N100="snížená",J100,0)</f>
        <v>0</v>
      </c>
      <c r="BG100" s="141">
        <f>IF(N100="zákl. přenesená",J100,0)</f>
        <v>0</v>
      </c>
      <c r="BH100" s="141">
        <f>IF(N100="sníž. přenesená",J100,0)</f>
        <v>0</v>
      </c>
      <c r="BI100" s="141">
        <f>IF(N100="nulová",J100,0)</f>
        <v>0</v>
      </c>
      <c r="BJ100" s="18" t="s">
        <v>84</v>
      </c>
      <c r="BK100" s="141">
        <f>ROUND(I100*H100,2)</f>
        <v>0</v>
      </c>
      <c r="BL100" s="18" t="s">
        <v>124</v>
      </c>
      <c r="BM100" s="140" t="s">
        <v>217</v>
      </c>
    </row>
    <row r="101" spans="2:47" s="1" customFormat="1" ht="19.5">
      <c r="B101" s="33"/>
      <c r="D101" s="142" t="s">
        <v>199</v>
      </c>
      <c r="F101" s="143" t="s">
        <v>218</v>
      </c>
      <c r="I101" s="144"/>
      <c r="L101" s="33"/>
      <c r="M101" s="145"/>
      <c r="T101" s="54"/>
      <c r="AT101" s="18" t="s">
        <v>199</v>
      </c>
      <c r="AU101" s="18" t="s">
        <v>86</v>
      </c>
    </row>
    <row r="102" spans="2:47" s="1" customFormat="1" ht="12">
      <c r="B102" s="33"/>
      <c r="D102" s="146" t="s">
        <v>201</v>
      </c>
      <c r="F102" s="147" t="s">
        <v>219</v>
      </c>
      <c r="I102" s="144"/>
      <c r="L102" s="33"/>
      <c r="M102" s="145"/>
      <c r="T102" s="54"/>
      <c r="AT102" s="18" t="s">
        <v>201</v>
      </c>
      <c r="AU102" s="18" t="s">
        <v>86</v>
      </c>
    </row>
    <row r="103" spans="2:51" s="14" customFormat="1" ht="12">
      <c r="B103" s="162"/>
      <c r="D103" s="142" t="s">
        <v>203</v>
      </c>
      <c r="E103" s="163" t="s">
        <v>19</v>
      </c>
      <c r="F103" s="164" t="s">
        <v>212</v>
      </c>
      <c r="H103" s="163" t="s">
        <v>19</v>
      </c>
      <c r="I103" s="165"/>
      <c r="L103" s="162"/>
      <c r="M103" s="166"/>
      <c r="T103" s="167"/>
      <c r="AT103" s="163" t="s">
        <v>203</v>
      </c>
      <c r="AU103" s="163" t="s">
        <v>86</v>
      </c>
      <c r="AV103" s="14" t="s">
        <v>84</v>
      </c>
      <c r="AW103" s="14" t="s">
        <v>37</v>
      </c>
      <c r="AX103" s="14" t="s">
        <v>76</v>
      </c>
      <c r="AY103" s="163" t="s">
        <v>192</v>
      </c>
    </row>
    <row r="104" spans="2:51" s="12" customFormat="1" ht="12">
      <c r="B104" s="148"/>
      <c r="D104" s="142" t="s">
        <v>203</v>
      </c>
      <c r="E104" s="149" t="s">
        <v>19</v>
      </c>
      <c r="F104" s="150" t="s">
        <v>220</v>
      </c>
      <c r="H104" s="151">
        <v>2.208</v>
      </c>
      <c r="I104" s="152"/>
      <c r="L104" s="148"/>
      <c r="M104" s="153"/>
      <c r="T104" s="154"/>
      <c r="AT104" s="149" t="s">
        <v>203</v>
      </c>
      <c r="AU104" s="149" t="s">
        <v>86</v>
      </c>
      <c r="AV104" s="12" t="s">
        <v>86</v>
      </c>
      <c r="AW104" s="12" t="s">
        <v>37</v>
      </c>
      <c r="AX104" s="12" t="s">
        <v>76</v>
      </c>
      <c r="AY104" s="149" t="s">
        <v>192</v>
      </c>
    </row>
    <row r="105" spans="2:51" s="13" customFormat="1" ht="12">
      <c r="B105" s="155"/>
      <c r="D105" s="142" t="s">
        <v>203</v>
      </c>
      <c r="E105" s="156" t="s">
        <v>157</v>
      </c>
      <c r="F105" s="157" t="s">
        <v>206</v>
      </c>
      <c r="H105" s="158">
        <v>2.208</v>
      </c>
      <c r="I105" s="159"/>
      <c r="L105" s="155"/>
      <c r="M105" s="160"/>
      <c r="T105" s="161"/>
      <c r="AT105" s="156" t="s">
        <v>203</v>
      </c>
      <c r="AU105" s="156" t="s">
        <v>86</v>
      </c>
      <c r="AV105" s="13" t="s">
        <v>124</v>
      </c>
      <c r="AW105" s="13" t="s">
        <v>37</v>
      </c>
      <c r="AX105" s="13" t="s">
        <v>84</v>
      </c>
      <c r="AY105" s="156" t="s">
        <v>192</v>
      </c>
    </row>
    <row r="106" spans="2:65" s="1" customFormat="1" ht="21.75" customHeight="1">
      <c r="B106" s="33"/>
      <c r="C106" s="129" t="s">
        <v>124</v>
      </c>
      <c r="D106" s="129" t="s">
        <v>194</v>
      </c>
      <c r="E106" s="130" t="s">
        <v>221</v>
      </c>
      <c r="F106" s="131" t="s">
        <v>222</v>
      </c>
      <c r="G106" s="132" t="s">
        <v>128</v>
      </c>
      <c r="H106" s="133">
        <v>18.78</v>
      </c>
      <c r="I106" s="134"/>
      <c r="J106" s="135">
        <f>ROUND(I106*H106,2)</f>
        <v>0</v>
      </c>
      <c r="K106" s="131" t="s">
        <v>197</v>
      </c>
      <c r="L106" s="33"/>
      <c r="M106" s="136" t="s">
        <v>19</v>
      </c>
      <c r="N106" s="137" t="s">
        <v>47</v>
      </c>
      <c r="P106" s="138">
        <f>O106*H106</f>
        <v>0</v>
      </c>
      <c r="Q106" s="138">
        <v>0</v>
      </c>
      <c r="R106" s="138">
        <f>Q106*H106</f>
        <v>0</v>
      </c>
      <c r="S106" s="138">
        <v>0</v>
      </c>
      <c r="T106" s="139">
        <f>S106*H106</f>
        <v>0</v>
      </c>
      <c r="AR106" s="140" t="s">
        <v>124</v>
      </c>
      <c r="AT106" s="140" t="s">
        <v>194</v>
      </c>
      <c r="AU106" s="140" t="s">
        <v>86</v>
      </c>
      <c r="AY106" s="18" t="s">
        <v>192</v>
      </c>
      <c r="BE106" s="141">
        <f>IF(N106="základní",J106,0)</f>
        <v>0</v>
      </c>
      <c r="BF106" s="141">
        <f>IF(N106="snížená",J106,0)</f>
        <v>0</v>
      </c>
      <c r="BG106" s="141">
        <f>IF(N106="zákl. přenesená",J106,0)</f>
        <v>0</v>
      </c>
      <c r="BH106" s="141">
        <f>IF(N106="sníž. přenesená",J106,0)</f>
        <v>0</v>
      </c>
      <c r="BI106" s="141">
        <f>IF(N106="nulová",J106,0)</f>
        <v>0</v>
      </c>
      <c r="BJ106" s="18" t="s">
        <v>84</v>
      </c>
      <c r="BK106" s="141">
        <f>ROUND(I106*H106,2)</f>
        <v>0</v>
      </c>
      <c r="BL106" s="18" t="s">
        <v>124</v>
      </c>
      <c r="BM106" s="140" t="s">
        <v>223</v>
      </c>
    </row>
    <row r="107" spans="2:47" s="1" customFormat="1" ht="19.5">
      <c r="B107" s="33"/>
      <c r="D107" s="142" t="s">
        <v>199</v>
      </c>
      <c r="F107" s="143" t="s">
        <v>224</v>
      </c>
      <c r="I107" s="144"/>
      <c r="L107" s="33"/>
      <c r="M107" s="145"/>
      <c r="T107" s="54"/>
      <c r="AT107" s="18" t="s">
        <v>199</v>
      </c>
      <c r="AU107" s="18" t="s">
        <v>86</v>
      </c>
    </row>
    <row r="108" spans="2:47" s="1" customFormat="1" ht="12">
      <c r="B108" s="33"/>
      <c r="D108" s="146" t="s">
        <v>201</v>
      </c>
      <c r="F108" s="147" t="s">
        <v>225</v>
      </c>
      <c r="I108" s="144"/>
      <c r="L108" s="33"/>
      <c r="M108" s="145"/>
      <c r="T108" s="54"/>
      <c r="AT108" s="18" t="s">
        <v>201</v>
      </c>
      <c r="AU108" s="18" t="s">
        <v>86</v>
      </c>
    </row>
    <row r="109" spans="2:51" s="14" customFormat="1" ht="12">
      <c r="B109" s="162"/>
      <c r="D109" s="142" t="s">
        <v>203</v>
      </c>
      <c r="E109" s="163" t="s">
        <v>19</v>
      </c>
      <c r="F109" s="164" t="s">
        <v>212</v>
      </c>
      <c r="H109" s="163" t="s">
        <v>19</v>
      </c>
      <c r="I109" s="165"/>
      <c r="L109" s="162"/>
      <c r="M109" s="166"/>
      <c r="T109" s="167"/>
      <c r="AT109" s="163" t="s">
        <v>203</v>
      </c>
      <c r="AU109" s="163" t="s">
        <v>86</v>
      </c>
      <c r="AV109" s="14" t="s">
        <v>84</v>
      </c>
      <c r="AW109" s="14" t="s">
        <v>37</v>
      </c>
      <c r="AX109" s="14" t="s">
        <v>76</v>
      </c>
      <c r="AY109" s="163" t="s">
        <v>192</v>
      </c>
    </row>
    <row r="110" spans="2:51" s="12" customFormat="1" ht="12">
      <c r="B110" s="148"/>
      <c r="D110" s="142" t="s">
        <v>203</v>
      </c>
      <c r="E110" s="149" t="s">
        <v>19</v>
      </c>
      <c r="F110" s="150" t="s">
        <v>226</v>
      </c>
      <c r="H110" s="151">
        <v>18.78</v>
      </c>
      <c r="I110" s="152"/>
      <c r="L110" s="148"/>
      <c r="M110" s="153"/>
      <c r="T110" s="154"/>
      <c r="AT110" s="149" t="s">
        <v>203</v>
      </c>
      <c r="AU110" s="149" t="s">
        <v>86</v>
      </c>
      <c r="AV110" s="12" t="s">
        <v>86</v>
      </c>
      <c r="AW110" s="12" t="s">
        <v>37</v>
      </c>
      <c r="AX110" s="12" t="s">
        <v>76</v>
      </c>
      <c r="AY110" s="149" t="s">
        <v>192</v>
      </c>
    </row>
    <row r="111" spans="2:51" s="13" customFormat="1" ht="12">
      <c r="B111" s="155"/>
      <c r="D111" s="142" t="s">
        <v>203</v>
      </c>
      <c r="E111" s="156" t="s">
        <v>154</v>
      </c>
      <c r="F111" s="157" t="s">
        <v>206</v>
      </c>
      <c r="H111" s="158">
        <v>18.78</v>
      </c>
      <c r="I111" s="159"/>
      <c r="L111" s="155"/>
      <c r="M111" s="160"/>
      <c r="T111" s="161"/>
      <c r="AT111" s="156" t="s">
        <v>203</v>
      </c>
      <c r="AU111" s="156" t="s">
        <v>86</v>
      </c>
      <c r="AV111" s="13" t="s">
        <v>124</v>
      </c>
      <c r="AW111" s="13" t="s">
        <v>37</v>
      </c>
      <c r="AX111" s="13" t="s">
        <v>84</v>
      </c>
      <c r="AY111" s="156" t="s">
        <v>192</v>
      </c>
    </row>
    <row r="112" spans="2:65" s="1" customFormat="1" ht="21.75" customHeight="1">
      <c r="B112" s="33"/>
      <c r="C112" s="129" t="s">
        <v>227</v>
      </c>
      <c r="D112" s="129" t="s">
        <v>194</v>
      </c>
      <c r="E112" s="130" t="s">
        <v>228</v>
      </c>
      <c r="F112" s="131" t="s">
        <v>229</v>
      </c>
      <c r="G112" s="132" t="s">
        <v>128</v>
      </c>
      <c r="H112" s="133">
        <v>29.552</v>
      </c>
      <c r="I112" s="134"/>
      <c r="J112" s="135">
        <f>ROUND(I112*H112,2)</f>
        <v>0</v>
      </c>
      <c r="K112" s="131" t="s">
        <v>197</v>
      </c>
      <c r="L112" s="33"/>
      <c r="M112" s="136" t="s">
        <v>19</v>
      </c>
      <c r="N112" s="137" t="s">
        <v>47</v>
      </c>
      <c r="P112" s="138">
        <f>O112*H112</f>
        <v>0</v>
      </c>
      <c r="Q112" s="138">
        <v>0</v>
      </c>
      <c r="R112" s="138">
        <f>Q112*H112</f>
        <v>0</v>
      </c>
      <c r="S112" s="138">
        <v>0</v>
      </c>
      <c r="T112" s="139">
        <f>S112*H112</f>
        <v>0</v>
      </c>
      <c r="AR112" s="140" t="s">
        <v>124</v>
      </c>
      <c r="AT112" s="140" t="s">
        <v>194</v>
      </c>
      <c r="AU112" s="140" t="s">
        <v>86</v>
      </c>
      <c r="AY112" s="18" t="s">
        <v>192</v>
      </c>
      <c r="BE112" s="141">
        <f>IF(N112="základní",J112,0)</f>
        <v>0</v>
      </c>
      <c r="BF112" s="141">
        <f>IF(N112="snížená",J112,0)</f>
        <v>0</v>
      </c>
      <c r="BG112" s="141">
        <f>IF(N112="zákl. přenesená",J112,0)</f>
        <v>0</v>
      </c>
      <c r="BH112" s="141">
        <f>IF(N112="sníž. přenesená",J112,0)</f>
        <v>0</v>
      </c>
      <c r="BI112" s="141">
        <f>IF(N112="nulová",J112,0)</f>
        <v>0</v>
      </c>
      <c r="BJ112" s="18" t="s">
        <v>84</v>
      </c>
      <c r="BK112" s="141">
        <f>ROUND(I112*H112,2)</f>
        <v>0</v>
      </c>
      <c r="BL112" s="18" t="s">
        <v>124</v>
      </c>
      <c r="BM112" s="140" t="s">
        <v>230</v>
      </c>
    </row>
    <row r="113" spans="2:47" s="1" customFormat="1" ht="19.5">
      <c r="B113" s="33"/>
      <c r="D113" s="142" t="s">
        <v>199</v>
      </c>
      <c r="F113" s="143" t="s">
        <v>231</v>
      </c>
      <c r="I113" s="144"/>
      <c r="L113" s="33"/>
      <c r="M113" s="145"/>
      <c r="T113" s="54"/>
      <c r="AT113" s="18" t="s">
        <v>199</v>
      </c>
      <c r="AU113" s="18" t="s">
        <v>86</v>
      </c>
    </row>
    <row r="114" spans="2:47" s="1" customFormat="1" ht="12">
      <c r="B114" s="33"/>
      <c r="D114" s="146" t="s">
        <v>201</v>
      </c>
      <c r="F114" s="147" t="s">
        <v>232</v>
      </c>
      <c r="I114" s="144"/>
      <c r="L114" s="33"/>
      <c r="M114" s="145"/>
      <c r="T114" s="54"/>
      <c r="AT114" s="18" t="s">
        <v>201</v>
      </c>
      <c r="AU114" s="18" t="s">
        <v>86</v>
      </c>
    </row>
    <row r="115" spans="2:51" s="12" customFormat="1" ht="12">
      <c r="B115" s="148"/>
      <c r="D115" s="142" t="s">
        <v>203</v>
      </c>
      <c r="E115" s="149" t="s">
        <v>19</v>
      </c>
      <c r="F115" s="150" t="s">
        <v>233</v>
      </c>
      <c r="H115" s="151">
        <v>29.552</v>
      </c>
      <c r="I115" s="152"/>
      <c r="L115" s="148"/>
      <c r="M115" s="153"/>
      <c r="T115" s="154"/>
      <c r="AT115" s="149" t="s">
        <v>203</v>
      </c>
      <c r="AU115" s="149" t="s">
        <v>86</v>
      </c>
      <c r="AV115" s="12" t="s">
        <v>86</v>
      </c>
      <c r="AW115" s="12" t="s">
        <v>37</v>
      </c>
      <c r="AX115" s="12" t="s">
        <v>84</v>
      </c>
      <c r="AY115" s="149" t="s">
        <v>192</v>
      </c>
    </row>
    <row r="116" spans="2:65" s="1" customFormat="1" ht="21.75" customHeight="1">
      <c r="B116" s="33"/>
      <c r="C116" s="129" t="s">
        <v>234</v>
      </c>
      <c r="D116" s="129" t="s">
        <v>194</v>
      </c>
      <c r="E116" s="130" t="s">
        <v>235</v>
      </c>
      <c r="F116" s="131" t="s">
        <v>236</v>
      </c>
      <c r="G116" s="132" t="s">
        <v>128</v>
      </c>
      <c r="H116" s="133">
        <v>698.282</v>
      </c>
      <c r="I116" s="134"/>
      <c r="J116" s="135">
        <f>ROUND(I116*H116,2)</f>
        <v>0</v>
      </c>
      <c r="K116" s="131" t="s">
        <v>197</v>
      </c>
      <c r="L116" s="33"/>
      <c r="M116" s="136" t="s">
        <v>19</v>
      </c>
      <c r="N116" s="137" t="s">
        <v>47</v>
      </c>
      <c r="P116" s="138">
        <f>O116*H116</f>
        <v>0</v>
      </c>
      <c r="Q116" s="138">
        <v>0</v>
      </c>
      <c r="R116" s="138">
        <f>Q116*H116</f>
        <v>0</v>
      </c>
      <c r="S116" s="138">
        <v>0</v>
      </c>
      <c r="T116" s="139">
        <f>S116*H116</f>
        <v>0</v>
      </c>
      <c r="AR116" s="140" t="s">
        <v>124</v>
      </c>
      <c r="AT116" s="140" t="s">
        <v>194</v>
      </c>
      <c r="AU116" s="140" t="s">
        <v>86</v>
      </c>
      <c r="AY116" s="18" t="s">
        <v>192</v>
      </c>
      <c r="BE116" s="141">
        <f>IF(N116="základní",J116,0)</f>
        <v>0</v>
      </c>
      <c r="BF116" s="141">
        <f>IF(N116="snížená",J116,0)</f>
        <v>0</v>
      </c>
      <c r="BG116" s="141">
        <f>IF(N116="zákl. přenesená",J116,0)</f>
        <v>0</v>
      </c>
      <c r="BH116" s="141">
        <f>IF(N116="sníž. přenesená",J116,0)</f>
        <v>0</v>
      </c>
      <c r="BI116" s="141">
        <f>IF(N116="nulová",J116,0)</f>
        <v>0</v>
      </c>
      <c r="BJ116" s="18" t="s">
        <v>84</v>
      </c>
      <c r="BK116" s="141">
        <f>ROUND(I116*H116,2)</f>
        <v>0</v>
      </c>
      <c r="BL116" s="18" t="s">
        <v>124</v>
      </c>
      <c r="BM116" s="140" t="s">
        <v>237</v>
      </c>
    </row>
    <row r="117" spans="2:47" s="1" customFormat="1" ht="19.5">
      <c r="B117" s="33"/>
      <c r="D117" s="142" t="s">
        <v>199</v>
      </c>
      <c r="F117" s="143" t="s">
        <v>238</v>
      </c>
      <c r="I117" s="144"/>
      <c r="L117" s="33"/>
      <c r="M117" s="145"/>
      <c r="T117" s="54"/>
      <c r="AT117" s="18" t="s">
        <v>199</v>
      </c>
      <c r="AU117" s="18" t="s">
        <v>86</v>
      </c>
    </row>
    <row r="118" spans="2:47" s="1" customFormat="1" ht="12">
      <c r="B118" s="33"/>
      <c r="D118" s="146" t="s">
        <v>201</v>
      </c>
      <c r="F118" s="147" t="s">
        <v>239</v>
      </c>
      <c r="I118" s="144"/>
      <c r="L118" s="33"/>
      <c r="M118" s="145"/>
      <c r="T118" s="54"/>
      <c r="AT118" s="18" t="s">
        <v>201</v>
      </c>
      <c r="AU118" s="18" t="s">
        <v>86</v>
      </c>
    </row>
    <row r="119" spans="2:51" s="12" customFormat="1" ht="12">
      <c r="B119" s="148"/>
      <c r="D119" s="142" t="s">
        <v>203</v>
      </c>
      <c r="E119" s="149" t="s">
        <v>19</v>
      </c>
      <c r="F119" s="150" t="s">
        <v>126</v>
      </c>
      <c r="H119" s="151">
        <v>692.07</v>
      </c>
      <c r="I119" s="152"/>
      <c r="L119" s="148"/>
      <c r="M119" s="153"/>
      <c r="T119" s="154"/>
      <c r="AT119" s="149" t="s">
        <v>203</v>
      </c>
      <c r="AU119" s="149" t="s">
        <v>86</v>
      </c>
      <c r="AV119" s="12" t="s">
        <v>86</v>
      </c>
      <c r="AW119" s="12" t="s">
        <v>37</v>
      </c>
      <c r="AX119" s="12" t="s">
        <v>76</v>
      </c>
      <c r="AY119" s="149" t="s">
        <v>192</v>
      </c>
    </row>
    <row r="120" spans="2:51" s="12" customFormat="1" ht="12">
      <c r="B120" s="148"/>
      <c r="D120" s="142" t="s">
        <v>203</v>
      </c>
      <c r="E120" s="149" t="s">
        <v>19</v>
      </c>
      <c r="F120" s="150" t="s">
        <v>154</v>
      </c>
      <c r="H120" s="151">
        <v>18.78</v>
      </c>
      <c r="I120" s="152"/>
      <c r="L120" s="148"/>
      <c r="M120" s="153"/>
      <c r="T120" s="154"/>
      <c r="AT120" s="149" t="s">
        <v>203</v>
      </c>
      <c r="AU120" s="149" t="s">
        <v>86</v>
      </c>
      <c r="AV120" s="12" t="s">
        <v>86</v>
      </c>
      <c r="AW120" s="12" t="s">
        <v>37</v>
      </c>
      <c r="AX120" s="12" t="s">
        <v>76</v>
      </c>
      <c r="AY120" s="149" t="s">
        <v>192</v>
      </c>
    </row>
    <row r="121" spans="2:51" s="12" customFormat="1" ht="12">
      <c r="B121" s="148"/>
      <c r="D121" s="142" t="s">
        <v>203</v>
      </c>
      <c r="E121" s="149" t="s">
        <v>19</v>
      </c>
      <c r="F121" s="150" t="s">
        <v>157</v>
      </c>
      <c r="H121" s="151">
        <v>2.208</v>
      </c>
      <c r="I121" s="152"/>
      <c r="L121" s="148"/>
      <c r="M121" s="153"/>
      <c r="T121" s="154"/>
      <c r="AT121" s="149" t="s">
        <v>203</v>
      </c>
      <c r="AU121" s="149" t="s">
        <v>86</v>
      </c>
      <c r="AV121" s="12" t="s">
        <v>86</v>
      </c>
      <c r="AW121" s="12" t="s">
        <v>37</v>
      </c>
      <c r="AX121" s="12" t="s">
        <v>76</v>
      </c>
      <c r="AY121" s="149" t="s">
        <v>192</v>
      </c>
    </row>
    <row r="122" spans="2:51" s="12" customFormat="1" ht="12">
      <c r="B122" s="148"/>
      <c r="D122" s="142" t="s">
        <v>203</v>
      </c>
      <c r="E122" s="149" t="s">
        <v>19</v>
      </c>
      <c r="F122" s="150" t="s">
        <v>240</v>
      </c>
      <c r="H122" s="151">
        <v>-14.776</v>
      </c>
      <c r="I122" s="152"/>
      <c r="L122" s="148"/>
      <c r="M122" s="153"/>
      <c r="T122" s="154"/>
      <c r="AT122" s="149" t="s">
        <v>203</v>
      </c>
      <c r="AU122" s="149" t="s">
        <v>86</v>
      </c>
      <c r="AV122" s="12" t="s">
        <v>86</v>
      </c>
      <c r="AW122" s="12" t="s">
        <v>37</v>
      </c>
      <c r="AX122" s="12" t="s">
        <v>76</v>
      </c>
      <c r="AY122" s="149" t="s">
        <v>192</v>
      </c>
    </row>
    <row r="123" spans="2:51" s="13" customFormat="1" ht="12">
      <c r="B123" s="155"/>
      <c r="D123" s="142" t="s">
        <v>203</v>
      </c>
      <c r="E123" s="156" t="s">
        <v>133</v>
      </c>
      <c r="F123" s="157" t="s">
        <v>206</v>
      </c>
      <c r="H123" s="158">
        <v>698.282</v>
      </c>
      <c r="I123" s="159"/>
      <c r="L123" s="155"/>
      <c r="M123" s="160"/>
      <c r="T123" s="161"/>
      <c r="AT123" s="156" t="s">
        <v>203</v>
      </c>
      <c r="AU123" s="156" t="s">
        <v>86</v>
      </c>
      <c r="AV123" s="13" t="s">
        <v>124</v>
      </c>
      <c r="AW123" s="13" t="s">
        <v>37</v>
      </c>
      <c r="AX123" s="13" t="s">
        <v>84</v>
      </c>
      <c r="AY123" s="156" t="s">
        <v>192</v>
      </c>
    </row>
    <row r="124" spans="2:65" s="1" customFormat="1" ht="24.2" customHeight="1">
      <c r="B124" s="33"/>
      <c r="C124" s="129" t="s">
        <v>241</v>
      </c>
      <c r="D124" s="129" t="s">
        <v>194</v>
      </c>
      <c r="E124" s="130" t="s">
        <v>242</v>
      </c>
      <c r="F124" s="131" t="s">
        <v>243</v>
      </c>
      <c r="G124" s="132" t="s">
        <v>128</v>
      </c>
      <c r="H124" s="133">
        <v>4189.692</v>
      </c>
      <c r="I124" s="134"/>
      <c r="J124" s="135">
        <f>ROUND(I124*H124,2)</f>
        <v>0</v>
      </c>
      <c r="K124" s="131" t="s">
        <v>197</v>
      </c>
      <c r="L124" s="33"/>
      <c r="M124" s="136" t="s">
        <v>19</v>
      </c>
      <c r="N124" s="137" t="s">
        <v>47</v>
      </c>
      <c r="P124" s="138">
        <f>O124*H124</f>
        <v>0</v>
      </c>
      <c r="Q124" s="138">
        <v>0</v>
      </c>
      <c r="R124" s="138">
        <f>Q124*H124</f>
        <v>0</v>
      </c>
      <c r="S124" s="138">
        <v>0</v>
      </c>
      <c r="T124" s="139">
        <f>S124*H124</f>
        <v>0</v>
      </c>
      <c r="AR124" s="140" t="s">
        <v>124</v>
      </c>
      <c r="AT124" s="140" t="s">
        <v>194</v>
      </c>
      <c r="AU124" s="140" t="s">
        <v>86</v>
      </c>
      <c r="AY124" s="18" t="s">
        <v>192</v>
      </c>
      <c r="BE124" s="141">
        <f>IF(N124="základní",J124,0)</f>
        <v>0</v>
      </c>
      <c r="BF124" s="141">
        <f>IF(N124="snížená",J124,0)</f>
        <v>0</v>
      </c>
      <c r="BG124" s="141">
        <f>IF(N124="zákl. přenesená",J124,0)</f>
        <v>0</v>
      </c>
      <c r="BH124" s="141">
        <f>IF(N124="sníž. přenesená",J124,0)</f>
        <v>0</v>
      </c>
      <c r="BI124" s="141">
        <f>IF(N124="nulová",J124,0)</f>
        <v>0</v>
      </c>
      <c r="BJ124" s="18" t="s">
        <v>84</v>
      </c>
      <c r="BK124" s="141">
        <f>ROUND(I124*H124,2)</f>
        <v>0</v>
      </c>
      <c r="BL124" s="18" t="s">
        <v>124</v>
      </c>
      <c r="BM124" s="140" t="s">
        <v>244</v>
      </c>
    </row>
    <row r="125" spans="2:47" s="1" customFormat="1" ht="19.5">
      <c r="B125" s="33"/>
      <c r="D125" s="142" t="s">
        <v>199</v>
      </c>
      <c r="F125" s="143" t="s">
        <v>245</v>
      </c>
      <c r="I125" s="144"/>
      <c r="L125" s="33"/>
      <c r="M125" s="145"/>
      <c r="T125" s="54"/>
      <c r="AT125" s="18" t="s">
        <v>199</v>
      </c>
      <c r="AU125" s="18" t="s">
        <v>86</v>
      </c>
    </row>
    <row r="126" spans="2:47" s="1" customFormat="1" ht="12">
      <c r="B126" s="33"/>
      <c r="D126" s="146" t="s">
        <v>201</v>
      </c>
      <c r="F126" s="147" t="s">
        <v>246</v>
      </c>
      <c r="I126" s="144"/>
      <c r="L126" s="33"/>
      <c r="M126" s="145"/>
      <c r="T126" s="54"/>
      <c r="AT126" s="18" t="s">
        <v>201</v>
      </c>
      <c r="AU126" s="18" t="s">
        <v>86</v>
      </c>
    </row>
    <row r="127" spans="2:51" s="12" customFormat="1" ht="12">
      <c r="B127" s="148"/>
      <c r="D127" s="142" t="s">
        <v>203</v>
      </c>
      <c r="E127" s="149" t="s">
        <v>19</v>
      </c>
      <c r="F127" s="150" t="s">
        <v>247</v>
      </c>
      <c r="H127" s="151">
        <v>4189.692</v>
      </c>
      <c r="I127" s="152"/>
      <c r="L127" s="148"/>
      <c r="M127" s="153"/>
      <c r="T127" s="154"/>
      <c r="AT127" s="149" t="s">
        <v>203</v>
      </c>
      <c r="AU127" s="149" t="s">
        <v>86</v>
      </c>
      <c r="AV127" s="12" t="s">
        <v>86</v>
      </c>
      <c r="AW127" s="12" t="s">
        <v>37</v>
      </c>
      <c r="AX127" s="12" t="s">
        <v>84</v>
      </c>
      <c r="AY127" s="149" t="s">
        <v>192</v>
      </c>
    </row>
    <row r="128" spans="2:65" s="1" customFormat="1" ht="16.5" customHeight="1">
      <c r="B128" s="33"/>
      <c r="C128" s="129" t="s">
        <v>248</v>
      </c>
      <c r="D128" s="129" t="s">
        <v>194</v>
      </c>
      <c r="E128" s="130" t="s">
        <v>249</v>
      </c>
      <c r="F128" s="131" t="s">
        <v>250</v>
      </c>
      <c r="G128" s="132" t="s">
        <v>128</v>
      </c>
      <c r="H128" s="133">
        <v>14.776</v>
      </c>
      <c r="I128" s="134"/>
      <c r="J128" s="135">
        <f>ROUND(I128*H128,2)</f>
        <v>0</v>
      </c>
      <c r="K128" s="131" t="s">
        <v>197</v>
      </c>
      <c r="L128" s="33"/>
      <c r="M128" s="136" t="s">
        <v>19</v>
      </c>
      <c r="N128" s="137" t="s">
        <v>47</v>
      </c>
      <c r="P128" s="138">
        <f>O128*H128</f>
        <v>0</v>
      </c>
      <c r="Q128" s="138">
        <v>0</v>
      </c>
      <c r="R128" s="138">
        <f>Q128*H128</f>
        <v>0</v>
      </c>
      <c r="S128" s="138">
        <v>0</v>
      </c>
      <c r="T128" s="139">
        <f>S128*H128</f>
        <v>0</v>
      </c>
      <c r="AR128" s="140" t="s">
        <v>124</v>
      </c>
      <c r="AT128" s="140" t="s">
        <v>194</v>
      </c>
      <c r="AU128" s="140" t="s">
        <v>86</v>
      </c>
      <c r="AY128" s="18" t="s">
        <v>192</v>
      </c>
      <c r="BE128" s="141">
        <f>IF(N128="základní",J128,0)</f>
        <v>0</v>
      </c>
      <c r="BF128" s="141">
        <f>IF(N128="snížená",J128,0)</f>
        <v>0</v>
      </c>
      <c r="BG128" s="141">
        <f>IF(N128="zákl. přenesená",J128,0)</f>
        <v>0</v>
      </c>
      <c r="BH128" s="141">
        <f>IF(N128="sníž. přenesená",J128,0)</f>
        <v>0</v>
      </c>
      <c r="BI128" s="141">
        <f>IF(N128="nulová",J128,0)</f>
        <v>0</v>
      </c>
      <c r="BJ128" s="18" t="s">
        <v>84</v>
      </c>
      <c r="BK128" s="141">
        <f>ROUND(I128*H128,2)</f>
        <v>0</v>
      </c>
      <c r="BL128" s="18" t="s">
        <v>124</v>
      </c>
      <c r="BM128" s="140" t="s">
        <v>251</v>
      </c>
    </row>
    <row r="129" spans="2:47" s="1" customFormat="1" ht="19.5">
      <c r="B129" s="33"/>
      <c r="D129" s="142" t="s">
        <v>199</v>
      </c>
      <c r="F129" s="143" t="s">
        <v>252</v>
      </c>
      <c r="I129" s="144"/>
      <c r="L129" s="33"/>
      <c r="M129" s="145"/>
      <c r="T129" s="54"/>
      <c r="AT129" s="18" t="s">
        <v>199</v>
      </c>
      <c r="AU129" s="18" t="s">
        <v>86</v>
      </c>
    </row>
    <row r="130" spans="2:47" s="1" customFormat="1" ht="12">
      <c r="B130" s="33"/>
      <c r="D130" s="146" t="s">
        <v>201</v>
      </c>
      <c r="F130" s="147" t="s">
        <v>253</v>
      </c>
      <c r="I130" s="144"/>
      <c r="L130" s="33"/>
      <c r="M130" s="145"/>
      <c r="T130" s="54"/>
      <c r="AT130" s="18" t="s">
        <v>201</v>
      </c>
      <c r="AU130" s="18" t="s">
        <v>86</v>
      </c>
    </row>
    <row r="131" spans="2:51" s="12" customFormat="1" ht="12">
      <c r="B131" s="148"/>
      <c r="D131" s="142" t="s">
        <v>203</v>
      </c>
      <c r="E131" s="149" t="s">
        <v>19</v>
      </c>
      <c r="F131" s="150" t="s">
        <v>254</v>
      </c>
      <c r="H131" s="151">
        <v>14.776</v>
      </c>
      <c r="I131" s="152"/>
      <c r="L131" s="148"/>
      <c r="M131" s="153"/>
      <c r="T131" s="154"/>
      <c r="AT131" s="149" t="s">
        <v>203</v>
      </c>
      <c r="AU131" s="149" t="s">
        <v>86</v>
      </c>
      <c r="AV131" s="12" t="s">
        <v>86</v>
      </c>
      <c r="AW131" s="12" t="s">
        <v>37</v>
      </c>
      <c r="AX131" s="12" t="s">
        <v>84</v>
      </c>
      <c r="AY131" s="149" t="s">
        <v>192</v>
      </c>
    </row>
    <row r="132" spans="2:65" s="1" customFormat="1" ht="16.5" customHeight="1">
      <c r="B132" s="33"/>
      <c r="C132" s="129" t="s">
        <v>255</v>
      </c>
      <c r="D132" s="129" t="s">
        <v>194</v>
      </c>
      <c r="E132" s="130" t="s">
        <v>256</v>
      </c>
      <c r="F132" s="131" t="s">
        <v>257</v>
      </c>
      <c r="G132" s="132" t="s">
        <v>119</v>
      </c>
      <c r="H132" s="133">
        <v>1256.908</v>
      </c>
      <c r="I132" s="134"/>
      <c r="J132" s="135">
        <f>ROUND(I132*H132,2)</f>
        <v>0</v>
      </c>
      <c r="K132" s="131" t="s">
        <v>197</v>
      </c>
      <c r="L132" s="33"/>
      <c r="M132" s="136" t="s">
        <v>19</v>
      </c>
      <c r="N132" s="137" t="s">
        <v>47</v>
      </c>
      <c r="P132" s="138">
        <f>O132*H132</f>
        <v>0</v>
      </c>
      <c r="Q132" s="138">
        <v>0</v>
      </c>
      <c r="R132" s="138">
        <f>Q132*H132</f>
        <v>0</v>
      </c>
      <c r="S132" s="138">
        <v>0</v>
      </c>
      <c r="T132" s="139">
        <f>S132*H132</f>
        <v>0</v>
      </c>
      <c r="AR132" s="140" t="s">
        <v>124</v>
      </c>
      <c r="AT132" s="140" t="s">
        <v>194</v>
      </c>
      <c r="AU132" s="140" t="s">
        <v>86</v>
      </c>
      <c r="AY132" s="18" t="s">
        <v>192</v>
      </c>
      <c r="BE132" s="141">
        <f>IF(N132="základní",J132,0)</f>
        <v>0</v>
      </c>
      <c r="BF132" s="141">
        <f>IF(N132="snížená",J132,0)</f>
        <v>0</v>
      </c>
      <c r="BG132" s="141">
        <f>IF(N132="zákl. přenesená",J132,0)</f>
        <v>0</v>
      </c>
      <c r="BH132" s="141">
        <f>IF(N132="sníž. přenesená",J132,0)</f>
        <v>0</v>
      </c>
      <c r="BI132" s="141">
        <f>IF(N132="nulová",J132,0)</f>
        <v>0</v>
      </c>
      <c r="BJ132" s="18" t="s">
        <v>84</v>
      </c>
      <c r="BK132" s="141">
        <f>ROUND(I132*H132,2)</f>
        <v>0</v>
      </c>
      <c r="BL132" s="18" t="s">
        <v>124</v>
      </c>
      <c r="BM132" s="140" t="s">
        <v>258</v>
      </c>
    </row>
    <row r="133" spans="2:47" s="1" customFormat="1" ht="19.5">
      <c r="B133" s="33"/>
      <c r="D133" s="142" t="s">
        <v>199</v>
      </c>
      <c r="F133" s="143" t="s">
        <v>259</v>
      </c>
      <c r="I133" s="144"/>
      <c r="L133" s="33"/>
      <c r="M133" s="145"/>
      <c r="T133" s="54"/>
      <c r="AT133" s="18" t="s">
        <v>199</v>
      </c>
      <c r="AU133" s="18" t="s">
        <v>86</v>
      </c>
    </row>
    <row r="134" spans="2:47" s="1" customFormat="1" ht="12">
      <c r="B134" s="33"/>
      <c r="D134" s="146" t="s">
        <v>201</v>
      </c>
      <c r="F134" s="147" t="s">
        <v>260</v>
      </c>
      <c r="I134" s="144"/>
      <c r="L134" s="33"/>
      <c r="M134" s="145"/>
      <c r="T134" s="54"/>
      <c r="AT134" s="18" t="s">
        <v>201</v>
      </c>
      <c r="AU134" s="18" t="s">
        <v>86</v>
      </c>
    </row>
    <row r="135" spans="2:51" s="12" customFormat="1" ht="12">
      <c r="B135" s="148"/>
      <c r="D135" s="142" t="s">
        <v>203</v>
      </c>
      <c r="E135" s="149" t="s">
        <v>19</v>
      </c>
      <c r="F135" s="150" t="s">
        <v>261</v>
      </c>
      <c r="H135" s="151">
        <v>1256.908</v>
      </c>
      <c r="I135" s="152"/>
      <c r="L135" s="148"/>
      <c r="M135" s="153"/>
      <c r="T135" s="154"/>
      <c r="AT135" s="149" t="s">
        <v>203</v>
      </c>
      <c r="AU135" s="149" t="s">
        <v>86</v>
      </c>
      <c r="AV135" s="12" t="s">
        <v>86</v>
      </c>
      <c r="AW135" s="12" t="s">
        <v>37</v>
      </c>
      <c r="AX135" s="12" t="s">
        <v>84</v>
      </c>
      <c r="AY135" s="149" t="s">
        <v>192</v>
      </c>
    </row>
    <row r="136" spans="2:65" s="1" customFormat="1" ht="16.5" customHeight="1">
      <c r="B136" s="33"/>
      <c r="C136" s="129" t="s">
        <v>262</v>
      </c>
      <c r="D136" s="129" t="s">
        <v>194</v>
      </c>
      <c r="E136" s="130" t="s">
        <v>263</v>
      </c>
      <c r="F136" s="131" t="s">
        <v>264</v>
      </c>
      <c r="G136" s="132" t="s">
        <v>128</v>
      </c>
      <c r="H136" s="133">
        <v>14.776</v>
      </c>
      <c r="I136" s="134"/>
      <c r="J136" s="135">
        <f>ROUND(I136*H136,2)</f>
        <v>0</v>
      </c>
      <c r="K136" s="131" t="s">
        <v>197</v>
      </c>
      <c r="L136" s="33"/>
      <c r="M136" s="136" t="s">
        <v>19</v>
      </c>
      <c r="N136" s="137" t="s">
        <v>47</v>
      </c>
      <c r="P136" s="138">
        <f>O136*H136</f>
        <v>0</v>
      </c>
      <c r="Q136" s="138">
        <v>0</v>
      </c>
      <c r="R136" s="138">
        <f>Q136*H136</f>
        <v>0</v>
      </c>
      <c r="S136" s="138">
        <v>0</v>
      </c>
      <c r="T136" s="139">
        <f>S136*H136</f>
        <v>0</v>
      </c>
      <c r="AR136" s="140" t="s">
        <v>124</v>
      </c>
      <c r="AT136" s="140" t="s">
        <v>194</v>
      </c>
      <c r="AU136" s="140" t="s">
        <v>86</v>
      </c>
      <c r="AY136" s="18" t="s">
        <v>192</v>
      </c>
      <c r="BE136" s="141">
        <f>IF(N136="základní",J136,0)</f>
        <v>0</v>
      </c>
      <c r="BF136" s="141">
        <f>IF(N136="snížená",J136,0)</f>
        <v>0</v>
      </c>
      <c r="BG136" s="141">
        <f>IF(N136="zákl. přenesená",J136,0)</f>
        <v>0</v>
      </c>
      <c r="BH136" s="141">
        <f>IF(N136="sníž. přenesená",J136,0)</f>
        <v>0</v>
      </c>
      <c r="BI136" s="141">
        <f>IF(N136="nulová",J136,0)</f>
        <v>0</v>
      </c>
      <c r="BJ136" s="18" t="s">
        <v>84</v>
      </c>
      <c r="BK136" s="141">
        <f>ROUND(I136*H136,2)</f>
        <v>0</v>
      </c>
      <c r="BL136" s="18" t="s">
        <v>124</v>
      </c>
      <c r="BM136" s="140" t="s">
        <v>265</v>
      </c>
    </row>
    <row r="137" spans="2:47" s="1" customFormat="1" ht="12">
      <c r="B137" s="33"/>
      <c r="D137" s="142" t="s">
        <v>199</v>
      </c>
      <c r="F137" s="143" t="s">
        <v>266</v>
      </c>
      <c r="I137" s="144"/>
      <c r="L137" s="33"/>
      <c r="M137" s="145"/>
      <c r="T137" s="54"/>
      <c r="AT137" s="18" t="s">
        <v>199</v>
      </c>
      <c r="AU137" s="18" t="s">
        <v>86</v>
      </c>
    </row>
    <row r="138" spans="2:47" s="1" customFormat="1" ht="12">
      <c r="B138" s="33"/>
      <c r="D138" s="146" t="s">
        <v>201</v>
      </c>
      <c r="F138" s="147" t="s">
        <v>267</v>
      </c>
      <c r="I138" s="144"/>
      <c r="L138" s="33"/>
      <c r="M138" s="145"/>
      <c r="T138" s="54"/>
      <c r="AT138" s="18" t="s">
        <v>201</v>
      </c>
      <c r="AU138" s="18" t="s">
        <v>86</v>
      </c>
    </row>
    <row r="139" spans="2:51" s="12" customFormat="1" ht="12">
      <c r="B139" s="148"/>
      <c r="D139" s="142" t="s">
        <v>203</v>
      </c>
      <c r="E139" s="149" t="s">
        <v>19</v>
      </c>
      <c r="F139" s="150" t="s">
        <v>268</v>
      </c>
      <c r="H139" s="151">
        <v>14.776</v>
      </c>
      <c r="I139" s="152"/>
      <c r="L139" s="148"/>
      <c r="M139" s="153"/>
      <c r="T139" s="154"/>
      <c r="AT139" s="149" t="s">
        <v>203</v>
      </c>
      <c r="AU139" s="149" t="s">
        <v>86</v>
      </c>
      <c r="AV139" s="12" t="s">
        <v>86</v>
      </c>
      <c r="AW139" s="12" t="s">
        <v>37</v>
      </c>
      <c r="AX139" s="12" t="s">
        <v>84</v>
      </c>
      <c r="AY139" s="149" t="s">
        <v>192</v>
      </c>
    </row>
    <row r="140" spans="2:65" s="1" customFormat="1" ht="16.5" customHeight="1">
      <c r="B140" s="33"/>
      <c r="C140" s="129" t="s">
        <v>269</v>
      </c>
      <c r="D140" s="129" t="s">
        <v>194</v>
      </c>
      <c r="E140" s="130" t="s">
        <v>270</v>
      </c>
      <c r="F140" s="131" t="s">
        <v>271</v>
      </c>
      <c r="G140" s="132" t="s">
        <v>128</v>
      </c>
      <c r="H140" s="133">
        <v>14.776</v>
      </c>
      <c r="I140" s="134"/>
      <c r="J140" s="135">
        <f>ROUND(I140*H140,2)</f>
        <v>0</v>
      </c>
      <c r="K140" s="131" t="s">
        <v>197</v>
      </c>
      <c r="L140" s="33"/>
      <c r="M140" s="136" t="s">
        <v>19</v>
      </c>
      <c r="N140" s="137" t="s">
        <v>47</v>
      </c>
      <c r="P140" s="138">
        <f>O140*H140</f>
        <v>0</v>
      </c>
      <c r="Q140" s="138">
        <v>0</v>
      </c>
      <c r="R140" s="138">
        <f>Q140*H140</f>
        <v>0</v>
      </c>
      <c r="S140" s="138">
        <v>0</v>
      </c>
      <c r="T140" s="139">
        <f>S140*H140</f>
        <v>0</v>
      </c>
      <c r="AR140" s="140" t="s">
        <v>124</v>
      </c>
      <c r="AT140" s="140" t="s">
        <v>194</v>
      </c>
      <c r="AU140" s="140" t="s">
        <v>86</v>
      </c>
      <c r="AY140" s="18" t="s">
        <v>192</v>
      </c>
      <c r="BE140" s="141">
        <f>IF(N140="základní",J140,0)</f>
        <v>0</v>
      </c>
      <c r="BF140" s="141">
        <f>IF(N140="snížená",J140,0)</f>
        <v>0</v>
      </c>
      <c r="BG140" s="141">
        <f>IF(N140="zákl. přenesená",J140,0)</f>
        <v>0</v>
      </c>
      <c r="BH140" s="141">
        <f>IF(N140="sníž. přenesená",J140,0)</f>
        <v>0</v>
      </c>
      <c r="BI140" s="141">
        <f>IF(N140="nulová",J140,0)</f>
        <v>0</v>
      </c>
      <c r="BJ140" s="18" t="s">
        <v>84</v>
      </c>
      <c r="BK140" s="141">
        <f>ROUND(I140*H140,2)</f>
        <v>0</v>
      </c>
      <c r="BL140" s="18" t="s">
        <v>124</v>
      </c>
      <c r="BM140" s="140" t="s">
        <v>272</v>
      </c>
    </row>
    <row r="141" spans="2:47" s="1" customFormat="1" ht="19.5">
      <c r="B141" s="33"/>
      <c r="D141" s="142" t="s">
        <v>199</v>
      </c>
      <c r="F141" s="143" t="s">
        <v>273</v>
      </c>
      <c r="I141" s="144"/>
      <c r="L141" s="33"/>
      <c r="M141" s="145"/>
      <c r="T141" s="54"/>
      <c r="AT141" s="18" t="s">
        <v>199</v>
      </c>
      <c r="AU141" s="18" t="s">
        <v>86</v>
      </c>
    </row>
    <row r="142" spans="2:47" s="1" customFormat="1" ht="12">
      <c r="B142" s="33"/>
      <c r="D142" s="146" t="s">
        <v>201</v>
      </c>
      <c r="F142" s="147" t="s">
        <v>274</v>
      </c>
      <c r="I142" s="144"/>
      <c r="L142" s="33"/>
      <c r="M142" s="145"/>
      <c r="T142" s="54"/>
      <c r="AT142" s="18" t="s">
        <v>201</v>
      </c>
      <c r="AU142" s="18" t="s">
        <v>86</v>
      </c>
    </row>
    <row r="143" spans="2:51" s="12" customFormat="1" ht="12">
      <c r="B143" s="148"/>
      <c r="D143" s="142" t="s">
        <v>203</v>
      </c>
      <c r="E143" s="149" t="s">
        <v>19</v>
      </c>
      <c r="F143" s="150" t="s">
        <v>154</v>
      </c>
      <c r="H143" s="151">
        <v>18.78</v>
      </c>
      <c r="I143" s="152"/>
      <c r="L143" s="148"/>
      <c r="M143" s="153"/>
      <c r="T143" s="154"/>
      <c r="AT143" s="149" t="s">
        <v>203</v>
      </c>
      <c r="AU143" s="149" t="s">
        <v>86</v>
      </c>
      <c r="AV143" s="12" t="s">
        <v>86</v>
      </c>
      <c r="AW143" s="12" t="s">
        <v>37</v>
      </c>
      <c r="AX143" s="12" t="s">
        <v>76</v>
      </c>
      <c r="AY143" s="149" t="s">
        <v>192</v>
      </c>
    </row>
    <row r="144" spans="2:51" s="12" customFormat="1" ht="12">
      <c r="B144" s="148"/>
      <c r="D144" s="142" t="s">
        <v>203</v>
      </c>
      <c r="E144" s="149" t="s">
        <v>19</v>
      </c>
      <c r="F144" s="150" t="s">
        <v>275</v>
      </c>
      <c r="H144" s="151">
        <v>-2.209</v>
      </c>
      <c r="I144" s="152"/>
      <c r="L144" s="148"/>
      <c r="M144" s="153"/>
      <c r="T144" s="154"/>
      <c r="AT144" s="149" t="s">
        <v>203</v>
      </c>
      <c r="AU144" s="149" t="s">
        <v>86</v>
      </c>
      <c r="AV144" s="12" t="s">
        <v>86</v>
      </c>
      <c r="AW144" s="12" t="s">
        <v>37</v>
      </c>
      <c r="AX144" s="12" t="s">
        <v>76</v>
      </c>
      <c r="AY144" s="149" t="s">
        <v>192</v>
      </c>
    </row>
    <row r="145" spans="2:51" s="12" customFormat="1" ht="12">
      <c r="B145" s="148"/>
      <c r="D145" s="142" t="s">
        <v>203</v>
      </c>
      <c r="E145" s="149" t="s">
        <v>19</v>
      </c>
      <c r="F145" s="150" t="s">
        <v>276</v>
      </c>
      <c r="H145" s="151">
        <v>-0.177</v>
      </c>
      <c r="I145" s="152"/>
      <c r="L145" s="148"/>
      <c r="M145" s="153"/>
      <c r="T145" s="154"/>
      <c r="AT145" s="149" t="s">
        <v>203</v>
      </c>
      <c r="AU145" s="149" t="s">
        <v>86</v>
      </c>
      <c r="AV145" s="12" t="s">
        <v>86</v>
      </c>
      <c r="AW145" s="12" t="s">
        <v>37</v>
      </c>
      <c r="AX145" s="12" t="s">
        <v>76</v>
      </c>
      <c r="AY145" s="149" t="s">
        <v>192</v>
      </c>
    </row>
    <row r="146" spans="2:51" s="12" customFormat="1" ht="12">
      <c r="B146" s="148"/>
      <c r="D146" s="142" t="s">
        <v>203</v>
      </c>
      <c r="E146" s="149" t="s">
        <v>19</v>
      </c>
      <c r="F146" s="150" t="s">
        <v>277</v>
      </c>
      <c r="H146" s="151">
        <v>-0.369</v>
      </c>
      <c r="I146" s="152"/>
      <c r="L146" s="148"/>
      <c r="M146" s="153"/>
      <c r="T146" s="154"/>
      <c r="AT146" s="149" t="s">
        <v>203</v>
      </c>
      <c r="AU146" s="149" t="s">
        <v>86</v>
      </c>
      <c r="AV146" s="12" t="s">
        <v>86</v>
      </c>
      <c r="AW146" s="12" t="s">
        <v>37</v>
      </c>
      <c r="AX146" s="12" t="s">
        <v>76</v>
      </c>
      <c r="AY146" s="149" t="s">
        <v>192</v>
      </c>
    </row>
    <row r="147" spans="2:51" s="12" customFormat="1" ht="12">
      <c r="B147" s="148"/>
      <c r="D147" s="142" t="s">
        <v>203</v>
      </c>
      <c r="E147" s="149" t="s">
        <v>19</v>
      </c>
      <c r="F147" s="150" t="s">
        <v>278</v>
      </c>
      <c r="H147" s="151">
        <v>-0.349</v>
      </c>
      <c r="I147" s="152"/>
      <c r="L147" s="148"/>
      <c r="M147" s="153"/>
      <c r="T147" s="154"/>
      <c r="AT147" s="149" t="s">
        <v>203</v>
      </c>
      <c r="AU147" s="149" t="s">
        <v>86</v>
      </c>
      <c r="AV147" s="12" t="s">
        <v>86</v>
      </c>
      <c r="AW147" s="12" t="s">
        <v>37</v>
      </c>
      <c r="AX147" s="12" t="s">
        <v>76</v>
      </c>
      <c r="AY147" s="149" t="s">
        <v>192</v>
      </c>
    </row>
    <row r="148" spans="2:51" s="12" customFormat="1" ht="12">
      <c r="B148" s="148"/>
      <c r="D148" s="142" t="s">
        <v>203</v>
      </c>
      <c r="E148" s="149" t="s">
        <v>19</v>
      </c>
      <c r="F148" s="150" t="s">
        <v>279</v>
      </c>
      <c r="H148" s="151">
        <v>-0.9</v>
      </c>
      <c r="I148" s="152"/>
      <c r="L148" s="148"/>
      <c r="M148" s="153"/>
      <c r="T148" s="154"/>
      <c r="AT148" s="149" t="s">
        <v>203</v>
      </c>
      <c r="AU148" s="149" t="s">
        <v>86</v>
      </c>
      <c r="AV148" s="12" t="s">
        <v>86</v>
      </c>
      <c r="AW148" s="12" t="s">
        <v>37</v>
      </c>
      <c r="AX148" s="12" t="s">
        <v>76</v>
      </c>
      <c r="AY148" s="149" t="s">
        <v>192</v>
      </c>
    </row>
    <row r="149" spans="2:51" s="13" customFormat="1" ht="12">
      <c r="B149" s="155"/>
      <c r="D149" s="142" t="s">
        <v>203</v>
      </c>
      <c r="E149" s="156" t="s">
        <v>163</v>
      </c>
      <c r="F149" s="157" t="s">
        <v>206</v>
      </c>
      <c r="H149" s="158">
        <v>14.776</v>
      </c>
      <c r="I149" s="159"/>
      <c r="L149" s="155"/>
      <c r="M149" s="160"/>
      <c r="T149" s="161"/>
      <c r="AT149" s="156" t="s">
        <v>203</v>
      </c>
      <c r="AU149" s="156" t="s">
        <v>86</v>
      </c>
      <c r="AV149" s="13" t="s">
        <v>124</v>
      </c>
      <c r="AW149" s="13" t="s">
        <v>37</v>
      </c>
      <c r="AX149" s="13" t="s">
        <v>84</v>
      </c>
      <c r="AY149" s="156" t="s">
        <v>192</v>
      </c>
    </row>
    <row r="150" spans="2:65" s="1" customFormat="1" ht="16.5" customHeight="1">
      <c r="B150" s="33"/>
      <c r="C150" s="129" t="s">
        <v>280</v>
      </c>
      <c r="D150" s="129" t="s">
        <v>194</v>
      </c>
      <c r="E150" s="130" t="s">
        <v>281</v>
      </c>
      <c r="F150" s="131" t="s">
        <v>282</v>
      </c>
      <c r="G150" s="132" t="s">
        <v>128</v>
      </c>
      <c r="H150" s="133">
        <v>9.053</v>
      </c>
      <c r="I150" s="134"/>
      <c r="J150" s="135">
        <f>ROUND(I150*H150,2)</f>
        <v>0</v>
      </c>
      <c r="K150" s="131" t="s">
        <v>197</v>
      </c>
      <c r="L150" s="33"/>
      <c r="M150" s="136" t="s">
        <v>19</v>
      </c>
      <c r="N150" s="137" t="s">
        <v>47</v>
      </c>
      <c r="P150" s="138">
        <f>O150*H150</f>
        <v>0</v>
      </c>
      <c r="Q150" s="138">
        <v>0</v>
      </c>
      <c r="R150" s="138">
        <f>Q150*H150</f>
        <v>0</v>
      </c>
      <c r="S150" s="138">
        <v>0</v>
      </c>
      <c r="T150" s="139">
        <f>S150*H150</f>
        <v>0</v>
      </c>
      <c r="AR150" s="140" t="s">
        <v>124</v>
      </c>
      <c r="AT150" s="140" t="s">
        <v>194</v>
      </c>
      <c r="AU150" s="140" t="s">
        <v>86</v>
      </c>
      <c r="AY150" s="18" t="s">
        <v>192</v>
      </c>
      <c r="BE150" s="141">
        <f>IF(N150="základní",J150,0)</f>
        <v>0</v>
      </c>
      <c r="BF150" s="141">
        <f>IF(N150="snížená",J150,0)</f>
        <v>0</v>
      </c>
      <c r="BG150" s="141">
        <f>IF(N150="zákl. přenesená",J150,0)</f>
        <v>0</v>
      </c>
      <c r="BH150" s="141">
        <f>IF(N150="sníž. přenesená",J150,0)</f>
        <v>0</v>
      </c>
      <c r="BI150" s="141">
        <f>IF(N150="nulová",J150,0)</f>
        <v>0</v>
      </c>
      <c r="BJ150" s="18" t="s">
        <v>84</v>
      </c>
      <c r="BK150" s="141">
        <f>ROUND(I150*H150,2)</f>
        <v>0</v>
      </c>
      <c r="BL150" s="18" t="s">
        <v>124</v>
      </c>
      <c r="BM150" s="140" t="s">
        <v>283</v>
      </c>
    </row>
    <row r="151" spans="2:47" s="1" customFormat="1" ht="19.5">
      <c r="B151" s="33"/>
      <c r="D151" s="142" t="s">
        <v>199</v>
      </c>
      <c r="F151" s="143" t="s">
        <v>284</v>
      </c>
      <c r="I151" s="144"/>
      <c r="L151" s="33"/>
      <c r="M151" s="145"/>
      <c r="T151" s="54"/>
      <c r="AT151" s="18" t="s">
        <v>199</v>
      </c>
      <c r="AU151" s="18" t="s">
        <v>86</v>
      </c>
    </row>
    <row r="152" spans="2:47" s="1" customFormat="1" ht="12">
      <c r="B152" s="33"/>
      <c r="D152" s="146" t="s">
        <v>201</v>
      </c>
      <c r="F152" s="147" t="s">
        <v>285</v>
      </c>
      <c r="I152" s="144"/>
      <c r="L152" s="33"/>
      <c r="M152" s="145"/>
      <c r="T152" s="54"/>
      <c r="AT152" s="18" t="s">
        <v>201</v>
      </c>
      <c r="AU152" s="18" t="s">
        <v>86</v>
      </c>
    </row>
    <row r="153" spans="2:51" s="14" customFormat="1" ht="12">
      <c r="B153" s="162"/>
      <c r="D153" s="142" t="s">
        <v>203</v>
      </c>
      <c r="E153" s="163" t="s">
        <v>19</v>
      </c>
      <c r="F153" s="164" t="s">
        <v>212</v>
      </c>
      <c r="H153" s="163" t="s">
        <v>19</v>
      </c>
      <c r="I153" s="165"/>
      <c r="L153" s="162"/>
      <c r="M153" s="166"/>
      <c r="T153" s="167"/>
      <c r="AT153" s="163" t="s">
        <v>203</v>
      </c>
      <c r="AU153" s="163" t="s">
        <v>86</v>
      </c>
      <c r="AV153" s="14" t="s">
        <v>84</v>
      </c>
      <c r="AW153" s="14" t="s">
        <v>37</v>
      </c>
      <c r="AX153" s="14" t="s">
        <v>76</v>
      </c>
      <c r="AY153" s="163" t="s">
        <v>192</v>
      </c>
    </row>
    <row r="154" spans="2:51" s="12" customFormat="1" ht="12">
      <c r="B154" s="148"/>
      <c r="D154" s="142" t="s">
        <v>203</v>
      </c>
      <c r="E154" s="149" t="s">
        <v>19</v>
      </c>
      <c r="F154" s="150" t="s">
        <v>286</v>
      </c>
      <c r="H154" s="151">
        <v>8.465</v>
      </c>
      <c r="I154" s="152"/>
      <c r="L154" s="148"/>
      <c r="M154" s="153"/>
      <c r="T154" s="154"/>
      <c r="AT154" s="149" t="s">
        <v>203</v>
      </c>
      <c r="AU154" s="149" t="s">
        <v>86</v>
      </c>
      <c r="AV154" s="12" t="s">
        <v>86</v>
      </c>
      <c r="AW154" s="12" t="s">
        <v>37</v>
      </c>
      <c r="AX154" s="12" t="s">
        <v>76</v>
      </c>
      <c r="AY154" s="149" t="s">
        <v>192</v>
      </c>
    </row>
    <row r="155" spans="2:51" s="12" customFormat="1" ht="12">
      <c r="B155" s="148"/>
      <c r="D155" s="142" t="s">
        <v>203</v>
      </c>
      <c r="E155" s="149" t="s">
        <v>19</v>
      </c>
      <c r="F155" s="150" t="s">
        <v>287</v>
      </c>
      <c r="H155" s="151">
        <v>-0.839</v>
      </c>
      <c r="I155" s="152"/>
      <c r="L155" s="148"/>
      <c r="M155" s="153"/>
      <c r="T155" s="154"/>
      <c r="AT155" s="149" t="s">
        <v>203</v>
      </c>
      <c r="AU155" s="149" t="s">
        <v>86</v>
      </c>
      <c r="AV155" s="12" t="s">
        <v>86</v>
      </c>
      <c r="AW155" s="12" t="s">
        <v>37</v>
      </c>
      <c r="AX155" s="12" t="s">
        <v>76</v>
      </c>
      <c r="AY155" s="149" t="s">
        <v>192</v>
      </c>
    </row>
    <row r="156" spans="2:51" s="12" customFormat="1" ht="12">
      <c r="B156" s="148"/>
      <c r="D156" s="142" t="s">
        <v>203</v>
      </c>
      <c r="E156" s="149" t="s">
        <v>19</v>
      </c>
      <c r="F156" s="150" t="s">
        <v>288</v>
      </c>
      <c r="H156" s="151">
        <v>1.661</v>
      </c>
      <c r="I156" s="152"/>
      <c r="L156" s="148"/>
      <c r="M156" s="153"/>
      <c r="T156" s="154"/>
      <c r="AT156" s="149" t="s">
        <v>203</v>
      </c>
      <c r="AU156" s="149" t="s">
        <v>86</v>
      </c>
      <c r="AV156" s="12" t="s">
        <v>86</v>
      </c>
      <c r="AW156" s="12" t="s">
        <v>37</v>
      </c>
      <c r="AX156" s="12" t="s">
        <v>76</v>
      </c>
      <c r="AY156" s="149" t="s">
        <v>192</v>
      </c>
    </row>
    <row r="157" spans="2:51" s="12" customFormat="1" ht="12">
      <c r="B157" s="148"/>
      <c r="D157" s="142" t="s">
        <v>203</v>
      </c>
      <c r="E157" s="149" t="s">
        <v>19</v>
      </c>
      <c r="F157" s="150" t="s">
        <v>289</v>
      </c>
      <c r="H157" s="151">
        <v>-0.234</v>
      </c>
      <c r="I157" s="152"/>
      <c r="L157" s="148"/>
      <c r="M157" s="153"/>
      <c r="T157" s="154"/>
      <c r="AT157" s="149" t="s">
        <v>203</v>
      </c>
      <c r="AU157" s="149" t="s">
        <v>86</v>
      </c>
      <c r="AV157" s="12" t="s">
        <v>86</v>
      </c>
      <c r="AW157" s="12" t="s">
        <v>37</v>
      </c>
      <c r="AX157" s="12" t="s">
        <v>76</v>
      </c>
      <c r="AY157" s="149" t="s">
        <v>192</v>
      </c>
    </row>
    <row r="158" spans="2:51" s="13" customFormat="1" ht="12">
      <c r="B158" s="155"/>
      <c r="D158" s="142" t="s">
        <v>203</v>
      </c>
      <c r="E158" s="156" t="s">
        <v>130</v>
      </c>
      <c r="F158" s="157" t="s">
        <v>206</v>
      </c>
      <c r="H158" s="158">
        <v>9.053</v>
      </c>
      <c r="I158" s="159"/>
      <c r="L158" s="155"/>
      <c r="M158" s="160"/>
      <c r="T158" s="161"/>
      <c r="AT158" s="156" t="s">
        <v>203</v>
      </c>
      <c r="AU158" s="156" t="s">
        <v>86</v>
      </c>
      <c r="AV158" s="13" t="s">
        <v>124</v>
      </c>
      <c r="AW158" s="13" t="s">
        <v>37</v>
      </c>
      <c r="AX158" s="13" t="s">
        <v>84</v>
      </c>
      <c r="AY158" s="156" t="s">
        <v>192</v>
      </c>
    </row>
    <row r="159" spans="2:65" s="1" customFormat="1" ht="16.5" customHeight="1">
      <c r="B159" s="33"/>
      <c r="C159" s="168" t="s">
        <v>290</v>
      </c>
      <c r="D159" s="168" t="s">
        <v>291</v>
      </c>
      <c r="E159" s="169" t="s">
        <v>292</v>
      </c>
      <c r="F159" s="170" t="s">
        <v>293</v>
      </c>
      <c r="G159" s="171" t="s">
        <v>119</v>
      </c>
      <c r="H159" s="172">
        <v>17.11</v>
      </c>
      <c r="I159" s="173"/>
      <c r="J159" s="174">
        <f>ROUND(I159*H159,2)</f>
        <v>0</v>
      </c>
      <c r="K159" s="170" t="s">
        <v>197</v>
      </c>
      <c r="L159" s="175"/>
      <c r="M159" s="176" t="s">
        <v>19</v>
      </c>
      <c r="N159" s="177" t="s">
        <v>47</v>
      </c>
      <c r="P159" s="138">
        <f>O159*H159</f>
        <v>0</v>
      </c>
      <c r="Q159" s="138">
        <v>0</v>
      </c>
      <c r="R159" s="138">
        <f>Q159*H159</f>
        <v>0</v>
      </c>
      <c r="S159" s="138">
        <v>0</v>
      </c>
      <c r="T159" s="139">
        <f>S159*H159</f>
        <v>0</v>
      </c>
      <c r="AR159" s="140" t="s">
        <v>248</v>
      </c>
      <c r="AT159" s="140" t="s">
        <v>291</v>
      </c>
      <c r="AU159" s="140" t="s">
        <v>86</v>
      </c>
      <c r="AY159" s="18" t="s">
        <v>192</v>
      </c>
      <c r="BE159" s="141">
        <f>IF(N159="základní",J159,0)</f>
        <v>0</v>
      </c>
      <c r="BF159" s="141">
        <f>IF(N159="snížená",J159,0)</f>
        <v>0</v>
      </c>
      <c r="BG159" s="141">
        <f>IF(N159="zákl. přenesená",J159,0)</f>
        <v>0</v>
      </c>
      <c r="BH159" s="141">
        <f>IF(N159="sníž. přenesená",J159,0)</f>
        <v>0</v>
      </c>
      <c r="BI159" s="141">
        <f>IF(N159="nulová",J159,0)</f>
        <v>0</v>
      </c>
      <c r="BJ159" s="18" t="s">
        <v>84</v>
      </c>
      <c r="BK159" s="141">
        <f>ROUND(I159*H159,2)</f>
        <v>0</v>
      </c>
      <c r="BL159" s="18" t="s">
        <v>124</v>
      </c>
      <c r="BM159" s="140" t="s">
        <v>294</v>
      </c>
    </row>
    <row r="160" spans="2:47" s="1" customFormat="1" ht="12">
      <c r="B160" s="33"/>
      <c r="D160" s="142" t="s">
        <v>199</v>
      </c>
      <c r="F160" s="143" t="s">
        <v>293</v>
      </c>
      <c r="I160" s="144"/>
      <c r="L160" s="33"/>
      <c r="M160" s="145"/>
      <c r="T160" s="54"/>
      <c r="AT160" s="18" t="s">
        <v>199</v>
      </c>
      <c r="AU160" s="18" t="s">
        <v>86</v>
      </c>
    </row>
    <row r="161" spans="2:47" s="1" customFormat="1" ht="29.25">
      <c r="B161" s="33"/>
      <c r="D161" s="142" t="s">
        <v>295</v>
      </c>
      <c r="F161" s="178" t="s">
        <v>296</v>
      </c>
      <c r="I161" s="144"/>
      <c r="L161" s="33"/>
      <c r="M161" s="145"/>
      <c r="T161" s="54"/>
      <c r="AT161" s="18" t="s">
        <v>295</v>
      </c>
      <c r="AU161" s="18" t="s">
        <v>86</v>
      </c>
    </row>
    <row r="162" spans="2:51" s="12" customFormat="1" ht="12">
      <c r="B162" s="148"/>
      <c r="D162" s="142" t="s">
        <v>203</v>
      </c>
      <c r="E162" s="149" t="s">
        <v>19</v>
      </c>
      <c r="F162" s="150" t="s">
        <v>297</v>
      </c>
      <c r="H162" s="151">
        <v>17.11</v>
      </c>
      <c r="I162" s="152"/>
      <c r="L162" s="148"/>
      <c r="M162" s="153"/>
      <c r="T162" s="154"/>
      <c r="AT162" s="149" t="s">
        <v>203</v>
      </c>
      <c r="AU162" s="149" t="s">
        <v>86</v>
      </c>
      <c r="AV162" s="12" t="s">
        <v>86</v>
      </c>
      <c r="AW162" s="12" t="s">
        <v>37</v>
      </c>
      <c r="AX162" s="12" t="s">
        <v>84</v>
      </c>
      <c r="AY162" s="149" t="s">
        <v>192</v>
      </c>
    </row>
    <row r="163" spans="2:65" s="1" customFormat="1" ht="21.75" customHeight="1">
      <c r="B163" s="33"/>
      <c r="C163" s="129" t="s">
        <v>298</v>
      </c>
      <c r="D163" s="129" t="s">
        <v>194</v>
      </c>
      <c r="E163" s="130" t="s">
        <v>299</v>
      </c>
      <c r="F163" s="131" t="s">
        <v>300</v>
      </c>
      <c r="G163" s="132" t="s">
        <v>123</v>
      </c>
      <c r="H163" s="133">
        <v>116</v>
      </c>
      <c r="I163" s="134"/>
      <c r="J163" s="135">
        <f>ROUND(I163*H163,2)</f>
        <v>0</v>
      </c>
      <c r="K163" s="131" t="s">
        <v>197</v>
      </c>
      <c r="L163" s="33"/>
      <c r="M163" s="136" t="s">
        <v>19</v>
      </c>
      <c r="N163" s="137" t="s">
        <v>47</v>
      </c>
      <c r="P163" s="138">
        <f>O163*H163</f>
        <v>0</v>
      </c>
      <c r="Q163" s="138">
        <v>0</v>
      </c>
      <c r="R163" s="138">
        <f>Q163*H163</f>
        <v>0</v>
      </c>
      <c r="S163" s="138">
        <v>0</v>
      </c>
      <c r="T163" s="139">
        <f>S163*H163</f>
        <v>0</v>
      </c>
      <c r="AR163" s="140" t="s">
        <v>124</v>
      </c>
      <c r="AT163" s="140" t="s">
        <v>194</v>
      </c>
      <c r="AU163" s="140" t="s">
        <v>86</v>
      </c>
      <c r="AY163" s="18" t="s">
        <v>192</v>
      </c>
      <c r="BE163" s="141">
        <f>IF(N163="základní",J163,0)</f>
        <v>0</v>
      </c>
      <c r="BF163" s="141">
        <f>IF(N163="snížená",J163,0)</f>
        <v>0</v>
      </c>
      <c r="BG163" s="141">
        <f>IF(N163="zákl. přenesená",J163,0)</f>
        <v>0</v>
      </c>
      <c r="BH163" s="141">
        <f>IF(N163="sníž. přenesená",J163,0)</f>
        <v>0</v>
      </c>
      <c r="BI163" s="141">
        <f>IF(N163="nulová",J163,0)</f>
        <v>0</v>
      </c>
      <c r="BJ163" s="18" t="s">
        <v>84</v>
      </c>
      <c r="BK163" s="141">
        <f>ROUND(I163*H163,2)</f>
        <v>0</v>
      </c>
      <c r="BL163" s="18" t="s">
        <v>124</v>
      </c>
      <c r="BM163" s="140" t="s">
        <v>301</v>
      </c>
    </row>
    <row r="164" spans="2:47" s="1" customFormat="1" ht="19.5">
      <c r="B164" s="33"/>
      <c r="D164" s="142" t="s">
        <v>199</v>
      </c>
      <c r="F164" s="143" t="s">
        <v>302</v>
      </c>
      <c r="I164" s="144"/>
      <c r="L164" s="33"/>
      <c r="M164" s="145"/>
      <c r="T164" s="54"/>
      <c r="AT164" s="18" t="s">
        <v>199</v>
      </c>
      <c r="AU164" s="18" t="s">
        <v>86</v>
      </c>
    </row>
    <row r="165" spans="2:47" s="1" customFormat="1" ht="12">
      <c r="B165" s="33"/>
      <c r="D165" s="146" t="s">
        <v>201</v>
      </c>
      <c r="F165" s="147" t="s">
        <v>303</v>
      </c>
      <c r="I165" s="144"/>
      <c r="L165" s="33"/>
      <c r="M165" s="145"/>
      <c r="T165" s="54"/>
      <c r="AT165" s="18" t="s">
        <v>201</v>
      </c>
      <c r="AU165" s="18" t="s">
        <v>86</v>
      </c>
    </row>
    <row r="166" spans="2:51" s="14" customFormat="1" ht="12">
      <c r="B166" s="162"/>
      <c r="D166" s="142" t="s">
        <v>203</v>
      </c>
      <c r="E166" s="163" t="s">
        <v>19</v>
      </c>
      <c r="F166" s="164" t="s">
        <v>212</v>
      </c>
      <c r="H166" s="163" t="s">
        <v>19</v>
      </c>
      <c r="I166" s="165"/>
      <c r="L166" s="162"/>
      <c r="M166" s="166"/>
      <c r="T166" s="167"/>
      <c r="AT166" s="163" t="s">
        <v>203</v>
      </c>
      <c r="AU166" s="163" t="s">
        <v>86</v>
      </c>
      <c r="AV166" s="14" t="s">
        <v>84</v>
      </c>
      <c r="AW166" s="14" t="s">
        <v>37</v>
      </c>
      <c r="AX166" s="14" t="s">
        <v>76</v>
      </c>
      <c r="AY166" s="163" t="s">
        <v>192</v>
      </c>
    </row>
    <row r="167" spans="2:51" s="12" customFormat="1" ht="12">
      <c r="B167" s="148"/>
      <c r="D167" s="142" t="s">
        <v>203</v>
      </c>
      <c r="E167" s="149" t="s">
        <v>19</v>
      </c>
      <c r="F167" s="150" t="s">
        <v>304</v>
      </c>
      <c r="H167" s="151">
        <v>42.9</v>
      </c>
      <c r="I167" s="152"/>
      <c r="L167" s="148"/>
      <c r="M167" s="153"/>
      <c r="T167" s="154"/>
      <c r="AT167" s="149" t="s">
        <v>203</v>
      </c>
      <c r="AU167" s="149" t="s">
        <v>86</v>
      </c>
      <c r="AV167" s="12" t="s">
        <v>86</v>
      </c>
      <c r="AW167" s="12" t="s">
        <v>37</v>
      </c>
      <c r="AX167" s="12" t="s">
        <v>76</v>
      </c>
      <c r="AY167" s="149" t="s">
        <v>192</v>
      </c>
    </row>
    <row r="168" spans="2:51" s="12" customFormat="1" ht="12">
      <c r="B168" s="148"/>
      <c r="D168" s="142" t="s">
        <v>203</v>
      </c>
      <c r="E168" s="149" t="s">
        <v>19</v>
      </c>
      <c r="F168" s="150" t="s">
        <v>305</v>
      </c>
      <c r="H168" s="151">
        <v>73.1</v>
      </c>
      <c r="I168" s="152"/>
      <c r="L168" s="148"/>
      <c r="M168" s="153"/>
      <c r="T168" s="154"/>
      <c r="AT168" s="149" t="s">
        <v>203</v>
      </c>
      <c r="AU168" s="149" t="s">
        <v>86</v>
      </c>
      <c r="AV168" s="12" t="s">
        <v>86</v>
      </c>
      <c r="AW168" s="12" t="s">
        <v>37</v>
      </c>
      <c r="AX168" s="12" t="s">
        <v>76</v>
      </c>
      <c r="AY168" s="149" t="s">
        <v>192</v>
      </c>
    </row>
    <row r="169" spans="2:51" s="13" customFormat="1" ht="12">
      <c r="B169" s="155"/>
      <c r="D169" s="142" t="s">
        <v>203</v>
      </c>
      <c r="E169" s="156" t="s">
        <v>136</v>
      </c>
      <c r="F169" s="157" t="s">
        <v>206</v>
      </c>
      <c r="H169" s="158">
        <v>116</v>
      </c>
      <c r="I169" s="159"/>
      <c r="L169" s="155"/>
      <c r="M169" s="160"/>
      <c r="T169" s="161"/>
      <c r="AT169" s="156" t="s">
        <v>203</v>
      </c>
      <c r="AU169" s="156" t="s">
        <v>86</v>
      </c>
      <c r="AV169" s="13" t="s">
        <v>124</v>
      </c>
      <c r="AW169" s="13" t="s">
        <v>37</v>
      </c>
      <c r="AX169" s="13" t="s">
        <v>84</v>
      </c>
      <c r="AY169" s="156" t="s">
        <v>192</v>
      </c>
    </row>
    <row r="170" spans="2:65" s="1" customFormat="1" ht="16.5" customHeight="1">
      <c r="B170" s="33"/>
      <c r="C170" s="129" t="s">
        <v>8</v>
      </c>
      <c r="D170" s="129" t="s">
        <v>194</v>
      </c>
      <c r="E170" s="130" t="s">
        <v>306</v>
      </c>
      <c r="F170" s="131" t="s">
        <v>307</v>
      </c>
      <c r="G170" s="132" t="s">
        <v>123</v>
      </c>
      <c r="H170" s="133">
        <v>116</v>
      </c>
      <c r="I170" s="134"/>
      <c r="J170" s="135">
        <f>ROUND(I170*H170,2)</f>
        <v>0</v>
      </c>
      <c r="K170" s="131" t="s">
        <v>197</v>
      </c>
      <c r="L170" s="33"/>
      <c r="M170" s="136" t="s">
        <v>19</v>
      </c>
      <c r="N170" s="137" t="s">
        <v>47</v>
      </c>
      <c r="P170" s="138">
        <f>O170*H170</f>
        <v>0</v>
      </c>
      <c r="Q170" s="138">
        <v>0</v>
      </c>
      <c r="R170" s="138">
        <f>Q170*H170</f>
        <v>0</v>
      </c>
      <c r="S170" s="138">
        <v>0</v>
      </c>
      <c r="T170" s="139">
        <f>S170*H170</f>
        <v>0</v>
      </c>
      <c r="AR170" s="140" t="s">
        <v>124</v>
      </c>
      <c r="AT170" s="140" t="s">
        <v>194</v>
      </c>
      <c r="AU170" s="140" t="s">
        <v>86</v>
      </c>
      <c r="AY170" s="18" t="s">
        <v>192</v>
      </c>
      <c r="BE170" s="141">
        <f>IF(N170="základní",J170,0)</f>
        <v>0</v>
      </c>
      <c r="BF170" s="141">
        <f>IF(N170="snížená",J170,0)</f>
        <v>0</v>
      </c>
      <c r="BG170" s="141">
        <f>IF(N170="zákl. přenesená",J170,0)</f>
        <v>0</v>
      </c>
      <c r="BH170" s="141">
        <f>IF(N170="sníž. přenesená",J170,0)</f>
        <v>0</v>
      </c>
      <c r="BI170" s="141">
        <f>IF(N170="nulová",J170,0)</f>
        <v>0</v>
      </c>
      <c r="BJ170" s="18" t="s">
        <v>84</v>
      </c>
      <c r="BK170" s="141">
        <f>ROUND(I170*H170,2)</f>
        <v>0</v>
      </c>
      <c r="BL170" s="18" t="s">
        <v>124</v>
      </c>
      <c r="BM170" s="140" t="s">
        <v>308</v>
      </c>
    </row>
    <row r="171" spans="2:47" s="1" customFormat="1" ht="12">
      <c r="B171" s="33"/>
      <c r="D171" s="142" t="s">
        <v>199</v>
      </c>
      <c r="F171" s="143" t="s">
        <v>309</v>
      </c>
      <c r="I171" s="144"/>
      <c r="L171" s="33"/>
      <c r="M171" s="145"/>
      <c r="T171" s="54"/>
      <c r="AT171" s="18" t="s">
        <v>199</v>
      </c>
      <c r="AU171" s="18" t="s">
        <v>86</v>
      </c>
    </row>
    <row r="172" spans="2:47" s="1" customFormat="1" ht="12">
      <c r="B172" s="33"/>
      <c r="D172" s="146" t="s">
        <v>201</v>
      </c>
      <c r="F172" s="147" t="s">
        <v>310</v>
      </c>
      <c r="I172" s="144"/>
      <c r="L172" s="33"/>
      <c r="M172" s="145"/>
      <c r="T172" s="54"/>
      <c r="AT172" s="18" t="s">
        <v>201</v>
      </c>
      <c r="AU172" s="18" t="s">
        <v>86</v>
      </c>
    </row>
    <row r="173" spans="2:47" s="1" customFormat="1" ht="19.5">
      <c r="B173" s="33"/>
      <c r="D173" s="142" t="s">
        <v>295</v>
      </c>
      <c r="F173" s="178" t="s">
        <v>311</v>
      </c>
      <c r="I173" s="144"/>
      <c r="L173" s="33"/>
      <c r="M173" s="145"/>
      <c r="T173" s="54"/>
      <c r="AT173" s="18" t="s">
        <v>295</v>
      </c>
      <c r="AU173" s="18" t="s">
        <v>86</v>
      </c>
    </row>
    <row r="174" spans="2:51" s="12" customFormat="1" ht="12">
      <c r="B174" s="148"/>
      <c r="D174" s="142" t="s">
        <v>203</v>
      </c>
      <c r="E174" s="149" t="s">
        <v>19</v>
      </c>
      <c r="F174" s="150" t="s">
        <v>136</v>
      </c>
      <c r="H174" s="151">
        <v>116</v>
      </c>
      <c r="I174" s="152"/>
      <c r="L174" s="148"/>
      <c r="M174" s="153"/>
      <c r="T174" s="154"/>
      <c r="AT174" s="149" t="s">
        <v>203</v>
      </c>
      <c r="AU174" s="149" t="s">
        <v>86</v>
      </c>
      <c r="AV174" s="12" t="s">
        <v>86</v>
      </c>
      <c r="AW174" s="12" t="s">
        <v>37</v>
      </c>
      <c r="AX174" s="12" t="s">
        <v>84</v>
      </c>
      <c r="AY174" s="149" t="s">
        <v>192</v>
      </c>
    </row>
    <row r="175" spans="2:65" s="1" customFormat="1" ht="16.5" customHeight="1">
      <c r="B175" s="33"/>
      <c r="C175" s="168" t="s">
        <v>312</v>
      </c>
      <c r="D175" s="168" t="s">
        <v>291</v>
      </c>
      <c r="E175" s="169" t="s">
        <v>313</v>
      </c>
      <c r="F175" s="170" t="s">
        <v>314</v>
      </c>
      <c r="G175" s="171" t="s">
        <v>315</v>
      </c>
      <c r="H175" s="172">
        <v>0.464</v>
      </c>
      <c r="I175" s="173"/>
      <c r="J175" s="174">
        <f>ROUND(I175*H175,2)</f>
        <v>0</v>
      </c>
      <c r="K175" s="170" t="s">
        <v>19</v>
      </c>
      <c r="L175" s="175"/>
      <c r="M175" s="176" t="s">
        <v>19</v>
      </c>
      <c r="N175" s="177" t="s">
        <v>47</v>
      </c>
      <c r="P175" s="138">
        <f>O175*H175</f>
        <v>0</v>
      </c>
      <c r="Q175" s="138">
        <v>0.001</v>
      </c>
      <c r="R175" s="138">
        <f>Q175*H175</f>
        <v>0.00046400000000000006</v>
      </c>
      <c r="S175" s="138">
        <v>0</v>
      </c>
      <c r="T175" s="139">
        <f>S175*H175</f>
        <v>0</v>
      </c>
      <c r="AR175" s="140" t="s">
        <v>248</v>
      </c>
      <c r="AT175" s="140" t="s">
        <v>291</v>
      </c>
      <c r="AU175" s="140" t="s">
        <v>86</v>
      </c>
      <c r="AY175" s="18" t="s">
        <v>192</v>
      </c>
      <c r="BE175" s="141">
        <f>IF(N175="základní",J175,0)</f>
        <v>0</v>
      </c>
      <c r="BF175" s="141">
        <f>IF(N175="snížená",J175,0)</f>
        <v>0</v>
      </c>
      <c r="BG175" s="141">
        <f>IF(N175="zákl. přenesená",J175,0)</f>
        <v>0</v>
      </c>
      <c r="BH175" s="141">
        <f>IF(N175="sníž. přenesená",J175,0)</f>
        <v>0</v>
      </c>
      <c r="BI175" s="141">
        <f>IF(N175="nulová",J175,0)</f>
        <v>0</v>
      </c>
      <c r="BJ175" s="18" t="s">
        <v>84</v>
      </c>
      <c r="BK175" s="141">
        <f>ROUND(I175*H175,2)</f>
        <v>0</v>
      </c>
      <c r="BL175" s="18" t="s">
        <v>124</v>
      </c>
      <c r="BM175" s="140" t="s">
        <v>316</v>
      </c>
    </row>
    <row r="176" spans="2:47" s="1" customFormat="1" ht="12">
      <c r="B176" s="33"/>
      <c r="D176" s="142" t="s">
        <v>199</v>
      </c>
      <c r="F176" s="143" t="s">
        <v>314</v>
      </c>
      <c r="I176" s="144"/>
      <c r="L176" s="33"/>
      <c r="M176" s="145"/>
      <c r="T176" s="54"/>
      <c r="AT176" s="18" t="s">
        <v>199</v>
      </c>
      <c r="AU176" s="18" t="s">
        <v>86</v>
      </c>
    </row>
    <row r="177" spans="2:47" s="1" customFormat="1" ht="29.25">
      <c r="B177" s="33"/>
      <c r="D177" s="142" t="s">
        <v>295</v>
      </c>
      <c r="F177" s="178" t="s">
        <v>317</v>
      </c>
      <c r="I177" s="144"/>
      <c r="L177" s="33"/>
      <c r="M177" s="145"/>
      <c r="T177" s="54"/>
      <c r="AT177" s="18" t="s">
        <v>295</v>
      </c>
      <c r="AU177" s="18" t="s">
        <v>86</v>
      </c>
    </row>
    <row r="178" spans="2:51" s="12" customFormat="1" ht="12">
      <c r="B178" s="148"/>
      <c r="D178" s="142" t="s">
        <v>203</v>
      </c>
      <c r="E178" s="149" t="s">
        <v>19</v>
      </c>
      <c r="F178" s="150" t="s">
        <v>318</v>
      </c>
      <c r="H178" s="151">
        <v>0.464</v>
      </c>
      <c r="I178" s="152"/>
      <c r="L178" s="148"/>
      <c r="M178" s="153"/>
      <c r="T178" s="154"/>
      <c r="AT178" s="149" t="s">
        <v>203</v>
      </c>
      <c r="AU178" s="149" t="s">
        <v>86</v>
      </c>
      <c r="AV178" s="12" t="s">
        <v>86</v>
      </c>
      <c r="AW178" s="12" t="s">
        <v>37</v>
      </c>
      <c r="AX178" s="12" t="s">
        <v>84</v>
      </c>
      <c r="AY178" s="149" t="s">
        <v>192</v>
      </c>
    </row>
    <row r="179" spans="2:65" s="1" customFormat="1" ht="16.5" customHeight="1">
      <c r="B179" s="33"/>
      <c r="C179" s="129" t="s">
        <v>319</v>
      </c>
      <c r="D179" s="129" t="s">
        <v>194</v>
      </c>
      <c r="E179" s="130" t="s">
        <v>320</v>
      </c>
      <c r="F179" s="131" t="s">
        <v>321</v>
      </c>
      <c r="G179" s="132" t="s">
        <v>123</v>
      </c>
      <c r="H179" s="133">
        <v>335.92</v>
      </c>
      <c r="I179" s="134"/>
      <c r="J179" s="135">
        <f>ROUND(I179*H179,2)</f>
        <v>0</v>
      </c>
      <c r="K179" s="131" t="s">
        <v>197</v>
      </c>
      <c r="L179" s="33"/>
      <c r="M179" s="136" t="s">
        <v>19</v>
      </c>
      <c r="N179" s="137" t="s">
        <v>47</v>
      </c>
      <c r="P179" s="138">
        <f>O179*H179</f>
        <v>0</v>
      </c>
      <c r="Q179" s="138">
        <v>0</v>
      </c>
      <c r="R179" s="138">
        <f>Q179*H179</f>
        <v>0</v>
      </c>
      <c r="S179" s="138">
        <v>0</v>
      </c>
      <c r="T179" s="139">
        <f>S179*H179</f>
        <v>0</v>
      </c>
      <c r="AR179" s="140" t="s">
        <v>124</v>
      </c>
      <c r="AT179" s="140" t="s">
        <v>194</v>
      </c>
      <c r="AU179" s="140" t="s">
        <v>86</v>
      </c>
      <c r="AY179" s="18" t="s">
        <v>192</v>
      </c>
      <c r="BE179" s="141">
        <f>IF(N179="základní",J179,0)</f>
        <v>0</v>
      </c>
      <c r="BF179" s="141">
        <f>IF(N179="snížená",J179,0)</f>
        <v>0</v>
      </c>
      <c r="BG179" s="141">
        <f>IF(N179="zákl. přenesená",J179,0)</f>
        <v>0</v>
      </c>
      <c r="BH179" s="141">
        <f>IF(N179="sníž. přenesená",J179,0)</f>
        <v>0</v>
      </c>
      <c r="BI179" s="141">
        <f>IF(N179="nulová",J179,0)</f>
        <v>0</v>
      </c>
      <c r="BJ179" s="18" t="s">
        <v>84</v>
      </c>
      <c r="BK179" s="141">
        <f>ROUND(I179*H179,2)</f>
        <v>0</v>
      </c>
      <c r="BL179" s="18" t="s">
        <v>124</v>
      </c>
      <c r="BM179" s="140" t="s">
        <v>322</v>
      </c>
    </row>
    <row r="180" spans="2:47" s="1" customFormat="1" ht="12">
      <c r="B180" s="33"/>
      <c r="D180" s="142" t="s">
        <v>199</v>
      </c>
      <c r="F180" s="143" t="s">
        <v>323</v>
      </c>
      <c r="I180" s="144"/>
      <c r="L180" s="33"/>
      <c r="M180" s="145"/>
      <c r="T180" s="54"/>
      <c r="AT180" s="18" t="s">
        <v>199</v>
      </c>
      <c r="AU180" s="18" t="s">
        <v>86</v>
      </c>
    </row>
    <row r="181" spans="2:47" s="1" customFormat="1" ht="12">
      <c r="B181" s="33"/>
      <c r="D181" s="146" t="s">
        <v>201</v>
      </c>
      <c r="F181" s="147" t="s">
        <v>324</v>
      </c>
      <c r="I181" s="144"/>
      <c r="L181" s="33"/>
      <c r="M181" s="145"/>
      <c r="T181" s="54"/>
      <c r="AT181" s="18" t="s">
        <v>201</v>
      </c>
      <c r="AU181" s="18" t="s">
        <v>86</v>
      </c>
    </row>
    <row r="182" spans="2:47" s="1" customFormat="1" ht="19.5">
      <c r="B182" s="33"/>
      <c r="D182" s="142" t="s">
        <v>295</v>
      </c>
      <c r="F182" s="178" t="s">
        <v>311</v>
      </c>
      <c r="I182" s="144"/>
      <c r="L182" s="33"/>
      <c r="M182" s="145"/>
      <c r="T182" s="54"/>
      <c r="AT182" s="18" t="s">
        <v>295</v>
      </c>
      <c r="AU182" s="18" t="s">
        <v>86</v>
      </c>
    </row>
    <row r="183" spans="2:51" s="12" customFormat="1" ht="12">
      <c r="B183" s="148"/>
      <c r="D183" s="142" t="s">
        <v>203</v>
      </c>
      <c r="E183" s="149" t="s">
        <v>19</v>
      </c>
      <c r="F183" s="150" t="s">
        <v>140</v>
      </c>
      <c r="H183" s="151">
        <v>335.92</v>
      </c>
      <c r="I183" s="152"/>
      <c r="L183" s="148"/>
      <c r="M183" s="153"/>
      <c r="T183" s="154"/>
      <c r="AT183" s="149" t="s">
        <v>203</v>
      </c>
      <c r="AU183" s="149" t="s">
        <v>86</v>
      </c>
      <c r="AV183" s="12" t="s">
        <v>86</v>
      </c>
      <c r="AW183" s="12" t="s">
        <v>37</v>
      </c>
      <c r="AX183" s="12" t="s">
        <v>84</v>
      </c>
      <c r="AY183" s="149" t="s">
        <v>192</v>
      </c>
    </row>
    <row r="184" spans="2:65" s="1" customFormat="1" ht="16.5" customHeight="1">
      <c r="B184" s="33"/>
      <c r="C184" s="168" t="s">
        <v>325</v>
      </c>
      <c r="D184" s="168" t="s">
        <v>291</v>
      </c>
      <c r="E184" s="169" t="s">
        <v>313</v>
      </c>
      <c r="F184" s="170" t="s">
        <v>314</v>
      </c>
      <c r="G184" s="171" t="s">
        <v>315</v>
      </c>
      <c r="H184" s="172">
        <v>1.344</v>
      </c>
      <c r="I184" s="173"/>
      <c r="J184" s="174">
        <f>ROUND(I184*H184,2)</f>
        <v>0</v>
      </c>
      <c r="K184" s="170" t="s">
        <v>19</v>
      </c>
      <c r="L184" s="175"/>
      <c r="M184" s="176" t="s">
        <v>19</v>
      </c>
      <c r="N184" s="177" t="s">
        <v>47</v>
      </c>
      <c r="P184" s="138">
        <f>O184*H184</f>
        <v>0</v>
      </c>
      <c r="Q184" s="138">
        <v>0.001</v>
      </c>
      <c r="R184" s="138">
        <f>Q184*H184</f>
        <v>0.0013440000000000001</v>
      </c>
      <c r="S184" s="138">
        <v>0</v>
      </c>
      <c r="T184" s="139">
        <f>S184*H184</f>
        <v>0</v>
      </c>
      <c r="AR184" s="140" t="s">
        <v>248</v>
      </c>
      <c r="AT184" s="140" t="s">
        <v>291</v>
      </c>
      <c r="AU184" s="140" t="s">
        <v>86</v>
      </c>
      <c r="AY184" s="18" t="s">
        <v>192</v>
      </c>
      <c r="BE184" s="141">
        <f>IF(N184="základní",J184,0)</f>
        <v>0</v>
      </c>
      <c r="BF184" s="141">
        <f>IF(N184="snížená",J184,0)</f>
        <v>0</v>
      </c>
      <c r="BG184" s="141">
        <f>IF(N184="zákl. přenesená",J184,0)</f>
        <v>0</v>
      </c>
      <c r="BH184" s="141">
        <f>IF(N184="sníž. přenesená",J184,0)</f>
        <v>0</v>
      </c>
      <c r="BI184" s="141">
        <f>IF(N184="nulová",J184,0)</f>
        <v>0</v>
      </c>
      <c r="BJ184" s="18" t="s">
        <v>84</v>
      </c>
      <c r="BK184" s="141">
        <f>ROUND(I184*H184,2)</f>
        <v>0</v>
      </c>
      <c r="BL184" s="18" t="s">
        <v>124</v>
      </c>
      <c r="BM184" s="140" t="s">
        <v>326</v>
      </c>
    </row>
    <row r="185" spans="2:47" s="1" customFormat="1" ht="12">
      <c r="B185" s="33"/>
      <c r="D185" s="142" t="s">
        <v>199</v>
      </c>
      <c r="F185" s="143" t="s">
        <v>314</v>
      </c>
      <c r="I185" s="144"/>
      <c r="L185" s="33"/>
      <c r="M185" s="145"/>
      <c r="T185" s="54"/>
      <c r="AT185" s="18" t="s">
        <v>199</v>
      </c>
      <c r="AU185" s="18" t="s">
        <v>86</v>
      </c>
    </row>
    <row r="186" spans="2:47" s="1" customFormat="1" ht="29.25">
      <c r="B186" s="33"/>
      <c r="D186" s="142" t="s">
        <v>295</v>
      </c>
      <c r="F186" s="178" t="s">
        <v>317</v>
      </c>
      <c r="I186" s="144"/>
      <c r="L186" s="33"/>
      <c r="M186" s="145"/>
      <c r="T186" s="54"/>
      <c r="AT186" s="18" t="s">
        <v>295</v>
      </c>
      <c r="AU186" s="18" t="s">
        <v>86</v>
      </c>
    </row>
    <row r="187" spans="2:51" s="12" customFormat="1" ht="12">
      <c r="B187" s="148"/>
      <c r="D187" s="142" t="s">
        <v>203</v>
      </c>
      <c r="E187" s="149" t="s">
        <v>19</v>
      </c>
      <c r="F187" s="150" t="s">
        <v>327</v>
      </c>
      <c r="H187" s="151">
        <v>1.344</v>
      </c>
      <c r="I187" s="152"/>
      <c r="L187" s="148"/>
      <c r="M187" s="153"/>
      <c r="T187" s="154"/>
      <c r="AT187" s="149" t="s">
        <v>203</v>
      </c>
      <c r="AU187" s="149" t="s">
        <v>86</v>
      </c>
      <c r="AV187" s="12" t="s">
        <v>86</v>
      </c>
      <c r="AW187" s="12" t="s">
        <v>37</v>
      </c>
      <c r="AX187" s="12" t="s">
        <v>84</v>
      </c>
      <c r="AY187" s="149" t="s">
        <v>192</v>
      </c>
    </row>
    <row r="188" spans="2:65" s="1" customFormat="1" ht="16.5" customHeight="1">
      <c r="B188" s="33"/>
      <c r="C188" s="129" t="s">
        <v>328</v>
      </c>
      <c r="D188" s="129" t="s">
        <v>194</v>
      </c>
      <c r="E188" s="130" t="s">
        <v>329</v>
      </c>
      <c r="F188" s="131" t="s">
        <v>330</v>
      </c>
      <c r="G188" s="132" t="s">
        <v>123</v>
      </c>
      <c r="H188" s="133">
        <v>116</v>
      </c>
      <c r="I188" s="134"/>
      <c r="J188" s="135">
        <f>ROUND(I188*H188,2)</f>
        <v>0</v>
      </c>
      <c r="K188" s="131" t="s">
        <v>197</v>
      </c>
      <c r="L188" s="33"/>
      <c r="M188" s="136" t="s">
        <v>19</v>
      </c>
      <c r="N188" s="137" t="s">
        <v>47</v>
      </c>
      <c r="P188" s="138">
        <f>O188*H188</f>
        <v>0</v>
      </c>
      <c r="Q188" s="138">
        <v>0</v>
      </c>
      <c r="R188" s="138">
        <f>Q188*H188</f>
        <v>0</v>
      </c>
      <c r="S188" s="138">
        <v>0</v>
      </c>
      <c r="T188" s="139">
        <f>S188*H188</f>
        <v>0</v>
      </c>
      <c r="AR188" s="140" t="s">
        <v>124</v>
      </c>
      <c r="AT188" s="140" t="s">
        <v>194</v>
      </c>
      <c r="AU188" s="140" t="s">
        <v>86</v>
      </c>
      <c r="AY188" s="18" t="s">
        <v>192</v>
      </c>
      <c r="BE188" s="141">
        <f>IF(N188="základní",J188,0)</f>
        <v>0</v>
      </c>
      <c r="BF188" s="141">
        <f>IF(N188="snížená",J188,0)</f>
        <v>0</v>
      </c>
      <c r="BG188" s="141">
        <f>IF(N188="zákl. přenesená",J188,0)</f>
        <v>0</v>
      </c>
      <c r="BH188" s="141">
        <f>IF(N188="sníž. přenesená",J188,0)</f>
        <v>0</v>
      </c>
      <c r="BI188" s="141">
        <f>IF(N188="nulová",J188,0)</f>
        <v>0</v>
      </c>
      <c r="BJ188" s="18" t="s">
        <v>84</v>
      </c>
      <c r="BK188" s="141">
        <f>ROUND(I188*H188,2)</f>
        <v>0</v>
      </c>
      <c r="BL188" s="18" t="s">
        <v>124</v>
      </c>
      <c r="BM188" s="140" t="s">
        <v>331</v>
      </c>
    </row>
    <row r="189" spans="2:47" s="1" customFormat="1" ht="12">
      <c r="B189" s="33"/>
      <c r="D189" s="142" t="s">
        <v>199</v>
      </c>
      <c r="F189" s="143" t="s">
        <v>332</v>
      </c>
      <c r="I189" s="144"/>
      <c r="L189" s="33"/>
      <c r="M189" s="145"/>
      <c r="T189" s="54"/>
      <c r="AT189" s="18" t="s">
        <v>199</v>
      </c>
      <c r="AU189" s="18" t="s">
        <v>86</v>
      </c>
    </row>
    <row r="190" spans="2:47" s="1" customFormat="1" ht="12">
      <c r="B190" s="33"/>
      <c r="D190" s="146" t="s">
        <v>201</v>
      </c>
      <c r="F190" s="147" t="s">
        <v>333</v>
      </c>
      <c r="I190" s="144"/>
      <c r="L190" s="33"/>
      <c r="M190" s="145"/>
      <c r="T190" s="54"/>
      <c r="AT190" s="18" t="s">
        <v>201</v>
      </c>
      <c r="AU190" s="18" t="s">
        <v>86</v>
      </c>
    </row>
    <row r="191" spans="2:51" s="12" customFormat="1" ht="12">
      <c r="B191" s="148"/>
      <c r="D191" s="142" t="s">
        <v>203</v>
      </c>
      <c r="E191" s="149" t="s">
        <v>19</v>
      </c>
      <c r="F191" s="150" t="s">
        <v>136</v>
      </c>
      <c r="H191" s="151">
        <v>116</v>
      </c>
      <c r="I191" s="152"/>
      <c r="L191" s="148"/>
      <c r="M191" s="153"/>
      <c r="T191" s="154"/>
      <c r="AT191" s="149" t="s">
        <v>203</v>
      </c>
      <c r="AU191" s="149" t="s">
        <v>86</v>
      </c>
      <c r="AV191" s="12" t="s">
        <v>86</v>
      </c>
      <c r="AW191" s="12" t="s">
        <v>37</v>
      </c>
      <c r="AX191" s="12" t="s">
        <v>84</v>
      </c>
      <c r="AY191" s="149" t="s">
        <v>192</v>
      </c>
    </row>
    <row r="192" spans="2:65" s="1" customFormat="1" ht="16.5" customHeight="1">
      <c r="B192" s="33"/>
      <c r="C192" s="129" t="s">
        <v>334</v>
      </c>
      <c r="D192" s="129" t="s">
        <v>194</v>
      </c>
      <c r="E192" s="130" t="s">
        <v>335</v>
      </c>
      <c r="F192" s="131" t="s">
        <v>336</v>
      </c>
      <c r="G192" s="132" t="s">
        <v>123</v>
      </c>
      <c r="H192" s="133">
        <v>335.92</v>
      </c>
      <c r="I192" s="134"/>
      <c r="J192" s="135">
        <f>ROUND(I192*H192,2)</f>
        <v>0</v>
      </c>
      <c r="K192" s="131" t="s">
        <v>197</v>
      </c>
      <c r="L192" s="33"/>
      <c r="M192" s="136" t="s">
        <v>19</v>
      </c>
      <c r="N192" s="137" t="s">
        <v>47</v>
      </c>
      <c r="P192" s="138">
        <f>O192*H192</f>
        <v>0</v>
      </c>
      <c r="Q192" s="138">
        <v>0</v>
      </c>
      <c r="R192" s="138">
        <f>Q192*H192</f>
        <v>0</v>
      </c>
      <c r="S192" s="138">
        <v>0</v>
      </c>
      <c r="T192" s="139">
        <f>S192*H192</f>
        <v>0</v>
      </c>
      <c r="AR192" s="140" t="s">
        <v>124</v>
      </c>
      <c r="AT192" s="140" t="s">
        <v>194</v>
      </c>
      <c r="AU192" s="140" t="s">
        <v>86</v>
      </c>
      <c r="AY192" s="18" t="s">
        <v>192</v>
      </c>
      <c r="BE192" s="141">
        <f>IF(N192="základní",J192,0)</f>
        <v>0</v>
      </c>
      <c r="BF192" s="141">
        <f>IF(N192="snížená",J192,0)</f>
        <v>0</v>
      </c>
      <c r="BG192" s="141">
        <f>IF(N192="zákl. přenesená",J192,0)</f>
        <v>0</v>
      </c>
      <c r="BH192" s="141">
        <f>IF(N192="sníž. přenesená",J192,0)</f>
        <v>0</v>
      </c>
      <c r="BI192" s="141">
        <f>IF(N192="nulová",J192,0)</f>
        <v>0</v>
      </c>
      <c r="BJ192" s="18" t="s">
        <v>84</v>
      </c>
      <c r="BK192" s="141">
        <f>ROUND(I192*H192,2)</f>
        <v>0</v>
      </c>
      <c r="BL192" s="18" t="s">
        <v>124</v>
      </c>
      <c r="BM192" s="140" t="s">
        <v>337</v>
      </c>
    </row>
    <row r="193" spans="2:47" s="1" customFormat="1" ht="19.5">
      <c r="B193" s="33"/>
      <c r="D193" s="142" t="s">
        <v>199</v>
      </c>
      <c r="F193" s="143" t="s">
        <v>338</v>
      </c>
      <c r="I193" s="144"/>
      <c r="L193" s="33"/>
      <c r="M193" s="145"/>
      <c r="T193" s="54"/>
      <c r="AT193" s="18" t="s">
        <v>199</v>
      </c>
      <c r="AU193" s="18" t="s">
        <v>86</v>
      </c>
    </row>
    <row r="194" spans="2:47" s="1" customFormat="1" ht="12">
      <c r="B194" s="33"/>
      <c r="D194" s="146" t="s">
        <v>201</v>
      </c>
      <c r="F194" s="147" t="s">
        <v>339</v>
      </c>
      <c r="I194" s="144"/>
      <c r="L194" s="33"/>
      <c r="M194" s="145"/>
      <c r="T194" s="54"/>
      <c r="AT194" s="18" t="s">
        <v>201</v>
      </c>
      <c r="AU194" s="18" t="s">
        <v>86</v>
      </c>
    </row>
    <row r="195" spans="2:51" s="12" customFormat="1" ht="12">
      <c r="B195" s="148"/>
      <c r="D195" s="142" t="s">
        <v>203</v>
      </c>
      <c r="E195" s="149" t="s">
        <v>19</v>
      </c>
      <c r="F195" s="150" t="s">
        <v>140</v>
      </c>
      <c r="H195" s="151">
        <v>335.92</v>
      </c>
      <c r="I195" s="152"/>
      <c r="L195" s="148"/>
      <c r="M195" s="153"/>
      <c r="T195" s="154"/>
      <c r="AT195" s="149" t="s">
        <v>203</v>
      </c>
      <c r="AU195" s="149" t="s">
        <v>86</v>
      </c>
      <c r="AV195" s="12" t="s">
        <v>86</v>
      </c>
      <c r="AW195" s="12" t="s">
        <v>37</v>
      </c>
      <c r="AX195" s="12" t="s">
        <v>84</v>
      </c>
      <c r="AY195" s="149" t="s">
        <v>192</v>
      </c>
    </row>
    <row r="196" spans="2:65" s="1" customFormat="1" ht="16.5" customHeight="1">
      <c r="B196" s="33"/>
      <c r="C196" s="129" t="s">
        <v>7</v>
      </c>
      <c r="D196" s="129" t="s">
        <v>194</v>
      </c>
      <c r="E196" s="130" t="s">
        <v>340</v>
      </c>
      <c r="F196" s="131" t="s">
        <v>341</v>
      </c>
      <c r="G196" s="132" t="s">
        <v>123</v>
      </c>
      <c r="H196" s="133">
        <v>335.92</v>
      </c>
      <c r="I196" s="134"/>
      <c r="J196" s="135">
        <f>ROUND(I196*H196,2)</f>
        <v>0</v>
      </c>
      <c r="K196" s="131" t="s">
        <v>197</v>
      </c>
      <c r="L196" s="33"/>
      <c r="M196" s="136" t="s">
        <v>19</v>
      </c>
      <c r="N196" s="137" t="s">
        <v>47</v>
      </c>
      <c r="P196" s="138">
        <f>O196*H196</f>
        <v>0</v>
      </c>
      <c r="Q196" s="138">
        <v>0</v>
      </c>
      <c r="R196" s="138">
        <f>Q196*H196</f>
        <v>0</v>
      </c>
      <c r="S196" s="138">
        <v>0</v>
      </c>
      <c r="T196" s="139">
        <f>S196*H196</f>
        <v>0</v>
      </c>
      <c r="AR196" s="140" t="s">
        <v>124</v>
      </c>
      <c r="AT196" s="140" t="s">
        <v>194</v>
      </c>
      <c r="AU196" s="140" t="s">
        <v>86</v>
      </c>
      <c r="AY196" s="18" t="s">
        <v>192</v>
      </c>
      <c r="BE196" s="141">
        <f>IF(N196="základní",J196,0)</f>
        <v>0</v>
      </c>
      <c r="BF196" s="141">
        <f>IF(N196="snížená",J196,0)</f>
        <v>0</v>
      </c>
      <c r="BG196" s="141">
        <f>IF(N196="zákl. přenesená",J196,0)</f>
        <v>0</v>
      </c>
      <c r="BH196" s="141">
        <f>IF(N196="sníž. přenesená",J196,0)</f>
        <v>0</v>
      </c>
      <c r="BI196" s="141">
        <f>IF(N196="nulová",J196,0)</f>
        <v>0</v>
      </c>
      <c r="BJ196" s="18" t="s">
        <v>84</v>
      </c>
      <c r="BK196" s="141">
        <f>ROUND(I196*H196,2)</f>
        <v>0</v>
      </c>
      <c r="BL196" s="18" t="s">
        <v>124</v>
      </c>
      <c r="BM196" s="140" t="s">
        <v>342</v>
      </c>
    </row>
    <row r="197" spans="2:47" s="1" customFormat="1" ht="12">
      <c r="B197" s="33"/>
      <c r="D197" s="142" t="s">
        <v>199</v>
      </c>
      <c r="F197" s="143" t="s">
        <v>343</v>
      </c>
      <c r="I197" s="144"/>
      <c r="L197" s="33"/>
      <c r="M197" s="145"/>
      <c r="T197" s="54"/>
      <c r="AT197" s="18" t="s">
        <v>199</v>
      </c>
      <c r="AU197" s="18" t="s">
        <v>86</v>
      </c>
    </row>
    <row r="198" spans="2:47" s="1" customFormat="1" ht="12">
      <c r="B198" s="33"/>
      <c r="D198" s="146" t="s">
        <v>201</v>
      </c>
      <c r="F198" s="147" t="s">
        <v>344</v>
      </c>
      <c r="I198" s="144"/>
      <c r="L198" s="33"/>
      <c r="M198" s="145"/>
      <c r="T198" s="54"/>
      <c r="AT198" s="18" t="s">
        <v>201</v>
      </c>
      <c r="AU198" s="18" t="s">
        <v>86</v>
      </c>
    </row>
    <row r="199" spans="2:51" s="14" customFormat="1" ht="12">
      <c r="B199" s="162"/>
      <c r="D199" s="142" t="s">
        <v>203</v>
      </c>
      <c r="E199" s="163" t="s">
        <v>19</v>
      </c>
      <c r="F199" s="164" t="s">
        <v>212</v>
      </c>
      <c r="H199" s="163" t="s">
        <v>19</v>
      </c>
      <c r="I199" s="165"/>
      <c r="L199" s="162"/>
      <c r="M199" s="166"/>
      <c r="T199" s="167"/>
      <c r="AT199" s="163" t="s">
        <v>203</v>
      </c>
      <c r="AU199" s="163" t="s">
        <v>86</v>
      </c>
      <c r="AV199" s="14" t="s">
        <v>84</v>
      </c>
      <c r="AW199" s="14" t="s">
        <v>37</v>
      </c>
      <c r="AX199" s="14" t="s">
        <v>76</v>
      </c>
      <c r="AY199" s="163" t="s">
        <v>192</v>
      </c>
    </row>
    <row r="200" spans="2:51" s="12" customFormat="1" ht="12">
      <c r="B200" s="148"/>
      <c r="D200" s="142" t="s">
        <v>203</v>
      </c>
      <c r="E200" s="149" t="s">
        <v>19</v>
      </c>
      <c r="F200" s="150" t="s">
        <v>345</v>
      </c>
      <c r="H200" s="151">
        <v>335.92</v>
      </c>
      <c r="I200" s="152"/>
      <c r="L200" s="148"/>
      <c r="M200" s="153"/>
      <c r="T200" s="154"/>
      <c r="AT200" s="149" t="s">
        <v>203</v>
      </c>
      <c r="AU200" s="149" t="s">
        <v>86</v>
      </c>
      <c r="AV200" s="12" t="s">
        <v>86</v>
      </c>
      <c r="AW200" s="12" t="s">
        <v>37</v>
      </c>
      <c r="AX200" s="12" t="s">
        <v>76</v>
      </c>
      <c r="AY200" s="149" t="s">
        <v>192</v>
      </c>
    </row>
    <row r="201" spans="2:51" s="13" customFormat="1" ht="12">
      <c r="B201" s="155"/>
      <c r="D201" s="142" t="s">
        <v>203</v>
      </c>
      <c r="E201" s="156" t="s">
        <v>140</v>
      </c>
      <c r="F201" s="157" t="s">
        <v>206</v>
      </c>
      <c r="H201" s="158">
        <v>335.92</v>
      </c>
      <c r="I201" s="159"/>
      <c r="L201" s="155"/>
      <c r="M201" s="160"/>
      <c r="T201" s="161"/>
      <c r="AT201" s="156" t="s">
        <v>203</v>
      </c>
      <c r="AU201" s="156" t="s">
        <v>86</v>
      </c>
      <c r="AV201" s="13" t="s">
        <v>124</v>
      </c>
      <c r="AW201" s="13" t="s">
        <v>37</v>
      </c>
      <c r="AX201" s="13" t="s">
        <v>84</v>
      </c>
      <c r="AY201" s="156" t="s">
        <v>192</v>
      </c>
    </row>
    <row r="202" spans="2:65" s="1" customFormat="1" ht="21.75" customHeight="1">
      <c r="B202" s="33"/>
      <c r="C202" s="129" t="s">
        <v>346</v>
      </c>
      <c r="D202" s="129" t="s">
        <v>194</v>
      </c>
      <c r="E202" s="130" t="s">
        <v>347</v>
      </c>
      <c r="F202" s="131" t="s">
        <v>348</v>
      </c>
      <c r="G202" s="132" t="s">
        <v>146</v>
      </c>
      <c r="H202" s="133">
        <v>1</v>
      </c>
      <c r="I202" s="134"/>
      <c r="J202" s="135">
        <f>ROUND(I202*H202,2)</f>
        <v>0</v>
      </c>
      <c r="K202" s="131" t="s">
        <v>197</v>
      </c>
      <c r="L202" s="33"/>
      <c r="M202" s="136" t="s">
        <v>19</v>
      </c>
      <c r="N202" s="137" t="s">
        <v>47</v>
      </c>
      <c r="P202" s="138">
        <f>O202*H202</f>
        <v>0</v>
      </c>
      <c r="Q202" s="138">
        <v>0</v>
      </c>
      <c r="R202" s="138">
        <f>Q202*H202</f>
        <v>0</v>
      </c>
      <c r="S202" s="138">
        <v>0</v>
      </c>
      <c r="T202" s="139">
        <f>S202*H202</f>
        <v>0</v>
      </c>
      <c r="AR202" s="140" t="s">
        <v>124</v>
      </c>
      <c r="AT202" s="140" t="s">
        <v>194</v>
      </c>
      <c r="AU202" s="140" t="s">
        <v>86</v>
      </c>
      <c r="AY202" s="18" t="s">
        <v>192</v>
      </c>
      <c r="BE202" s="141">
        <f>IF(N202="základní",J202,0)</f>
        <v>0</v>
      </c>
      <c r="BF202" s="141">
        <f>IF(N202="snížená",J202,0)</f>
        <v>0</v>
      </c>
      <c r="BG202" s="141">
        <f>IF(N202="zákl. přenesená",J202,0)</f>
        <v>0</v>
      </c>
      <c r="BH202" s="141">
        <f>IF(N202="sníž. přenesená",J202,0)</f>
        <v>0</v>
      </c>
      <c r="BI202" s="141">
        <f>IF(N202="nulová",J202,0)</f>
        <v>0</v>
      </c>
      <c r="BJ202" s="18" t="s">
        <v>84</v>
      </c>
      <c r="BK202" s="141">
        <f>ROUND(I202*H202,2)</f>
        <v>0</v>
      </c>
      <c r="BL202" s="18" t="s">
        <v>124</v>
      </c>
      <c r="BM202" s="140" t="s">
        <v>349</v>
      </c>
    </row>
    <row r="203" spans="2:47" s="1" customFormat="1" ht="19.5">
      <c r="B203" s="33"/>
      <c r="D203" s="142" t="s">
        <v>199</v>
      </c>
      <c r="F203" s="143" t="s">
        <v>350</v>
      </c>
      <c r="I203" s="144"/>
      <c r="L203" s="33"/>
      <c r="M203" s="145"/>
      <c r="T203" s="54"/>
      <c r="AT203" s="18" t="s">
        <v>199</v>
      </c>
      <c r="AU203" s="18" t="s">
        <v>86</v>
      </c>
    </row>
    <row r="204" spans="2:47" s="1" customFormat="1" ht="12">
      <c r="B204" s="33"/>
      <c r="D204" s="146" t="s">
        <v>201</v>
      </c>
      <c r="F204" s="147" t="s">
        <v>351</v>
      </c>
      <c r="I204" s="144"/>
      <c r="L204" s="33"/>
      <c r="M204" s="145"/>
      <c r="T204" s="54"/>
      <c r="AT204" s="18" t="s">
        <v>201</v>
      </c>
      <c r="AU204" s="18" t="s">
        <v>86</v>
      </c>
    </row>
    <row r="205" spans="2:47" s="1" customFormat="1" ht="19.5">
      <c r="B205" s="33"/>
      <c r="D205" s="142" t="s">
        <v>295</v>
      </c>
      <c r="F205" s="178" t="s">
        <v>311</v>
      </c>
      <c r="I205" s="144"/>
      <c r="L205" s="33"/>
      <c r="M205" s="145"/>
      <c r="T205" s="54"/>
      <c r="AT205" s="18" t="s">
        <v>295</v>
      </c>
      <c r="AU205" s="18" t="s">
        <v>86</v>
      </c>
    </row>
    <row r="206" spans="2:51" s="12" customFormat="1" ht="12">
      <c r="B206" s="148"/>
      <c r="D206" s="142" t="s">
        <v>203</v>
      </c>
      <c r="E206" s="149" t="s">
        <v>19</v>
      </c>
      <c r="F206" s="150" t="s">
        <v>144</v>
      </c>
      <c r="H206" s="151">
        <v>1</v>
      </c>
      <c r="I206" s="152"/>
      <c r="L206" s="148"/>
      <c r="M206" s="153"/>
      <c r="T206" s="154"/>
      <c r="AT206" s="149" t="s">
        <v>203</v>
      </c>
      <c r="AU206" s="149" t="s">
        <v>86</v>
      </c>
      <c r="AV206" s="12" t="s">
        <v>86</v>
      </c>
      <c r="AW206" s="12" t="s">
        <v>37</v>
      </c>
      <c r="AX206" s="12" t="s">
        <v>84</v>
      </c>
      <c r="AY206" s="149" t="s">
        <v>192</v>
      </c>
    </row>
    <row r="207" spans="2:65" s="1" customFormat="1" ht="16.5" customHeight="1">
      <c r="B207" s="33"/>
      <c r="C207" s="129" t="s">
        <v>352</v>
      </c>
      <c r="D207" s="129" t="s">
        <v>194</v>
      </c>
      <c r="E207" s="130" t="s">
        <v>353</v>
      </c>
      <c r="F207" s="131" t="s">
        <v>354</v>
      </c>
      <c r="G207" s="132" t="s">
        <v>146</v>
      </c>
      <c r="H207" s="133">
        <v>1</v>
      </c>
      <c r="I207" s="134"/>
      <c r="J207" s="135">
        <f>ROUND(I207*H207,2)</f>
        <v>0</v>
      </c>
      <c r="K207" s="131" t="s">
        <v>197</v>
      </c>
      <c r="L207" s="33"/>
      <c r="M207" s="136" t="s">
        <v>19</v>
      </c>
      <c r="N207" s="137" t="s">
        <v>47</v>
      </c>
      <c r="P207" s="138">
        <f>O207*H207</f>
        <v>0</v>
      </c>
      <c r="Q207" s="138">
        <v>0</v>
      </c>
      <c r="R207" s="138">
        <f>Q207*H207</f>
        <v>0</v>
      </c>
      <c r="S207" s="138">
        <v>0</v>
      </c>
      <c r="T207" s="139">
        <f>S207*H207</f>
        <v>0</v>
      </c>
      <c r="AR207" s="140" t="s">
        <v>124</v>
      </c>
      <c r="AT207" s="140" t="s">
        <v>194</v>
      </c>
      <c r="AU207" s="140" t="s">
        <v>86</v>
      </c>
      <c r="AY207" s="18" t="s">
        <v>192</v>
      </c>
      <c r="BE207" s="141">
        <f>IF(N207="základní",J207,0)</f>
        <v>0</v>
      </c>
      <c r="BF207" s="141">
        <f>IF(N207="snížená",J207,0)</f>
        <v>0</v>
      </c>
      <c r="BG207" s="141">
        <f>IF(N207="zákl. přenesená",J207,0)</f>
        <v>0</v>
      </c>
      <c r="BH207" s="141">
        <f>IF(N207="sníž. přenesená",J207,0)</f>
        <v>0</v>
      </c>
      <c r="BI207" s="141">
        <f>IF(N207="nulová",J207,0)</f>
        <v>0</v>
      </c>
      <c r="BJ207" s="18" t="s">
        <v>84</v>
      </c>
      <c r="BK207" s="141">
        <f>ROUND(I207*H207,2)</f>
        <v>0</v>
      </c>
      <c r="BL207" s="18" t="s">
        <v>124</v>
      </c>
      <c r="BM207" s="140" t="s">
        <v>355</v>
      </c>
    </row>
    <row r="208" spans="2:47" s="1" customFormat="1" ht="12">
      <c r="B208" s="33"/>
      <c r="D208" s="142" t="s">
        <v>199</v>
      </c>
      <c r="F208" s="143" t="s">
        <v>356</v>
      </c>
      <c r="I208" s="144"/>
      <c r="L208" s="33"/>
      <c r="M208" s="145"/>
      <c r="T208" s="54"/>
      <c r="AT208" s="18" t="s">
        <v>199</v>
      </c>
      <c r="AU208" s="18" t="s">
        <v>86</v>
      </c>
    </row>
    <row r="209" spans="2:47" s="1" customFormat="1" ht="12">
      <c r="B209" s="33"/>
      <c r="D209" s="146" t="s">
        <v>201</v>
      </c>
      <c r="F209" s="147" t="s">
        <v>357</v>
      </c>
      <c r="I209" s="144"/>
      <c r="L209" s="33"/>
      <c r="M209" s="145"/>
      <c r="T209" s="54"/>
      <c r="AT209" s="18" t="s">
        <v>201</v>
      </c>
      <c r="AU209" s="18" t="s">
        <v>86</v>
      </c>
    </row>
    <row r="210" spans="2:47" s="1" customFormat="1" ht="29.25">
      <c r="B210" s="33"/>
      <c r="D210" s="142" t="s">
        <v>295</v>
      </c>
      <c r="F210" s="178" t="s">
        <v>358</v>
      </c>
      <c r="I210" s="144"/>
      <c r="L210" s="33"/>
      <c r="M210" s="145"/>
      <c r="T210" s="54"/>
      <c r="AT210" s="18" t="s">
        <v>295</v>
      </c>
      <c r="AU210" s="18" t="s">
        <v>86</v>
      </c>
    </row>
    <row r="211" spans="2:51" s="12" customFormat="1" ht="12">
      <c r="B211" s="148"/>
      <c r="D211" s="142" t="s">
        <v>203</v>
      </c>
      <c r="E211" s="149" t="s">
        <v>19</v>
      </c>
      <c r="F211" s="150" t="s">
        <v>359</v>
      </c>
      <c r="H211" s="151">
        <v>1</v>
      </c>
      <c r="I211" s="152"/>
      <c r="L211" s="148"/>
      <c r="M211" s="153"/>
      <c r="T211" s="154"/>
      <c r="AT211" s="149" t="s">
        <v>203</v>
      </c>
      <c r="AU211" s="149" t="s">
        <v>86</v>
      </c>
      <c r="AV211" s="12" t="s">
        <v>86</v>
      </c>
      <c r="AW211" s="12" t="s">
        <v>37</v>
      </c>
      <c r="AX211" s="12" t="s">
        <v>76</v>
      </c>
      <c r="AY211" s="149" t="s">
        <v>192</v>
      </c>
    </row>
    <row r="212" spans="2:51" s="13" customFormat="1" ht="12">
      <c r="B212" s="155"/>
      <c r="D212" s="142" t="s">
        <v>203</v>
      </c>
      <c r="E212" s="156" t="s">
        <v>144</v>
      </c>
      <c r="F212" s="157" t="s">
        <v>206</v>
      </c>
      <c r="H212" s="158">
        <v>1</v>
      </c>
      <c r="I212" s="159"/>
      <c r="L212" s="155"/>
      <c r="M212" s="160"/>
      <c r="T212" s="161"/>
      <c r="AT212" s="156" t="s">
        <v>203</v>
      </c>
      <c r="AU212" s="156" t="s">
        <v>86</v>
      </c>
      <c r="AV212" s="13" t="s">
        <v>124</v>
      </c>
      <c r="AW212" s="13" t="s">
        <v>37</v>
      </c>
      <c r="AX212" s="13" t="s">
        <v>84</v>
      </c>
      <c r="AY212" s="156" t="s">
        <v>192</v>
      </c>
    </row>
    <row r="213" spans="2:65" s="1" customFormat="1" ht="21.75" customHeight="1">
      <c r="B213" s="33"/>
      <c r="C213" s="129" t="s">
        <v>360</v>
      </c>
      <c r="D213" s="129" t="s">
        <v>194</v>
      </c>
      <c r="E213" s="130" t="s">
        <v>361</v>
      </c>
      <c r="F213" s="131" t="s">
        <v>362</v>
      </c>
      <c r="G213" s="132" t="s">
        <v>146</v>
      </c>
      <c r="H213" s="133">
        <v>1</v>
      </c>
      <c r="I213" s="134"/>
      <c r="J213" s="135">
        <f>ROUND(I213*H213,2)</f>
        <v>0</v>
      </c>
      <c r="K213" s="131" t="s">
        <v>197</v>
      </c>
      <c r="L213" s="33"/>
      <c r="M213" s="136" t="s">
        <v>19</v>
      </c>
      <c r="N213" s="137" t="s">
        <v>47</v>
      </c>
      <c r="P213" s="138">
        <f>O213*H213</f>
        <v>0</v>
      </c>
      <c r="Q213" s="138">
        <v>6E-05</v>
      </c>
      <c r="R213" s="138">
        <f>Q213*H213</f>
        <v>6E-05</v>
      </c>
      <c r="S213" s="138">
        <v>0</v>
      </c>
      <c r="T213" s="139">
        <f>S213*H213</f>
        <v>0</v>
      </c>
      <c r="AR213" s="140" t="s">
        <v>124</v>
      </c>
      <c r="AT213" s="140" t="s">
        <v>194</v>
      </c>
      <c r="AU213" s="140" t="s">
        <v>86</v>
      </c>
      <c r="AY213" s="18" t="s">
        <v>192</v>
      </c>
      <c r="BE213" s="141">
        <f>IF(N213="základní",J213,0)</f>
        <v>0</v>
      </c>
      <c r="BF213" s="141">
        <f>IF(N213="snížená",J213,0)</f>
        <v>0</v>
      </c>
      <c r="BG213" s="141">
        <f>IF(N213="zákl. přenesená",J213,0)</f>
        <v>0</v>
      </c>
      <c r="BH213" s="141">
        <f>IF(N213="sníž. přenesená",J213,0)</f>
        <v>0</v>
      </c>
      <c r="BI213" s="141">
        <f>IF(N213="nulová",J213,0)</f>
        <v>0</v>
      </c>
      <c r="BJ213" s="18" t="s">
        <v>84</v>
      </c>
      <c r="BK213" s="141">
        <f>ROUND(I213*H213,2)</f>
        <v>0</v>
      </c>
      <c r="BL213" s="18" t="s">
        <v>124</v>
      </c>
      <c r="BM213" s="140" t="s">
        <v>363</v>
      </c>
    </row>
    <row r="214" spans="2:47" s="1" customFormat="1" ht="12">
      <c r="B214" s="33"/>
      <c r="D214" s="142" t="s">
        <v>199</v>
      </c>
      <c r="F214" s="143" t="s">
        <v>364</v>
      </c>
      <c r="I214" s="144"/>
      <c r="L214" s="33"/>
      <c r="M214" s="145"/>
      <c r="T214" s="54"/>
      <c r="AT214" s="18" t="s">
        <v>199</v>
      </c>
      <c r="AU214" s="18" t="s">
        <v>86</v>
      </c>
    </row>
    <row r="215" spans="2:47" s="1" customFormat="1" ht="12">
      <c r="B215" s="33"/>
      <c r="D215" s="146" t="s">
        <v>201</v>
      </c>
      <c r="F215" s="147" t="s">
        <v>365</v>
      </c>
      <c r="I215" s="144"/>
      <c r="L215" s="33"/>
      <c r="M215" s="145"/>
      <c r="T215" s="54"/>
      <c r="AT215" s="18" t="s">
        <v>201</v>
      </c>
      <c r="AU215" s="18" t="s">
        <v>86</v>
      </c>
    </row>
    <row r="216" spans="2:47" s="1" customFormat="1" ht="19.5">
      <c r="B216" s="33"/>
      <c r="D216" s="142" t="s">
        <v>295</v>
      </c>
      <c r="F216" s="178" t="s">
        <v>311</v>
      </c>
      <c r="I216" s="144"/>
      <c r="L216" s="33"/>
      <c r="M216" s="145"/>
      <c r="T216" s="54"/>
      <c r="AT216" s="18" t="s">
        <v>295</v>
      </c>
      <c r="AU216" s="18" t="s">
        <v>86</v>
      </c>
    </row>
    <row r="217" spans="2:51" s="12" customFormat="1" ht="12">
      <c r="B217" s="148"/>
      <c r="D217" s="142" t="s">
        <v>203</v>
      </c>
      <c r="E217" s="149" t="s">
        <v>19</v>
      </c>
      <c r="F217" s="150" t="s">
        <v>144</v>
      </c>
      <c r="H217" s="151">
        <v>1</v>
      </c>
      <c r="I217" s="152"/>
      <c r="L217" s="148"/>
      <c r="M217" s="153"/>
      <c r="T217" s="154"/>
      <c r="AT217" s="149" t="s">
        <v>203</v>
      </c>
      <c r="AU217" s="149" t="s">
        <v>86</v>
      </c>
      <c r="AV217" s="12" t="s">
        <v>86</v>
      </c>
      <c r="AW217" s="12" t="s">
        <v>37</v>
      </c>
      <c r="AX217" s="12" t="s">
        <v>84</v>
      </c>
      <c r="AY217" s="149" t="s">
        <v>192</v>
      </c>
    </row>
    <row r="218" spans="2:65" s="1" customFormat="1" ht="16.5" customHeight="1">
      <c r="B218" s="33"/>
      <c r="C218" s="168" t="s">
        <v>366</v>
      </c>
      <c r="D218" s="168" t="s">
        <v>291</v>
      </c>
      <c r="E218" s="169" t="s">
        <v>367</v>
      </c>
      <c r="F218" s="170" t="s">
        <v>368</v>
      </c>
      <c r="G218" s="171" t="s">
        <v>146</v>
      </c>
      <c r="H218" s="172">
        <v>3</v>
      </c>
      <c r="I218" s="173"/>
      <c r="J218" s="174">
        <f>ROUND(I218*H218,2)</f>
        <v>0</v>
      </c>
      <c r="K218" s="170" t="s">
        <v>197</v>
      </c>
      <c r="L218" s="175"/>
      <c r="M218" s="176" t="s">
        <v>19</v>
      </c>
      <c r="N218" s="177" t="s">
        <v>47</v>
      </c>
      <c r="P218" s="138">
        <f>O218*H218</f>
        <v>0</v>
      </c>
      <c r="Q218" s="138">
        <v>0.00709</v>
      </c>
      <c r="R218" s="138">
        <f>Q218*H218</f>
        <v>0.02127</v>
      </c>
      <c r="S218" s="138">
        <v>0</v>
      </c>
      <c r="T218" s="139">
        <f>S218*H218</f>
        <v>0</v>
      </c>
      <c r="AR218" s="140" t="s">
        <v>248</v>
      </c>
      <c r="AT218" s="140" t="s">
        <v>291</v>
      </c>
      <c r="AU218" s="140" t="s">
        <v>86</v>
      </c>
      <c r="AY218" s="18" t="s">
        <v>192</v>
      </c>
      <c r="BE218" s="141">
        <f>IF(N218="základní",J218,0)</f>
        <v>0</v>
      </c>
      <c r="BF218" s="141">
        <f>IF(N218="snížená",J218,0)</f>
        <v>0</v>
      </c>
      <c r="BG218" s="141">
        <f>IF(N218="zákl. přenesená",J218,0)</f>
        <v>0</v>
      </c>
      <c r="BH218" s="141">
        <f>IF(N218="sníž. přenesená",J218,0)</f>
        <v>0</v>
      </c>
      <c r="BI218" s="141">
        <f>IF(N218="nulová",J218,0)</f>
        <v>0</v>
      </c>
      <c r="BJ218" s="18" t="s">
        <v>84</v>
      </c>
      <c r="BK218" s="141">
        <f>ROUND(I218*H218,2)</f>
        <v>0</v>
      </c>
      <c r="BL218" s="18" t="s">
        <v>124</v>
      </c>
      <c r="BM218" s="140" t="s">
        <v>369</v>
      </c>
    </row>
    <row r="219" spans="2:47" s="1" customFormat="1" ht="12">
      <c r="B219" s="33"/>
      <c r="D219" s="142" t="s">
        <v>199</v>
      </c>
      <c r="F219" s="143" t="s">
        <v>368</v>
      </c>
      <c r="I219" s="144"/>
      <c r="L219" s="33"/>
      <c r="M219" s="145"/>
      <c r="T219" s="54"/>
      <c r="AT219" s="18" t="s">
        <v>199</v>
      </c>
      <c r="AU219" s="18" t="s">
        <v>86</v>
      </c>
    </row>
    <row r="220" spans="2:47" s="1" customFormat="1" ht="19.5">
      <c r="B220" s="33"/>
      <c r="D220" s="142" t="s">
        <v>295</v>
      </c>
      <c r="F220" s="178" t="s">
        <v>311</v>
      </c>
      <c r="I220" s="144"/>
      <c r="L220" s="33"/>
      <c r="M220" s="145"/>
      <c r="T220" s="54"/>
      <c r="AT220" s="18" t="s">
        <v>295</v>
      </c>
      <c r="AU220" s="18" t="s">
        <v>86</v>
      </c>
    </row>
    <row r="221" spans="2:51" s="12" customFormat="1" ht="12">
      <c r="B221" s="148"/>
      <c r="D221" s="142" t="s">
        <v>203</v>
      </c>
      <c r="E221" s="149" t="s">
        <v>19</v>
      </c>
      <c r="F221" s="150" t="s">
        <v>370</v>
      </c>
      <c r="H221" s="151">
        <v>3</v>
      </c>
      <c r="I221" s="152"/>
      <c r="L221" s="148"/>
      <c r="M221" s="153"/>
      <c r="T221" s="154"/>
      <c r="AT221" s="149" t="s">
        <v>203</v>
      </c>
      <c r="AU221" s="149" t="s">
        <v>86</v>
      </c>
      <c r="AV221" s="12" t="s">
        <v>86</v>
      </c>
      <c r="AW221" s="12" t="s">
        <v>37</v>
      </c>
      <c r="AX221" s="12" t="s">
        <v>84</v>
      </c>
      <c r="AY221" s="149" t="s">
        <v>192</v>
      </c>
    </row>
    <row r="222" spans="2:65" s="1" customFormat="1" ht="21.75" customHeight="1">
      <c r="B222" s="33"/>
      <c r="C222" s="129" t="s">
        <v>371</v>
      </c>
      <c r="D222" s="129" t="s">
        <v>194</v>
      </c>
      <c r="E222" s="130" t="s">
        <v>372</v>
      </c>
      <c r="F222" s="131" t="s">
        <v>373</v>
      </c>
      <c r="G222" s="132" t="s">
        <v>146</v>
      </c>
      <c r="H222" s="133">
        <v>1</v>
      </c>
      <c r="I222" s="134"/>
      <c r="J222" s="135">
        <f>ROUND(I222*H222,2)</f>
        <v>0</v>
      </c>
      <c r="K222" s="131" t="s">
        <v>197</v>
      </c>
      <c r="L222" s="33"/>
      <c r="M222" s="136" t="s">
        <v>19</v>
      </c>
      <c r="N222" s="137" t="s">
        <v>47</v>
      </c>
      <c r="P222" s="138">
        <f>O222*H222</f>
        <v>0</v>
      </c>
      <c r="Q222" s="138">
        <v>0</v>
      </c>
      <c r="R222" s="138">
        <f>Q222*H222</f>
        <v>0</v>
      </c>
      <c r="S222" s="138">
        <v>0</v>
      </c>
      <c r="T222" s="139">
        <f>S222*H222</f>
        <v>0</v>
      </c>
      <c r="AR222" s="140" t="s">
        <v>124</v>
      </c>
      <c r="AT222" s="140" t="s">
        <v>194</v>
      </c>
      <c r="AU222" s="140" t="s">
        <v>86</v>
      </c>
      <c r="AY222" s="18" t="s">
        <v>192</v>
      </c>
      <c r="BE222" s="141">
        <f>IF(N222="základní",J222,0)</f>
        <v>0</v>
      </c>
      <c r="BF222" s="141">
        <f>IF(N222="snížená",J222,0)</f>
        <v>0</v>
      </c>
      <c r="BG222" s="141">
        <f>IF(N222="zákl. přenesená",J222,0)</f>
        <v>0</v>
      </c>
      <c r="BH222" s="141">
        <f>IF(N222="sníž. přenesená",J222,0)</f>
        <v>0</v>
      </c>
      <c r="BI222" s="141">
        <f>IF(N222="nulová",J222,0)</f>
        <v>0</v>
      </c>
      <c r="BJ222" s="18" t="s">
        <v>84</v>
      </c>
      <c r="BK222" s="141">
        <f>ROUND(I222*H222,2)</f>
        <v>0</v>
      </c>
      <c r="BL222" s="18" t="s">
        <v>124</v>
      </c>
      <c r="BM222" s="140" t="s">
        <v>374</v>
      </c>
    </row>
    <row r="223" spans="2:47" s="1" customFormat="1" ht="12">
      <c r="B223" s="33"/>
      <c r="D223" s="142" t="s">
        <v>199</v>
      </c>
      <c r="F223" s="143" t="s">
        <v>375</v>
      </c>
      <c r="I223" s="144"/>
      <c r="L223" s="33"/>
      <c r="M223" s="145"/>
      <c r="T223" s="54"/>
      <c r="AT223" s="18" t="s">
        <v>199</v>
      </c>
      <c r="AU223" s="18" t="s">
        <v>86</v>
      </c>
    </row>
    <row r="224" spans="2:47" s="1" customFormat="1" ht="12">
      <c r="B224" s="33"/>
      <c r="D224" s="146" t="s">
        <v>201</v>
      </c>
      <c r="F224" s="147" t="s">
        <v>376</v>
      </c>
      <c r="I224" s="144"/>
      <c r="L224" s="33"/>
      <c r="M224" s="145"/>
      <c r="T224" s="54"/>
      <c r="AT224" s="18" t="s">
        <v>201</v>
      </c>
      <c r="AU224" s="18" t="s">
        <v>86</v>
      </c>
    </row>
    <row r="225" spans="2:47" s="1" customFormat="1" ht="19.5">
      <c r="B225" s="33"/>
      <c r="D225" s="142" t="s">
        <v>295</v>
      </c>
      <c r="F225" s="178" t="s">
        <v>311</v>
      </c>
      <c r="I225" s="144"/>
      <c r="L225" s="33"/>
      <c r="M225" s="145"/>
      <c r="T225" s="54"/>
      <c r="AT225" s="18" t="s">
        <v>295</v>
      </c>
      <c r="AU225" s="18" t="s">
        <v>86</v>
      </c>
    </row>
    <row r="226" spans="2:51" s="12" customFormat="1" ht="12">
      <c r="B226" s="148"/>
      <c r="D226" s="142" t="s">
        <v>203</v>
      </c>
      <c r="E226" s="149" t="s">
        <v>19</v>
      </c>
      <c r="F226" s="150" t="s">
        <v>144</v>
      </c>
      <c r="H226" s="151">
        <v>1</v>
      </c>
      <c r="I226" s="152"/>
      <c r="L226" s="148"/>
      <c r="M226" s="153"/>
      <c r="T226" s="154"/>
      <c r="AT226" s="149" t="s">
        <v>203</v>
      </c>
      <c r="AU226" s="149" t="s">
        <v>86</v>
      </c>
      <c r="AV226" s="12" t="s">
        <v>86</v>
      </c>
      <c r="AW226" s="12" t="s">
        <v>37</v>
      </c>
      <c r="AX226" s="12" t="s">
        <v>84</v>
      </c>
      <c r="AY226" s="149" t="s">
        <v>192</v>
      </c>
    </row>
    <row r="227" spans="2:65" s="1" customFormat="1" ht="16.5" customHeight="1">
      <c r="B227" s="33"/>
      <c r="C227" s="129" t="s">
        <v>377</v>
      </c>
      <c r="D227" s="129" t="s">
        <v>194</v>
      </c>
      <c r="E227" s="130" t="s">
        <v>378</v>
      </c>
      <c r="F227" s="131" t="s">
        <v>379</v>
      </c>
      <c r="G227" s="132" t="s">
        <v>146</v>
      </c>
      <c r="H227" s="133">
        <v>1</v>
      </c>
      <c r="I227" s="134"/>
      <c r="J227" s="135">
        <f>ROUND(I227*H227,2)</f>
        <v>0</v>
      </c>
      <c r="K227" s="131" t="s">
        <v>19</v>
      </c>
      <c r="L227" s="33"/>
      <c r="M227" s="136" t="s">
        <v>19</v>
      </c>
      <c r="N227" s="137" t="s">
        <v>47</v>
      </c>
      <c r="P227" s="138">
        <f>O227*H227</f>
        <v>0</v>
      </c>
      <c r="Q227" s="138">
        <v>0</v>
      </c>
      <c r="R227" s="138">
        <f>Q227*H227</f>
        <v>0</v>
      </c>
      <c r="S227" s="138">
        <v>0</v>
      </c>
      <c r="T227" s="139">
        <f>S227*H227</f>
        <v>0</v>
      </c>
      <c r="AR227" s="140" t="s">
        <v>124</v>
      </c>
      <c r="AT227" s="140" t="s">
        <v>194</v>
      </c>
      <c r="AU227" s="140" t="s">
        <v>86</v>
      </c>
      <c r="AY227" s="18" t="s">
        <v>192</v>
      </c>
      <c r="BE227" s="141">
        <f>IF(N227="základní",J227,0)</f>
        <v>0</v>
      </c>
      <c r="BF227" s="141">
        <f>IF(N227="snížená",J227,0)</f>
        <v>0</v>
      </c>
      <c r="BG227" s="141">
        <f>IF(N227="zákl. přenesená",J227,0)</f>
        <v>0</v>
      </c>
      <c r="BH227" s="141">
        <f>IF(N227="sníž. přenesená",J227,0)</f>
        <v>0</v>
      </c>
      <c r="BI227" s="141">
        <f>IF(N227="nulová",J227,0)</f>
        <v>0</v>
      </c>
      <c r="BJ227" s="18" t="s">
        <v>84</v>
      </c>
      <c r="BK227" s="141">
        <f>ROUND(I227*H227,2)</f>
        <v>0</v>
      </c>
      <c r="BL227" s="18" t="s">
        <v>124</v>
      </c>
      <c r="BM227" s="140" t="s">
        <v>380</v>
      </c>
    </row>
    <row r="228" spans="2:47" s="1" customFormat="1" ht="12">
      <c r="B228" s="33"/>
      <c r="D228" s="142" t="s">
        <v>199</v>
      </c>
      <c r="F228" s="143" t="s">
        <v>379</v>
      </c>
      <c r="I228" s="144"/>
      <c r="L228" s="33"/>
      <c r="M228" s="145"/>
      <c r="T228" s="54"/>
      <c r="AT228" s="18" t="s">
        <v>199</v>
      </c>
      <c r="AU228" s="18" t="s">
        <v>86</v>
      </c>
    </row>
    <row r="229" spans="2:47" s="1" customFormat="1" ht="19.5">
      <c r="B229" s="33"/>
      <c r="D229" s="142" t="s">
        <v>295</v>
      </c>
      <c r="F229" s="178" t="s">
        <v>311</v>
      </c>
      <c r="I229" s="144"/>
      <c r="L229" s="33"/>
      <c r="M229" s="145"/>
      <c r="T229" s="54"/>
      <c r="AT229" s="18" t="s">
        <v>295</v>
      </c>
      <c r="AU229" s="18" t="s">
        <v>86</v>
      </c>
    </row>
    <row r="230" spans="2:51" s="12" customFormat="1" ht="12">
      <c r="B230" s="148"/>
      <c r="D230" s="142" t="s">
        <v>203</v>
      </c>
      <c r="E230" s="149" t="s">
        <v>19</v>
      </c>
      <c r="F230" s="150" t="s">
        <v>144</v>
      </c>
      <c r="H230" s="151">
        <v>1</v>
      </c>
      <c r="I230" s="152"/>
      <c r="L230" s="148"/>
      <c r="M230" s="153"/>
      <c r="T230" s="154"/>
      <c r="AT230" s="149" t="s">
        <v>203</v>
      </c>
      <c r="AU230" s="149" t="s">
        <v>86</v>
      </c>
      <c r="AV230" s="12" t="s">
        <v>86</v>
      </c>
      <c r="AW230" s="12" t="s">
        <v>37</v>
      </c>
      <c r="AX230" s="12" t="s">
        <v>84</v>
      </c>
      <c r="AY230" s="149" t="s">
        <v>192</v>
      </c>
    </row>
    <row r="231" spans="2:65" s="1" customFormat="1" ht="16.5" customHeight="1">
      <c r="B231" s="33"/>
      <c r="C231" s="129" t="s">
        <v>381</v>
      </c>
      <c r="D231" s="129" t="s">
        <v>194</v>
      </c>
      <c r="E231" s="130" t="s">
        <v>382</v>
      </c>
      <c r="F231" s="131" t="s">
        <v>383</v>
      </c>
      <c r="G231" s="132" t="s">
        <v>146</v>
      </c>
      <c r="H231" s="133">
        <v>1</v>
      </c>
      <c r="I231" s="134"/>
      <c r="J231" s="135">
        <f>ROUND(I231*H231,2)</f>
        <v>0</v>
      </c>
      <c r="K231" s="131" t="s">
        <v>197</v>
      </c>
      <c r="L231" s="33"/>
      <c r="M231" s="136" t="s">
        <v>19</v>
      </c>
      <c r="N231" s="137" t="s">
        <v>47</v>
      </c>
      <c r="P231" s="138">
        <f>O231*H231</f>
        <v>0</v>
      </c>
      <c r="Q231" s="138">
        <v>0.00289</v>
      </c>
      <c r="R231" s="138">
        <f>Q231*H231</f>
        <v>0.00289</v>
      </c>
      <c r="S231" s="138">
        <v>0</v>
      </c>
      <c r="T231" s="139">
        <f>S231*H231</f>
        <v>0</v>
      </c>
      <c r="AR231" s="140" t="s">
        <v>124</v>
      </c>
      <c r="AT231" s="140" t="s">
        <v>194</v>
      </c>
      <c r="AU231" s="140" t="s">
        <v>86</v>
      </c>
      <c r="AY231" s="18" t="s">
        <v>192</v>
      </c>
      <c r="BE231" s="141">
        <f>IF(N231="základní",J231,0)</f>
        <v>0</v>
      </c>
      <c r="BF231" s="141">
        <f>IF(N231="snížená",J231,0)</f>
        <v>0</v>
      </c>
      <c r="BG231" s="141">
        <f>IF(N231="zákl. přenesená",J231,0)</f>
        <v>0</v>
      </c>
      <c r="BH231" s="141">
        <f>IF(N231="sníž. přenesená",J231,0)</f>
        <v>0</v>
      </c>
      <c r="BI231" s="141">
        <f>IF(N231="nulová",J231,0)</f>
        <v>0</v>
      </c>
      <c r="BJ231" s="18" t="s">
        <v>84</v>
      </c>
      <c r="BK231" s="141">
        <f>ROUND(I231*H231,2)</f>
        <v>0</v>
      </c>
      <c r="BL231" s="18" t="s">
        <v>124</v>
      </c>
      <c r="BM231" s="140" t="s">
        <v>384</v>
      </c>
    </row>
    <row r="232" spans="2:47" s="1" customFormat="1" ht="12">
      <c r="B232" s="33"/>
      <c r="D232" s="142" t="s">
        <v>199</v>
      </c>
      <c r="F232" s="143" t="s">
        <v>385</v>
      </c>
      <c r="I232" s="144"/>
      <c r="L232" s="33"/>
      <c r="M232" s="145"/>
      <c r="T232" s="54"/>
      <c r="AT232" s="18" t="s">
        <v>199</v>
      </c>
      <c r="AU232" s="18" t="s">
        <v>86</v>
      </c>
    </row>
    <row r="233" spans="2:47" s="1" customFormat="1" ht="12">
      <c r="B233" s="33"/>
      <c r="D233" s="146" t="s">
        <v>201</v>
      </c>
      <c r="F233" s="147" t="s">
        <v>386</v>
      </c>
      <c r="I233" s="144"/>
      <c r="L233" s="33"/>
      <c r="M233" s="145"/>
      <c r="T233" s="54"/>
      <c r="AT233" s="18" t="s">
        <v>201</v>
      </c>
      <c r="AU233" s="18" t="s">
        <v>86</v>
      </c>
    </row>
    <row r="234" spans="2:47" s="1" customFormat="1" ht="19.5">
      <c r="B234" s="33"/>
      <c r="D234" s="142" t="s">
        <v>295</v>
      </c>
      <c r="F234" s="178" t="s">
        <v>311</v>
      </c>
      <c r="I234" s="144"/>
      <c r="L234" s="33"/>
      <c r="M234" s="145"/>
      <c r="T234" s="54"/>
      <c r="AT234" s="18" t="s">
        <v>295</v>
      </c>
      <c r="AU234" s="18" t="s">
        <v>86</v>
      </c>
    </row>
    <row r="235" spans="2:51" s="12" customFormat="1" ht="12">
      <c r="B235" s="148"/>
      <c r="D235" s="142" t="s">
        <v>203</v>
      </c>
      <c r="E235" s="149" t="s">
        <v>19</v>
      </c>
      <c r="F235" s="150" t="s">
        <v>144</v>
      </c>
      <c r="H235" s="151">
        <v>1</v>
      </c>
      <c r="I235" s="152"/>
      <c r="L235" s="148"/>
      <c r="M235" s="153"/>
      <c r="T235" s="154"/>
      <c r="AT235" s="149" t="s">
        <v>203</v>
      </c>
      <c r="AU235" s="149" t="s">
        <v>86</v>
      </c>
      <c r="AV235" s="12" t="s">
        <v>86</v>
      </c>
      <c r="AW235" s="12" t="s">
        <v>37</v>
      </c>
      <c r="AX235" s="12" t="s">
        <v>84</v>
      </c>
      <c r="AY235" s="149" t="s">
        <v>192</v>
      </c>
    </row>
    <row r="236" spans="2:65" s="1" customFormat="1" ht="16.5" customHeight="1">
      <c r="B236" s="33"/>
      <c r="C236" s="129" t="s">
        <v>387</v>
      </c>
      <c r="D236" s="129" t="s">
        <v>194</v>
      </c>
      <c r="E236" s="130" t="s">
        <v>388</v>
      </c>
      <c r="F236" s="131" t="s">
        <v>389</v>
      </c>
      <c r="G236" s="132" t="s">
        <v>146</v>
      </c>
      <c r="H236" s="133">
        <v>1</v>
      </c>
      <c r="I236" s="134"/>
      <c r="J236" s="135">
        <f>ROUND(I236*H236,2)</f>
        <v>0</v>
      </c>
      <c r="K236" s="131" t="s">
        <v>197</v>
      </c>
      <c r="L236" s="33"/>
      <c r="M236" s="136" t="s">
        <v>19</v>
      </c>
      <c r="N236" s="137" t="s">
        <v>47</v>
      </c>
      <c r="P236" s="138">
        <f>O236*H236</f>
        <v>0</v>
      </c>
      <c r="Q236" s="138">
        <v>0</v>
      </c>
      <c r="R236" s="138">
        <f>Q236*H236</f>
        <v>0</v>
      </c>
      <c r="S236" s="138">
        <v>0</v>
      </c>
      <c r="T236" s="139">
        <f>S236*H236</f>
        <v>0</v>
      </c>
      <c r="AR236" s="140" t="s">
        <v>124</v>
      </c>
      <c r="AT236" s="140" t="s">
        <v>194</v>
      </c>
      <c r="AU236" s="140" t="s">
        <v>86</v>
      </c>
      <c r="AY236" s="18" t="s">
        <v>192</v>
      </c>
      <c r="BE236" s="141">
        <f>IF(N236="základní",J236,0)</f>
        <v>0</v>
      </c>
      <c r="BF236" s="141">
        <f>IF(N236="snížená",J236,0)</f>
        <v>0</v>
      </c>
      <c r="BG236" s="141">
        <f>IF(N236="zákl. přenesená",J236,0)</f>
        <v>0</v>
      </c>
      <c r="BH236" s="141">
        <f>IF(N236="sníž. přenesená",J236,0)</f>
        <v>0</v>
      </c>
      <c r="BI236" s="141">
        <f>IF(N236="nulová",J236,0)</f>
        <v>0</v>
      </c>
      <c r="BJ236" s="18" t="s">
        <v>84</v>
      </c>
      <c r="BK236" s="141">
        <f>ROUND(I236*H236,2)</f>
        <v>0</v>
      </c>
      <c r="BL236" s="18" t="s">
        <v>124</v>
      </c>
      <c r="BM236" s="140" t="s">
        <v>390</v>
      </c>
    </row>
    <row r="237" spans="2:47" s="1" customFormat="1" ht="12">
      <c r="B237" s="33"/>
      <c r="D237" s="142" t="s">
        <v>199</v>
      </c>
      <c r="F237" s="143" t="s">
        <v>391</v>
      </c>
      <c r="I237" s="144"/>
      <c r="L237" s="33"/>
      <c r="M237" s="145"/>
      <c r="T237" s="54"/>
      <c r="AT237" s="18" t="s">
        <v>199</v>
      </c>
      <c r="AU237" s="18" t="s">
        <v>86</v>
      </c>
    </row>
    <row r="238" spans="2:47" s="1" customFormat="1" ht="12">
      <c r="B238" s="33"/>
      <c r="D238" s="146" t="s">
        <v>201</v>
      </c>
      <c r="F238" s="147" t="s">
        <v>392</v>
      </c>
      <c r="I238" s="144"/>
      <c r="L238" s="33"/>
      <c r="M238" s="145"/>
      <c r="T238" s="54"/>
      <c r="AT238" s="18" t="s">
        <v>201</v>
      </c>
      <c r="AU238" s="18" t="s">
        <v>86</v>
      </c>
    </row>
    <row r="239" spans="2:47" s="1" customFormat="1" ht="19.5">
      <c r="B239" s="33"/>
      <c r="D239" s="142" t="s">
        <v>295</v>
      </c>
      <c r="F239" s="178" t="s">
        <v>311</v>
      </c>
      <c r="I239" s="144"/>
      <c r="L239" s="33"/>
      <c r="M239" s="145"/>
      <c r="T239" s="54"/>
      <c r="AT239" s="18" t="s">
        <v>295</v>
      </c>
      <c r="AU239" s="18" t="s">
        <v>86</v>
      </c>
    </row>
    <row r="240" spans="2:51" s="12" customFormat="1" ht="12">
      <c r="B240" s="148"/>
      <c r="D240" s="142" t="s">
        <v>203</v>
      </c>
      <c r="E240" s="149" t="s">
        <v>19</v>
      </c>
      <c r="F240" s="150" t="s">
        <v>144</v>
      </c>
      <c r="H240" s="151">
        <v>1</v>
      </c>
      <c r="I240" s="152"/>
      <c r="L240" s="148"/>
      <c r="M240" s="153"/>
      <c r="T240" s="154"/>
      <c r="AT240" s="149" t="s">
        <v>203</v>
      </c>
      <c r="AU240" s="149" t="s">
        <v>86</v>
      </c>
      <c r="AV240" s="12" t="s">
        <v>86</v>
      </c>
      <c r="AW240" s="12" t="s">
        <v>37</v>
      </c>
      <c r="AX240" s="12" t="s">
        <v>84</v>
      </c>
      <c r="AY240" s="149" t="s">
        <v>192</v>
      </c>
    </row>
    <row r="241" spans="2:65" s="1" customFormat="1" ht="16.5" customHeight="1">
      <c r="B241" s="33"/>
      <c r="C241" s="129" t="s">
        <v>393</v>
      </c>
      <c r="D241" s="129" t="s">
        <v>194</v>
      </c>
      <c r="E241" s="130" t="s">
        <v>394</v>
      </c>
      <c r="F241" s="131" t="s">
        <v>395</v>
      </c>
      <c r="G241" s="132" t="s">
        <v>146</v>
      </c>
      <c r="H241" s="133">
        <v>5</v>
      </c>
      <c r="I241" s="134"/>
      <c r="J241" s="135">
        <f>ROUND(I241*H241,2)</f>
        <v>0</v>
      </c>
      <c r="K241" s="131" t="s">
        <v>197</v>
      </c>
      <c r="L241" s="33"/>
      <c r="M241" s="136" t="s">
        <v>19</v>
      </c>
      <c r="N241" s="137" t="s">
        <v>47</v>
      </c>
      <c r="P241" s="138">
        <f>O241*H241</f>
        <v>0</v>
      </c>
      <c r="Q241" s="138">
        <v>0.01922</v>
      </c>
      <c r="R241" s="138">
        <f>Q241*H241</f>
        <v>0.0961</v>
      </c>
      <c r="S241" s="138">
        <v>0</v>
      </c>
      <c r="T241" s="139">
        <f>S241*H241</f>
        <v>0</v>
      </c>
      <c r="AR241" s="140" t="s">
        <v>124</v>
      </c>
      <c r="AT241" s="140" t="s">
        <v>194</v>
      </c>
      <c r="AU241" s="140" t="s">
        <v>86</v>
      </c>
      <c r="AY241" s="18" t="s">
        <v>192</v>
      </c>
      <c r="BE241" s="141">
        <f>IF(N241="základní",J241,0)</f>
        <v>0</v>
      </c>
      <c r="BF241" s="141">
        <f>IF(N241="snížená",J241,0)</f>
        <v>0</v>
      </c>
      <c r="BG241" s="141">
        <f>IF(N241="zákl. přenesená",J241,0)</f>
        <v>0</v>
      </c>
      <c r="BH241" s="141">
        <f>IF(N241="sníž. přenesená",J241,0)</f>
        <v>0</v>
      </c>
      <c r="BI241" s="141">
        <f>IF(N241="nulová",J241,0)</f>
        <v>0</v>
      </c>
      <c r="BJ241" s="18" t="s">
        <v>84</v>
      </c>
      <c r="BK241" s="141">
        <f>ROUND(I241*H241,2)</f>
        <v>0</v>
      </c>
      <c r="BL241" s="18" t="s">
        <v>124</v>
      </c>
      <c r="BM241" s="140" t="s">
        <v>396</v>
      </c>
    </row>
    <row r="242" spans="2:47" s="1" customFormat="1" ht="19.5">
      <c r="B242" s="33"/>
      <c r="D242" s="142" t="s">
        <v>199</v>
      </c>
      <c r="F242" s="143" t="s">
        <v>397</v>
      </c>
      <c r="I242" s="144"/>
      <c r="L242" s="33"/>
      <c r="M242" s="145"/>
      <c r="T242" s="54"/>
      <c r="AT242" s="18" t="s">
        <v>199</v>
      </c>
      <c r="AU242" s="18" t="s">
        <v>86</v>
      </c>
    </row>
    <row r="243" spans="2:47" s="1" customFormat="1" ht="12">
      <c r="B243" s="33"/>
      <c r="D243" s="146" t="s">
        <v>201</v>
      </c>
      <c r="F243" s="147" t="s">
        <v>398</v>
      </c>
      <c r="I243" s="144"/>
      <c r="L243" s="33"/>
      <c r="M243" s="145"/>
      <c r="T243" s="54"/>
      <c r="AT243" s="18" t="s">
        <v>201</v>
      </c>
      <c r="AU243" s="18" t="s">
        <v>86</v>
      </c>
    </row>
    <row r="244" spans="2:47" s="1" customFormat="1" ht="19.5">
      <c r="B244" s="33"/>
      <c r="D244" s="142" t="s">
        <v>295</v>
      </c>
      <c r="F244" s="178" t="s">
        <v>311</v>
      </c>
      <c r="I244" s="144"/>
      <c r="L244" s="33"/>
      <c r="M244" s="145"/>
      <c r="T244" s="54"/>
      <c r="AT244" s="18" t="s">
        <v>295</v>
      </c>
      <c r="AU244" s="18" t="s">
        <v>86</v>
      </c>
    </row>
    <row r="245" spans="2:51" s="12" customFormat="1" ht="12">
      <c r="B245" s="148"/>
      <c r="D245" s="142" t="s">
        <v>203</v>
      </c>
      <c r="E245" s="149" t="s">
        <v>19</v>
      </c>
      <c r="F245" s="150" t="s">
        <v>399</v>
      </c>
      <c r="H245" s="151">
        <v>5</v>
      </c>
      <c r="I245" s="152"/>
      <c r="L245" s="148"/>
      <c r="M245" s="153"/>
      <c r="T245" s="154"/>
      <c r="AT245" s="149" t="s">
        <v>203</v>
      </c>
      <c r="AU245" s="149" t="s">
        <v>86</v>
      </c>
      <c r="AV245" s="12" t="s">
        <v>86</v>
      </c>
      <c r="AW245" s="12" t="s">
        <v>37</v>
      </c>
      <c r="AX245" s="12" t="s">
        <v>84</v>
      </c>
      <c r="AY245" s="149" t="s">
        <v>192</v>
      </c>
    </row>
    <row r="246" spans="2:65" s="1" customFormat="1" ht="16.5" customHeight="1">
      <c r="B246" s="33"/>
      <c r="C246" s="129" t="s">
        <v>400</v>
      </c>
      <c r="D246" s="129" t="s">
        <v>194</v>
      </c>
      <c r="E246" s="130" t="s">
        <v>401</v>
      </c>
      <c r="F246" s="131" t="s">
        <v>402</v>
      </c>
      <c r="G246" s="132" t="s">
        <v>123</v>
      </c>
      <c r="H246" s="133">
        <v>4</v>
      </c>
      <c r="I246" s="134"/>
      <c r="J246" s="135">
        <f>ROUND(I246*H246,2)</f>
        <v>0</v>
      </c>
      <c r="K246" s="131" t="s">
        <v>197</v>
      </c>
      <c r="L246" s="33"/>
      <c r="M246" s="136" t="s">
        <v>19</v>
      </c>
      <c r="N246" s="137" t="s">
        <v>47</v>
      </c>
      <c r="P246" s="138">
        <f>O246*H246</f>
        <v>0</v>
      </c>
      <c r="Q246" s="138">
        <v>0</v>
      </c>
      <c r="R246" s="138">
        <f>Q246*H246</f>
        <v>0</v>
      </c>
      <c r="S246" s="138">
        <v>0</v>
      </c>
      <c r="T246" s="139">
        <f>S246*H246</f>
        <v>0</v>
      </c>
      <c r="AR246" s="140" t="s">
        <v>124</v>
      </c>
      <c r="AT246" s="140" t="s">
        <v>194</v>
      </c>
      <c r="AU246" s="140" t="s">
        <v>86</v>
      </c>
      <c r="AY246" s="18" t="s">
        <v>192</v>
      </c>
      <c r="BE246" s="141">
        <f>IF(N246="základní",J246,0)</f>
        <v>0</v>
      </c>
      <c r="BF246" s="141">
        <f>IF(N246="snížená",J246,0)</f>
        <v>0</v>
      </c>
      <c r="BG246" s="141">
        <f>IF(N246="zákl. přenesená",J246,0)</f>
        <v>0</v>
      </c>
      <c r="BH246" s="141">
        <f>IF(N246="sníž. přenesená",J246,0)</f>
        <v>0</v>
      </c>
      <c r="BI246" s="141">
        <f>IF(N246="nulová",J246,0)</f>
        <v>0</v>
      </c>
      <c r="BJ246" s="18" t="s">
        <v>84</v>
      </c>
      <c r="BK246" s="141">
        <f>ROUND(I246*H246,2)</f>
        <v>0</v>
      </c>
      <c r="BL246" s="18" t="s">
        <v>124</v>
      </c>
      <c r="BM246" s="140" t="s">
        <v>403</v>
      </c>
    </row>
    <row r="247" spans="2:47" s="1" customFormat="1" ht="12">
      <c r="B247" s="33"/>
      <c r="D247" s="142" t="s">
        <v>199</v>
      </c>
      <c r="F247" s="143" t="s">
        <v>404</v>
      </c>
      <c r="I247" s="144"/>
      <c r="L247" s="33"/>
      <c r="M247" s="145"/>
      <c r="T247" s="54"/>
      <c r="AT247" s="18" t="s">
        <v>199</v>
      </c>
      <c r="AU247" s="18" t="s">
        <v>86</v>
      </c>
    </row>
    <row r="248" spans="2:47" s="1" customFormat="1" ht="12">
      <c r="B248" s="33"/>
      <c r="D248" s="146" t="s">
        <v>201</v>
      </c>
      <c r="F248" s="147" t="s">
        <v>405</v>
      </c>
      <c r="I248" s="144"/>
      <c r="L248" s="33"/>
      <c r="M248" s="145"/>
      <c r="T248" s="54"/>
      <c r="AT248" s="18" t="s">
        <v>201</v>
      </c>
      <c r="AU248" s="18" t="s">
        <v>86</v>
      </c>
    </row>
    <row r="249" spans="2:47" s="1" customFormat="1" ht="19.5">
      <c r="B249" s="33"/>
      <c r="D249" s="142" t="s">
        <v>295</v>
      </c>
      <c r="F249" s="178" t="s">
        <v>311</v>
      </c>
      <c r="I249" s="144"/>
      <c r="L249" s="33"/>
      <c r="M249" s="145"/>
      <c r="T249" s="54"/>
      <c r="AT249" s="18" t="s">
        <v>295</v>
      </c>
      <c r="AU249" s="18" t="s">
        <v>86</v>
      </c>
    </row>
    <row r="250" spans="2:51" s="12" customFormat="1" ht="12">
      <c r="B250" s="148"/>
      <c r="D250" s="142" t="s">
        <v>203</v>
      </c>
      <c r="E250" s="149" t="s">
        <v>121</v>
      </c>
      <c r="F250" s="150" t="s">
        <v>406</v>
      </c>
      <c r="H250" s="151">
        <v>4</v>
      </c>
      <c r="I250" s="152"/>
      <c r="L250" s="148"/>
      <c r="M250" s="153"/>
      <c r="T250" s="154"/>
      <c r="AT250" s="149" t="s">
        <v>203</v>
      </c>
      <c r="AU250" s="149" t="s">
        <v>86</v>
      </c>
      <c r="AV250" s="12" t="s">
        <v>86</v>
      </c>
      <c r="AW250" s="12" t="s">
        <v>37</v>
      </c>
      <c r="AX250" s="12" t="s">
        <v>84</v>
      </c>
      <c r="AY250" s="149" t="s">
        <v>192</v>
      </c>
    </row>
    <row r="251" spans="2:65" s="1" customFormat="1" ht="16.5" customHeight="1">
      <c r="B251" s="33"/>
      <c r="C251" s="168" t="s">
        <v>407</v>
      </c>
      <c r="D251" s="168" t="s">
        <v>291</v>
      </c>
      <c r="E251" s="169" t="s">
        <v>408</v>
      </c>
      <c r="F251" s="170" t="s">
        <v>409</v>
      </c>
      <c r="G251" s="171" t="s">
        <v>128</v>
      </c>
      <c r="H251" s="172">
        <v>0.6</v>
      </c>
      <c r="I251" s="173"/>
      <c r="J251" s="174">
        <f>ROUND(I251*H251,2)</f>
        <v>0</v>
      </c>
      <c r="K251" s="170" t="s">
        <v>197</v>
      </c>
      <c r="L251" s="175"/>
      <c r="M251" s="176" t="s">
        <v>19</v>
      </c>
      <c r="N251" s="177" t="s">
        <v>47</v>
      </c>
      <c r="P251" s="138">
        <f>O251*H251</f>
        <v>0</v>
      </c>
      <c r="Q251" s="138">
        <v>0.2</v>
      </c>
      <c r="R251" s="138">
        <f>Q251*H251</f>
        <v>0.12</v>
      </c>
      <c r="S251" s="138">
        <v>0</v>
      </c>
      <c r="T251" s="139">
        <f>S251*H251</f>
        <v>0</v>
      </c>
      <c r="AR251" s="140" t="s">
        <v>248</v>
      </c>
      <c r="AT251" s="140" t="s">
        <v>291</v>
      </c>
      <c r="AU251" s="140" t="s">
        <v>86</v>
      </c>
      <c r="AY251" s="18" t="s">
        <v>192</v>
      </c>
      <c r="BE251" s="141">
        <f>IF(N251="základní",J251,0)</f>
        <v>0</v>
      </c>
      <c r="BF251" s="141">
        <f>IF(N251="snížená",J251,0)</f>
        <v>0</v>
      </c>
      <c r="BG251" s="141">
        <f>IF(N251="zákl. přenesená",J251,0)</f>
        <v>0</v>
      </c>
      <c r="BH251" s="141">
        <f>IF(N251="sníž. přenesená",J251,0)</f>
        <v>0</v>
      </c>
      <c r="BI251" s="141">
        <f>IF(N251="nulová",J251,0)</f>
        <v>0</v>
      </c>
      <c r="BJ251" s="18" t="s">
        <v>84</v>
      </c>
      <c r="BK251" s="141">
        <f>ROUND(I251*H251,2)</f>
        <v>0</v>
      </c>
      <c r="BL251" s="18" t="s">
        <v>124</v>
      </c>
      <c r="BM251" s="140" t="s">
        <v>410</v>
      </c>
    </row>
    <row r="252" spans="2:47" s="1" customFormat="1" ht="12">
      <c r="B252" s="33"/>
      <c r="D252" s="142" t="s">
        <v>199</v>
      </c>
      <c r="F252" s="143" t="s">
        <v>409</v>
      </c>
      <c r="I252" s="144"/>
      <c r="L252" s="33"/>
      <c r="M252" s="145"/>
      <c r="T252" s="54"/>
      <c r="AT252" s="18" t="s">
        <v>199</v>
      </c>
      <c r="AU252" s="18" t="s">
        <v>86</v>
      </c>
    </row>
    <row r="253" spans="2:47" s="1" customFormat="1" ht="19.5">
      <c r="B253" s="33"/>
      <c r="D253" s="142" t="s">
        <v>295</v>
      </c>
      <c r="F253" s="178" t="s">
        <v>311</v>
      </c>
      <c r="I253" s="144"/>
      <c r="L253" s="33"/>
      <c r="M253" s="145"/>
      <c r="T253" s="54"/>
      <c r="AT253" s="18" t="s">
        <v>295</v>
      </c>
      <c r="AU253" s="18" t="s">
        <v>86</v>
      </c>
    </row>
    <row r="254" spans="2:51" s="12" customFormat="1" ht="12">
      <c r="B254" s="148"/>
      <c r="D254" s="142" t="s">
        <v>203</v>
      </c>
      <c r="E254" s="149" t="s">
        <v>19</v>
      </c>
      <c r="F254" s="150" t="s">
        <v>411</v>
      </c>
      <c r="H254" s="151">
        <v>0.6</v>
      </c>
      <c r="I254" s="152"/>
      <c r="L254" s="148"/>
      <c r="M254" s="153"/>
      <c r="T254" s="154"/>
      <c r="AT254" s="149" t="s">
        <v>203</v>
      </c>
      <c r="AU254" s="149" t="s">
        <v>86</v>
      </c>
      <c r="AV254" s="12" t="s">
        <v>86</v>
      </c>
      <c r="AW254" s="12" t="s">
        <v>37</v>
      </c>
      <c r="AX254" s="12" t="s">
        <v>84</v>
      </c>
      <c r="AY254" s="149" t="s">
        <v>192</v>
      </c>
    </row>
    <row r="255" spans="2:65" s="1" customFormat="1" ht="16.5" customHeight="1">
      <c r="B255" s="33"/>
      <c r="C255" s="129" t="s">
        <v>412</v>
      </c>
      <c r="D255" s="129" t="s">
        <v>194</v>
      </c>
      <c r="E255" s="130" t="s">
        <v>413</v>
      </c>
      <c r="F255" s="131" t="s">
        <v>414</v>
      </c>
      <c r="G255" s="132" t="s">
        <v>315</v>
      </c>
      <c r="H255" s="133">
        <v>0.3</v>
      </c>
      <c r="I255" s="134"/>
      <c r="J255" s="135">
        <f>ROUND(I255*H255,2)</f>
        <v>0</v>
      </c>
      <c r="K255" s="131" t="s">
        <v>197</v>
      </c>
      <c r="L255" s="33"/>
      <c r="M255" s="136" t="s">
        <v>19</v>
      </c>
      <c r="N255" s="137" t="s">
        <v>47</v>
      </c>
      <c r="P255" s="138">
        <f>O255*H255</f>
        <v>0</v>
      </c>
      <c r="Q255" s="138">
        <v>0</v>
      </c>
      <c r="R255" s="138">
        <f>Q255*H255</f>
        <v>0</v>
      </c>
      <c r="S255" s="138">
        <v>0</v>
      </c>
      <c r="T255" s="139">
        <f>S255*H255</f>
        <v>0</v>
      </c>
      <c r="AR255" s="140" t="s">
        <v>124</v>
      </c>
      <c r="AT255" s="140" t="s">
        <v>194</v>
      </c>
      <c r="AU255" s="140" t="s">
        <v>86</v>
      </c>
      <c r="AY255" s="18" t="s">
        <v>192</v>
      </c>
      <c r="BE255" s="141">
        <f>IF(N255="základní",J255,0)</f>
        <v>0</v>
      </c>
      <c r="BF255" s="141">
        <f>IF(N255="snížená",J255,0)</f>
        <v>0</v>
      </c>
      <c r="BG255" s="141">
        <f>IF(N255="zákl. přenesená",J255,0)</f>
        <v>0</v>
      </c>
      <c r="BH255" s="141">
        <f>IF(N255="sníž. přenesená",J255,0)</f>
        <v>0</v>
      </c>
      <c r="BI255" s="141">
        <f>IF(N255="nulová",J255,0)</f>
        <v>0</v>
      </c>
      <c r="BJ255" s="18" t="s">
        <v>84</v>
      </c>
      <c r="BK255" s="141">
        <f>ROUND(I255*H255,2)</f>
        <v>0</v>
      </c>
      <c r="BL255" s="18" t="s">
        <v>124</v>
      </c>
      <c r="BM255" s="140" t="s">
        <v>415</v>
      </c>
    </row>
    <row r="256" spans="2:47" s="1" customFormat="1" ht="12">
      <c r="B256" s="33"/>
      <c r="D256" s="142" t="s">
        <v>199</v>
      </c>
      <c r="F256" s="143" t="s">
        <v>416</v>
      </c>
      <c r="I256" s="144"/>
      <c r="L256" s="33"/>
      <c r="M256" s="145"/>
      <c r="T256" s="54"/>
      <c r="AT256" s="18" t="s">
        <v>199</v>
      </c>
      <c r="AU256" s="18" t="s">
        <v>86</v>
      </c>
    </row>
    <row r="257" spans="2:47" s="1" customFormat="1" ht="12">
      <c r="B257" s="33"/>
      <c r="D257" s="146" t="s">
        <v>201</v>
      </c>
      <c r="F257" s="147" t="s">
        <v>417</v>
      </c>
      <c r="I257" s="144"/>
      <c r="L257" s="33"/>
      <c r="M257" s="145"/>
      <c r="T257" s="54"/>
      <c r="AT257" s="18" t="s">
        <v>201</v>
      </c>
      <c r="AU257" s="18" t="s">
        <v>86</v>
      </c>
    </row>
    <row r="258" spans="2:47" s="1" customFormat="1" ht="19.5">
      <c r="B258" s="33"/>
      <c r="D258" s="142" t="s">
        <v>295</v>
      </c>
      <c r="F258" s="178" t="s">
        <v>311</v>
      </c>
      <c r="I258" s="144"/>
      <c r="L258" s="33"/>
      <c r="M258" s="145"/>
      <c r="T258" s="54"/>
      <c r="AT258" s="18" t="s">
        <v>295</v>
      </c>
      <c r="AU258" s="18" t="s">
        <v>86</v>
      </c>
    </row>
    <row r="259" spans="2:51" s="12" customFormat="1" ht="12">
      <c r="B259" s="148"/>
      <c r="D259" s="142" t="s">
        <v>203</v>
      </c>
      <c r="E259" s="149" t="s">
        <v>19</v>
      </c>
      <c r="F259" s="150" t="s">
        <v>418</v>
      </c>
      <c r="H259" s="151">
        <v>0.3</v>
      </c>
      <c r="I259" s="152"/>
      <c r="L259" s="148"/>
      <c r="M259" s="153"/>
      <c r="T259" s="154"/>
      <c r="AT259" s="149" t="s">
        <v>203</v>
      </c>
      <c r="AU259" s="149" t="s">
        <v>86</v>
      </c>
      <c r="AV259" s="12" t="s">
        <v>86</v>
      </c>
      <c r="AW259" s="12" t="s">
        <v>37</v>
      </c>
      <c r="AX259" s="12" t="s">
        <v>76</v>
      </c>
      <c r="AY259" s="149" t="s">
        <v>192</v>
      </c>
    </row>
    <row r="260" spans="2:51" s="13" customFormat="1" ht="12">
      <c r="B260" s="155"/>
      <c r="D260" s="142" t="s">
        <v>203</v>
      </c>
      <c r="E260" s="156" t="s">
        <v>117</v>
      </c>
      <c r="F260" s="157" t="s">
        <v>206</v>
      </c>
      <c r="H260" s="158">
        <v>0.3</v>
      </c>
      <c r="I260" s="159"/>
      <c r="L260" s="155"/>
      <c r="M260" s="160"/>
      <c r="T260" s="161"/>
      <c r="AT260" s="156" t="s">
        <v>203</v>
      </c>
      <c r="AU260" s="156" t="s">
        <v>86</v>
      </c>
      <c r="AV260" s="13" t="s">
        <v>124</v>
      </c>
      <c r="AW260" s="13" t="s">
        <v>37</v>
      </c>
      <c r="AX260" s="13" t="s">
        <v>84</v>
      </c>
      <c r="AY260" s="156" t="s">
        <v>192</v>
      </c>
    </row>
    <row r="261" spans="2:65" s="1" customFormat="1" ht="16.5" customHeight="1">
      <c r="B261" s="33"/>
      <c r="C261" s="168" t="s">
        <v>419</v>
      </c>
      <c r="D261" s="168" t="s">
        <v>291</v>
      </c>
      <c r="E261" s="169" t="s">
        <v>420</v>
      </c>
      <c r="F261" s="170" t="s">
        <v>421</v>
      </c>
      <c r="G261" s="171" t="s">
        <v>315</v>
      </c>
      <c r="H261" s="172">
        <v>0.3</v>
      </c>
      <c r="I261" s="173"/>
      <c r="J261" s="174">
        <f>ROUND(I261*H261,2)</f>
        <v>0</v>
      </c>
      <c r="K261" s="170" t="s">
        <v>197</v>
      </c>
      <c r="L261" s="175"/>
      <c r="M261" s="176" t="s">
        <v>19</v>
      </c>
      <c r="N261" s="177" t="s">
        <v>47</v>
      </c>
      <c r="P261" s="138">
        <f>O261*H261</f>
        <v>0</v>
      </c>
      <c r="Q261" s="138">
        <v>0.001</v>
      </c>
      <c r="R261" s="138">
        <f>Q261*H261</f>
        <v>0.0003</v>
      </c>
      <c r="S261" s="138">
        <v>0</v>
      </c>
      <c r="T261" s="139">
        <f>S261*H261</f>
        <v>0</v>
      </c>
      <c r="AR261" s="140" t="s">
        <v>248</v>
      </c>
      <c r="AT261" s="140" t="s">
        <v>291</v>
      </c>
      <c r="AU261" s="140" t="s">
        <v>86</v>
      </c>
      <c r="AY261" s="18" t="s">
        <v>192</v>
      </c>
      <c r="BE261" s="141">
        <f>IF(N261="základní",J261,0)</f>
        <v>0</v>
      </c>
      <c r="BF261" s="141">
        <f>IF(N261="snížená",J261,0)</f>
        <v>0</v>
      </c>
      <c r="BG261" s="141">
        <f>IF(N261="zákl. přenesená",J261,0)</f>
        <v>0</v>
      </c>
      <c r="BH261" s="141">
        <f>IF(N261="sníž. přenesená",J261,0)</f>
        <v>0</v>
      </c>
      <c r="BI261" s="141">
        <f>IF(N261="nulová",J261,0)</f>
        <v>0</v>
      </c>
      <c r="BJ261" s="18" t="s">
        <v>84</v>
      </c>
      <c r="BK261" s="141">
        <f>ROUND(I261*H261,2)</f>
        <v>0</v>
      </c>
      <c r="BL261" s="18" t="s">
        <v>124</v>
      </c>
      <c r="BM261" s="140" t="s">
        <v>422</v>
      </c>
    </row>
    <row r="262" spans="2:47" s="1" customFormat="1" ht="12">
      <c r="B262" s="33"/>
      <c r="D262" s="142" t="s">
        <v>199</v>
      </c>
      <c r="F262" s="143" t="s">
        <v>421</v>
      </c>
      <c r="I262" s="144"/>
      <c r="L262" s="33"/>
      <c r="M262" s="145"/>
      <c r="T262" s="54"/>
      <c r="AT262" s="18" t="s">
        <v>199</v>
      </c>
      <c r="AU262" s="18" t="s">
        <v>86</v>
      </c>
    </row>
    <row r="263" spans="2:47" s="1" customFormat="1" ht="19.5">
      <c r="B263" s="33"/>
      <c r="D263" s="142" t="s">
        <v>295</v>
      </c>
      <c r="F263" s="178" t="s">
        <v>311</v>
      </c>
      <c r="I263" s="144"/>
      <c r="L263" s="33"/>
      <c r="M263" s="145"/>
      <c r="T263" s="54"/>
      <c r="AT263" s="18" t="s">
        <v>295</v>
      </c>
      <c r="AU263" s="18" t="s">
        <v>86</v>
      </c>
    </row>
    <row r="264" spans="2:51" s="12" customFormat="1" ht="12">
      <c r="B264" s="148"/>
      <c r="D264" s="142" t="s">
        <v>203</v>
      </c>
      <c r="E264" s="149" t="s">
        <v>19</v>
      </c>
      <c r="F264" s="150" t="s">
        <v>117</v>
      </c>
      <c r="H264" s="151">
        <v>0.3</v>
      </c>
      <c r="I264" s="152"/>
      <c r="L264" s="148"/>
      <c r="M264" s="153"/>
      <c r="T264" s="154"/>
      <c r="AT264" s="149" t="s">
        <v>203</v>
      </c>
      <c r="AU264" s="149" t="s">
        <v>86</v>
      </c>
      <c r="AV264" s="12" t="s">
        <v>86</v>
      </c>
      <c r="AW264" s="12" t="s">
        <v>37</v>
      </c>
      <c r="AX264" s="12" t="s">
        <v>84</v>
      </c>
      <c r="AY264" s="149" t="s">
        <v>192</v>
      </c>
    </row>
    <row r="265" spans="2:65" s="1" customFormat="1" ht="16.5" customHeight="1">
      <c r="B265" s="33"/>
      <c r="C265" s="129" t="s">
        <v>423</v>
      </c>
      <c r="D265" s="129" t="s">
        <v>194</v>
      </c>
      <c r="E265" s="130" t="s">
        <v>424</v>
      </c>
      <c r="F265" s="131" t="s">
        <v>425</v>
      </c>
      <c r="G265" s="132" t="s">
        <v>123</v>
      </c>
      <c r="H265" s="133">
        <v>116</v>
      </c>
      <c r="I265" s="134"/>
      <c r="J265" s="135">
        <f>ROUND(I265*H265,2)</f>
        <v>0</v>
      </c>
      <c r="K265" s="131" t="s">
        <v>197</v>
      </c>
      <c r="L265" s="33"/>
      <c r="M265" s="136" t="s">
        <v>19</v>
      </c>
      <c r="N265" s="137" t="s">
        <v>47</v>
      </c>
      <c r="P265" s="138">
        <f>O265*H265</f>
        <v>0</v>
      </c>
      <c r="Q265" s="138">
        <v>0</v>
      </c>
      <c r="R265" s="138">
        <f>Q265*H265</f>
        <v>0</v>
      </c>
      <c r="S265" s="138">
        <v>0</v>
      </c>
      <c r="T265" s="139">
        <f>S265*H265</f>
        <v>0</v>
      </c>
      <c r="AR265" s="140" t="s">
        <v>124</v>
      </c>
      <c r="AT265" s="140" t="s">
        <v>194</v>
      </c>
      <c r="AU265" s="140" t="s">
        <v>86</v>
      </c>
      <c r="AY265" s="18" t="s">
        <v>192</v>
      </c>
      <c r="BE265" s="141">
        <f>IF(N265="základní",J265,0)</f>
        <v>0</v>
      </c>
      <c r="BF265" s="141">
        <f>IF(N265="snížená",J265,0)</f>
        <v>0</v>
      </c>
      <c r="BG265" s="141">
        <f>IF(N265="zákl. přenesená",J265,0)</f>
        <v>0</v>
      </c>
      <c r="BH265" s="141">
        <f>IF(N265="sníž. přenesená",J265,0)</f>
        <v>0</v>
      </c>
      <c r="BI265" s="141">
        <f>IF(N265="nulová",J265,0)</f>
        <v>0</v>
      </c>
      <c r="BJ265" s="18" t="s">
        <v>84</v>
      </c>
      <c r="BK265" s="141">
        <f>ROUND(I265*H265,2)</f>
        <v>0</v>
      </c>
      <c r="BL265" s="18" t="s">
        <v>124</v>
      </c>
      <c r="BM265" s="140" t="s">
        <v>426</v>
      </c>
    </row>
    <row r="266" spans="2:47" s="1" customFormat="1" ht="12">
      <c r="B266" s="33"/>
      <c r="D266" s="142" t="s">
        <v>199</v>
      </c>
      <c r="F266" s="143" t="s">
        <v>427</v>
      </c>
      <c r="I266" s="144"/>
      <c r="L266" s="33"/>
      <c r="M266" s="145"/>
      <c r="T266" s="54"/>
      <c r="AT266" s="18" t="s">
        <v>199</v>
      </c>
      <c r="AU266" s="18" t="s">
        <v>86</v>
      </c>
    </row>
    <row r="267" spans="2:47" s="1" customFormat="1" ht="12">
      <c r="B267" s="33"/>
      <c r="D267" s="146" t="s">
        <v>201</v>
      </c>
      <c r="F267" s="147" t="s">
        <v>428</v>
      </c>
      <c r="I267" s="144"/>
      <c r="L267" s="33"/>
      <c r="M267" s="145"/>
      <c r="T267" s="54"/>
      <c r="AT267" s="18" t="s">
        <v>201</v>
      </c>
      <c r="AU267" s="18" t="s">
        <v>86</v>
      </c>
    </row>
    <row r="268" spans="2:47" s="1" customFormat="1" ht="19.5">
      <c r="B268" s="33"/>
      <c r="D268" s="142" t="s">
        <v>295</v>
      </c>
      <c r="F268" s="178" t="s">
        <v>311</v>
      </c>
      <c r="I268" s="144"/>
      <c r="L268" s="33"/>
      <c r="M268" s="145"/>
      <c r="T268" s="54"/>
      <c r="AT268" s="18" t="s">
        <v>295</v>
      </c>
      <c r="AU268" s="18" t="s">
        <v>86</v>
      </c>
    </row>
    <row r="269" spans="2:51" s="12" customFormat="1" ht="12">
      <c r="B269" s="148"/>
      <c r="D269" s="142" t="s">
        <v>203</v>
      </c>
      <c r="E269" s="149" t="s">
        <v>19</v>
      </c>
      <c r="F269" s="150" t="s">
        <v>136</v>
      </c>
      <c r="H269" s="151">
        <v>116</v>
      </c>
      <c r="I269" s="152"/>
      <c r="L269" s="148"/>
      <c r="M269" s="153"/>
      <c r="T269" s="154"/>
      <c r="AT269" s="149" t="s">
        <v>203</v>
      </c>
      <c r="AU269" s="149" t="s">
        <v>86</v>
      </c>
      <c r="AV269" s="12" t="s">
        <v>86</v>
      </c>
      <c r="AW269" s="12" t="s">
        <v>37</v>
      </c>
      <c r="AX269" s="12" t="s">
        <v>84</v>
      </c>
      <c r="AY269" s="149" t="s">
        <v>192</v>
      </c>
    </row>
    <row r="270" spans="2:65" s="1" customFormat="1" ht="16.5" customHeight="1">
      <c r="B270" s="33"/>
      <c r="C270" s="129" t="s">
        <v>429</v>
      </c>
      <c r="D270" s="129" t="s">
        <v>194</v>
      </c>
      <c r="E270" s="130" t="s">
        <v>430</v>
      </c>
      <c r="F270" s="131" t="s">
        <v>431</v>
      </c>
      <c r="G270" s="132" t="s">
        <v>123</v>
      </c>
      <c r="H270" s="133">
        <v>335.92</v>
      </c>
      <c r="I270" s="134"/>
      <c r="J270" s="135">
        <f>ROUND(I270*H270,2)</f>
        <v>0</v>
      </c>
      <c r="K270" s="131" t="s">
        <v>197</v>
      </c>
      <c r="L270" s="33"/>
      <c r="M270" s="136" t="s">
        <v>19</v>
      </c>
      <c r="N270" s="137" t="s">
        <v>47</v>
      </c>
      <c r="P270" s="138">
        <f>O270*H270</f>
        <v>0</v>
      </c>
      <c r="Q270" s="138">
        <v>0</v>
      </c>
      <c r="R270" s="138">
        <f>Q270*H270</f>
        <v>0</v>
      </c>
      <c r="S270" s="138">
        <v>0</v>
      </c>
      <c r="T270" s="139">
        <f>S270*H270</f>
        <v>0</v>
      </c>
      <c r="AR270" s="140" t="s">
        <v>124</v>
      </c>
      <c r="AT270" s="140" t="s">
        <v>194</v>
      </c>
      <c r="AU270" s="140" t="s">
        <v>86</v>
      </c>
      <c r="AY270" s="18" t="s">
        <v>192</v>
      </c>
      <c r="BE270" s="141">
        <f>IF(N270="základní",J270,0)</f>
        <v>0</v>
      </c>
      <c r="BF270" s="141">
        <f>IF(N270="snížená",J270,0)</f>
        <v>0</v>
      </c>
      <c r="BG270" s="141">
        <f>IF(N270="zákl. přenesená",J270,0)</f>
        <v>0</v>
      </c>
      <c r="BH270" s="141">
        <f>IF(N270="sníž. přenesená",J270,0)</f>
        <v>0</v>
      </c>
      <c r="BI270" s="141">
        <f>IF(N270="nulová",J270,0)</f>
        <v>0</v>
      </c>
      <c r="BJ270" s="18" t="s">
        <v>84</v>
      </c>
      <c r="BK270" s="141">
        <f>ROUND(I270*H270,2)</f>
        <v>0</v>
      </c>
      <c r="BL270" s="18" t="s">
        <v>124</v>
      </c>
      <c r="BM270" s="140" t="s">
        <v>432</v>
      </c>
    </row>
    <row r="271" spans="2:47" s="1" customFormat="1" ht="12">
      <c r="B271" s="33"/>
      <c r="D271" s="142" t="s">
        <v>199</v>
      </c>
      <c r="F271" s="143" t="s">
        <v>433</v>
      </c>
      <c r="I271" s="144"/>
      <c r="L271" s="33"/>
      <c r="M271" s="145"/>
      <c r="T271" s="54"/>
      <c r="AT271" s="18" t="s">
        <v>199</v>
      </c>
      <c r="AU271" s="18" t="s">
        <v>86</v>
      </c>
    </row>
    <row r="272" spans="2:47" s="1" customFormat="1" ht="12">
      <c r="B272" s="33"/>
      <c r="D272" s="146" t="s">
        <v>201</v>
      </c>
      <c r="F272" s="147" t="s">
        <v>434</v>
      </c>
      <c r="I272" s="144"/>
      <c r="L272" s="33"/>
      <c r="M272" s="145"/>
      <c r="T272" s="54"/>
      <c r="AT272" s="18" t="s">
        <v>201</v>
      </c>
      <c r="AU272" s="18" t="s">
        <v>86</v>
      </c>
    </row>
    <row r="273" spans="2:47" s="1" customFormat="1" ht="19.5">
      <c r="B273" s="33"/>
      <c r="D273" s="142" t="s">
        <v>295</v>
      </c>
      <c r="F273" s="178" t="s">
        <v>311</v>
      </c>
      <c r="I273" s="144"/>
      <c r="L273" s="33"/>
      <c r="M273" s="145"/>
      <c r="T273" s="54"/>
      <c r="AT273" s="18" t="s">
        <v>295</v>
      </c>
      <c r="AU273" s="18" t="s">
        <v>86</v>
      </c>
    </row>
    <row r="274" spans="2:51" s="12" customFormat="1" ht="12">
      <c r="B274" s="148"/>
      <c r="D274" s="142" t="s">
        <v>203</v>
      </c>
      <c r="E274" s="149" t="s">
        <v>19</v>
      </c>
      <c r="F274" s="150" t="s">
        <v>140</v>
      </c>
      <c r="H274" s="151">
        <v>335.92</v>
      </c>
      <c r="I274" s="152"/>
      <c r="L274" s="148"/>
      <c r="M274" s="153"/>
      <c r="T274" s="154"/>
      <c r="AT274" s="149" t="s">
        <v>203</v>
      </c>
      <c r="AU274" s="149" t="s">
        <v>86</v>
      </c>
      <c r="AV274" s="12" t="s">
        <v>86</v>
      </c>
      <c r="AW274" s="12" t="s">
        <v>37</v>
      </c>
      <c r="AX274" s="12" t="s">
        <v>84</v>
      </c>
      <c r="AY274" s="149" t="s">
        <v>192</v>
      </c>
    </row>
    <row r="275" spans="2:65" s="1" customFormat="1" ht="16.5" customHeight="1">
      <c r="B275" s="33"/>
      <c r="C275" s="129" t="s">
        <v>435</v>
      </c>
      <c r="D275" s="129" t="s">
        <v>194</v>
      </c>
      <c r="E275" s="130" t="s">
        <v>436</v>
      </c>
      <c r="F275" s="131" t="s">
        <v>437</v>
      </c>
      <c r="G275" s="132" t="s">
        <v>128</v>
      </c>
      <c r="H275" s="133">
        <v>13.858</v>
      </c>
      <c r="I275" s="134"/>
      <c r="J275" s="135">
        <f>ROUND(I275*H275,2)</f>
        <v>0</v>
      </c>
      <c r="K275" s="131" t="s">
        <v>197</v>
      </c>
      <c r="L275" s="33"/>
      <c r="M275" s="136" t="s">
        <v>19</v>
      </c>
      <c r="N275" s="137" t="s">
        <v>47</v>
      </c>
      <c r="P275" s="138">
        <f>O275*H275</f>
        <v>0</v>
      </c>
      <c r="Q275" s="138">
        <v>0</v>
      </c>
      <c r="R275" s="138">
        <f>Q275*H275</f>
        <v>0</v>
      </c>
      <c r="S275" s="138">
        <v>0</v>
      </c>
      <c r="T275" s="139">
        <f>S275*H275</f>
        <v>0</v>
      </c>
      <c r="AR275" s="140" t="s">
        <v>124</v>
      </c>
      <c r="AT275" s="140" t="s">
        <v>194</v>
      </c>
      <c r="AU275" s="140" t="s">
        <v>86</v>
      </c>
      <c r="AY275" s="18" t="s">
        <v>192</v>
      </c>
      <c r="BE275" s="141">
        <f>IF(N275="základní",J275,0)</f>
        <v>0</v>
      </c>
      <c r="BF275" s="141">
        <f>IF(N275="snížená",J275,0)</f>
        <v>0</v>
      </c>
      <c r="BG275" s="141">
        <f>IF(N275="zákl. přenesená",J275,0)</f>
        <v>0</v>
      </c>
      <c r="BH275" s="141">
        <f>IF(N275="sníž. přenesená",J275,0)</f>
        <v>0</v>
      </c>
      <c r="BI275" s="141">
        <f>IF(N275="nulová",J275,0)</f>
        <v>0</v>
      </c>
      <c r="BJ275" s="18" t="s">
        <v>84</v>
      </c>
      <c r="BK275" s="141">
        <f>ROUND(I275*H275,2)</f>
        <v>0</v>
      </c>
      <c r="BL275" s="18" t="s">
        <v>124</v>
      </c>
      <c r="BM275" s="140" t="s">
        <v>438</v>
      </c>
    </row>
    <row r="276" spans="2:47" s="1" customFormat="1" ht="12">
      <c r="B276" s="33"/>
      <c r="D276" s="142" t="s">
        <v>199</v>
      </c>
      <c r="F276" s="143" t="s">
        <v>439</v>
      </c>
      <c r="I276" s="144"/>
      <c r="L276" s="33"/>
      <c r="M276" s="145"/>
      <c r="T276" s="54"/>
      <c r="AT276" s="18" t="s">
        <v>199</v>
      </c>
      <c r="AU276" s="18" t="s">
        <v>86</v>
      </c>
    </row>
    <row r="277" spans="2:47" s="1" customFormat="1" ht="12">
      <c r="B277" s="33"/>
      <c r="D277" s="146" t="s">
        <v>201</v>
      </c>
      <c r="F277" s="147" t="s">
        <v>440</v>
      </c>
      <c r="I277" s="144"/>
      <c r="L277" s="33"/>
      <c r="M277" s="145"/>
      <c r="T277" s="54"/>
      <c r="AT277" s="18" t="s">
        <v>201</v>
      </c>
      <c r="AU277" s="18" t="s">
        <v>86</v>
      </c>
    </row>
    <row r="278" spans="2:47" s="1" customFormat="1" ht="19.5">
      <c r="B278" s="33"/>
      <c r="D278" s="142" t="s">
        <v>295</v>
      </c>
      <c r="F278" s="178" t="s">
        <v>311</v>
      </c>
      <c r="I278" s="144"/>
      <c r="L278" s="33"/>
      <c r="M278" s="145"/>
      <c r="T278" s="54"/>
      <c r="AT278" s="18" t="s">
        <v>295</v>
      </c>
      <c r="AU278" s="18" t="s">
        <v>86</v>
      </c>
    </row>
    <row r="279" spans="2:51" s="12" customFormat="1" ht="12">
      <c r="B279" s="148"/>
      <c r="D279" s="142" t="s">
        <v>203</v>
      </c>
      <c r="E279" s="149" t="s">
        <v>19</v>
      </c>
      <c r="F279" s="150" t="s">
        <v>441</v>
      </c>
      <c r="H279" s="151">
        <v>0.3</v>
      </c>
      <c r="I279" s="152"/>
      <c r="L279" s="148"/>
      <c r="M279" s="153"/>
      <c r="T279" s="154"/>
      <c r="AT279" s="149" t="s">
        <v>203</v>
      </c>
      <c r="AU279" s="149" t="s">
        <v>86</v>
      </c>
      <c r="AV279" s="12" t="s">
        <v>86</v>
      </c>
      <c r="AW279" s="12" t="s">
        <v>37</v>
      </c>
      <c r="AX279" s="12" t="s">
        <v>76</v>
      </c>
      <c r="AY279" s="149" t="s">
        <v>192</v>
      </c>
    </row>
    <row r="280" spans="2:51" s="12" customFormat="1" ht="12">
      <c r="B280" s="148"/>
      <c r="D280" s="142" t="s">
        <v>203</v>
      </c>
      <c r="E280" s="149" t="s">
        <v>19</v>
      </c>
      <c r="F280" s="150" t="s">
        <v>442</v>
      </c>
      <c r="H280" s="151">
        <v>13.558</v>
      </c>
      <c r="I280" s="152"/>
      <c r="L280" s="148"/>
      <c r="M280" s="153"/>
      <c r="T280" s="154"/>
      <c r="AT280" s="149" t="s">
        <v>203</v>
      </c>
      <c r="AU280" s="149" t="s">
        <v>86</v>
      </c>
      <c r="AV280" s="12" t="s">
        <v>86</v>
      </c>
      <c r="AW280" s="12" t="s">
        <v>37</v>
      </c>
      <c r="AX280" s="12" t="s">
        <v>76</v>
      </c>
      <c r="AY280" s="149" t="s">
        <v>192</v>
      </c>
    </row>
    <row r="281" spans="2:51" s="13" customFormat="1" ht="12">
      <c r="B281" s="155"/>
      <c r="D281" s="142" t="s">
        <v>203</v>
      </c>
      <c r="E281" s="156" t="s">
        <v>160</v>
      </c>
      <c r="F281" s="157" t="s">
        <v>206</v>
      </c>
      <c r="H281" s="158">
        <v>13.858</v>
      </c>
      <c r="I281" s="159"/>
      <c r="L281" s="155"/>
      <c r="M281" s="160"/>
      <c r="T281" s="161"/>
      <c r="AT281" s="156" t="s">
        <v>203</v>
      </c>
      <c r="AU281" s="156" t="s">
        <v>86</v>
      </c>
      <c r="AV281" s="13" t="s">
        <v>124</v>
      </c>
      <c r="AW281" s="13" t="s">
        <v>37</v>
      </c>
      <c r="AX281" s="13" t="s">
        <v>84</v>
      </c>
      <c r="AY281" s="156" t="s">
        <v>192</v>
      </c>
    </row>
    <row r="282" spans="2:65" s="1" customFormat="1" ht="16.5" customHeight="1">
      <c r="B282" s="33"/>
      <c r="C282" s="129" t="s">
        <v>443</v>
      </c>
      <c r="D282" s="129" t="s">
        <v>194</v>
      </c>
      <c r="E282" s="130" t="s">
        <v>444</v>
      </c>
      <c r="F282" s="131" t="s">
        <v>445</v>
      </c>
      <c r="G282" s="132" t="s">
        <v>128</v>
      </c>
      <c r="H282" s="133">
        <v>13.858</v>
      </c>
      <c r="I282" s="134"/>
      <c r="J282" s="135">
        <f>ROUND(I282*H282,2)</f>
        <v>0</v>
      </c>
      <c r="K282" s="131" t="s">
        <v>197</v>
      </c>
      <c r="L282" s="33"/>
      <c r="M282" s="136" t="s">
        <v>19</v>
      </c>
      <c r="N282" s="137" t="s">
        <v>47</v>
      </c>
      <c r="P282" s="138">
        <f>O282*H282</f>
        <v>0</v>
      </c>
      <c r="Q282" s="138">
        <v>0</v>
      </c>
      <c r="R282" s="138">
        <f>Q282*H282</f>
        <v>0</v>
      </c>
      <c r="S282" s="138">
        <v>0</v>
      </c>
      <c r="T282" s="139">
        <f>S282*H282</f>
        <v>0</v>
      </c>
      <c r="AR282" s="140" t="s">
        <v>124</v>
      </c>
      <c r="AT282" s="140" t="s">
        <v>194</v>
      </c>
      <c r="AU282" s="140" t="s">
        <v>86</v>
      </c>
      <c r="AY282" s="18" t="s">
        <v>192</v>
      </c>
      <c r="BE282" s="141">
        <f>IF(N282="základní",J282,0)</f>
        <v>0</v>
      </c>
      <c r="BF282" s="141">
        <f>IF(N282="snížená",J282,0)</f>
        <v>0</v>
      </c>
      <c r="BG282" s="141">
        <f>IF(N282="zákl. přenesená",J282,0)</f>
        <v>0</v>
      </c>
      <c r="BH282" s="141">
        <f>IF(N282="sníž. přenesená",J282,0)</f>
        <v>0</v>
      </c>
      <c r="BI282" s="141">
        <f>IF(N282="nulová",J282,0)</f>
        <v>0</v>
      </c>
      <c r="BJ282" s="18" t="s">
        <v>84</v>
      </c>
      <c r="BK282" s="141">
        <f>ROUND(I282*H282,2)</f>
        <v>0</v>
      </c>
      <c r="BL282" s="18" t="s">
        <v>124</v>
      </c>
      <c r="BM282" s="140" t="s">
        <v>446</v>
      </c>
    </row>
    <row r="283" spans="2:47" s="1" customFormat="1" ht="12">
      <c r="B283" s="33"/>
      <c r="D283" s="142" t="s">
        <v>199</v>
      </c>
      <c r="F283" s="143" t="s">
        <v>447</v>
      </c>
      <c r="I283" s="144"/>
      <c r="L283" s="33"/>
      <c r="M283" s="145"/>
      <c r="T283" s="54"/>
      <c r="AT283" s="18" t="s">
        <v>199</v>
      </c>
      <c r="AU283" s="18" t="s">
        <v>86</v>
      </c>
    </row>
    <row r="284" spans="2:47" s="1" customFormat="1" ht="12">
      <c r="B284" s="33"/>
      <c r="D284" s="146" t="s">
        <v>201</v>
      </c>
      <c r="F284" s="147" t="s">
        <v>448</v>
      </c>
      <c r="I284" s="144"/>
      <c r="L284" s="33"/>
      <c r="M284" s="145"/>
      <c r="T284" s="54"/>
      <c r="AT284" s="18" t="s">
        <v>201</v>
      </c>
      <c r="AU284" s="18" t="s">
        <v>86</v>
      </c>
    </row>
    <row r="285" spans="2:47" s="1" customFormat="1" ht="19.5">
      <c r="B285" s="33"/>
      <c r="D285" s="142" t="s">
        <v>295</v>
      </c>
      <c r="F285" s="178" t="s">
        <v>311</v>
      </c>
      <c r="I285" s="144"/>
      <c r="L285" s="33"/>
      <c r="M285" s="145"/>
      <c r="T285" s="54"/>
      <c r="AT285" s="18" t="s">
        <v>295</v>
      </c>
      <c r="AU285" s="18" t="s">
        <v>86</v>
      </c>
    </row>
    <row r="286" spans="2:51" s="12" customFormat="1" ht="12">
      <c r="B286" s="148"/>
      <c r="D286" s="142" t="s">
        <v>203</v>
      </c>
      <c r="E286" s="149" t="s">
        <v>19</v>
      </c>
      <c r="F286" s="150" t="s">
        <v>160</v>
      </c>
      <c r="H286" s="151">
        <v>13.858</v>
      </c>
      <c r="I286" s="152"/>
      <c r="L286" s="148"/>
      <c r="M286" s="153"/>
      <c r="T286" s="154"/>
      <c r="AT286" s="149" t="s">
        <v>203</v>
      </c>
      <c r="AU286" s="149" t="s">
        <v>86</v>
      </c>
      <c r="AV286" s="12" t="s">
        <v>86</v>
      </c>
      <c r="AW286" s="12" t="s">
        <v>37</v>
      </c>
      <c r="AX286" s="12" t="s">
        <v>84</v>
      </c>
      <c r="AY286" s="149" t="s">
        <v>192</v>
      </c>
    </row>
    <row r="287" spans="2:65" s="1" customFormat="1" ht="16.5" customHeight="1">
      <c r="B287" s="33"/>
      <c r="C287" s="129" t="s">
        <v>449</v>
      </c>
      <c r="D287" s="129" t="s">
        <v>194</v>
      </c>
      <c r="E287" s="130" t="s">
        <v>450</v>
      </c>
      <c r="F287" s="131" t="s">
        <v>451</v>
      </c>
      <c r="G287" s="132" t="s">
        <v>128</v>
      </c>
      <c r="H287" s="133">
        <v>13.858</v>
      </c>
      <c r="I287" s="134"/>
      <c r="J287" s="135">
        <f>ROUND(I287*H287,2)</f>
        <v>0</v>
      </c>
      <c r="K287" s="131" t="s">
        <v>197</v>
      </c>
      <c r="L287" s="33"/>
      <c r="M287" s="136" t="s">
        <v>19</v>
      </c>
      <c r="N287" s="137" t="s">
        <v>47</v>
      </c>
      <c r="P287" s="138">
        <f>O287*H287</f>
        <v>0</v>
      </c>
      <c r="Q287" s="138">
        <v>0</v>
      </c>
      <c r="R287" s="138">
        <f>Q287*H287</f>
        <v>0</v>
      </c>
      <c r="S287" s="138">
        <v>0</v>
      </c>
      <c r="T287" s="139">
        <f>S287*H287</f>
        <v>0</v>
      </c>
      <c r="AR287" s="140" t="s">
        <v>124</v>
      </c>
      <c r="AT287" s="140" t="s">
        <v>194</v>
      </c>
      <c r="AU287" s="140" t="s">
        <v>86</v>
      </c>
      <c r="AY287" s="18" t="s">
        <v>192</v>
      </c>
      <c r="BE287" s="141">
        <f>IF(N287="základní",J287,0)</f>
        <v>0</v>
      </c>
      <c r="BF287" s="141">
        <f>IF(N287="snížená",J287,0)</f>
        <v>0</v>
      </c>
      <c r="BG287" s="141">
        <f>IF(N287="zákl. přenesená",J287,0)</f>
        <v>0</v>
      </c>
      <c r="BH287" s="141">
        <f>IF(N287="sníž. přenesená",J287,0)</f>
        <v>0</v>
      </c>
      <c r="BI287" s="141">
        <f>IF(N287="nulová",J287,0)</f>
        <v>0</v>
      </c>
      <c r="BJ287" s="18" t="s">
        <v>84</v>
      </c>
      <c r="BK287" s="141">
        <f>ROUND(I287*H287,2)</f>
        <v>0</v>
      </c>
      <c r="BL287" s="18" t="s">
        <v>124</v>
      </c>
      <c r="BM287" s="140" t="s">
        <v>452</v>
      </c>
    </row>
    <row r="288" spans="2:47" s="1" customFormat="1" ht="12">
      <c r="B288" s="33"/>
      <c r="D288" s="142" t="s">
        <v>199</v>
      </c>
      <c r="F288" s="143" t="s">
        <v>453</v>
      </c>
      <c r="I288" s="144"/>
      <c r="L288" s="33"/>
      <c r="M288" s="145"/>
      <c r="T288" s="54"/>
      <c r="AT288" s="18" t="s">
        <v>199</v>
      </c>
      <c r="AU288" s="18" t="s">
        <v>86</v>
      </c>
    </row>
    <row r="289" spans="2:47" s="1" customFormat="1" ht="12">
      <c r="B289" s="33"/>
      <c r="D289" s="146" t="s">
        <v>201</v>
      </c>
      <c r="F289" s="147" t="s">
        <v>454</v>
      </c>
      <c r="I289" s="144"/>
      <c r="L289" s="33"/>
      <c r="M289" s="145"/>
      <c r="T289" s="54"/>
      <c r="AT289" s="18" t="s">
        <v>201</v>
      </c>
      <c r="AU289" s="18" t="s">
        <v>86</v>
      </c>
    </row>
    <row r="290" spans="2:47" s="1" customFormat="1" ht="19.5">
      <c r="B290" s="33"/>
      <c r="D290" s="142" t="s">
        <v>295</v>
      </c>
      <c r="F290" s="178" t="s">
        <v>311</v>
      </c>
      <c r="I290" s="144"/>
      <c r="L290" s="33"/>
      <c r="M290" s="145"/>
      <c r="T290" s="54"/>
      <c r="AT290" s="18" t="s">
        <v>295</v>
      </c>
      <c r="AU290" s="18" t="s">
        <v>86</v>
      </c>
    </row>
    <row r="291" spans="2:51" s="12" customFormat="1" ht="12">
      <c r="B291" s="148"/>
      <c r="D291" s="142" t="s">
        <v>203</v>
      </c>
      <c r="E291" s="149" t="s">
        <v>19</v>
      </c>
      <c r="F291" s="150" t="s">
        <v>160</v>
      </c>
      <c r="H291" s="151">
        <v>13.858</v>
      </c>
      <c r="I291" s="152"/>
      <c r="L291" s="148"/>
      <c r="M291" s="153"/>
      <c r="T291" s="154"/>
      <c r="AT291" s="149" t="s">
        <v>203</v>
      </c>
      <c r="AU291" s="149" t="s">
        <v>86</v>
      </c>
      <c r="AV291" s="12" t="s">
        <v>86</v>
      </c>
      <c r="AW291" s="12" t="s">
        <v>37</v>
      </c>
      <c r="AX291" s="12" t="s">
        <v>84</v>
      </c>
      <c r="AY291" s="149" t="s">
        <v>192</v>
      </c>
    </row>
    <row r="292" spans="2:63" s="11" customFormat="1" ht="22.9" customHeight="1">
      <c r="B292" s="117"/>
      <c r="D292" s="118" t="s">
        <v>75</v>
      </c>
      <c r="E292" s="127" t="s">
        <v>124</v>
      </c>
      <c r="F292" s="127" t="s">
        <v>455</v>
      </c>
      <c r="I292" s="120"/>
      <c r="J292" s="128">
        <f>BK292</f>
        <v>0</v>
      </c>
      <c r="L292" s="117"/>
      <c r="M292" s="122"/>
      <c r="P292" s="123">
        <f>SUM(P293:P353)</f>
        <v>0</v>
      </c>
      <c r="R292" s="123">
        <f>SUM(R293:R353)</f>
        <v>5.68460872</v>
      </c>
      <c r="T292" s="124">
        <f>SUM(T293:T353)</f>
        <v>0</v>
      </c>
      <c r="AR292" s="118" t="s">
        <v>84</v>
      </c>
      <c r="AT292" s="125" t="s">
        <v>75</v>
      </c>
      <c r="AU292" s="125" t="s">
        <v>84</v>
      </c>
      <c r="AY292" s="118" t="s">
        <v>192</v>
      </c>
      <c r="BK292" s="126">
        <f>SUM(BK293:BK353)</f>
        <v>0</v>
      </c>
    </row>
    <row r="293" spans="2:65" s="1" customFormat="1" ht="16.5" customHeight="1">
      <c r="B293" s="33"/>
      <c r="C293" s="129" t="s">
        <v>456</v>
      </c>
      <c r="D293" s="129" t="s">
        <v>194</v>
      </c>
      <c r="E293" s="130" t="s">
        <v>457</v>
      </c>
      <c r="F293" s="131" t="s">
        <v>458</v>
      </c>
      <c r="G293" s="132" t="s">
        <v>123</v>
      </c>
      <c r="H293" s="133">
        <v>4.6</v>
      </c>
      <c r="I293" s="134"/>
      <c r="J293" s="135">
        <f>ROUND(I293*H293,2)</f>
        <v>0</v>
      </c>
      <c r="K293" s="131" t="s">
        <v>197</v>
      </c>
      <c r="L293" s="33"/>
      <c r="M293" s="136" t="s">
        <v>19</v>
      </c>
      <c r="N293" s="137" t="s">
        <v>47</v>
      </c>
      <c r="P293" s="138">
        <f>O293*H293</f>
        <v>0</v>
      </c>
      <c r="Q293" s="138">
        <v>0.21252</v>
      </c>
      <c r="R293" s="138">
        <f>Q293*H293</f>
        <v>0.9775919999999999</v>
      </c>
      <c r="S293" s="138">
        <v>0</v>
      </c>
      <c r="T293" s="139">
        <f>S293*H293</f>
        <v>0</v>
      </c>
      <c r="AR293" s="140" t="s">
        <v>124</v>
      </c>
      <c r="AT293" s="140" t="s">
        <v>194</v>
      </c>
      <c r="AU293" s="140" t="s">
        <v>86</v>
      </c>
      <c r="AY293" s="18" t="s">
        <v>192</v>
      </c>
      <c r="BE293" s="141">
        <f>IF(N293="základní",J293,0)</f>
        <v>0</v>
      </c>
      <c r="BF293" s="141">
        <f>IF(N293="snížená",J293,0)</f>
        <v>0</v>
      </c>
      <c r="BG293" s="141">
        <f>IF(N293="zákl. přenesená",J293,0)</f>
        <v>0</v>
      </c>
      <c r="BH293" s="141">
        <f>IF(N293="sníž. přenesená",J293,0)</f>
        <v>0</v>
      </c>
      <c r="BI293" s="141">
        <f>IF(N293="nulová",J293,0)</f>
        <v>0</v>
      </c>
      <c r="BJ293" s="18" t="s">
        <v>84</v>
      </c>
      <c r="BK293" s="141">
        <f>ROUND(I293*H293,2)</f>
        <v>0</v>
      </c>
      <c r="BL293" s="18" t="s">
        <v>124</v>
      </c>
      <c r="BM293" s="140" t="s">
        <v>459</v>
      </c>
    </row>
    <row r="294" spans="2:47" s="1" customFormat="1" ht="12">
      <c r="B294" s="33"/>
      <c r="D294" s="142" t="s">
        <v>199</v>
      </c>
      <c r="F294" s="143" t="s">
        <v>460</v>
      </c>
      <c r="I294" s="144"/>
      <c r="L294" s="33"/>
      <c r="M294" s="145"/>
      <c r="T294" s="54"/>
      <c r="AT294" s="18" t="s">
        <v>199</v>
      </c>
      <c r="AU294" s="18" t="s">
        <v>86</v>
      </c>
    </row>
    <row r="295" spans="2:47" s="1" customFormat="1" ht="12">
      <c r="B295" s="33"/>
      <c r="D295" s="146" t="s">
        <v>201</v>
      </c>
      <c r="F295" s="147" t="s">
        <v>461</v>
      </c>
      <c r="I295" s="144"/>
      <c r="L295" s="33"/>
      <c r="M295" s="145"/>
      <c r="T295" s="54"/>
      <c r="AT295" s="18" t="s">
        <v>201</v>
      </c>
      <c r="AU295" s="18" t="s">
        <v>86</v>
      </c>
    </row>
    <row r="296" spans="2:51" s="14" customFormat="1" ht="12">
      <c r="B296" s="162"/>
      <c r="D296" s="142" t="s">
        <v>203</v>
      </c>
      <c r="E296" s="163" t="s">
        <v>19</v>
      </c>
      <c r="F296" s="164" t="s">
        <v>212</v>
      </c>
      <c r="H296" s="163" t="s">
        <v>19</v>
      </c>
      <c r="I296" s="165"/>
      <c r="L296" s="162"/>
      <c r="M296" s="166"/>
      <c r="T296" s="167"/>
      <c r="AT296" s="163" t="s">
        <v>203</v>
      </c>
      <c r="AU296" s="163" t="s">
        <v>86</v>
      </c>
      <c r="AV296" s="14" t="s">
        <v>84</v>
      </c>
      <c r="AW296" s="14" t="s">
        <v>37</v>
      </c>
      <c r="AX296" s="14" t="s">
        <v>76</v>
      </c>
      <c r="AY296" s="163" t="s">
        <v>192</v>
      </c>
    </row>
    <row r="297" spans="2:51" s="14" customFormat="1" ht="12">
      <c r="B297" s="162"/>
      <c r="D297" s="142" t="s">
        <v>203</v>
      </c>
      <c r="E297" s="163" t="s">
        <v>19</v>
      </c>
      <c r="F297" s="164" t="s">
        <v>462</v>
      </c>
      <c r="H297" s="163" t="s">
        <v>19</v>
      </c>
      <c r="I297" s="165"/>
      <c r="L297" s="162"/>
      <c r="M297" s="166"/>
      <c r="T297" s="167"/>
      <c r="AT297" s="163" t="s">
        <v>203</v>
      </c>
      <c r="AU297" s="163" t="s">
        <v>86</v>
      </c>
      <c r="AV297" s="14" t="s">
        <v>84</v>
      </c>
      <c r="AW297" s="14" t="s">
        <v>37</v>
      </c>
      <c r="AX297" s="14" t="s">
        <v>76</v>
      </c>
      <c r="AY297" s="163" t="s">
        <v>192</v>
      </c>
    </row>
    <row r="298" spans="2:51" s="12" customFormat="1" ht="12">
      <c r="B298" s="148"/>
      <c r="D298" s="142" t="s">
        <v>203</v>
      </c>
      <c r="E298" s="149" t="s">
        <v>19</v>
      </c>
      <c r="F298" s="150" t="s">
        <v>463</v>
      </c>
      <c r="H298" s="151">
        <v>4.6</v>
      </c>
      <c r="I298" s="152"/>
      <c r="L298" s="148"/>
      <c r="M298" s="153"/>
      <c r="T298" s="154"/>
      <c r="AT298" s="149" t="s">
        <v>203</v>
      </c>
      <c r="AU298" s="149" t="s">
        <v>86</v>
      </c>
      <c r="AV298" s="12" t="s">
        <v>86</v>
      </c>
      <c r="AW298" s="12" t="s">
        <v>37</v>
      </c>
      <c r="AX298" s="12" t="s">
        <v>84</v>
      </c>
      <c r="AY298" s="149" t="s">
        <v>192</v>
      </c>
    </row>
    <row r="299" spans="2:65" s="1" customFormat="1" ht="16.5" customHeight="1">
      <c r="B299" s="33"/>
      <c r="C299" s="129" t="s">
        <v>464</v>
      </c>
      <c r="D299" s="129" t="s">
        <v>194</v>
      </c>
      <c r="E299" s="130" t="s">
        <v>465</v>
      </c>
      <c r="F299" s="131" t="s">
        <v>466</v>
      </c>
      <c r="G299" s="132" t="s">
        <v>128</v>
      </c>
      <c r="H299" s="133">
        <v>1.987</v>
      </c>
      <c r="I299" s="134"/>
      <c r="J299" s="135">
        <f>ROUND(I299*H299,2)</f>
        <v>0</v>
      </c>
      <c r="K299" s="131" t="s">
        <v>197</v>
      </c>
      <c r="L299" s="33"/>
      <c r="M299" s="136" t="s">
        <v>19</v>
      </c>
      <c r="N299" s="137" t="s">
        <v>47</v>
      </c>
      <c r="P299" s="138">
        <f>O299*H299</f>
        <v>0</v>
      </c>
      <c r="Q299" s="138">
        <v>0</v>
      </c>
      <c r="R299" s="138">
        <f>Q299*H299</f>
        <v>0</v>
      </c>
      <c r="S299" s="138">
        <v>0</v>
      </c>
      <c r="T299" s="139">
        <f>S299*H299</f>
        <v>0</v>
      </c>
      <c r="AR299" s="140" t="s">
        <v>124</v>
      </c>
      <c r="AT299" s="140" t="s">
        <v>194</v>
      </c>
      <c r="AU299" s="140" t="s">
        <v>86</v>
      </c>
      <c r="AY299" s="18" t="s">
        <v>192</v>
      </c>
      <c r="BE299" s="141">
        <f>IF(N299="základní",J299,0)</f>
        <v>0</v>
      </c>
      <c r="BF299" s="141">
        <f>IF(N299="snížená",J299,0)</f>
        <v>0</v>
      </c>
      <c r="BG299" s="141">
        <f>IF(N299="zákl. přenesená",J299,0)</f>
        <v>0</v>
      </c>
      <c r="BH299" s="141">
        <f>IF(N299="sníž. přenesená",J299,0)</f>
        <v>0</v>
      </c>
      <c r="BI299" s="141">
        <f>IF(N299="nulová",J299,0)</f>
        <v>0</v>
      </c>
      <c r="BJ299" s="18" t="s">
        <v>84</v>
      </c>
      <c r="BK299" s="141">
        <f>ROUND(I299*H299,2)</f>
        <v>0</v>
      </c>
      <c r="BL299" s="18" t="s">
        <v>124</v>
      </c>
      <c r="BM299" s="140" t="s">
        <v>467</v>
      </c>
    </row>
    <row r="300" spans="2:47" s="1" customFormat="1" ht="12">
      <c r="B300" s="33"/>
      <c r="D300" s="142" t="s">
        <v>199</v>
      </c>
      <c r="F300" s="143" t="s">
        <v>468</v>
      </c>
      <c r="I300" s="144"/>
      <c r="L300" s="33"/>
      <c r="M300" s="145"/>
      <c r="T300" s="54"/>
      <c r="AT300" s="18" t="s">
        <v>199</v>
      </c>
      <c r="AU300" s="18" t="s">
        <v>86</v>
      </c>
    </row>
    <row r="301" spans="2:47" s="1" customFormat="1" ht="12">
      <c r="B301" s="33"/>
      <c r="D301" s="146" t="s">
        <v>201</v>
      </c>
      <c r="F301" s="147" t="s">
        <v>469</v>
      </c>
      <c r="I301" s="144"/>
      <c r="L301" s="33"/>
      <c r="M301" s="145"/>
      <c r="T301" s="54"/>
      <c r="AT301" s="18" t="s">
        <v>201</v>
      </c>
      <c r="AU301" s="18" t="s">
        <v>86</v>
      </c>
    </row>
    <row r="302" spans="2:51" s="14" customFormat="1" ht="12">
      <c r="B302" s="162"/>
      <c r="D302" s="142" t="s">
        <v>203</v>
      </c>
      <c r="E302" s="163" t="s">
        <v>19</v>
      </c>
      <c r="F302" s="164" t="s">
        <v>470</v>
      </c>
      <c r="H302" s="163" t="s">
        <v>19</v>
      </c>
      <c r="I302" s="165"/>
      <c r="L302" s="162"/>
      <c r="M302" s="166"/>
      <c r="T302" s="167"/>
      <c r="AT302" s="163" t="s">
        <v>203</v>
      </c>
      <c r="AU302" s="163" t="s">
        <v>86</v>
      </c>
      <c r="AV302" s="14" t="s">
        <v>84</v>
      </c>
      <c r="AW302" s="14" t="s">
        <v>37</v>
      </c>
      <c r="AX302" s="14" t="s">
        <v>76</v>
      </c>
      <c r="AY302" s="163" t="s">
        <v>192</v>
      </c>
    </row>
    <row r="303" spans="2:51" s="12" customFormat="1" ht="12">
      <c r="B303" s="148"/>
      <c r="D303" s="142" t="s">
        <v>203</v>
      </c>
      <c r="E303" s="149" t="s">
        <v>19</v>
      </c>
      <c r="F303" s="150" t="s">
        <v>471</v>
      </c>
      <c r="H303" s="151">
        <v>0.369</v>
      </c>
      <c r="I303" s="152"/>
      <c r="L303" s="148"/>
      <c r="M303" s="153"/>
      <c r="T303" s="154"/>
      <c r="AT303" s="149" t="s">
        <v>203</v>
      </c>
      <c r="AU303" s="149" t="s">
        <v>86</v>
      </c>
      <c r="AV303" s="12" t="s">
        <v>86</v>
      </c>
      <c r="AW303" s="12" t="s">
        <v>37</v>
      </c>
      <c r="AX303" s="12" t="s">
        <v>76</v>
      </c>
      <c r="AY303" s="149" t="s">
        <v>192</v>
      </c>
    </row>
    <row r="304" spans="2:51" s="12" customFormat="1" ht="12">
      <c r="B304" s="148"/>
      <c r="D304" s="142" t="s">
        <v>203</v>
      </c>
      <c r="E304" s="149" t="s">
        <v>19</v>
      </c>
      <c r="F304" s="150" t="s">
        <v>472</v>
      </c>
      <c r="H304" s="151">
        <v>1.539</v>
      </c>
      <c r="I304" s="152"/>
      <c r="L304" s="148"/>
      <c r="M304" s="153"/>
      <c r="T304" s="154"/>
      <c r="AT304" s="149" t="s">
        <v>203</v>
      </c>
      <c r="AU304" s="149" t="s">
        <v>86</v>
      </c>
      <c r="AV304" s="12" t="s">
        <v>86</v>
      </c>
      <c r="AW304" s="12" t="s">
        <v>37</v>
      </c>
      <c r="AX304" s="12" t="s">
        <v>76</v>
      </c>
      <c r="AY304" s="149" t="s">
        <v>192</v>
      </c>
    </row>
    <row r="305" spans="2:51" s="12" customFormat="1" ht="12">
      <c r="B305" s="148"/>
      <c r="D305" s="142" t="s">
        <v>203</v>
      </c>
      <c r="E305" s="149" t="s">
        <v>19</v>
      </c>
      <c r="F305" s="150" t="s">
        <v>473</v>
      </c>
      <c r="H305" s="151">
        <v>0.079</v>
      </c>
      <c r="I305" s="152"/>
      <c r="L305" s="148"/>
      <c r="M305" s="153"/>
      <c r="T305" s="154"/>
      <c r="AT305" s="149" t="s">
        <v>203</v>
      </c>
      <c r="AU305" s="149" t="s">
        <v>86</v>
      </c>
      <c r="AV305" s="12" t="s">
        <v>86</v>
      </c>
      <c r="AW305" s="12" t="s">
        <v>37</v>
      </c>
      <c r="AX305" s="12" t="s">
        <v>76</v>
      </c>
      <c r="AY305" s="149" t="s">
        <v>192</v>
      </c>
    </row>
    <row r="306" spans="2:51" s="13" customFormat="1" ht="12">
      <c r="B306" s="155"/>
      <c r="D306" s="142" t="s">
        <v>203</v>
      </c>
      <c r="E306" s="156" t="s">
        <v>19</v>
      </c>
      <c r="F306" s="157" t="s">
        <v>206</v>
      </c>
      <c r="H306" s="158">
        <v>1.987</v>
      </c>
      <c r="I306" s="159"/>
      <c r="L306" s="155"/>
      <c r="M306" s="160"/>
      <c r="T306" s="161"/>
      <c r="AT306" s="156" t="s">
        <v>203</v>
      </c>
      <c r="AU306" s="156" t="s">
        <v>86</v>
      </c>
      <c r="AV306" s="13" t="s">
        <v>124</v>
      </c>
      <c r="AW306" s="13" t="s">
        <v>37</v>
      </c>
      <c r="AX306" s="13" t="s">
        <v>84</v>
      </c>
      <c r="AY306" s="156" t="s">
        <v>192</v>
      </c>
    </row>
    <row r="307" spans="2:65" s="1" customFormat="1" ht="16.5" customHeight="1">
      <c r="B307" s="33"/>
      <c r="C307" s="129" t="s">
        <v>474</v>
      </c>
      <c r="D307" s="129" t="s">
        <v>194</v>
      </c>
      <c r="E307" s="130" t="s">
        <v>475</v>
      </c>
      <c r="F307" s="131" t="s">
        <v>476</v>
      </c>
      <c r="G307" s="132" t="s">
        <v>146</v>
      </c>
      <c r="H307" s="133">
        <v>1</v>
      </c>
      <c r="I307" s="134"/>
      <c r="J307" s="135">
        <f>ROUND(I307*H307,2)</f>
        <v>0</v>
      </c>
      <c r="K307" s="131" t="s">
        <v>197</v>
      </c>
      <c r="L307" s="33"/>
      <c r="M307" s="136" t="s">
        <v>19</v>
      </c>
      <c r="N307" s="137" t="s">
        <v>47</v>
      </c>
      <c r="P307" s="138">
        <f>O307*H307</f>
        <v>0</v>
      </c>
      <c r="Q307" s="138">
        <v>0.08742</v>
      </c>
      <c r="R307" s="138">
        <f>Q307*H307</f>
        <v>0.08742</v>
      </c>
      <c r="S307" s="138">
        <v>0</v>
      </c>
      <c r="T307" s="139">
        <f>S307*H307</f>
        <v>0</v>
      </c>
      <c r="AR307" s="140" t="s">
        <v>124</v>
      </c>
      <c r="AT307" s="140" t="s">
        <v>194</v>
      </c>
      <c r="AU307" s="140" t="s">
        <v>86</v>
      </c>
      <c r="AY307" s="18" t="s">
        <v>192</v>
      </c>
      <c r="BE307" s="141">
        <f>IF(N307="základní",J307,0)</f>
        <v>0</v>
      </c>
      <c r="BF307" s="141">
        <f>IF(N307="snížená",J307,0)</f>
        <v>0</v>
      </c>
      <c r="BG307" s="141">
        <f>IF(N307="zákl. přenesená",J307,0)</f>
        <v>0</v>
      </c>
      <c r="BH307" s="141">
        <f>IF(N307="sníž. přenesená",J307,0)</f>
        <v>0</v>
      </c>
      <c r="BI307" s="141">
        <f>IF(N307="nulová",J307,0)</f>
        <v>0</v>
      </c>
      <c r="BJ307" s="18" t="s">
        <v>84</v>
      </c>
      <c r="BK307" s="141">
        <f>ROUND(I307*H307,2)</f>
        <v>0</v>
      </c>
      <c r="BL307" s="18" t="s">
        <v>124</v>
      </c>
      <c r="BM307" s="140" t="s">
        <v>477</v>
      </c>
    </row>
    <row r="308" spans="2:47" s="1" customFormat="1" ht="12">
      <c r="B308" s="33"/>
      <c r="D308" s="142" t="s">
        <v>199</v>
      </c>
      <c r="F308" s="143" t="s">
        <v>478</v>
      </c>
      <c r="I308" s="144"/>
      <c r="L308" s="33"/>
      <c r="M308" s="145"/>
      <c r="T308" s="54"/>
      <c r="AT308" s="18" t="s">
        <v>199</v>
      </c>
      <c r="AU308" s="18" t="s">
        <v>86</v>
      </c>
    </row>
    <row r="309" spans="2:47" s="1" customFormat="1" ht="12">
      <c r="B309" s="33"/>
      <c r="D309" s="146" t="s">
        <v>201</v>
      </c>
      <c r="F309" s="147" t="s">
        <v>479</v>
      </c>
      <c r="I309" s="144"/>
      <c r="L309" s="33"/>
      <c r="M309" s="145"/>
      <c r="T309" s="54"/>
      <c r="AT309" s="18" t="s">
        <v>201</v>
      </c>
      <c r="AU309" s="18" t="s">
        <v>86</v>
      </c>
    </row>
    <row r="310" spans="2:51" s="14" customFormat="1" ht="12">
      <c r="B310" s="162"/>
      <c r="D310" s="142" t="s">
        <v>203</v>
      </c>
      <c r="E310" s="163" t="s">
        <v>19</v>
      </c>
      <c r="F310" s="164" t="s">
        <v>480</v>
      </c>
      <c r="H310" s="163" t="s">
        <v>19</v>
      </c>
      <c r="I310" s="165"/>
      <c r="L310" s="162"/>
      <c r="M310" s="166"/>
      <c r="T310" s="167"/>
      <c r="AT310" s="163" t="s">
        <v>203</v>
      </c>
      <c r="AU310" s="163" t="s">
        <v>86</v>
      </c>
      <c r="AV310" s="14" t="s">
        <v>84</v>
      </c>
      <c r="AW310" s="14" t="s">
        <v>37</v>
      </c>
      <c r="AX310" s="14" t="s">
        <v>76</v>
      </c>
      <c r="AY310" s="163" t="s">
        <v>192</v>
      </c>
    </row>
    <row r="311" spans="2:51" s="12" customFormat="1" ht="12">
      <c r="B311" s="148"/>
      <c r="D311" s="142" t="s">
        <v>203</v>
      </c>
      <c r="E311" s="149" t="s">
        <v>19</v>
      </c>
      <c r="F311" s="150" t="s">
        <v>481</v>
      </c>
      <c r="H311" s="151">
        <v>1</v>
      </c>
      <c r="I311" s="152"/>
      <c r="L311" s="148"/>
      <c r="M311" s="153"/>
      <c r="T311" s="154"/>
      <c r="AT311" s="149" t="s">
        <v>203</v>
      </c>
      <c r="AU311" s="149" t="s">
        <v>86</v>
      </c>
      <c r="AV311" s="12" t="s">
        <v>86</v>
      </c>
      <c r="AW311" s="12" t="s">
        <v>37</v>
      </c>
      <c r="AX311" s="12" t="s">
        <v>84</v>
      </c>
      <c r="AY311" s="149" t="s">
        <v>192</v>
      </c>
    </row>
    <row r="312" spans="2:65" s="1" customFormat="1" ht="16.5" customHeight="1">
      <c r="B312" s="33"/>
      <c r="C312" s="168" t="s">
        <v>482</v>
      </c>
      <c r="D312" s="168" t="s">
        <v>291</v>
      </c>
      <c r="E312" s="169" t="s">
        <v>483</v>
      </c>
      <c r="F312" s="170" t="s">
        <v>484</v>
      </c>
      <c r="G312" s="171" t="s">
        <v>146</v>
      </c>
      <c r="H312" s="172">
        <v>1</v>
      </c>
      <c r="I312" s="173"/>
      <c r="J312" s="174">
        <f>ROUND(I312*H312,2)</f>
        <v>0</v>
      </c>
      <c r="K312" s="170" t="s">
        <v>197</v>
      </c>
      <c r="L312" s="175"/>
      <c r="M312" s="176" t="s">
        <v>19</v>
      </c>
      <c r="N312" s="177" t="s">
        <v>47</v>
      </c>
      <c r="P312" s="138">
        <f>O312*H312</f>
        <v>0</v>
      </c>
      <c r="Q312" s="138">
        <v>0.068</v>
      </c>
      <c r="R312" s="138">
        <f>Q312*H312</f>
        <v>0.068</v>
      </c>
      <c r="S312" s="138">
        <v>0</v>
      </c>
      <c r="T312" s="139">
        <f>S312*H312</f>
        <v>0</v>
      </c>
      <c r="AR312" s="140" t="s">
        <v>248</v>
      </c>
      <c r="AT312" s="140" t="s">
        <v>291</v>
      </c>
      <c r="AU312" s="140" t="s">
        <v>86</v>
      </c>
      <c r="AY312" s="18" t="s">
        <v>192</v>
      </c>
      <c r="BE312" s="141">
        <f>IF(N312="základní",J312,0)</f>
        <v>0</v>
      </c>
      <c r="BF312" s="141">
        <f>IF(N312="snížená",J312,0)</f>
        <v>0</v>
      </c>
      <c r="BG312" s="141">
        <f>IF(N312="zákl. přenesená",J312,0)</f>
        <v>0</v>
      </c>
      <c r="BH312" s="141">
        <f>IF(N312="sníž. přenesená",J312,0)</f>
        <v>0</v>
      </c>
      <c r="BI312" s="141">
        <f>IF(N312="nulová",J312,0)</f>
        <v>0</v>
      </c>
      <c r="BJ312" s="18" t="s">
        <v>84</v>
      </c>
      <c r="BK312" s="141">
        <f>ROUND(I312*H312,2)</f>
        <v>0</v>
      </c>
      <c r="BL312" s="18" t="s">
        <v>124</v>
      </c>
      <c r="BM312" s="140" t="s">
        <v>485</v>
      </c>
    </row>
    <row r="313" spans="2:47" s="1" customFormat="1" ht="12">
      <c r="B313" s="33"/>
      <c r="D313" s="142" t="s">
        <v>199</v>
      </c>
      <c r="F313" s="143" t="s">
        <v>484</v>
      </c>
      <c r="I313" s="144"/>
      <c r="L313" s="33"/>
      <c r="M313" s="145"/>
      <c r="T313" s="54"/>
      <c r="AT313" s="18" t="s">
        <v>199</v>
      </c>
      <c r="AU313" s="18" t="s">
        <v>86</v>
      </c>
    </row>
    <row r="314" spans="2:65" s="1" customFormat="1" ht="21.75" customHeight="1">
      <c r="B314" s="33"/>
      <c r="C314" s="129" t="s">
        <v>486</v>
      </c>
      <c r="D314" s="129" t="s">
        <v>194</v>
      </c>
      <c r="E314" s="130" t="s">
        <v>487</v>
      </c>
      <c r="F314" s="131" t="s">
        <v>488</v>
      </c>
      <c r="G314" s="132" t="s">
        <v>128</v>
      </c>
      <c r="H314" s="133">
        <v>0.575</v>
      </c>
      <c r="I314" s="134"/>
      <c r="J314" s="135">
        <f>ROUND(I314*H314,2)</f>
        <v>0</v>
      </c>
      <c r="K314" s="131" t="s">
        <v>197</v>
      </c>
      <c r="L314" s="33"/>
      <c r="M314" s="136" t="s">
        <v>19</v>
      </c>
      <c r="N314" s="137" t="s">
        <v>47</v>
      </c>
      <c r="P314" s="138">
        <f>O314*H314</f>
        <v>0</v>
      </c>
      <c r="Q314" s="138">
        <v>0</v>
      </c>
      <c r="R314" s="138">
        <f>Q314*H314</f>
        <v>0</v>
      </c>
      <c r="S314" s="138">
        <v>0</v>
      </c>
      <c r="T314" s="139">
        <f>S314*H314</f>
        <v>0</v>
      </c>
      <c r="AR314" s="140" t="s">
        <v>124</v>
      </c>
      <c r="AT314" s="140" t="s">
        <v>194</v>
      </c>
      <c r="AU314" s="140" t="s">
        <v>86</v>
      </c>
      <c r="AY314" s="18" t="s">
        <v>192</v>
      </c>
      <c r="BE314" s="141">
        <f>IF(N314="základní",J314,0)</f>
        <v>0</v>
      </c>
      <c r="BF314" s="141">
        <f>IF(N314="snížená",J314,0)</f>
        <v>0</v>
      </c>
      <c r="BG314" s="141">
        <f>IF(N314="zákl. přenesená",J314,0)</f>
        <v>0</v>
      </c>
      <c r="BH314" s="141">
        <f>IF(N314="sníž. přenesená",J314,0)</f>
        <v>0</v>
      </c>
      <c r="BI314" s="141">
        <f>IF(N314="nulová",J314,0)</f>
        <v>0</v>
      </c>
      <c r="BJ314" s="18" t="s">
        <v>84</v>
      </c>
      <c r="BK314" s="141">
        <f>ROUND(I314*H314,2)</f>
        <v>0</v>
      </c>
      <c r="BL314" s="18" t="s">
        <v>124</v>
      </c>
      <c r="BM314" s="140" t="s">
        <v>489</v>
      </c>
    </row>
    <row r="315" spans="2:47" s="1" customFormat="1" ht="19.5">
      <c r="B315" s="33"/>
      <c r="D315" s="142" t="s">
        <v>199</v>
      </c>
      <c r="F315" s="143" t="s">
        <v>490</v>
      </c>
      <c r="I315" s="144"/>
      <c r="L315" s="33"/>
      <c r="M315" s="145"/>
      <c r="T315" s="54"/>
      <c r="AT315" s="18" t="s">
        <v>199</v>
      </c>
      <c r="AU315" s="18" t="s">
        <v>86</v>
      </c>
    </row>
    <row r="316" spans="2:47" s="1" customFormat="1" ht="12">
      <c r="B316" s="33"/>
      <c r="D316" s="146" t="s">
        <v>201</v>
      </c>
      <c r="F316" s="147" t="s">
        <v>491</v>
      </c>
      <c r="I316" s="144"/>
      <c r="L316" s="33"/>
      <c r="M316" s="145"/>
      <c r="T316" s="54"/>
      <c r="AT316" s="18" t="s">
        <v>201</v>
      </c>
      <c r="AU316" s="18" t="s">
        <v>86</v>
      </c>
    </row>
    <row r="317" spans="2:51" s="14" customFormat="1" ht="12">
      <c r="B317" s="162"/>
      <c r="D317" s="142" t="s">
        <v>203</v>
      </c>
      <c r="E317" s="163" t="s">
        <v>19</v>
      </c>
      <c r="F317" s="164" t="s">
        <v>492</v>
      </c>
      <c r="H317" s="163" t="s">
        <v>19</v>
      </c>
      <c r="I317" s="165"/>
      <c r="L317" s="162"/>
      <c r="M317" s="166"/>
      <c r="T317" s="167"/>
      <c r="AT317" s="163" t="s">
        <v>203</v>
      </c>
      <c r="AU317" s="163" t="s">
        <v>86</v>
      </c>
      <c r="AV317" s="14" t="s">
        <v>84</v>
      </c>
      <c r="AW317" s="14" t="s">
        <v>37</v>
      </c>
      <c r="AX317" s="14" t="s">
        <v>76</v>
      </c>
      <c r="AY317" s="163" t="s">
        <v>192</v>
      </c>
    </row>
    <row r="318" spans="2:51" s="12" customFormat="1" ht="12">
      <c r="B318" s="148"/>
      <c r="D318" s="142" t="s">
        <v>203</v>
      </c>
      <c r="E318" s="149" t="s">
        <v>19</v>
      </c>
      <c r="F318" s="150" t="s">
        <v>493</v>
      </c>
      <c r="H318" s="151">
        <v>0.177</v>
      </c>
      <c r="I318" s="152"/>
      <c r="L318" s="148"/>
      <c r="M318" s="153"/>
      <c r="T318" s="154"/>
      <c r="AT318" s="149" t="s">
        <v>203</v>
      </c>
      <c r="AU318" s="149" t="s">
        <v>86</v>
      </c>
      <c r="AV318" s="12" t="s">
        <v>86</v>
      </c>
      <c r="AW318" s="12" t="s">
        <v>37</v>
      </c>
      <c r="AX318" s="12" t="s">
        <v>76</v>
      </c>
      <c r="AY318" s="149" t="s">
        <v>192</v>
      </c>
    </row>
    <row r="319" spans="2:51" s="14" customFormat="1" ht="12">
      <c r="B319" s="162"/>
      <c r="D319" s="142" t="s">
        <v>203</v>
      </c>
      <c r="E319" s="163" t="s">
        <v>19</v>
      </c>
      <c r="F319" s="164" t="s">
        <v>494</v>
      </c>
      <c r="H319" s="163" t="s">
        <v>19</v>
      </c>
      <c r="I319" s="165"/>
      <c r="L319" s="162"/>
      <c r="M319" s="166"/>
      <c r="T319" s="167"/>
      <c r="AT319" s="163" t="s">
        <v>203</v>
      </c>
      <c r="AU319" s="163" t="s">
        <v>86</v>
      </c>
      <c r="AV319" s="14" t="s">
        <v>84</v>
      </c>
      <c r="AW319" s="14" t="s">
        <v>37</v>
      </c>
      <c r="AX319" s="14" t="s">
        <v>76</v>
      </c>
      <c r="AY319" s="163" t="s">
        <v>192</v>
      </c>
    </row>
    <row r="320" spans="2:51" s="12" customFormat="1" ht="12">
      <c r="B320" s="148"/>
      <c r="D320" s="142" t="s">
        <v>203</v>
      </c>
      <c r="E320" s="149" t="s">
        <v>19</v>
      </c>
      <c r="F320" s="150" t="s">
        <v>495</v>
      </c>
      <c r="H320" s="151">
        <v>0.398</v>
      </c>
      <c r="I320" s="152"/>
      <c r="L320" s="148"/>
      <c r="M320" s="153"/>
      <c r="T320" s="154"/>
      <c r="AT320" s="149" t="s">
        <v>203</v>
      </c>
      <c r="AU320" s="149" t="s">
        <v>86</v>
      </c>
      <c r="AV320" s="12" t="s">
        <v>86</v>
      </c>
      <c r="AW320" s="12" t="s">
        <v>37</v>
      </c>
      <c r="AX320" s="12" t="s">
        <v>76</v>
      </c>
      <c r="AY320" s="149" t="s">
        <v>192</v>
      </c>
    </row>
    <row r="321" spans="2:51" s="13" customFormat="1" ht="12">
      <c r="B321" s="155"/>
      <c r="D321" s="142" t="s">
        <v>203</v>
      </c>
      <c r="E321" s="156" t="s">
        <v>19</v>
      </c>
      <c r="F321" s="157" t="s">
        <v>206</v>
      </c>
      <c r="H321" s="158">
        <v>0.575</v>
      </c>
      <c r="I321" s="159"/>
      <c r="L321" s="155"/>
      <c r="M321" s="160"/>
      <c r="T321" s="161"/>
      <c r="AT321" s="156" t="s">
        <v>203</v>
      </c>
      <c r="AU321" s="156" t="s">
        <v>86</v>
      </c>
      <c r="AV321" s="13" t="s">
        <v>124</v>
      </c>
      <c r="AW321" s="13" t="s">
        <v>37</v>
      </c>
      <c r="AX321" s="13" t="s">
        <v>84</v>
      </c>
      <c r="AY321" s="156" t="s">
        <v>192</v>
      </c>
    </row>
    <row r="322" spans="2:65" s="1" customFormat="1" ht="16.5" customHeight="1">
      <c r="B322" s="33"/>
      <c r="C322" s="129" t="s">
        <v>496</v>
      </c>
      <c r="D322" s="129" t="s">
        <v>194</v>
      </c>
      <c r="E322" s="130" t="s">
        <v>497</v>
      </c>
      <c r="F322" s="131" t="s">
        <v>498</v>
      </c>
      <c r="G322" s="132" t="s">
        <v>123</v>
      </c>
      <c r="H322" s="133">
        <v>1.681</v>
      </c>
      <c r="I322" s="134"/>
      <c r="J322" s="135">
        <f>ROUND(I322*H322,2)</f>
        <v>0</v>
      </c>
      <c r="K322" s="131" t="s">
        <v>197</v>
      </c>
      <c r="L322" s="33"/>
      <c r="M322" s="136" t="s">
        <v>19</v>
      </c>
      <c r="N322" s="137" t="s">
        <v>47</v>
      </c>
      <c r="P322" s="138">
        <f>O322*H322</f>
        <v>0</v>
      </c>
      <c r="Q322" s="138">
        <v>0.00632</v>
      </c>
      <c r="R322" s="138">
        <f>Q322*H322</f>
        <v>0.01062392</v>
      </c>
      <c r="S322" s="138">
        <v>0</v>
      </c>
      <c r="T322" s="139">
        <f>S322*H322</f>
        <v>0</v>
      </c>
      <c r="AR322" s="140" t="s">
        <v>124</v>
      </c>
      <c r="AT322" s="140" t="s">
        <v>194</v>
      </c>
      <c r="AU322" s="140" t="s">
        <v>86</v>
      </c>
      <c r="AY322" s="18" t="s">
        <v>192</v>
      </c>
      <c r="BE322" s="141">
        <f>IF(N322="základní",J322,0)</f>
        <v>0</v>
      </c>
      <c r="BF322" s="141">
        <f>IF(N322="snížená",J322,0)</f>
        <v>0</v>
      </c>
      <c r="BG322" s="141">
        <f>IF(N322="zákl. přenesená",J322,0)</f>
        <v>0</v>
      </c>
      <c r="BH322" s="141">
        <f>IF(N322="sníž. přenesená",J322,0)</f>
        <v>0</v>
      </c>
      <c r="BI322" s="141">
        <f>IF(N322="nulová",J322,0)</f>
        <v>0</v>
      </c>
      <c r="BJ322" s="18" t="s">
        <v>84</v>
      </c>
      <c r="BK322" s="141">
        <f>ROUND(I322*H322,2)</f>
        <v>0</v>
      </c>
      <c r="BL322" s="18" t="s">
        <v>124</v>
      </c>
      <c r="BM322" s="140" t="s">
        <v>499</v>
      </c>
    </row>
    <row r="323" spans="2:47" s="1" customFormat="1" ht="12">
      <c r="B323" s="33"/>
      <c r="D323" s="142" t="s">
        <v>199</v>
      </c>
      <c r="F323" s="143" t="s">
        <v>500</v>
      </c>
      <c r="I323" s="144"/>
      <c r="L323" s="33"/>
      <c r="M323" s="145"/>
      <c r="T323" s="54"/>
      <c r="AT323" s="18" t="s">
        <v>199</v>
      </c>
      <c r="AU323" s="18" t="s">
        <v>86</v>
      </c>
    </row>
    <row r="324" spans="2:47" s="1" customFormat="1" ht="12">
      <c r="B324" s="33"/>
      <c r="D324" s="146" t="s">
        <v>201</v>
      </c>
      <c r="F324" s="147" t="s">
        <v>501</v>
      </c>
      <c r="I324" s="144"/>
      <c r="L324" s="33"/>
      <c r="M324" s="145"/>
      <c r="T324" s="54"/>
      <c r="AT324" s="18" t="s">
        <v>201</v>
      </c>
      <c r="AU324" s="18" t="s">
        <v>86</v>
      </c>
    </row>
    <row r="325" spans="2:51" s="14" customFormat="1" ht="12">
      <c r="B325" s="162"/>
      <c r="D325" s="142" t="s">
        <v>203</v>
      </c>
      <c r="E325" s="163" t="s">
        <v>19</v>
      </c>
      <c r="F325" s="164" t="s">
        <v>492</v>
      </c>
      <c r="H325" s="163" t="s">
        <v>19</v>
      </c>
      <c r="I325" s="165"/>
      <c r="L325" s="162"/>
      <c r="M325" s="166"/>
      <c r="T325" s="167"/>
      <c r="AT325" s="163" t="s">
        <v>203</v>
      </c>
      <c r="AU325" s="163" t="s">
        <v>86</v>
      </c>
      <c r="AV325" s="14" t="s">
        <v>84</v>
      </c>
      <c r="AW325" s="14" t="s">
        <v>37</v>
      </c>
      <c r="AX325" s="14" t="s">
        <v>76</v>
      </c>
      <c r="AY325" s="163" t="s">
        <v>192</v>
      </c>
    </row>
    <row r="326" spans="2:51" s="12" customFormat="1" ht="12">
      <c r="B326" s="148"/>
      <c r="D326" s="142" t="s">
        <v>203</v>
      </c>
      <c r="E326" s="149" t="s">
        <v>19</v>
      </c>
      <c r="F326" s="150" t="s">
        <v>502</v>
      </c>
      <c r="H326" s="151">
        <v>0.471</v>
      </c>
      <c r="I326" s="152"/>
      <c r="L326" s="148"/>
      <c r="M326" s="153"/>
      <c r="T326" s="154"/>
      <c r="AT326" s="149" t="s">
        <v>203</v>
      </c>
      <c r="AU326" s="149" t="s">
        <v>86</v>
      </c>
      <c r="AV326" s="12" t="s">
        <v>86</v>
      </c>
      <c r="AW326" s="12" t="s">
        <v>37</v>
      </c>
      <c r="AX326" s="12" t="s">
        <v>76</v>
      </c>
      <c r="AY326" s="149" t="s">
        <v>192</v>
      </c>
    </row>
    <row r="327" spans="2:51" s="14" customFormat="1" ht="12">
      <c r="B327" s="162"/>
      <c r="D327" s="142" t="s">
        <v>203</v>
      </c>
      <c r="E327" s="163" t="s">
        <v>19</v>
      </c>
      <c r="F327" s="164" t="s">
        <v>503</v>
      </c>
      <c r="H327" s="163" t="s">
        <v>19</v>
      </c>
      <c r="I327" s="165"/>
      <c r="L327" s="162"/>
      <c r="M327" s="166"/>
      <c r="T327" s="167"/>
      <c r="AT327" s="163" t="s">
        <v>203</v>
      </c>
      <c r="AU327" s="163" t="s">
        <v>86</v>
      </c>
      <c r="AV327" s="14" t="s">
        <v>84</v>
      </c>
      <c r="AW327" s="14" t="s">
        <v>37</v>
      </c>
      <c r="AX327" s="14" t="s">
        <v>76</v>
      </c>
      <c r="AY327" s="163" t="s">
        <v>192</v>
      </c>
    </row>
    <row r="328" spans="2:51" s="12" customFormat="1" ht="12">
      <c r="B328" s="148"/>
      <c r="D328" s="142" t="s">
        <v>203</v>
      </c>
      <c r="E328" s="149" t="s">
        <v>19</v>
      </c>
      <c r="F328" s="150" t="s">
        <v>504</v>
      </c>
      <c r="H328" s="151">
        <v>1.21</v>
      </c>
      <c r="I328" s="152"/>
      <c r="L328" s="148"/>
      <c r="M328" s="153"/>
      <c r="T328" s="154"/>
      <c r="AT328" s="149" t="s">
        <v>203</v>
      </c>
      <c r="AU328" s="149" t="s">
        <v>86</v>
      </c>
      <c r="AV328" s="12" t="s">
        <v>86</v>
      </c>
      <c r="AW328" s="12" t="s">
        <v>37</v>
      </c>
      <c r="AX328" s="12" t="s">
        <v>76</v>
      </c>
      <c r="AY328" s="149" t="s">
        <v>192</v>
      </c>
    </row>
    <row r="329" spans="2:51" s="13" customFormat="1" ht="12">
      <c r="B329" s="155"/>
      <c r="D329" s="142" t="s">
        <v>203</v>
      </c>
      <c r="E329" s="156" t="s">
        <v>19</v>
      </c>
      <c r="F329" s="157" t="s">
        <v>206</v>
      </c>
      <c r="H329" s="158">
        <v>1.681</v>
      </c>
      <c r="I329" s="159"/>
      <c r="L329" s="155"/>
      <c r="M329" s="160"/>
      <c r="T329" s="161"/>
      <c r="AT329" s="156" t="s">
        <v>203</v>
      </c>
      <c r="AU329" s="156" t="s">
        <v>86</v>
      </c>
      <c r="AV329" s="13" t="s">
        <v>124</v>
      </c>
      <c r="AW329" s="13" t="s">
        <v>37</v>
      </c>
      <c r="AX329" s="13" t="s">
        <v>84</v>
      </c>
      <c r="AY329" s="156" t="s">
        <v>192</v>
      </c>
    </row>
    <row r="330" spans="2:65" s="1" customFormat="1" ht="16.5" customHeight="1">
      <c r="B330" s="33"/>
      <c r="C330" s="129" t="s">
        <v>505</v>
      </c>
      <c r="D330" s="129" t="s">
        <v>194</v>
      </c>
      <c r="E330" s="130" t="s">
        <v>506</v>
      </c>
      <c r="F330" s="131" t="s">
        <v>507</v>
      </c>
      <c r="G330" s="132" t="s">
        <v>128</v>
      </c>
      <c r="H330" s="133">
        <v>1.02</v>
      </c>
      <c r="I330" s="134"/>
      <c r="J330" s="135">
        <f>ROUND(I330*H330,2)</f>
        <v>0</v>
      </c>
      <c r="K330" s="131" t="s">
        <v>197</v>
      </c>
      <c r="L330" s="33"/>
      <c r="M330" s="136" t="s">
        <v>19</v>
      </c>
      <c r="N330" s="137" t="s">
        <v>47</v>
      </c>
      <c r="P330" s="138">
        <f>O330*H330</f>
        <v>0</v>
      </c>
      <c r="Q330" s="138">
        <v>2.13408</v>
      </c>
      <c r="R330" s="138">
        <f>Q330*H330</f>
        <v>2.1767616</v>
      </c>
      <c r="S330" s="138">
        <v>0</v>
      </c>
      <c r="T330" s="139">
        <f>S330*H330</f>
        <v>0</v>
      </c>
      <c r="AR330" s="140" t="s">
        <v>124</v>
      </c>
      <c r="AT330" s="140" t="s">
        <v>194</v>
      </c>
      <c r="AU330" s="140" t="s">
        <v>86</v>
      </c>
      <c r="AY330" s="18" t="s">
        <v>192</v>
      </c>
      <c r="BE330" s="141">
        <f>IF(N330="základní",J330,0)</f>
        <v>0</v>
      </c>
      <c r="BF330" s="141">
        <f>IF(N330="snížená",J330,0)</f>
        <v>0</v>
      </c>
      <c r="BG330" s="141">
        <f>IF(N330="zákl. přenesená",J330,0)</f>
        <v>0</v>
      </c>
      <c r="BH330" s="141">
        <f>IF(N330="sníž. přenesená",J330,0)</f>
        <v>0</v>
      </c>
      <c r="BI330" s="141">
        <f>IF(N330="nulová",J330,0)</f>
        <v>0</v>
      </c>
      <c r="BJ330" s="18" t="s">
        <v>84</v>
      </c>
      <c r="BK330" s="141">
        <f>ROUND(I330*H330,2)</f>
        <v>0</v>
      </c>
      <c r="BL330" s="18" t="s">
        <v>124</v>
      </c>
      <c r="BM330" s="140" t="s">
        <v>508</v>
      </c>
    </row>
    <row r="331" spans="2:47" s="1" customFormat="1" ht="12">
      <c r="B331" s="33"/>
      <c r="D331" s="142" t="s">
        <v>199</v>
      </c>
      <c r="F331" s="143" t="s">
        <v>509</v>
      </c>
      <c r="I331" s="144"/>
      <c r="L331" s="33"/>
      <c r="M331" s="145"/>
      <c r="T331" s="54"/>
      <c r="AT331" s="18" t="s">
        <v>199</v>
      </c>
      <c r="AU331" s="18" t="s">
        <v>86</v>
      </c>
    </row>
    <row r="332" spans="2:47" s="1" customFormat="1" ht="12">
      <c r="B332" s="33"/>
      <c r="D332" s="146" t="s">
        <v>201</v>
      </c>
      <c r="F332" s="147" t="s">
        <v>510</v>
      </c>
      <c r="I332" s="144"/>
      <c r="L332" s="33"/>
      <c r="M332" s="145"/>
      <c r="T332" s="54"/>
      <c r="AT332" s="18" t="s">
        <v>201</v>
      </c>
      <c r="AU332" s="18" t="s">
        <v>86</v>
      </c>
    </row>
    <row r="333" spans="2:47" s="1" customFormat="1" ht="19.5">
      <c r="B333" s="33"/>
      <c r="D333" s="142" t="s">
        <v>295</v>
      </c>
      <c r="F333" s="178" t="s">
        <v>511</v>
      </c>
      <c r="I333" s="144"/>
      <c r="L333" s="33"/>
      <c r="M333" s="145"/>
      <c r="T333" s="54"/>
      <c r="AT333" s="18" t="s">
        <v>295</v>
      </c>
      <c r="AU333" s="18" t="s">
        <v>86</v>
      </c>
    </row>
    <row r="334" spans="2:51" s="14" customFormat="1" ht="12">
      <c r="B334" s="162"/>
      <c r="D334" s="142" t="s">
        <v>203</v>
      </c>
      <c r="E334" s="163" t="s">
        <v>19</v>
      </c>
      <c r="F334" s="164" t="s">
        <v>212</v>
      </c>
      <c r="H334" s="163" t="s">
        <v>19</v>
      </c>
      <c r="I334" s="165"/>
      <c r="L334" s="162"/>
      <c r="M334" s="166"/>
      <c r="T334" s="167"/>
      <c r="AT334" s="163" t="s">
        <v>203</v>
      </c>
      <c r="AU334" s="163" t="s">
        <v>86</v>
      </c>
      <c r="AV334" s="14" t="s">
        <v>84</v>
      </c>
      <c r="AW334" s="14" t="s">
        <v>37</v>
      </c>
      <c r="AX334" s="14" t="s">
        <v>76</v>
      </c>
      <c r="AY334" s="163" t="s">
        <v>192</v>
      </c>
    </row>
    <row r="335" spans="2:51" s="12" customFormat="1" ht="12">
      <c r="B335" s="148"/>
      <c r="D335" s="142" t="s">
        <v>203</v>
      </c>
      <c r="E335" s="149" t="s">
        <v>19</v>
      </c>
      <c r="F335" s="150" t="s">
        <v>512</v>
      </c>
      <c r="H335" s="151">
        <v>0.88</v>
      </c>
      <c r="I335" s="152"/>
      <c r="L335" s="148"/>
      <c r="M335" s="153"/>
      <c r="T335" s="154"/>
      <c r="AT335" s="149" t="s">
        <v>203</v>
      </c>
      <c r="AU335" s="149" t="s">
        <v>86</v>
      </c>
      <c r="AV335" s="12" t="s">
        <v>86</v>
      </c>
      <c r="AW335" s="12" t="s">
        <v>37</v>
      </c>
      <c r="AX335" s="12" t="s">
        <v>76</v>
      </c>
      <c r="AY335" s="149" t="s">
        <v>192</v>
      </c>
    </row>
    <row r="336" spans="2:51" s="12" customFormat="1" ht="12">
      <c r="B336" s="148"/>
      <c r="D336" s="142" t="s">
        <v>203</v>
      </c>
      <c r="E336" s="149" t="s">
        <v>19</v>
      </c>
      <c r="F336" s="150" t="s">
        <v>513</v>
      </c>
      <c r="H336" s="151">
        <v>0.14</v>
      </c>
      <c r="I336" s="152"/>
      <c r="L336" s="148"/>
      <c r="M336" s="153"/>
      <c r="T336" s="154"/>
      <c r="AT336" s="149" t="s">
        <v>203</v>
      </c>
      <c r="AU336" s="149" t="s">
        <v>86</v>
      </c>
      <c r="AV336" s="12" t="s">
        <v>86</v>
      </c>
      <c r="AW336" s="12" t="s">
        <v>37</v>
      </c>
      <c r="AX336" s="12" t="s">
        <v>76</v>
      </c>
      <c r="AY336" s="149" t="s">
        <v>192</v>
      </c>
    </row>
    <row r="337" spans="2:51" s="13" customFormat="1" ht="12">
      <c r="B337" s="155"/>
      <c r="D337" s="142" t="s">
        <v>203</v>
      </c>
      <c r="E337" s="156" t="s">
        <v>19</v>
      </c>
      <c r="F337" s="157" t="s">
        <v>206</v>
      </c>
      <c r="H337" s="158">
        <v>1.02</v>
      </c>
      <c r="I337" s="159"/>
      <c r="L337" s="155"/>
      <c r="M337" s="160"/>
      <c r="T337" s="161"/>
      <c r="AT337" s="156" t="s">
        <v>203</v>
      </c>
      <c r="AU337" s="156" t="s">
        <v>86</v>
      </c>
      <c r="AV337" s="13" t="s">
        <v>124</v>
      </c>
      <c r="AW337" s="13" t="s">
        <v>37</v>
      </c>
      <c r="AX337" s="13" t="s">
        <v>84</v>
      </c>
      <c r="AY337" s="156" t="s">
        <v>192</v>
      </c>
    </row>
    <row r="338" spans="2:65" s="1" customFormat="1" ht="16.5" customHeight="1">
      <c r="B338" s="33"/>
      <c r="C338" s="129" t="s">
        <v>514</v>
      </c>
      <c r="D338" s="129" t="s">
        <v>194</v>
      </c>
      <c r="E338" s="130" t="s">
        <v>515</v>
      </c>
      <c r="F338" s="131" t="s">
        <v>516</v>
      </c>
      <c r="G338" s="132" t="s">
        <v>123</v>
      </c>
      <c r="H338" s="133">
        <v>2.24</v>
      </c>
      <c r="I338" s="134"/>
      <c r="J338" s="135">
        <f>ROUND(I338*H338,2)</f>
        <v>0</v>
      </c>
      <c r="K338" s="131" t="s">
        <v>197</v>
      </c>
      <c r="L338" s="33"/>
      <c r="M338" s="136" t="s">
        <v>19</v>
      </c>
      <c r="N338" s="137" t="s">
        <v>47</v>
      </c>
      <c r="P338" s="138">
        <f>O338*H338</f>
        <v>0</v>
      </c>
      <c r="Q338" s="138">
        <v>0</v>
      </c>
      <c r="R338" s="138">
        <f>Q338*H338</f>
        <v>0</v>
      </c>
      <c r="S338" s="138">
        <v>0</v>
      </c>
      <c r="T338" s="139">
        <f>S338*H338</f>
        <v>0</v>
      </c>
      <c r="AR338" s="140" t="s">
        <v>124</v>
      </c>
      <c r="AT338" s="140" t="s">
        <v>194</v>
      </c>
      <c r="AU338" s="140" t="s">
        <v>86</v>
      </c>
      <c r="AY338" s="18" t="s">
        <v>192</v>
      </c>
      <c r="BE338" s="141">
        <f>IF(N338="základní",J338,0)</f>
        <v>0</v>
      </c>
      <c r="BF338" s="141">
        <f>IF(N338="snížená",J338,0)</f>
        <v>0</v>
      </c>
      <c r="BG338" s="141">
        <f>IF(N338="zákl. přenesená",J338,0)</f>
        <v>0</v>
      </c>
      <c r="BH338" s="141">
        <f>IF(N338="sníž. přenesená",J338,0)</f>
        <v>0</v>
      </c>
      <c r="BI338" s="141">
        <f>IF(N338="nulová",J338,0)</f>
        <v>0</v>
      </c>
      <c r="BJ338" s="18" t="s">
        <v>84</v>
      </c>
      <c r="BK338" s="141">
        <f>ROUND(I338*H338,2)</f>
        <v>0</v>
      </c>
      <c r="BL338" s="18" t="s">
        <v>124</v>
      </c>
      <c r="BM338" s="140" t="s">
        <v>517</v>
      </c>
    </row>
    <row r="339" spans="2:47" s="1" customFormat="1" ht="19.5">
      <c r="B339" s="33"/>
      <c r="D339" s="142" t="s">
        <v>199</v>
      </c>
      <c r="F339" s="143" t="s">
        <v>518</v>
      </c>
      <c r="I339" s="144"/>
      <c r="L339" s="33"/>
      <c r="M339" s="145"/>
      <c r="T339" s="54"/>
      <c r="AT339" s="18" t="s">
        <v>199</v>
      </c>
      <c r="AU339" s="18" t="s">
        <v>86</v>
      </c>
    </row>
    <row r="340" spans="2:47" s="1" customFormat="1" ht="12">
      <c r="B340" s="33"/>
      <c r="D340" s="146" t="s">
        <v>201</v>
      </c>
      <c r="F340" s="147" t="s">
        <v>519</v>
      </c>
      <c r="I340" s="144"/>
      <c r="L340" s="33"/>
      <c r="M340" s="145"/>
      <c r="T340" s="54"/>
      <c r="AT340" s="18" t="s">
        <v>201</v>
      </c>
      <c r="AU340" s="18" t="s">
        <v>86</v>
      </c>
    </row>
    <row r="341" spans="2:51" s="14" customFormat="1" ht="12">
      <c r="B341" s="162"/>
      <c r="D341" s="142" t="s">
        <v>203</v>
      </c>
      <c r="E341" s="163" t="s">
        <v>19</v>
      </c>
      <c r="F341" s="164" t="s">
        <v>212</v>
      </c>
      <c r="H341" s="163" t="s">
        <v>19</v>
      </c>
      <c r="I341" s="165"/>
      <c r="L341" s="162"/>
      <c r="M341" s="166"/>
      <c r="T341" s="167"/>
      <c r="AT341" s="163" t="s">
        <v>203</v>
      </c>
      <c r="AU341" s="163" t="s">
        <v>86</v>
      </c>
      <c r="AV341" s="14" t="s">
        <v>84</v>
      </c>
      <c r="AW341" s="14" t="s">
        <v>37</v>
      </c>
      <c r="AX341" s="14" t="s">
        <v>76</v>
      </c>
      <c r="AY341" s="163" t="s">
        <v>192</v>
      </c>
    </row>
    <row r="342" spans="2:51" s="12" customFormat="1" ht="12">
      <c r="B342" s="148"/>
      <c r="D342" s="142" t="s">
        <v>203</v>
      </c>
      <c r="E342" s="149" t="s">
        <v>19</v>
      </c>
      <c r="F342" s="150" t="s">
        <v>520</v>
      </c>
      <c r="H342" s="151">
        <v>2.24</v>
      </c>
      <c r="I342" s="152"/>
      <c r="L342" s="148"/>
      <c r="M342" s="153"/>
      <c r="T342" s="154"/>
      <c r="AT342" s="149" t="s">
        <v>203</v>
      </c>
      <c r="AU342" s="149" t="s">
        <v>86</v>
      </c>
      <c r="AV342" s="12" t="s">
        <v>86</v>
      </c>
      <c r="AW342" s="12" t="s">
        <v>37</v>
      </c>
      <c r="AX342" s="12" t="s">
        <v>84</v>
      </c>
      <c r="AY342" s="149" t="s">
        <v>192</v>
      </c>
    </row>
    <row r="343" spans="2:65" s="1" customFormat="1" ht="16.5" customHeight="1">
      <c r="B343" s="33"/>
      <c r="C343" s="129" t="s">
        <v>521</v>
      </c>
      <c r="D343" s="129" t="s">
        <v>194</v>
      </c>
      <c r="E343" s="130" t="s">
        <v>522</v>
      </c>
      <c r="F343" s="131" t="s">
        <v>523</v>
      </c>
      <c r="G343" s="132" t="s">
        <v>128</v>
      </c>
      <c r="H343" s="133">
        <v>1.184</v>
      </c>
      <c r="I343" s="134"/>
      <c r="J343" s="135">
        <f>ROUND(I343*H343,2)</f>
        <v>0</v>
      </c>
      <c r="K343" s="131" t="s">
        <v>197</v>
      </c>
      <c r="L343" s="33"/>
      <c r="M343" s="136" t="s">
        <v>19</v>
      </c>
      <c r="N343" s="137" t="s">
        <v>47</v>
      </c>
      <c r="P343" s="138">
        <f>O343*H343</f>
        <v>0</v>
      </c>
      <c r="Q343" s="138">
        <v>1.9968</v>
      </c>
      <c r="R343" s="138">
        <f>Q343*H343</f>
        <v>2.3642111999999997</v>
      </c>
      <c r="S343" s="138">
        <v>0</v>
      </c>
      <c r="T343" s="139">
        <f>S343*H343</f>
        <v>0</v>
      </c>
      <c r="AR343" s="140" t="s">
        <v>124</v>
      </c>
      <c r="AT343" s="140" t="s">
        <v>194</v>
      </c>
      <c r="AU343" s="140" t="s">
        <v>86</v>
      </c>
      <c r="AY343" s="18" t="s">
        <v>192</v>
      </c>
      <c r="BE343" s="141">
        <f>IF(N343="základní",J343,0)</f>
        <v>0</v>
      </c>
      <c r="BF343" s="141">
        <f>IF(N343="snížená",J343,0)</f>
        <v>0</v>
      </c>
      <c r="BG343" s="141">
        <f>IF(N343="zákl. přenesená",J343,0)</f>
        <v>0</v>
      </c>
      <c r="BH343" s="141">
        <f>IF(N343="sníž. přenesená",J343,0)</f>
        <v>0</v>
      </c>
      <c r="BI343" s="141">
        <f>IF(N343="nulová",J343,0)</f>
        <v>0</v>
      </c>
      <c r="BJ343" s="18" t="s">
        <v>84</v>
      </c>
      <c r="BK343" s="141">
        <f>ROUND(I343*H343,2)</f>
        <v>0</v>
      </c>
      <c r="BL343" s="18" t="s">
        <v>124</v>
      </c>
      <c r="BM343" s="140" t="s">
        <v>524</v>
      </c>
    </row>
    <row r="344" spans="2:47" s="1" customFormat="1" ht="12">
      <c r="B344" s="33"/>
      <c r="D344" s="142" t="s">
        <v>199</v>
      </c>
      <c r="F344" s="143" t="s">
        <v>525</v>
      </c>
      <c r="I344" s="144"/>
      <c r="L344" s="33"/>
      <c r="M344" s="145"/>
      <c r="T344" s="54"/>
      <c r="AT344" s="18" t="s">
        <v>199</v>
      </c>
      <c r="AU344" s="18" t="s">
        <v>86</v>
      </c>
    </row>
    <row r="345" spans="2:47" s="1" customFormat="1" ht="12">
      <c r="B345" s="33"/>
      <c r="D345" s="146" t="s">
        <v>201</v>
      </c>
      <c r="F345" s="147" t="s">
        <v>526</v>
      </c>
      <c r="I345" s="144"/>
      <c r="L345" s="33"/>
      <c r="M345" s="145"/>
      <c r="T345" s="54"/>
      <c r="AT345" s="18" t="s">
        <v>201</v>
      </c>
      <c r="AU345" s="18" t="s">
        <v>86</v>
      </c>
    </row>
    <row r="346" spans="2:47" s="1" customFormat="1" ht="19.5">
      <c r="B346" s="33"/>
      <c r="D346" s="142" t="s">
        <v>295</v>
      </c>
      <c r="F346" s="178" t="s">
        <v>511</v>
      </c>
      <c r="I346" s="144"/>
      <c r="L346" s="33"/>
      <c r="M346" s="145"/>
      <c r="T346" s="54"/>
      <c r="AT346" s="18" t="s">
        <v>295</v>
      </c>
      <c r="AU346" s="18" t="s">
        <v>86</v>
      </c>
    </row>
    <row r="347" spans="2:51" s="14" customFormat="1" ht="12">
      <c r="B347" s="162"/>
      <c r="D347" s="142" t="s">
        <v>203</v>
      </c>
      <c r="E347" s="163" t="s">
        <v>19</v>
      </c>
      <c r="F347" s="164" t="s">
        <v>212</v>
      </c>
      <c r="H347" s="163" t="s">
        <v>19</v>
      </c>
      <c r="I347" s="165"/>
      <c r="L347" s="162"/>
      <c r="M347" s="166"/>
      <c r="T347" s="167"/>
      <c r="AT347" s="163" t="s">
        <v>203</v>
      </c>
      <c r="AU347" s="163" t="s">
        <v>86</v>
      </c>
      <c r="AV347" s="14" t="s">
        <v>84</v>
      </c>
      <c r="AW347" s="14" t="s">
        <v>37</v>
      </c>
      <c r="AX347" s="14" t="s">
        <v>76</v>
      </c>
      <c r="AY347" s="163" t="s">
        <v>192</v>
      </c>
    </row>
    <row r="348" spans="2:51" s="12" customFormat="1" ht="12">
      <c r="B348" s="148"/>
      <c r="D348" s="142" t="s">
        <v>203</v>
      </c>
      <c r="E348" s="149" t="s">
        <v>19</v>
      </c>
      <c r="F348" s="150" t="s">
        <v>527</v>
      </c>
      <c r="H348" s="151">
        <v>1.184</v>
      </c>
      <c r="I348" s="152"/>
      <c r="L348" s="148"/>
      <c r="M348" s="153"/>
      <c r="T348" s="154"/>
      <c r="AT348" s="149" t="s">
        <v>203</v>
      </c>
      <c r="AU348" s="149" t="s">
        <v>86</v>
      </c>
      <c r="AV348" s="12" t="s">
        <v>86</v>
      </c>
      <c r="AW348" s="12" t="s">
        <v>37</v>
      </c>
      <c r="AX348" s="12" t="s">
        <v>84</v>
      </c>
      <c r="AY348" s="149" t="s">
        <v>192</v>
      </c>
    </row>
    <row r="349" spans="2:65" s="1" customFormat="1" ht="16.5" customHeight="1">
      <c r="B349" s="33"/>
      <c r="C349" s="129" t="s">
        <v>528</v>
      </c>
      <c r="D349" s="129" t="s">
        <v>194</v>
      </c>
      <c r="E349" s="130" t="s">
        <v>529</v>
      </c>
      <c r="F349" s="131" t="s">
        <v>530</v>
      </c>
      <c r="G349" s="132" t="s">
        <v>123</v>
      </c>
      <c r="H349" s="133">
        <v>2.96</v>
      </c>
      <c r="I349" s="134"/>
      <c r="J349" s="135">
        <f>ROUND(I349*H349,2)</f>
        <v>0</v>
      </c>
      <c r="K349" s="131" t="s">
        <v>197</v>
      </c>
      <c r="L349" s="33"/>
      <c r="M349" s="136" t="s">
        <v>19</v>
      </c>
      <c r="N349" s="137" t="s">
        <v>47</v>
      </c>
      <c r="P349" s="138">
        <f>O349*H349</f>
        <v>0</v>
      </c>
      <c r="Q349" s="138">
        <v>0</v>
      </c>
      <c r="R349" s="138">
        <f>Q349*H349</f>
        <v>0</v>
      </c>
      <c r="S349" s="138">
        <v>0</v>
      </c>
      <c r="T349" s="139">
        <f>S349*H349</f>
        <v>0</v>
      </c>
      <c r="AR349" s="140" t="s">
        <v>124</v>
      </c>
      <c r="AT349" s="140" t="s">
        <v>194</v>
      </c>
      <c r="AU349" s="140" t="s">
        <v>86</v>
      </c>
      <c r="AY349" s="18" t="s">
        <v>192</v>
      </c>
      <c r="BE349" s="141">
        <f>IF(N349="základní",J349,0)</f>
        <v>0</v>
      </c>
      <c r="BF349" s="141">
        <f>IF(N349="snížená",J349,0)</f>
        <v>0</v>
      </c>
      <c r="BG349" s="141">
        <f>IF(N349="zákl. přenesená",J349,0)</f>
        <v>0</v>
      </c>
      <c r="BH349" s="141">
        <f>IF(N349="sníž. přenesená",J349,0)</f>
        <v>0</v>
      </c>
      <c r="BI349" s="141">
        <f>IF(N349="nulová",J349,0)</f>
        <v>0</v>
      </c>
      <c r="BJ349" s="18" t="s">
        <v>84</v>
      </c>
      <c r="BK349" s="141">
        <f>ROUND(I349*H349,2)</f>
        <v>0</v>
      </c>
      <c r="BL349" s="18" t="s">
        <v>124</v>
      </c>
      <c r="BM349" s="140" t="s">
        <v>531</v>
      </c>
    </row>
    <row r="350" spans="2:47" s="1" customFormat="1" ht="12">
      <c r="B350" s="33"/>
      <c r="D350" s="142" t="s">
        <v>199</v>
      </c>
      <c r="F350" s="143" t="s">
        <v>532</v>
      </c>
      <c r="I350" s="144"/>
      <c r="L350" s="33"/>
      <c r="M350" s="145"/>
      <c r="T350" s="54"/>
      <c r="AT350" s="18" t="s">
        <v>199</v>
      </c>
      <c r="AU350" s="18" t="s">
        <v>86</v>
      </c>
    </row>
    <row r="351" spans="2:47" s="1" customFormat="1" ht="12">
      <c r="B351" s="33"/>
      <c r="D351" s="146" t="s">
        <v>201</v>
      </c>
      <c r="F351" s="147" t="s">
        <v>533</v>
      </c>
      <c r="I351" s="144"/>
      <c r="L351" s="33"/>
      <c r="M351" s="145"/>
      <c r="T351" s="54"/>
      <c r="AT351" s="18" t="s">
        <v>201</v>
      </c>
      <c r="AU351" s="18" t="s">
        <v>86</v>
      </c>
    </row>
    <row r="352" spans="2:51" s="14" customFormat="1" ht="12">
      <c r="B352" s="162"/>
      <c r="D352" s="142" t="s">
        <v>203</v>
      </c>
      <c r="E352" s="163" t="s">
        <v>19</v>
      </c>
      <c r="F352" s="164" t="s">
        <v>212</v>
      </c>
      <c r="H352" s="163" t="s">
        <v>19</v>
      </c>
      <c r="I352" s="165"/>
      <c r="L352" s="162"/>
      <c r="M352" s="166"/>
      <c r="T352" s="167"/>
      <c r="AT352" s="163" t="s">
        <v>203</v>
      </c>
      <c r="AU352" s="163" t="s">
        <v>86</v>
      </c>
      <c r="AV352" s="14" t="s">
        <v>84</v>
      </c>
      <c r="AW352" s="14" t="s">
        <v>37</v>
      </c>
      <c r="AX352" s="14" t="s">
        <v>76</v>
      </c>
      <c r="AY352" s="163" t="s">
        <v>192</v>
      </c>
    </row>
    <row r="353" spans="2:51" s="12" customFormat="1" ht="12">
      <c r="B353" s="148"/>
      <c r="D353" s="142" t="s">
        <v>203</v>
      </c>
      <c r="E353" s="149" t="s">
        <v>19</v>
      </c>
      <c r="F353" s="150" t="s">
        <v>534</v>
      </c>
      <c r="H353" s="151">
        <v>2.96</v>
      </c>
      <c r="I353" s="152"/>
      <c r="L353" s="148"/>
      <c r="M353" s="153"/>
      <c r="T353" s="154"/>
      <c r="AT353" s="149" t="s">
        <v>203</v>
      </c>
      <c r="AU353" s="149" t="s">
        <v>86</v>
      </c>
      <c r="AV353" s="12" t="s">
        <v>86</v>
      </c>
      <c r="AW353" s="12" t="s">
        <v>37</v>
      </c>
      <c r="AX353" s="12" t="s">
        <v>84</v>
      </c>
      <c r="AY353" s="149" t="s">
        <v>192</v>
      </c>
    </row>
    <row r="354" spans="2:63" s="11" customFormat="1" ht="22.9" customHeight="1">
      <c r="B354" s="117"/>
      <c r="D354" s="118" t="s">
        <v>75</v>
      </c>
      <c r="E354" s="127" t="s">
        <v>248</v>
      </c>
      <c r="F354" s="127" t="s">
        <v>535</v>
      </c>
      <c r="I354" s="120"/>
      <c r="J354" s="128">
        <f>BK354</f>
        <v>0</v>
      </c>
      <c r="L354" s="117"/>
      <c r="M354" s="122"/>
      <c r="P354" s="123">
        <f>SUM(P355:P453)</f>
        <v>0</v>
      </c>
      <c r="R354" s="123">
        <f>SUM(R355:R453)</f>
        <v>6.9278454</v>
      </c>
      <c r="T354" s="124">
        <f>SUM(T355:T453)</f>
        <v>0</v>
      </c>
      <c r="AR354" s="118" t="s">
        <v>84</v>
      </c>
      <c r="AT354" s="125" t="s">
        <v>75</v>
      </c>
      <c r="AU354" s="125" t="s">
        <v>84</v>
      </c>
      <c r="AY354" s="118" t="s">
        <v>192</v>
      </c>
      <c r="BK354" s="126">
        <f>SUM(BK355:BK453)</f>
        <v>0</v>
      </c>
    </row>
    <row r="355" spans="2:65" s="1" customFormat="1" ht="16.5" customHeight="1">
      <c r="B355" s="33"/>
      <c r="C355" s="129" t="s">
        <v>536</v>
      </c>
      <c r="D355" s="129" t="s">
        <v>194</v>
      </c>
      <c r="E355" s="130" t="s">
        <v>537</v>
      </c>
      <c r="F355" s="131" t="s">
        <v>538</v>
      </c>
      <c r="G355" s="132" t="s">
        <v>149</v>
      </c>
      <c r="H355" s="133">
        <v>17.1</v>
      </c>
      <c r="I355" s="134"/>
      <c r="J355" s="135">
        <f>ROUND(I355*H355,2)</f>
        <v>0</v>
      </c>
      <c r="K355" s="131" t="s">
        <v>197</v>
      </c>
      <c r="L355" s="33"/>
      <c r="M355" s="136" t="s">
        <v>19</v>
      </c>
      <c r="N355" s="137" t="s">
        <v>47</v>
      </c>
      <c r="P355" s="138">
        <f>O355*H355</f>
        <v>0</v>
      </c>
      <c r="Q355" s="138">
        <v>0.01323</v>
      </c>
      <c r="R355" s="138">
        <f>Q355*H355</f>
        <v>0.22623300000000002</v>
      </c>
      <c r="S355" s="138">
        <v>0</v>
      </c>
      <c r="T355" s="139">
        <f>S355*H355</f>
        <v>0</v>
      </c>
      <c r="AR355" s="140" t="s">
        <v>124</v>
      </c>
      <c r="AT355" s="140" t="s">
        <v>194</v>
      </c>
      <c r="AU355" s="140" t="s">
        <v>86</v>
      </c>
      <c r="AY355" s="18" t="s">
        <v>192</v>
      </c>
      <c r="BE355" s="141">
        <f>IF(N355="základní",J355,0)</f>
        <v>0</v>
      </c>
      <c r="BF355" s="141">
        <f>IF(N355="snížená",J355,0)</f>
        <v>0</v>
      </c>
      <c r="BG355" s="141">
        <f>IF(N355="zákl. přenesená",J355,0)</f>
        <v>0</v>
      </c>
      <c r="BH355" s="141">
        <f>IF(N355="sníž. přenesená",J355,0)</f>
        <v>0</v>
      </c>
      <c r="BI355" s="141">
        <f>IF(N355="nulová",J355,0)</f>
        <v>0</v>
      </c>
      <c r="BJ355" s="18" t="s">
        <v>84</v>
      </c>
      <c r="BK355" s="141">
        <f>ROUND(I355*H355,2)</f>
        <v>0</v>
      </c>
      <c r="BL355" s="18" t="s">
        <v>124</v>
      </c>
      <c r="BM355" s="140" t="s">
        <v>539</v>
      </c>
    </row>
    <row r="356" spans="2:47" s="1" customFormat="1" ht="19.5">
      <c r="B356" s="33"/>
      <c r="D356" s="142" t="s">
        <v>199</v>
      </c>
      <c r="F356" s="143" t="s">
        <v>540</v>
      </c>
      <c r="I356" s="144"/>
      <c r="L356" s="33"/>
      <c r="M356" s="145"/>
      <c r="T356" s="54"/>
      <c r="AT356" s="18" t="s">
        <v>199</v>
      </c>
      <c r="AU356" s="18" t="s">
        <v>86</v>
      </c>
    </row>
    <row r="357" spans="2:47" s="1" customFormat="1" ht="12">
      <c r="B357" s="33"/>
      <c r="D357" s="146" t="s">
        <v>201</v>
      </c>
      <c r="F357" s="147" t="s">
        <v>541</v>
      </c>
      <c r="I357" s="144"/>
      <c r="L357" s="33"/>
      <c r="M357" s="145"/>
      <c r="T357" s="54"/>
      <c r="AT357" s="18" t="s">
        <v>201</v>
      </c>
      <c r="AU357" s="18" t="s">
        <v>86</v>
      </c>
    </row>
    <row r="358" spans="2:51" s="14" customFormat="1" ht="12">
      <c r="B358" s="162"/>
      <c r="D358" s="142" t="s">
        <v>203</v>
      </c>
      <c r="E358" s="163" t="s">
        <v>19</v>
      </c>
      <c r="F358" s="164" t="s">
        <v>212</v>
      </c>
      <c r="H358" s="163" t="s">
        <v>19</v>
      </c>
      <c r="I358" s="165"/>
      <c r="L358" s="162"/>
      <c r="M358" s="166"/>
      <c r="T358" s="167"/>
      <c r="AT358" s="163" t="s">
        <v>203</v>
      </c>
      <c r="AU358" s="163" t="s">
        <v>86</v>
      </c>
      <c r="AV358" s="14" t="s">
        <v>84</v>
      </c>
      <c r="AW358" s="14" t="s">
        <v>37</v>
      </c>
      <c r="AX358" s="14" t="s">
        <v>76</v>
      </c>
      <c r="AY358" s="163" t="s">
        <v>192</v>
      </c>
    </row>
    <row r="359" spans="2:51" s="14" customFormat="1" ht="12">
      <c r="B359" s="162"/>
      <c r="D359" s="142" t="s">
        <v>203</v>
      </c>
      <c r="E359" s="163" t="s">
        <v>19</v>
      </c>
      <c r="F359" s="164" t="s">
        <v>542</v>
      </c>
      <c r="H359" s="163" t="s">
        <v>19</v>
      </c>
      <c r="I359" s="165"/>
      <c r="L359" s="162"/>
      <c r="M359" s="166"/>
      <c r="T359" s="167"/>
      <c r="AT359" s="163" t="s">
        <v>203</v>
      </c>
      <c r="AU359" s="163" t="s">
        <v>86</v>
      </c>
      <c r="AV359" s="14" t="s">
        <v>84</v>
      </c>
      <c r="AW359" s="14" t="s">
        <v>37</v>
      </c>
      <c r="AX359" s="14" t="s">
        <v>76</v>
      </c>
      <c r="AY359" s="163" t="s">
        <v>192</v>
      </c>
    </row>
    <row r="360" spans="2:51" s="12" customFormat="1" ht="12">
      <c r="B360" s="148"/>
      <c r="D360" s="142" t="s">
        <v>203</v>
      </c>
      <c r="E360" s="149" t="s">
        <v>19</v>
      </c>
      <c r="F360" s="150" t="s">
        <v>150</v>
      </c>
      <c r="H360" s="151">
        <v>17.1</v>
      </c>
      <c r="I360" s="152"/>
      <c r="L360" s="148"/>
      <c r="M360" s="153"/>
      <c r="T360" s="154"/>
      <c r="AT360" s="149" t="s">
        <v>203</v>
      </c>
      <c r="AU360" s="149" t="s">
        <v>86</v>
      </c>
      <c r="AV360" s="12" t="s">
        <v>86</v>
      </c>
      <c r="AW360" s="12" t="s">
        <v>37</v>
      </c>
      <c r="AX360" s="12" t="s">
        <v>76</v>
      </c>
      <c r="AY360" s="149" t="s">
        <v>192</v>
      </c>
    </row>
    <row r="361" spans="2:51" s="13" customFormat="1" ht="12">
      <c r="B361" s="155"/>
      <c r="D361" s="142" t="s">
        <v>203</v>
      </c>
      <c r="E361" s="156" t="s">
        <v>147</v>
      </c>
      <c r="F361" s="157" t="s">
        <v>206</v>
      </c>
      <c r="H361" s="158">
        <v>17.1</v>
      </c>
      <c r="I361" s="159"/>
      <c r="L361" s="155"/>
      <c r="M361" s="160"/>
      <c r="T361" s="161"/>
      <c r="AT361" s="156" t="s">
        <v>203</v>
      </c>
      <c r="AU361" s="156" t="s">
        <v>86</v>
      </c>
      <c r="AV361" s="13" t="s">
        <v>124</v>
      </c>
      <c r="AW361" s="13" t="s">
        <v>37</v>
      </c>
      <c r="AX361" s="13" t="s">
        <v>84</v>
      </c>
      <c r="AY361" s="156" t="s">
        <v>192</v>
      </c>
    </row>
    <row r="362" spans="2:65" s="1" customFormat="1" ht="16.5" customHeight="1">
      <c r="B362" s="33"/>
      <c r="C362" s="129" t="s">
        <v>543</v>
      </c>
      <c r="D362" s="129" t="s">
        <v>194</v>
      </c>
      <c r="E362" s="130" t="s">
        <v>544</v>
      </c>
      <c r="F362" s="131" t="s">
        <v>545</v>
      </c>
      <c r="G362" s="132" t="s">
        <v>149</v>
      </c>
      <c r="H362" s="133">
        <v>6.3</v>
      </c>
      <c r="I362" s="134"/>
      <c r="J362" s="135">
        <f>ROUND(I362*H362,2)</f>
        <v>0</v>
      </c>
      <c r="K362" s="131" t="s">
        <v>197</v>
      </c>
      <c r="L362" s="33"/>
      <c r="M362" s="136" t="s">
        <v>19</v>
      </c>
      <c r="N362" s="137" t="s">
        <v>47</v>
      </c>
      <c r="P362" s="138">
        <f>O362*H362</f>
        <v>0</v>
      </c>
      <c r="Q362" s="138">
        <v>0.01642</v>
      </c>
      <c r="R362" s="138">
        <f>Q362*H362</f>
        <v>0.103446</v>
      </c>
      <c r="S362" s="138">
        <v>0</v>
      </c>
      <c r="T362" s="139">
        <f>S362*H362</f>
        <v>0</v>
      </c>
      <c r="AR362" s="140" t="s">
        <v>124</v>
      </c>
      <c r="AT362" s="140" t="s">
        <v>194</v>
      </c>
      <c r="AU362" s="140" t="s">
        <v>86</v>
      </c>
      <c r="AY362" s="18" t="s">
        <v>192</v>
      </c>
      <c r="BE362" s="141">
        <f>IF(N362="základní",J362,0)</f>
        <v>0</v>
      </c>
      <c r="BF362" s="141">
        <f>IF(N362="snížená",J362,0)</f>
        <v>0</v>
      </c>
      <c r="BG362" s="141">
        <f>IF(N362="zákl. přenesená",J362,0)</f>
        <v>0</v>
      </c>
      <c r="BH362" s="141">
        <f>IF(N362="sníž. přenesená",J362,0)</f>
        <v>0</v>
      </c>
      <c r="BI362" s="141">
        <f>IF(N362="nulová",J362,0)</f>
        <v>0</v>
      </c>
      <c r="BJ362" s="18" t="s">
        <v>84</v>
      </c>
      <c r="BK362" s="141">
        <f>ROUND(I362*H362,2)</f>
        <v>0</v>
      </c>
      <c r="BL362" s="18" t="s">
        <v>124</v>
      </c>
      <c r="BM362" s="140" t="s">
        <v>546</v>
      </c>
    </row>
    <row r="363" spans="2:47" s="1" customFormat="1" ht="19.5">
      <c r="B363" s="33"/>
      <c r="D363" s="142" t="s">
        <v>199</v>
      </c>
      <c r="F363" s="143" t="s">
        <v>547</v>
      </c>
      <c r="I363" s="144"/>
      <c r="L363" s="33"/>
      <c r="M363" s="145"/>
      <c r="T363" s="54"/>
      <c r="AT363" s="18" t="s">
        <v>199</v>
      </c>
      <c r="AU363" s="18" t="s">
        <v>86</v>
      </c>
    </row>
    <row r="364" spans="2:47" s="1" customFormat="1" ht="12">
      <c r="B364" s="33"/>
      <c r="D364" s="146" t="s">
        <v>201</v>
      </c>
      <c r="F364" s="147" t="s">
        <v>548</v>
      </c>
      <c r="I364" s="144"/>
      <c r="L364" s="33"/>
      <c r="M364" s="145"/>
      <c r="T364" s="54"/>
      <c r="AT364" s="18" t="s">
        <v>201</v>
      </c>
      <c r="AU364" s="18" t="s">
        <v>86</v>
      </c>
    </row>
    <row r="365" spans="2:51" s="12" customFormat="1" ht="12">
      <c r="B365" s="148"/>
      <c r="D365" s="142" t="s">
        <v>203</v>
      </c>
      <c r="E365" s="149" t="s">
        <v>19</v>
      </c>
      <c r="F365" s="150" t="s">
        <v>549</v>
      </c>
      <c r="H365" s="151">
        <v>6.3</v>
      </c>
      <c r="I365" s="152"/>
      <c r="L365" s="148"/>
      <c r="M365" s="153"/>
      <c r="T365" s="154"/>
      <c r="AT365" s="149" t="s">
        <v>203</v>
      </c>
      <c r="AU365" s="149" t="s">
        <v>86</v>
      </c>
      <c r="AV365" s="12" t="s">
        <v>86</v>
      </c>
      <c r="AW365" s="12" t="s">
        <v>37</v>
      </c>
      <c r="AX365" s="12" t="s">
        <v>76</v>
      </c>
      <c r="AY365" s="149" t="s">
        <v>192</v>
      </c>
    </row>
    <row r="366" spans="2:51" s="13" customFormat="1" ht="12">
      <c r="B366" s="155"/>
      <c r="D366" s="142" t="s">
        <v>203</v>
      </c>
      <c r="E366" s="156" t="s">
        <v>151</v>
      </c>
      <c r="F366" s="157" t="s">
        <v>206</v>
      </c>
      <c r="H366" s="158">
        <v>6.3</v>
      </c>
      <c r="I366" s="159"/>
      <c r="L366" s="155"/>
      <c r="M366" s="160"/>
      <c r="T366" s="161"/>
      <c r="AT366" s="156" t="s">
        <v>203</v>
      </c>
      <c r="AU366" s="156" t="s">
        <v>86</v>
      </c>
      <c r="AV366" s="13" t="s">
        <v>124</v>
      </c>
      <c r="AW366" s="13" t="s">
        <v>37</v>
      </c>
      <c r="AX366" s="13" t="s">
        <v>84</v>
      </c>
      <c r="AY366" s="156" t="s">
        <v>192</v>
      </c>
    </row>
    <row r="367" spans="2:65" s="1" customFormat="1" ht="21.75" customHeight="1">
      <c r="B367" s="33"/>
      <c r="C367" s="129" t="s">
        <v>550</v>
      </c>
      <c r="D367" s="129" t="s">
        <v>194</v>
      </c>
      <c r="E367" s="130" t="s">
        <v>551</v>
      </c>
      <c r="F367" s="131" t="s">
        <v>552</v>
      </c>
      <c r="G367" s="132" t="s">
        <v>146</v>
      </c>
      <c r="H367" s="133">
        <v>2</v>
      </c>
      <c r="I367" s="134"/>
      <c r="J367" s="135">
        <f>ROUND(I367*H367,2)</f>
        <v>0</v>
      </c>
      <c r="K367" s="131" t="s">
        <v>197</v>
      </c>
      <c r="L367" s="33"/>
      <c r="M367" s="136" t="s">
        <v>19</v>
      </c>
      <c r="N367" s="137" t="s">
        <v>47</v>
      </c>
      <c r="P367" s="138">
        <f>O367*H367</f>
        <v>0</v>
      </c>
      <c r="Q367" s="138">
        <v>0</v>
      </c>
      <c r="R367" s="138">
        <f>Q367*H367</f>
        <v>0</v>
      </c>
      <c r="S367" s="138">
        <v>0</v>
      </c>
      <c r="T367" s="139">
        <f>S367*H367</f>
        <v>0</v>
      </c>
      <c r="AR367" s="140" t="s">
        <v>124</v>
      </c>
      <c r="AT367" s="140" t="s">
        <v>194</v>
      </c>
      <c r="AU367" s="140" t="s">
        <v>86</v>
      </c>
      <c r="AY367" s="18" t="s">
        <v>192</v>
      </c>
      <c r="BE367" s="141">
        <f>IF(N367="základní",J367,0)</f>
        <v>0</v>
      </c>
      <c r="BF367" s="141">
        <f>IF(N367="snížená",J367,0)</f>
        <v>0</v>
      </c>
      <c r="BG367" s="141">
        <f>IF(N367="zákl. přenesená",J367,0)</f>
        <v>0</v>
      </c>
      <c r="BH367" s="141">
        <f>IF(N367="sníž. přenesená",J367,0)</f>
        <v>0</v>
      </c>
      <c r="BI367" s="141">
        <f>IF(N367="nulová",J367,0)</f>
        <v>0</v>
      </c>
      <c r="BJ367" s="18" t="s">
        <v>84</v>
      </c>
      <c r="BK367" s="141">
        <f>ROUND(I367*H367,2)</f>
        <v>0</v>
      </c>
      <c r="BL367" s="18" t="s">
        <v>124</v>
      </c>
      <c r="BM367" s="140" t="s">
        <v>553</v>
      </c>
    </row>
    <row r="368" spans="2:47" s="1" customFormat="1" ht="19.5">
      <c r="B368" s="33"/>
      <c r="D368" s="142" t="s">
        <v>199</v>
      </c>
      <c r="F368" s="143" t="s">
        <v>554</v>
      </c>
      <c r="I368" s="144"/>
      <c r="L368" s="33"/>
      <c r="M368" s="145"/>
      <c r="T368" s="54"/>
      <c r="AT368" s="18" t="s">
        <v>199</v>
      </c>
      <c r="AU368" s="18" t="s">
        <v>86</v>
      </c>
    </row>
    <row r="369" spans="2:47" s="1" customFormat="1" ht="12">
      <c r="B369" s="33"/>
      <c r="D369" s="146" t="s">
        <v>201</v>
      </c>
      <c r="F369" s="147" t="s">
        <v>555</v>
      </c>
      <c r="I369" s="144"/>
      <c r="L369" s="33"/>
      <c r="M369" s="145"/>
      <c r="T369" s="54"/>
      <c r="AT369" s="18" t="s">
        <v>201</v>
      </c>
      <c r="AU369" s="18" t="s">
        <v>86</v>
      </c>
    </row>
    <row r="370" spans="2:51" s="12" customFormat="1" ht="12">
      <c r="B370" s="148"/>
      <c r="D370" s="142" t="s">
        <v>203</v>
      </c>
      <c r="E370" s="149" t="s">
        <v>19</v>
      </c>
      <c r="F370" s="150" t="s">
        <v>556</v>
      </c>
      <c r="H370" s="151">
        <v>2</v>
      </c>
      <c r="I370" s="152"/>
      <c r="L370" s="148"/>
      <c r="M370" s="153"/>
      <c r="T370" s="154"/>
      <c r="AT370" s="149" t="s">
        <v>203</v>
      </c>
      <c r="AU370" s="149" t="s">
        <v>86</v>
      </c>
      <c r="AV370" s="12" t="s">
        <v>86</v>
      </c>
      <c r="AW370" s="12" t="s">
        <v>37</v>
      </c>
      <c r="AX370" s="12" t="s">
        <v>84</v>
      </c>
      <c r="AY370" s="149" t="s">
        <v>192</v>
      </c>
    </row>
    <row r="371" spans="2:65" s="1" customFormat="1" ht="16.5" customHeight="1">
      <c r="B371" s="33"/>
      <c r="C371" s="168" t="s">
        <v>557</v>
      </c>
      <c r="D371" s="168" t="s">
        <v>291</v>
      </c>
      <c r="E371" s="169" t="s">
        <v>558</v>
      </c>
      <c r="F371" s="170" t="s">
        <v>559</v>
      </c>
      <c r="G371" s="171" t="s">
        <v>146</v>
      </c>
      <c r="H371" s="172">
        <v>2</v>
      </c>
      <c r="I371" s="173"/>
      <c r="J371" s="174">
        <f>ROUND(I371*H371,2)</f>
        <v>0</v>
      </c>
      <c r="K371" s="170" t="s">
        <v>197</v>
      </c>
      <c r="L371" s="175"/>
      <c r="M371" s="176" t="s">
        <v>19</v>
      </c>
      <c r="N371" s="177" t="s">
        <v>47</v>
      </c>
      <c r="P371" s="138">
        <f>O371*H371</f>
        <v>0</v>
      </c>
      <c r="Q371" s="138">
        <v>0.003</v>
      </c>
      <c r="R371" s="138">
        <f>Q371*H371</f>
        <v>0.006</v>
      </c>
      <c r="S371" s="138">
        <v>0</v>
      </c>
      <c r="T371" s="139">
        <f>S371*H371</f>
        <v>0</v>
      </c>
      <c r="AR371" s="140" t="s">
        <v>248</v>
      </c>
      <c r="AT371" s="140" t="s">
        <v>291</v>
      </c>
      <c r="AU371" s="140" t="s">
        <v>86</v>
      </c>
      <c r="AY371" s="18" t="s">
        <v>192</v>
      </c>
      <c r="BE371" s="141">
        <f>IF(N371="základní",J371,0)</f>
        <v>0</v>
      </c>
      <c r="BF371" s="141">
        <f>IF(N371="snížená",J371,0)</f>
        <v>0</v>
      </c>
      <c r="BG371" s="141">
        <f>IF(N371="zákl. přenesená",J371,0)</f>
        <v>0</v>
      </c>
      <c r="BH371" s="141">
        <f>IF(N371="sníž. přenesená",J371,0)</f>
        <v>0</v>
      </c>
      <c r="BI371" s="141">
        <f>IF(N371="nulová",J371,0)</f>
        <v>0</v>
      </c>
      <c r="BJ371" s="18" t="s">
        <v>84</v>
      </c>
      <c r="BK371" s="141">
        <f>ROUND(I371*H371,2)</f>
        <v>0</v>
      </c>
      <c r="BL371" s="18" t="s">
        <v>124</v>
      </c>
      <c r="BM371" s="140" t="s">
        <v>560</v>
      </c>
    </row>
    <row r="372" spans="2:47" s="1" customFormat="1" ht="12">
      <c r="B372" s="33"/>
      <c r="D372" s="142" t="s">
        <v>199</v>
      </c>
      <c r="F372" s="143" t="s">
        <v>559</v>
      </c>
      <c r="I372" s="144"/>
      <c r="L372" s="33"/>
      <c r="M372" s="145"/>
      <c r="T372" s="54"/>
      <c r="AT372" s="18" t="s">
        <v>199</v>
      </c>
      <c r="AU372" s="18" t="s">
        <v>86</v>
      </c>
    </row>
    <row r="373" spans="2:65" s="1" customFormat="1" ht="21.75" customHeight="1">
      <c r="B373" s="33"/>
      <c r="C373" s="129" t="s">
        <v>561</v>
      </c>
      <c r="D373" s="129" t="s">
        <v>194</v>
      </c>
      <c r="E373" s="130" t="s">
        <v>562</v>
      </c>
      <c r="F373" s="131" t="s">
        <v>563</v>
      </c>
      <c r="G373" s="132" t="s">
        <v>146</v>
      </c>
      <c r="H373" s="133">
        <v>1</v>
      </c>
      <c r="I373" s="134"/>
      <c r="J373" s="135">
        <f>ROUND(I373*H373,2)</f>
        <v>0</v>
      </c>
      <c r="K373" s="131" t="s">
        <v>197</v>
      </c>
      <c r="L373" s="33"/>
      <c r="M373" s="136" t="s">
        <v>19</v>
      </c>
      <c r="N373" s="137" t="s">
        <v>47</v>
      </c>
      <c r="P373" s="138">
        <f>O373*H373</f>
        <v>0</v>
      </c>
      <c r="Q373" s="138">
        <v>0</v>
      </c>
      <c r="R373" s="138">
        <f>Q373*H373</f>
        <v>0</v>
      </c>
      <c r="S373" s="138">
        <v>0</v>
      </c>
      <c r="T373" s="139">
        <f>S373*H373</f>
        <v>0</v>
      </c>
      <c r="AR373" s="140" t="s">
        <v>124</v>
      </c>
      <c r="AT373" s="140" t="s">
        <v>194</v>
      </c>
      <c r="AU373" s="140" t="s">
        <v>86</v>
      </c>
      <c r="AY373" s="18" t="s">
        <v>192</v>
      </c>
      <c r="BE373" s="141">
        <f>IF(N373="základní",J373,0)</f>
        <v>0</v>
      </c>
      <c r="BF373" s="141">
        <f>IF(N373="snížená",J373,0)</f>
        <v>0</v>
      </c>
      <c r="BG373" s="141">
        <f>IF(N373="zákl. přenesená",J373,0)</f>
        <v>0</v>
      </c>
      <c r="BH373" s="141">
        <f>IF(N373="sníž. přenesená",J373,0)</f>
        <v>0</v>
      </c>
      <c r="BI373" s="141">
        <f>IF(N373="nulová",J373,0)</f>
        <v>0</v>
      </c>
      <c r="BJ373" s="18" t="s">
        <v>84</v>
      </c>
      <c r="BK373" s="141">
        <f>ROUND(I373*H373,2)</f>
        <v>0</v>
      </c>
      <c r="BL373" s="18" t="s">
        <v>124</v>
      </c>
      <c r="BM373" s="140" t="s">
        <v>564</v>
      </c>
    </row>
    <row r="374" spans="2:47" s="1" customFormat="1" ht="19.5">
      <c r="B374" s="33"/>
      <c r="D374" s="142" t="s">
        <v>199</v>
      </c>
      <c r="F374" s="143" t="s">
        <v>565</v>
      </c>
      <c r="I374" s="144"/>
      <c r="L374" s="33"/>
      <c r="M374" s="145"/>
      <c r="T374" s="54"/>
      <c r="AT374" s="18" t="s">
        <v>199</v>
      </c>
      <c r="AU374" s="18" t="s">
        <v>86</v>
      </c>
    </row>
    <row r="375" spans="2:47" s="1" customFormat="1" ht="12">
      <c r="B375" s="33"/>
      <c r="D375" s="146" t="s">
        <v>201</v>
      </c>
      <c r="F375" s="147" t="s">
        <v>566</v>
      </c>
      <c r="I375" s="144"/>
      <c r="L375" s="33"/>
      <c r="M375" s="145"/>
      <c r="T375" s="54"/>
      <c r="AT375" s="18" t="s">
        <v>201</v>
      </c>
      <c r="AU375" s="18" t="s">
        <v>86</v>
      </c>
    </row>
    <row r="376" spans="2:51" s="12" customFormat="1" ht="12">
      <c r="B376" s="148"/>
      <c r="D376" s="142" t="s">
        <v>203</v>
      </c>
      <c r="E376" s="149" t="s">
        <v>19</v>
      </c>
      <c r="F376" s="150" t="s">
        <v>567</v>
      </c>
      <c r="H376" s="151">
        <v>1</v>
      </c>
      <c r="I376" s="152"/>
      <c r="L376" s="148"/>
      <c r="M376" s="153"/>
      <c r="T376" s="154"/>
      <c r="AT376" s="149" t="s">
        <v>203</v>
      </c>
      <c r="AU376" s="149" t="s">
        <v>86</v>
      </c>
      <c r="AV376" s="12" t="s">
        <v>86</v>
      </c>
      <c r="AW376" s="12" t="s">
        <v>37</v>
      </c>
      <c r="AX376" s="12" t="s">
        <v>84</v>
      </c>
      <c r="AY376" s="149" t="s">
        <v>192</v>
      </c>
    </row>
    <row r="377" spans="2:65" s="1" customFormat="1" ht="16.5" customHeight="1">
      <c r="B377" s="33"/>
      <c r="C377" s="168" t="s">
        <v>568</v>
      </c>
      <c r="D377" s="168" t="s">
        <v>291</v>
      </c>
      <c r="E377" s="169" t="s">
        <v>569</v>
      </c>
      <c r="F377" s="170" t="s">
        <v>570</v>
      </c>
      <c r="G377" s="171" t="s">
        <v>146</v>
      </c>
      <c r="H377" s="172">
        <v>1</v>
      </c>
      <c r="I377" s="173"/>
      <c r="J377" s="174">
        <f>ROUND(I377*H377,2)</f>
        <v>0</v>
      </c>
      <c r="K377" s="170" t="s">
        <v>197</v>
      </c>
      <c r="L377" s="175"/>
      <c r="M377" s="176" t="s">
        <v>19</v>
      </c>
      <c r="N377" s="177" t="s">
        <v>47</v>
      </c>
      <c r="P377" s="138">
        <f>O377*H377</f>
        <v>0</v>
      </c>
      <c r="Q377" s="138">
        <v>0.0042</v>
      </c>
      <c r="R377" s="138">
        <f>Q377*H377</f>
        <v>0.0042</v>
      </c>
      <c r="S377" s="138">
        <v>0</v>
      </c>
      <c r="T377" s="139">
        <f>S377*H377</f>
        <v>0</v>
      </c>
      <c r="AR377" s="140" t="s">
        <v>248</v>
      </c>
      <c r="AT377" s="140" t="s">
        <v>291</v>
      </c>
      <c r="AU377" s="140" t="s">
        <v>86</v>
      </c>
      <c r="AY377" s="18" t="s">
        <v>192</v>
      </c>
      <c r="BE377" s="141">
        <f>IF(N377="základní",J377,0)</f>
        <v>0</v>
      </c>
      <c r="BF377" s="141">
        <f>IF(N377="snížená",J377,0)</f>
        <v>0</v>
      </c>
      <c r="BG377" s="141">
        <f>IF(N377="zákl. přenesená",J377,0)</f>
        <v>0</v>
      </c>
      <c r="BH377" s="141">
        <f>IF(N377="sníž. přenesená",J377,0)</f>
        <v>0</v>
      </c>
      <c r="BI377" s="141">
        <f>IF(N377="nulová",J377,0)</f>
        <v>0</v>
      </c>
      <c r="BJ377" s="18" t="s">
        <v>84</v>
      </c>
      <c r="BK377" s="141">
        <f>ROUND(I377*H377,2)</f>
        <v>0</v>
      </c>
      <c r="BL377" s="18" t="s">
        <v>124</v>
      </c>
      <c r="BM377" s="140" t="s">
        <v>571</v>
      </c>
    </row>
    <row r="378" spans="2:47" s="1" customFormat="1" ht="12">
      <c r="B378" s="33"/>
      <c r="D378" s="142" t="s">
        <v>199</v>
      </c>
      <c r="F378" s="143" t="s">
        <v>570</v>
      </c>
      <c r="I378" s="144"/>
      <c r="L378" s="33"/>
      <c r="M378" s="145"/>
      <c r="T378" s="54"/>
      <c r="AT378" s="18" t="s">
        <v>199</v>
      </c>
      <c r="AU378" s="18" t="s">
        <v>86</v>
      </c>
    </row>
    <row r="379" spans="2:65" s="1" customFormat="1" ht="16.5" customHeight="1">
      <c r="B379" s="33"/>
      <c r="C379" s="129" t="s">
        <v>572</v>
      </c>
      <c r="D379" s="129" t="s">
        <v>194</v>
      </c>
      <c r="E379" s="130" t="s">
        <v>573</v>
      </c>
      <c r="F379" s="131" t="s">
        <v>574</v>
      </c>
      <c r="G379" s="132" t="s">
        <v>146</v>
      </c>
      <c r="H379" s="133">
        <v>1</v>
      </c>
      <c r="I379" s="134"/>
      <c r="J379" s="135">
        <f>ROUND(I379*H379,2)</f>
        <v>0</v>
      </c>
      <c r="K379" s="131" t="s">
        <v>197</v>
      </c>
      <c r="L379" s="33"/>
      <c r="M379" s="136" t="s">
        <v>19</v>
      </c>
      <c r="N379" s="137" t="s">
        <v>47</v>
      </c>
      <c r="P379" s="138">
        <f>O379*H379</f>
        <v>0</v>
      </c>
      <c r="Q379" s="138">
        <v>0.00012</v>
      </c>
      <c r="R379" s="138">
        <f>Q379*H379</f>
        <v>0.00012</v>
      </c>
      <c r="S379" s="138">
        <v>0</v>
      </c>
      <c r="T379" s="139">
        <f>S379*H379</f>
        <v>0</v>
      </c>
      <c r="AR379" s="140" t="s">
        <v>124</v>
      </c>
      <c r="AT379" s="140" t="s">
        <v>194</v>
      </c>
      <c r="AU379" s="140" t="s">
        <v>86</v>
      </c>
      <c r="AY379" s="18" t="s">
        <v>192</v>
      </c>
      <c r="BE379" s="141">
        <f>IF(N379="základní",J379,0)</f>
        <v>0</v>
      </c>
      <c r="BF379" s="141">
        <f>IF(N379="snížená",J379,0)</f>
        <v>0</v>
      </c>
      <c r="BG379" s="141">
        <f>IF(N379="zákl. přenesená",J379,0)</f>
        <v>0</v>
      </c>
      <c r="BH379" s="141">
        <f>IF(N379="sníž. přenesená",J379,0)</f>
        <v>0</v>
      </c>
      <c r="BI379" s="141">
        <f>IF(N379="nulová",J379,0)</f>
        <v>0</v>
      </c>
      <c r="BJ379" s="18" t="s">
        <v>84</v>
      </c>
      <c r="BK379" s="141">
        <f>ROUND(I379*H379,2)</f>
        <v>0</v>
      </c>
      <c r="BL379" s="18" t="s">
        <v>124</v>
      </c>
      <c r="BM379" s="140" t="s">
        <v>575</v>
      </c>
    </row>
    <row r="380" spans="2:47" s="1" customFormat="1" ht="12">
      <c r="B380" s="33"/>
      <c r="D380" s="142" t="s">
        <v>199</v>
      </c>
      <c r="F380" s="143" t="s">
        <v>576</v>
      </c>
      <c r="I380" s="144"/>
      <c r="L380" s="33"/>
      <c r="M380" s="145"/>
      <c r="T380" s="54"/>
      <c r="AT380" s="18" t="s">
        <v>199</v>
      </c>
      <c r="AU380" s="18" t="s">
        <v>86</v>
      </c>
    </row>
    <row r="381" spans="2:47" s="1" customFormat="1" ht="12">
      <c r="B381" s="33"/>
      <c r="D381" s="146" t="s">
        <v>201</v>
      </c>
      <c r="F381" s="147" t="s">
        <v>577</v>
      </c>
      <c r="I381" s="144"/>
      <c r="L381" s="33"/>
      <c r="M381" s="145"/>
      <c r="T381" s="54"/>
      <c r="AT381" s="18" t="s">
        <v>201</v>
      </c>
      <c r="AU381" s="18" t="s">
        <v>86</v>
      </c>
    </row>
    <row r="382" spans="2:51" s="12" customFormat="1" ht="12">
      <c r="B382" s="148"/>
      <c r="D382" s="142" t="s">
        <v>203</v>
      </c>
      <c r="E382" s="149" t="s">
        <v>19</v>
      </c>
      <c r="F382" s="150" t="s">
        <v>567</v>
      </c>
      <c r="H382" s="151">
        <v>1</v>
      </c>
      <c r="I382" s="152"/>
      <c r="L382" s="148"/>
      <c r="M382" s="153"/>
      <c r="T382" s="154"/>
      <c r="AT382" s="149" t="s">
        <v>203</v>
      </c>
      <c r="AU382" s="149" t="s">
        <v>86</v>
      </c>
      <c r="AV382" s="12" t="s">
        <v>86</v>
      </c>
      <c r="AW382" s="12" t="s">
        <v>37</v>
      </c>
      <c r="AX382" s="12" t="s">
        <v>84</v>
      </c>
      <c r="AY382" s="149" t="s">
        <v>192</v>
      </c>
    </row>
    <row r="383" spans="2:65" s="1" customFormat="1" ht="16.5" customHeight="1">
      <c r="B383" s="33"/>
      <c r="C383" s="168" t="s">
        <v>578</v>
      </c>
      <c r="D383" s="168" t="s">
        <v>291</v>
      </c>
      <c r="E383" s="169" t="s">
        <v>579</v>
      </c>
      <c r="F383" s="170" t="s">
        <v>580</v>
      </c>
      <c r="G383" s="171" t="s">
        <v>146</v>
      </c>
      <c r="H383" s="172">
        <v>1</v>
      </c>
      <c r="I383" s="173"/>
      <c r="J383" s="174">
        <f>ROUND(I383*H383,2)</f>
        <v>0</v>
      </c>
      <c r="K383" s="170" t="s">
        <v>197</v>
      </c>
      <c r="L383" s="175"/>
      <c r="M383" s="176" t="s">
        <v>19</v>
      </c>
      <c r="N383" s="177" t="s">
        <v>47</v>
      </c>
      <c r="P383" s="138">
        <f>O383*H383</f>
        <v>0</v>
      </c>
      <c r="Q383" s="138">
        <v>0.0097</v>
      </c>
      <c r="R383" s="138">
        <f>Q383*H383</f>
        <v>0.0097</v>
      </c>
      <c r="S383" s="138">
        <v>0</v>
      </c>
      <c r="T383" s="139">
        <f>S383*H383</f>
        <v>0</v>
      </c>
      <c r="AR383" s="140" t="s">
        <v>248</v>
      </c>
      <c r="AT383" s="140" t="s">
        <v>291</v>
      </c>
      <c r="AU383" s="140" t="s">
        <v>86</v>
      </c>
      <c r="AY383" s="18" t="s">
        <v>192</v>
      </c>
      <c r="BE383" s="141">
        <f>IF(N383="základní",J383,0)</f>
        <v>0</v>
      </c>
      <c r="BF383" s="141">
        <f>IF(N383="snížená",J383,0)</f>
        <v>0</v>
      </c>
      <c r="BG383" s="141">
        <f>IF(N383="zákl. přenesená",J383,0)</f>
        <v>0</v>
      </c>
      <c r="BH383" s="141">
        <f>IF(N383="sníž. přenesená",J383,0)</f>
        <v>0</v>
      </c>
      <c r="BI383" s="141">
        <f>IF(N383="nulová",J383,0)</f>
        <v>0</v>
      </c>
      <c r="BJ383" s="18" t="s">
        <v>84</v>
      </c>
      <c r="BK383" s="141">
        <f>ROUND(I383*H383,2)</f>
        <v>0</v>
      </c>
      <c r="BL383" s="18" t="s">
        <v>124</v>
      </c>
      <c r="BM383" s="140" t="s">
        <v>581</v>
      </c>
    </row>
    <row r="384" spans="2:47" s="1" customFormat="1" ht="12">
      <c r="B384" s="33"/>
      <c r="D384" s="142" t="s">
        <v>199</v>
      </c>
      <c r="F384" s="143" t="s">
        <v>580</v>
      </c>
      <c r="I384" s="144"/>
      <c r="L384" s="33"/>
      <c r="M384" s="145"/>
      <c r="T384" s="54"/>
      <c r="AT384" s="18" t="s">
        <v>199</v>
      </c>
      <c r="AU384" s="18" t="s">
        <v>86</v>
      </c>
    </row>
    <row r="385" spans="2:65" s="1" customFormat="1" ht="16.5" customHeight="1">
      <c r="B385" s="33"/>
      <c r="C385" s="129" t="s">
        <v>582</v>
      </c>
      <c r="D385" s="129" t="s">
        <v>194</v>
      </c>
      <c r="E385" s="130" t="s">
        <v>583</v>
      </c>
      <c r="F385" s="131" t="s">
        <v>584</v>
      </c>
      <c r="G385" s="132" t="s">
        <v>146</v>
      </c>
      <c r="H385" s="133">
        <v>1</v>
      </c>
      <c r="I385" s="134"/>
      <c r="J385" s="135">
        <f>ROUND(I385*H385,2)</f>
        <v>0</v>
      </c>
      <c r="K385" s="131" t="s">
        <v>197</v>
      </c>
      <c r="L385" s="33"/>
      <c r="M385" s="136" t="s">
        <v>19</v>
      </c>
      <c r="N385" s="137" t="s">
        <v>47</v>
      </c>
      <c r="P385" s="138">
        <f>O385*H385</f>
        <v>0</v>
      </c>
      <c r="Q385" s="138">
        <v>0.0012</v>
      </c>
      <c r="R385" s="138">
        <f>Q385*H385</f>
        <v>0.0012</v>
      </c>
      <c r="S385" s="138">
        <v>0</v>
      </c>
      <c r="T385" s="139">
        <f>S385*H385</f>
        <v>0</v>
      </c>
      <c r="AR385" s="140" t="s">
        <v>124</v>
      </c>
      <c r="AT385" s="140" t="s">
        <v>194</v>
      </c>
      <c r="AU385" s="140" t="s">
        <v>86</v>
      </c>
      <c r="AY385" s="18" t="s">
        <v>192</v>
      </c>
      <c r="BE385" s="141">
        <f>IF(N385="základní",J385,0)</f>
        <v>0</v>
      </c>
      <c r="BF385" s="141">
        <f>IF(N385="snížená",J385,0)</f>
        <v>0</v>
      </c>
      <c r="BG385" s="141">
        <f>IF(N385="zákl. přenesená",J385,0)</f>
        <v>0</v>
      </c>
      <c r="BH385" s="141">
        <f>IF(N385="sníž. přenesená",J385,0)</f>
        <v>0</v>
      </c>
      <c r="BI385" s="141">
        <f>IF(N385="nulová",J385,0)</f>
        <v>0</v>
      </c>
      <c r="BJ385" s="18" t="s">
        <v>84</v>
      </c>
      <c r="BK385" s="141">
        <f>ROUND(I385*H385,2)</f>
        <v>0</v>
      </c>
      <c r="BL385" s="18" t="s">
        <v>124</v>
      </c>
      <c r="BM385" s="140" t="s">
        <v>585</v>
      </c>
    </row>
    <row r="386" spans="2:47" s="1" customFormat="1" ht="12">
      <c r="B386" s="33"/>
      <c r="D386" s="142" t="s">
        <v>199</v>
      </c>
      <c r="F386" s="143" t="s">
        <v>586</v>
      </c>
      <c r="I386" s="144"/>
      <c r="L386" s="33"/>
      <c r="M386" s="145"/>
      <c r="T386" s="54"/>
      <c r="AT386" s="18" t="s">
        <v>199</v>
      </c>
      <c r="AU386" s="18" t="s">
        <v>86</v>
      </c>
    </row>
    <row r="387" spans="2:47" s="1" customFormat="1" ht="12">
      <c r="B387" s="33"/>
      <c r="D387" s="146" t="s">
        <v>201</v>
      </c>
      <c r="F387" s="147" t="s">
        <v>587</v>
      </c>
      <c r="I387" s="144"/>
      <c r="L387" s="33"/>
      <c r="M387" s="145"/>
      <c r="T387" s="54"/>
      <c r="AT387" s="18" t="s">
        <v>201</v>
      </c>
      <c r="AU387" s="18" t="s">
        <v>86</v>
      </c>
    </row>
    <row r="388" spans="2:51" s="12" customFormat="1" ht="12">
      <c r="B388" s="148"/>
      <c r="D388" s="142" t="s">
        <v>203</v>
      </c>
      <c r="E388" s="149" t="s">
        <v>19</v>
      </c>
      <c r="F388" s="150" t="s">
        <v>588</v>
      </c>
      <c r="H388" s="151">
        <v>1</v>
      </c>
      <c r="I388" s="152"/>
      <c r="L388" s="148"/>
      <c r="M388" s="153"/>
      <c r="T388" s="154"/>
      <c r="AT388" s="149" t="s">
        <v>203</v>
      </c>
      <c r="AU388" s="149" t="s">
        <v>86</v>
      </c>
      <c r="AV388" s="12" t="s">
        <v>86</v>
      </c>
      <c r="AW388" s="12" t="s">
        <v>37</v>
      </c>
      <c r="AX388" s="12" t="s">
        <v>84</v>
      </c>
      <c r="AY388" s="149" t="s">
        <v>192</v>
      </c>
    </row>
    <row r="389" spans="2:65" s="1" customFormat="1" ht="16.5" customHeight="1">
      <c r="B389" s="33"/>
      <c r="C389" s="168" t="s">
        <v>589</v>
      </c>
      <c r="D389" s="168" t="s">
        <v>291</v>
      </c>
      <c r="E389" s="169" t="s">
        <v>590</v>
      </c>
      <c r="F389" s="170" t="s">
        <v>591</v>
      </c>
      <c r="G389" s="171" t="s">
        <v>146</v>
      </c>
      <c r="H389" s="172">
        <v>1</v>
      </c>
      <c r="I389" s="173"/>
      <c r="J389" s="174">
        <f>ROUND(I389*H389,2)</f>
        <v>0</v>
      </c>
      <c r="K389" s="170" t="s">
        <v>19</v>
      </c>
      <c r="L389" s="175"/>
      <c r="M389" s="176" t="s">
        <v>19</v>
      </c>
      <c r="N389" s="177" t="s">
        <v>47</v>
      </c>
      <c r="P389" s="138">
        <f>O389*H389</f>
        <v>0</v>
      </c>
      <c r="Q389" s="138">
        <v>0</v>
      </c>
      <c r="R389" s="138">
        <f>Q389*H389</f>
        <v>0</v>
      </c>
      <c r="S389" s="138">
        <v>0</v>
      </c>
      <c r="T389" s="139">
        <f>S389*H389</f>
        <v>0</v>
      </c>
      <c r="AR389" s="140" t="s">
        <v>248</v>
      </c>
      <c r="AT389" s="140" t="s">
        <v>291</v>
      </c>
      <c r="AU389" s="140" t="s">
        <v>86</v>
      </c>
      <c r="AY389" s="18" t="s">
        <v>192</v>
      </c>
      <c r="BE389" s="141">
        <f>IF(N389="základní",J389,0)</f>
        <v>0</v>
      </c>
      <c r="BF389" s="141">
        <f>IF(N389="snížená",J389,0)</f>
        <v>0</v>
      </c>
      <c r="BG389" s="141">
        <f>IF(N389="zákl. přenesená",J389,0)</f>
        <v>0</v>
      </c>
      <c r="BH389" s="141">
        <f>IF(N389="sníž. přenesená",J389,0)</f>
        <v>0</v>
      </c>
      <c r="BI389" s="141">
        <f>IF(N389="nulová",J389,0)</f>
        <v>0</v>
      </c>
      <c r="BJ389" s="18" t="s">
        <v>84</v>
      </c>
      <c r="BK389" s="141">
        <f>ROUND(I389*H389,2)</f>
        <v>0</v>
      </c>
      <c r="BL389" s="18" t="s">
        <v>124</v>
      </c>
      <c r="BM389" s="140" t="s">
        <v>592</v>
      </c>
    </row>
    <row r="390" spans="2:47" s="1" customFormat="1" ht="12">
      <c r="B390" s="33"/>
      <c r="D390" s="142" t="s">
        <v>199</v>
      </c>
      <c r="F390" s="143" t="s">
        <v>591</v>
      </c>
      <c r="I390" s="144"/>
      <c r="L390" s="33"/>
      <c r="M390" s="145"/>
      <c r="T390" s="54"/>
      <c r="AT390" s="18" t="s">
        <v>199</v>
      </c>
      <c r="AU390" s="18" t="s">
        <v>86</v>
      </c>
    </row>
    <row r="391" spans="2:65" s="1" customFormat="1" ht="16.5" customHeight="1">
      <c r="B391" s="33"/>
      <c r="C391" s="129" t="s">
        <v>593</v>
      </c>
      <c r="D391" s="129" t="s">
        <v>194</v>
      </c>
      <c r="E391" s="130" t="s">
        <v>594</v>
      </c>
      <c r="F391" s="131" t="s">
        <v>595</v>
      </c>
      <c r="G391" s="132" t="s">
        <v>146</v>
      </c>
      <c r="H391" s="133">
        <v>2</v>
      </c>
      <c r="I391" s="134"/>
      <c r="J391" s="135">
        <f>ROUND(I391*H391,2)</f>
        <v>0</v>
      </c>
      <c r="K391" s="131" t="s">
        <v>197</v>
      </c>
      <c r="L391" s="33"/>
      <c r="M391" s="136" t="s">
        <v>19</v>
      </c>
      <c r="N391" s="137" t="s">
        <v>47</v>
      </c>
      <c r="P391" s="138">
        <f>O391*H391</f>
        <v>0</v>
      </c>
      <c r="Q391" s="138">
        <v>0.45937</v>
      </c>
      <c r="R391" s="138">
        <f>Q391*H391</f>
        <v>0.91874</v>
      </c>
      <c r="S391" s="138">
        <v>0</v>
      </c>
      <c r="T391" s="139">
        <f>S391*H391</f>
        <v>0</v>
      </c>
      <c r="AR391" s="140" t="s">
        <v>124</v>
      </c>
      <c r="AT391" s="140" t="s">
        <v>194</v>
      </c>
      <c r="AU391" s="140" t="s">
        <v>86</v>
      </c>
      <c r="AY391" s="18" t="s">
        <v>192</v>
      </c>
      <c r="BE391" s="141">
        <f>IF(N391="základní",J391,0)</f>
        <v>0</v>
      </c>
      <c r="BF391" s="141">
        <f>IF(N391="snížená",J391,0)</f>
        <v>0</v>
      </c>
      <c r="BG391" s="141">
        <f>IF(N391="zákl. přenesená",J391,0)</f>
        <v>0</v>
      </c>
      <c r="BH391" s="141">
        <f>IF(N391="sníž. přenesená",J391,0)</f>
        <v>0</v>
      </c>
      <c r="BI391" s="141">
        <f>IF(N391="nulová",J391,0)</f>
        <v>0</v>
      </c>
      <c r="BJ391" s="18" t="s">
        <v>84</v>
      </c>
      <c r="BK391" s="141">
        <f>ROUND(I391*H391,2)</f>
        <v>0</v>
      </c>
      <c r="BL391" s="18" t="s">
        <v>124</v>
      </c>
      <c r="BM391" s="140" t="s">
        <v>596</v>
      </c>
    </row>
    <row r="392" spans="2:47" s="1" customFormat="1" ht="12">
      <c r="B392" s="33"/>
      <c r="D392" s="142" t="s">
        <v>199</v>
      </c>
      <c r="F392" s="143" t="s">
        <v>597</v>
      </c>
      <c r="I392" s="144"/>
      <c r="L392" s="33"/>
      <c r="M392" s="145"/>
      <c r="T392" s="54"/>
      <c r="AT392" s="18" t="s">
        <v>199</v>
      </c>
      <c r="AU392" s="18" t="s">
        <v>86</v>
      </c>
    </row>
    <row r="393" spans="2:47" s="1" customFormat="1" ht="12">
      <c r="B393" s="33"/>
      <c r="D393" s="146" t="s">
        <v>201</v>
      </c>
      <c r="F393" s="147" t="s">
        <v>598</v>
      </c>
      <c r="I393" s="144"/>
      <c r="L393" s="33"/>
      <c r="M393" s="145"/>
      <c r="T393" s="54"/>
      <c r="AT393" s="18" t="s">
        <v>201</v>
      </c>
      <c r="AU393" s="18" t="s">
        <v>86</v>
      </c>
    </row>
    <row r="394" spans="2:65" s="1" customFormat="1" ht="16.5" customHeight="1">
      <c r="B394" s="33"/>
      <c r="C394" s="129" t="s">
        <v>599</v>
      </c>
      <c r="D394" s="129" t="s">
        <v>194</v>
      </c>
      <c r="E394" s="130" t="s">
        <v>600</v>
      </c>
      <c r="F394" s="131" t="s">
        <v>601</v>
      </c>
      <c r="G394" s="132" t="s">
        <v>149</v>
      </c>
      <c r="H394" s="133">
        <v>23.4</v>
      </c>
      <c r="I394" s="134"/>
      <c r="J394" s="135">
        <f>ROUND(I394*H394,2)</f>
        <v>0</v>
      </c>
      <c r="K394" s="131" t="s">
        <v>197</v>
      </c>
      <c r="L394" s="33"/>
      <c r="M394" s="136" t="s">
        <v>19</v>
      </c>
      <c r="N394" s="137" t="s">
        <v>47</v>
      </c>
      <c r="P394" s="138">
        <f>O394*H394</f>
        <v>0</v>
      </c>
      <c r="Q394" s="138">
        <v>0</v>
      </c>
      <c r="R394" s="138">
        <f>Q394*H394</f>
        <v>0</v>
      </c>
      <c r="S394" s="138">
        <v>0</v>
      </c>
      <c r="T394" s="139">
        <f>S394*H394</f>
        <v>0</v>
      </c>
      <c r="AR394" s="140" t="s">
        <v>124</v>
      </c>
      <c r="AT394" s="140" t="s">
        <v>194</v>
      </c>
      <c r="AU394" s="140" t="s">
        <v>86</v>
      </c>
      <c r="AY394" s="18" t="s">
        <v>192</v>
      </c>
      <c r="BE394" s="141">
        <f>IF(N394="základní",J394,0)</f>
        <v>0</v>
      </c>
      <c r="BF394" s="141">
        <f>IF(N394="snížená",J394,0)</f>
        <v>0</v>
      </c>
      <c r="BG394" s="141">
        <f>IF(N394="zákl. přenesená",J394,0)</f>
        <v>0</v>
      </c>
      <c r="BH394" s="141">
        <f>IF(N394="sníž. přenesená",J394,0)</f>
        <v>0</v>
      </c>
      <c r="BI394" s="141">
        <f>IF(N394="nulová",J394,0)</f>
        <v>0</v>
      </c>
      <c r="BJ394" s="18" t="s">
        <v>84</v>
      </c>
      <c r="BK394" s="141">
        <f>ROUND(I394*H394,2)</f>
        <v>0</v>
      </c>
      <c r="BL394" s="18" t="s">
        <v>124</v>
      </c>
      <c r="BM394" s="140" t="s">
        <v>602</v>
      </c>
    </row>
    <row r="395" spans="2:47" s="1" customFormat="1" ht="12">
      <c r="B395" s="33"/>
      <c r="D395" s="142" t="s">
        <v>199</v>
      </c>
      <c r="F395" s="143" t="s">
        <v>603</v>
      </c>
      <c r="I395" s="144"/>
      <c r="L395" s="33"/>
      <c r="M395" s="145"/>
      <c r="T395" s="54"/>
      <c r="AT395" s="18" t="s">
        <v>199</v>
      </c>
      <c r="AU395" s="18" t="s">
        <v>86</v>
      </c>
    </row>
    <row r="396" spans="2:47" s="1" customFormat="1" ht="12">
      <c r="B396" s="33"/>
      <c r="D396" s="146" t="s">
        <v>201</v>
      </c>
      <c r="F396" s="147" t="s">
        <v>604</v>
      </c>
      <c r="I396" s="144"/>
      <c r="L396" s="33"/>
      <c r="M396" s="145"/>
      <c r="T396" s="54"/>
      <c r="AT396" s="18" t="s">
        <v>201</v>
      </c>
      <c r="AU396" s="18" t="s">
        <v>86</v>
      </c>
    </row>
    <row r="397" spans="2:51" s="12" customFormat="1" ht="12">
      <c r="B397" s="148"/>
      <c r="D397" s="142" t="s">
        <v>203</v>
      </c>
      <c r="E397" s="149" t="s">
        <v>19</v>
      </c>
      <c r="F397" s="150" t="s">
        <v>147</v>
      </c>
      <c r="H397" s="151">
        <v>17.1</v>
      </c>
      <c r="I397" s="152"/>
      <c r="L397" s="148"/>
      <c r="M397" s="153"/>
      <c r="T397" s="154"/>
      <c r="AT397" s="149" t="s">
        <v>203</v>
      </c>
      <c r="AU397" s="149" t="s">
        <v>86</v>
      </c>
      <c r="AV397" s="12" t="s">
        <v>86</v>
      </c>
      <c r="AW397" s="12" t="s">
        <v>37</v>
      </c>
      <c r="AX397" s="12" t="s">
        <v>76</v>
      </c>
      <c r="AY397" s="149" t="s">
        <v>192</v>
      </c>
    </row>
    <row r="398" spans="2:51" s="12" customFormat="1" ht="12">
      <c r="B398" s="148"/>
      <c r="D398" s="142" t="s">
        <v>203</v>
      </c>
      <c r="E398" s="149" t="s">
        <v>19</v>
      </c>
      <c r="F398" s="150" t="s">
        <v>151</v>
      </c>
      <c r="H398" s="151">
        <v>6.3</v>
      </c>
      <c r="I398" s="152"/>
      <c r="L398" s="148"/>
      <c r="M398" s="153"/>
      <c r="T398" s="154"/>
      <c r="AT398" s="149" t="s">
        <v>203</v>
      </c>
      <c r="AU398" s="149" t="s">
        <v>86</v>
      </c>
      <c r="AV398" s="12" t="s">
        <v>86</v>
      </c>
      <c r="AW398" s="12" t="s">
        <v>37</v>
      </c>
      <c r="AX398" s="12" t="s">
        <v>76</v>
      </c>
      <c r="AY398" s="149" t="s">
        <v>192</v>
      </c>
    </row>
    <row r="399" spans="2:51" s="13" customFormat="1" ht="12">
      <c r="B399" s="155"/>
      <c r="D399" s="142" t="s">
        <v>203</v>
      </c>
      <c r="E399" s="156" t="s">
        <v>19</v>
      </c>
      <c r="F399" s="157" t="s">
        <v>206</v>
      </c>
      <c r="H399" s="158">
        <v>23.4</v>
      </c>
      <c r="I399" s="159"/>
      <c r="L399" s="155"/>
      <c r="M399" s="160"/>
      <c r="T399" s="161"/>
      <c r="AT399" s="156" t="s">
        <v>203</v>
      </c>
      <c r="AU399" s="156" t="s">
        <v>86</v>
      </c>
      <c r="AV399" s="13" t="s">
        <v>124</v>
      </c>
      <c r="AW399" s="13" t="s">
        <v>37</v>
      </c>
      <c r="AX399" s="13" t="s">
        <v>84</v>
      </c>
      <c r="AY399" s="156" t="s">
        <v>192</v>
      </c>
    </row>
    <row r="400" spans="2:65" s="1" customFormat="1" ht="21.75" customHeight="1">
      <c r="B400" s="33"/>
      <c r="C400" s="129" t="s">
        <v>605</v>
      </c>
      <c r="D400" s="129" t="s">
        <v>194</v>
      </c>
      <c r="E400" s="130" t="s">
        <v>606</v>
      </c>
      <c r="F400" s="131" t="s">
        <v>607</v>
      </c>
      <c r="G400" s="132" t="s">
        <v>146</v>
      </c>
      <c r="H400" s="133">
        <v>1</v>
      </c>
      <c r="I400" s="134"/>
      <c r="J400" s="135">
        <f>ROUND(I400*H400,2)</f>
        <v>0</v>
      </c>
      <c r="K400" s="131" t="s">
        <v>197</v>
      </c>
      <c r="L400" s="33"/>
      <c r="M400" s="136" t="s">
        <v>19</v>
      </c>
      <c r="N400" s="137" t="s">
        <v>47</v>
      </c>
      <c r="P400" s="138">
        <f>O400*H400</f>
        <v>0</v>
      </c>
      <c r="Q400" s="138">
        <v>2.11587</v>
      </c>
      <c r="R400" s="138">
        <f>Q400*H400</f>
        <v>2.11587</v>
      </c>
      <c r="S400" s="138">
        <v>0</v>
      </c>
      <c r="T400" s="139">
        <f>S400*H400</f>
        <v>0</v>
      </c>
      <c r="AR400" s="140" t="s">
        <v>124</v>
      </c>
      <c r="AT400" s="140" t="s">
        <v>194</v>
      </c>
      <c r="AU400" s="140" t="s">
        <v>86</v>
      </c>
      <c r="AY400" s="18" t="s">
        <v>192</v>
      </c>
      <c r="BE400" s="141">
        <f>IF(N400="základní",J400,0)</f>
        <v>0</v>
      </c>
      <c r="BF400" s="141">
        <f>IF(N400="snížená",J400,0)</f>
        <v>0</v>
      </c>
      <c r="BG400" s="141">
        <f>IF(N400="zákl. přenesená",J400,0)</f>
        <v>0</v>
      </c>
      <c r="BH400" s="141">
        <f>IF(N400="sníž. přenesená",J400,0)</f>
        <v>0</v>
      </c>
      <c r="BI400" s="141">
        <f>IF(N400="nulová",J400,0)</f>
        <v>0</v>
      </c>
      <c r="BJ400" s="18" t="s">
        <v>84</v>
      </c>
      <c r="BK400" s="141">
        <f>ROUND(I400*H400,2)</f>
        <v>0</v>
      </c>
      <c r="BL400" s="18" t="s">
        <v>124</v>
      </c>
      <c r="BM400" s="140" t="s">
        <v>608</v>
      </c>
    </row>
    <row r="401" spans="2:47" s="1" customFormat="1" ht="19.5">
      <c r="B401" s="33"/>
      <c r="D401" s="142" t="s">
        <v>199</v>
      </c>
      <c r="F401" s="143" t="s">
        <v>609</v>
      </c>
      <c r="I401" s="144"/>
      <c r="L401" s="33"/>
      <c r="M401" s="145"/>
      <c r="T401" s="54"/>
      <c r="AT401" s="18" t="s">
        <v>199</v>
      </c>
      <c r="AU401" s="18" t="s">
        <v>86</v>
      </c>
    </row>
    <row r="402" spans="2:47" s="1" customFormat="1" ht="12">
      <c r="B402" s="33"/>
      <c r="D402" s="146" t="s">
        <v>201</v>
      </c>
      <c r="F402" s="147" t="s">
        <v>610</v>
      </c>
      <c r="I402" s="144"/>
      <c r="L402" s="33"/>
      <c r="M402" s="145"/>
      <c r="T402" s="54"/>
      <c r="AT402" s="18" t="s">
        <v>201</v>
      </c>
      <c r="AU402" s="18" t="s">
        <v>86</v>
      </c>
    </row>
    <row r="403" spans="2:51" s="14" customFormat="1" ht="12">
      <c r="B403" s="162"/>
      <c r="D403" s="142" t="s">
        <v>203</v>
      </c>
      <c r="E403" s="163" t="s">
        <v>19</v>
      </c>
      <c r="F403" s="164" t="s">
        <v>480</v>
      </c>
      <c r="H403" s="163" t="s">
        <v>19</v>
      </c>
      <c r="I403" s="165"/>
      <c r="L403" s="162"/>
      <c r="M403" s="166"/>
      <c r="T403" s="167"/>
      <c r="AT403" s="163" t="s">
        <v>203</v>
      </c>
      <c r="AU403" s="163" t="s">
        <v>86</v>
      </c>
      <c r="AV403" s="14" t="s">
        <v>84</v>
      </c>
      <c r="AW403" s="14" t="s">
        <v>37</v>
      </c>
      <c r="AX403" s="14" t="s">
        <v>76</v>
      </c>
      <c r="AY403" s="163" t="s">
        <v>192</v>
      </c>
    </row>
    <row r="404" spans="2:51" s="12" customFormat="1" ht="12">
      <c r="B404" s="148"/>
      <c r="D404" s="142" t="s">
        <v>203</v>
      </c>
      <c r="E404" s="149" t="s">
        <v>19</v>
      </c>
      <c r="F404" s="150" t="s">
        <v>611</v>
      </c>
      <c r="H404" s="151">
        <v>1</v>
      </c>
      <c r="I404" s="152"/>
      <c r="L404" s="148"/>
      <c r="M404" s="153"/>
      <c r="T404" s="154"/>
      <c r="AT404" s="149" t="s">
        <v>203</v>
      </c>
      <c r="AU404" s="149" t="s">
        <v>86</v>
      </c>
      <c r="AV404" s="12" t="s">
        <v>86</v>
      </c>
      <c r="AW404" s="12" t="s">
        <v>37</v>
      </c>
      <c r="AX404" s="12" t="s">
        <v>84</v>
      </c>
      <c r="AY404" s="149" t="s">
        <v>192</v>
      </c>
    </row>
    <row r="405" spans="2:65" s="1" customFormat="1" ht="16.5" customHeight="1">
      <c r="B405" s="33"/>
      <c r="C405" s="168" t="s">
        <v>612</v>
      </c>
      <c r="D405" s="168" t="s">
        <v>291</v>
      </c>
      <c r="E405" s="169" t="s">
        <v>613</v>
      </c>
      <c r="F405" s="170" t="s">
        <v>614</v>
      </c>
      <c r="G405" s="171" t="s">
        <v>146</v>
      </c>
      <c r="H405" s="172">
        <v>1</v>
      </c>
      <c r="I405" s="173"/>
      <c r="J405" s="174">
        <f>ROUND(I405*H405,2)</f>
        <v>0</v>
      </c>
      <c r="K405" s="170" t="s">
        <v>197</v>
      </c>
      <c r="L405" s="175"/>
      <c r="M405" s="176" t="s">
        <v>19</v>
      </c>
      <c r="N405" s="177" t="s">
        <v>47</v>
      </c>
      <c r="P405" s="138">
        <f>O405*H405</f>
        <v>0</v>
      </c>
      <c r="Q405" s="138">
        <v>2.59</v>
      </c>
      <c r="R405" s="138">
        <f>Q405*H405</f>
        <v>2.59</v>
      </c>
      <c r="S405" s="138">
        <v>0</v>
      </c>
      <c r="T405" s="139">
        <f>S405*H405</f>
        <v>0</v>
      </c>
      <c r="AR405" s="140" t="s">
        <v>248</v>
      </c>
      <c r="AT405" s="140" t="s">
        <v>291</v>
      </c>
      <c r="AU405" s="140" t="s">
        <v>86</v>
      </c>
      <c r="AY405" s="18" t="s">
        <v>192</v>
      </c>
      <c r="BE405" s="141">
        <f>IF(N405="základní",J405,0)</f>
        <v>0</v>
      </c>
      <c r="BF405" s="141">
        <f>IF(N405="snížená",J405,0)</f>
        <v>0</v>
      </c>
      <c r="BG405" s="141">
        <f>IF(N405="zákl. přenesená",J405,0)</f>
        <v>0</v>
      </c>
      <c r="BH405" s="141">
        <f>IF(N405="sníž. přenesená",J405,0)</f>
        <v>0</v>
      </c>
      <c r="BI405" s="141">
        <f>IF(N405="nulová",J405,0)</f>
        <v>0</v>
      </c>
      <c r="BJ405" s="18" t="s">
        <v>84</v>
      </c>
      <c r="BK405" s="141">
        <f>ROUND(I405*H405,2)</f>
        <v>0</v>
      </c>
      <c r="BL405" s="18" t="s">
        <v>124</v>
      </c>
      <c r="BM405" s="140" t="s">
        <v>615</v>
      </c>
    </row>
    <row r="406" spans="2:47" s="1" customFormat="1" ht="12">
      <c r="B406" s="33"/>
      <c r="D406" s="142" t="s">
        <v>199</v>
      </c>
      <c r="F406" s="143" t="s">
        <v>614</v>
      </c>
      <c r="I406" s="144"/>
      <c r="L406" s="33"/>
      <c r="M406" s="145"/>
      <c r="T406" s="54"/>
      <c r="AT406" s="18" t="s">
        <v>199</v>
      </c>
      <c r="AU406" s="18" t="s">
        <v>86</v>
      </c>
    </row>
    <row r="407" spans="2:47" s="1" customFormat="1" ht="29.25">
      <c r="B407" s="33"/>
      <c r="D407" s="142" t="s">
        <v>295</v>
      </c>
      <c r="F407" s="178" t="s">
        <v>616</v>
      </c>
      <c r="I407" s="144"/>
      <c r="L407" s="33"/>
      <c r="M407" s="145"/>
      <c r="T407" s="54"/>
      <c r="AT407" s="18" t="s">
        <v>295</v>
      </c>
      <c r="AU407" s="18" t="s">
        <v>86</v>
      </c>
    </row>
    <row r="408" spans="2:51" s="12" customFormat="1" ht="12">
      <c r="B408" s="148"/>
      <c r="D408" s="142" t="s">
        <v>203</v>
      </c>
      <c r="E408" s="149" t="s">
        <v>19</v>
      </c>
      <c r="F408" s="150" t="s">
        <v>617</v>
      </c>
      <c r="H408" s="151">
        <v>1</v>
      </c>
      <c r="I408" s="152"/>
      <c r="L408" s="148"/>
      <c r="M408" s="153"/>
      <c r="T408" s="154"/>
      <c r="AT408" s="149" t="s">
        <v>203</v>
      </c>
      <c r="AU408" s="149" t="s">
        <v>86</v>
      </c>
      <c r="AV408" s="12" t="s">
        <v>86</v>
      </c>
      <c r="AW408" s="12" t="s">
        <v>37</v>
      </c>
      <c r="AX408" s="12" t="s">
        <v>84</v>
      </c>
      <c r="AY408" s="149" t="s">
        <v>192</v>
      </c>
    </row>
    <row r="409" spans="2:65" s="1" customFormat="1" ht="16.5" customHeight="1">
      <c r="B409" s="33"/>
      <c r="C409" s="168" t="s">
        <v>618</v>
      </c>
      <c r="D409" s="168" t="s">
        <v>291</v>
      </c>
      <c r="E409" s="169" t="s">
        <v>619</v>
      </c>
      <c r="F409" s="170" t="s">
        <v>620</v>
      </c>
      <c r="G409" s="171" t="s">
        <v>146</v>
      </c>
      <c r="H409" s="172">
        <v>1</v>
      </c>
      <c r="I409" s="173"/>
      <c r="J409" s="174">
        <f>ROUND(I409*H409,2)</f>
        <v>0</v>
      </c>
      <c r="K409" s="170" t="s">
        <v>197</v>
      </c>
      <c r="L409" s="175"/>
      <c r="M409" s="176" t="s">
        <v>19</v>
      </c>
      <c r="N409" s="177" t="s">
        <v>47</v>
      </c>
      <c r="P409" s="138">
        <f>O409*H409</f>
        <v>0</v>
      </c>
      <c r="Q409" s="138">
        <v>0.521</v>
      </c>
      <c r="R409" s="138">
        <f>Q409*H409</f>
        <v>0.521</v>
      </c>
      <c r="S409" s="138">
        <v>0</v>
      </c>
      <c r="T409" s="139">
        <f>S409*H409</f>
        <v>0</v>
      </c>
      <c r="AR409" s="140" t="s">
        <v>248</v>
      </c>
      <c r="AT409" s="140" t="s">
        <v>291</v>
      </c>
      <c r="AU409" s="140" t="s">
        <v>86</v>
      </c>
      <c r="AY409" s="18" t="s">
        <v>192</v>
      </c>
      <c r="BE409" s="141">
        <f>IF(N409="základní",J409,0)</f>
        <v>0</v>
      </c>
      <c r="BF409" s="141">
        <f>IF(N409="snížená",J409,0)</f>
        <v>0</v>
      </c>
      <c r="BG409" s="141">
        <f>IF(N409="zákl. přenesená",J409,0)</f>
        <v>0</v>
      </c>
      <c r="BH409" s="141">
        <f>IF(N409="sníž. přenesená",J409,0)</f>
        <v>0</v>
      </c>
      <c r="BI409" s="141">
        <f>IF(N409="nulová",J409,0)</f>
        <v>0</v>
      </c>
      <c r="BJ409" s="18" t="s">
        <v>84</v>
      </c>
      <c r="BK409" s="141">
        <f>ROUND(I409*H409,2)</f>
        <v>0</v>
      </c>
      <c r="BL409" s="18" t="s">
        <v>124</v>
      </c>
      <c r="BM409" s="140" t="s">
        <v>621</v>
      </c>
    </row>
    <row r="410" spans="2:47" s="1" customFormat="1" ht="12">
      <c r="B410" s="33"/>
      <c r="D410" s="142" t="s">
        <v>199</v>
      </c>
      <c r="F410" s="143" t="s">
        <v>620</v>
      </c>
      <c r="I410" s="144"/>
      <c r="L410" s="33"/>
      <c r="M410" s="145"/>
      <c r="T410" s="54"/>
      <c r="AT410" s="18" t="s">
        <v>199</v>
      </c>
      <c r="AU410" s="18" t="s">
        <v>86</v>
      </c>
    </row>
    <row r="411" spans="2:51" s="12" customFormat="1" ht="12">
      <c r="B411" s="148"/>
      <c r="D411" s="142" t="s">
        <v>203</v>
      </c>
      <c r="E411" s="149" t="s">
        <v>19</v>
      </c>
      <c r="F411" s="150" t="s">
        <v>617</v>
      </c>
      <c r="H411" s="151">
        <v>1</v>
      </c>
      <c r="I411" s="152"/>
      <c r="L411" s="148"/>
      <c r="M411" s="153"/>
      <c r="T411" s="154"/>
      <c r="AT411" s="149" t="s">
        <v>203</v>
      </c>
      <c r="AU411" s="149" t="s">
        <v>86</v>
      </c>
      <c r="AV411" s="12" t="s">
        <v>86</v>
      </c>
      <c r="AW411" s="12" t="s">
        <v>37</v>
      </c>
      <c r="AX411" s="12" t="s">
        <v>84</v>
      </c>
      <c r="AY411" s="149" t="s">
        <v>192</v>
      </c>
    </row>
    <row r="412" spans="2:65" s="1" customFormat="1" ht="16.5" customHeight="1">
      <c r="B412" s="33"/>
      <c r="C412" s="129" t="s">
        <v>622</v>
      </c>
      <c r="D412" s="129" t="s">
        <v>194</v>
      </c>
      <c r="E412" s="130" t="s">
        <v>623</v>
      </c>
      <c r="F412" s="131" t="s">
        <v>624</v>
      </c>
      <c r="G412" s="132" t="s">
        <v>146</v>
      </c>
      <c r="H412" s="133">
        <v>1</v>
      </c>
      <c r="I412" s="134"/>
      <c r="J412" s="135">
        <f>ROUND(I412*H412,2)</f>
        <v>0</v>
      </c>
      <c r="K412" s="131" t="s">
        <v>197</v>
      </c>
      <c r="L412" s="33"/>
      <c r="M412" s="136" t="s">
        <v>19</v>
      </c>
      <c r="N412" s="137" t="s">
        <v>47</v>
      </c>
      <c r="P412" s="138">
        <f>O412*H412</f>
        <v>0</v>
      </c>
      <c r="Q412" s="138">
        <v>0.10833</v>
      </c>
      <c r="R412" s="138">
        <f>Q412*H412</f>
        <v>0.10833</v>
      </c>
      <c r="S412" s="138">
        <v>0</v>
      </c>
      <c r="T412" s="139">
        <f>S412*H412</f>
        <v>0</v>
      </c>
      <c r="AR412" s="140" t="s">
        <v>124</v>
      </c>
      <c r="AT412" s="140" t="s">
        <v>194</v>
      </c>
      <c r="AU412" s="140" t="s">
        <v>86</v>
      </c>
      <c r="AY412" s="18" t="s">
        <v>192</v>
      </c>
      <c r="BE412" s="141">
        <f>IF(N412="základní",J412,0)</f>
        <v>0</v>
      </c>
      <c r="BF412" s="141">
        <f>IF(N412="snížená",J412,0)</f>
        <v>0</v>
      </c>
      <c r="BG412" s="141">
        <f>IF(N412="zákl. přenesená",J412,0)</f>
        <v>0</v>
      </c>
      <c r="BH412" s="141">
        <f>IF(N412="sníž. přenesená",J412,0)</f>
        <v>0</v>
      </c>
      <c r="BI412" s="141">
        <f>IF(N412="nulová",J412,0)</f>
        <v>0</v>
      </c>
      <c r="BJ412" s="18" t="s">
        <v>84</v>
      </c>
      <c r="BK412" s="141">
        <f>ROUND(I412*H412,2)</f>
        <v>0</v>
      </c>
      <c r="BL412" s="18" t="s">
        <v>124</v>
      </c>
      <c r="BM412" s="140" t="s">
        <v>625</v>
      </c>
    </row>
    <row r="413" spans="2:47" s="1" customFormat="1" ht="19.5">
      <c r="B413" s="33"/>
      <c r="D413" s="142" t="s">
        <v>199</v>
      </c>
      <c r="F413" s="143" t="s">
        <v>626</v>
      </c>
      <c r="I413" s="144"/>
      <c r="L413" s="33"/>
      <c r="M413" s="145"/>
      <c r="T413" s="54"/>
      <c r="AT413" s="18" t="s">
        <v>199</v>
      </c>
      <c r="AU413" s="18" t="s">
        <v>86</v>
      </c>
    </row>
    <row r="414" spans="2:47" s="1" customFormat="1" ht="12">
      <c r="B414" s="33"/>
      <c r="D414" s="146" t="s">
        <v>201</v>
      </c>
      <c r="F414" s="147" t="s">
        <v>627</v>
      </c>
      <c r="I414" s="144"/>
      <c r="L414" s="33"/>
      <c r="M414" s="145"/>
      <c r="T414" s="54"/>
      <c r="AT414" s="18" t="s">
        <v>201</v>
      </c>
      <c r="AU414" s="18" t="s">
        <v>86</v>
      </c>
    </row>
    <row r="415" spans="2:51" s="12" customFormat="1" ht="12">
      <c r="B415" s="148"/>
      <c r="D415" s="142" t="s">
        <v>203</v>
      </c>
      <c r="E415" s="149" t="s">
        <v>19</v>
      </c>
      <c r="F415" s="150" t="s">
        <v>628</v>
      </c>
      <c r="H415" s="151">
        <v>1</v>
      </c>
      <c r="I415" s="152"/>
      <c r="L415" s="148"/>
      <c r="M415" s="153"/>
      <c r="T415" s="154"/>
      <c r="AT415" s="149" t="s">
        <v>203</v>
      </c>
      <c r="AU415" s="149" t="s">
        <v>86</v>
      </c>
      <c r="AV415" s="12" t="s">
        <v>86</v>
      </c>
      <c r="AW415" s="12" t="s">
        <v>37</v>
      </c>
      <c r="AX415" s="12" t="s">
        <v>84</v>
      </c>
      <c r="AY415" s="149" t="s">
        <v>192</v>
      </c>
    </row>
    <row r="416" spans="2:65" s="1" customFormat="1" ht="16.5" customHeight="1">
      <c r="B416" s="33"/>
      <c r="C416" s="129" t="s">
        <v>629</v>
      </c>
      <c r="D416" s="129" t="s">
        <v>194</v>
      </c>
      <c r="E416" s="130" t="s">
        <v>630</v>
      </c>
      <c r="F416" s="131" t="s">
        <v>631</v>
      </c>
      <c r="G416" s="132" t="s">
        <v>146</v>
      </c>
      <c r="H416" s="133">
        <v>1</v>
      </c>
      <c r="I416" s="134"/>
      <c r="J416" s="135">
        <f>ROUND(I416*H416,2)</f>
        <v>0</v>
      </c>
      <c r="K416" s="131" t="s">
        <v>197</v>
      </c>
      <c r="L416" s="33"/>
      <c r="M416" s="136" t="s">
        <v>19</v>
      </c>
      <c r="N416" s="137" t="s">
        <v>47</v>
      </c>
      <c r="P416" s="138">
        <f>O416*H416</f>
        <v>0</v>
      </c>
      <c r="Q416" s="138">
        <v>0.02424</v>
      </c>
      <c r="R416" s="138">
        <f>Q416*H416</f>
        <v>0.02424</v>
      </c>
      <c r="S416" s="138">
        <v>0</v>
      </c>
      <c r="T416" s="139">
        <f>S416*H416</f>
        <v>0</v>
      </c>
      <c r="AR416" s="140" t="s">
        <v>124</v>
      </c>
      <c r="AT416" s="140" t="s">
        <v>194</v>
      </c>
      <c r="AU416" s="140" t="s">
        <v>86</v>
      </c>
      <c r="AY416" s="18" t="s">
        <v>192</v>
      </c>
      <c r="BE416" s="141">
        <f>IF(N416="základní",J416,0)</f>
        <v>0</v>
      </c>
      <c r="BF416" s="141">
        <f>IF(N416="snížená",J416,0)</f>
        <v>0</v>
      </c>
      <c r="BG416" s="141">
        <f>IF(N416="zákl. přenesená",J416,0)</f>
        <v>0</v>
      </c>
      <c r="BH416" s="141">
        <f>IF(N416="sníž. přenesená",J416,0)</f>
        <v>0</v>
      </c>
      <c r="BI416" s="141">
        <f>IF(N416="nulová",J416,0)</f>
        <v>0</v>
      </c>
      <c r="BJ416" s="18" t="s">
        <v>84</v>
      </c>
      <c r="BK416" s="141">
        <f>ROUND(I416*H416,2)</f>
        <v>0</v>
      </c>
      <c r="BL416" s="18" t="s">
        <v>124</v>
      </c>
      <c r="BM416" s="140" t="s">
        <v>632</v>
      </c>
    </row>
    <row r="417" spans="2:47" s="1" customFormat="1" ht="12">
      <c r="B417" s="33"/>
      <c r="D417" s="142" t="s">
        <v>199</v>
      </c>
      <c r="F417" s="143" t="s">
        <v>633</v>
      </c>
      <c r="I417" s="144"/>
      <c r="L417" s="33"/>
      <c r="M417" s="145"/>
      <c r="T417" s="54"/>
      <c r="AT417" s="18" t="s">
        <v>199</v>
      </c>
      <c r="AU417" s="18" t="s">
        <v>86</v>
      </c>
    </row>
    <row r="418" spans="2:47" s="1" customFormat="1" ht="12">
      <c r="B418" s="33"/>
      <c r="D418" s="146" t="s">
        <v>201</v>
      </c>
      <c r="F418" s="147" t="s">
        <v>634</v>
      </c>
      <c r="I418" s="144"/>
      <c r="L418" s="33"/>
      <c r="M418" s="145"/>
      <c r="T418" s="54"/>
      <c r="AT418" s="18" t="s">
        <v>201</v>
      </c>
      <c r="AU418" s="18" t="s">
        <v>86</v>
      </c>
    </row>
    <row r="419" spans="2:51" s="12" customFormat="1" ht="12">
      <c r="B419" s="148"/>
      <c r="D419" s="142" t="s">
        <v>203</v>
      </c>
      <c r="E419" s="149" t="s">
        <v>19</v>
      </c>
      <c r="F419" s="150" t="s">
        <v>635</v>
      </c>
      <c r="H419" s="151">
        <v>1</v>
      </c>
      <c r="I419" s="152"/>
      <c r="L419" s="148"/>
      <c r="M419" s="153"/>
      <c r="T419" s="154"/>
      <c r="AT419" s="149" t="s">
        <v>203</v>
      </c>
      <c r="AU419" s="149" t="s">
        <v>86</v>
      </c>
      <c r="AV419" s="12" t="s">
        <v>86</v>
      </c>
      <c r="AW419" s="12" t="s">
        <v>37</v>
      </c>
      <c r="AX419" s="12" t="s">
        <v>84</v>
      </c>
      <c r="AY419" s="149" t="s">
        <v>192</v>
      </c>
    </row>
    <row r="420" spans="2:65" s="1" customFormat="1" ht="16.5" customHeight="1">
      <c r="B420" s="33"/>
      <c r="C420" s="129" t="s">
        <v>636</v>
      </c>
      <c r="D420" s="129" t="s">
        <v>194</v>
      </c>
      <c r="E420" s="130" t="s">
        <v>637</v>
      </c>
      <c r="F420" s="131" t="s">
        <v>638</v>
      </c>
      <c r="G420" s="132" t="s">
        <v>146</v>
      </c>
      <c r="H420" s="133">
        <v>1</v>
      </c>
      <c r="I420" s="134"/>
      <c r="J420" s="135">
        <f>ROUND(I420*H420,2)</f>
        <v>0</v>
      </c>
      <c r="K420" s="131" t="s">
        <v>197</v>
      </c>
      <c r="L420" s="33"/>
      <c r="M420" s="136" t="s">
        <v>19</v>
      </c>
      <c r="N420" s="137" t="s">
        <v>47</v>
      </c>
      <c r="P420" s="138">
        <f>O420*H420</f>
        <v>0</v>
      </c>
      <c r="Q420" s="138">
        <v>0</v>
      </c>
      <c r="R420" s="138">
        <f>Q420*H420</f>
        <v>0</v>
      </c>
      <c r="S420" s="138">
        <v>0</v>
      </c>
      <c r="T420" s="139">
        <f>S420*H420</f>
        <v>0</v>
      </c>
      <c r="AR420" s="140" t="s">
        <v>124</v>
      </c>
      <c r="AT420" s="140" t="s">
        <v>194</v>
      </c>
      <c r="AU420" s="140" t="s">
        <v>86</v>
      </c>
      <c r="AY420" s="18" t="s">
        <v>192</v>
      </c>
      <c r="BE420" s="141">
        <f>IF(N420="základní",J420,0)</f>
        <v>0</v>
      </c>
      <c r="BF420" s="141">
        <f>IF(N420="snížená",J420,0)</f>
        <v>0</v>
      </c>
      <c r="BG420" s="141">
        <f>IF(N420="zákl. přenesená",J420,0)</f>
        <v>0</v>
      </c>
      <c r="BH420" s="141">
        <f>IF(N420="sníž. přenesená",J420,0)</f>
        <v>0</v>
      </c>
      <c r="BI420" s="141">
        <f>IF(N420="nulová",J420,0)</f>
        <v>0</v>
      </c>
      <c r="BJ420" s="18" t="s">
        <v>84</v>
      </c>
      <c r="BK420" s="141">
        <f>ROUND(I420*H420,2)</f>
        <v>0</v>
      </c>
      <c r="BL420" s="18" t="s">
        <v>124</v>
      </c>
      <c r="BM420" s="140" t="s">
        <v>639</v>
      </c>
    </row>
    <row r="421" spans="2:47" s="1" customFormat="1" ht="12">
      <c r="B421" s="33"/>
      <c r="D421" s="142" t="s">
        <v>199</v>
      </c>
      <c r="F421" s="143" t="s">
        <v>640</v>
      </c>
      <c r="I421" s="144"/>
      <c r="L421" s="33"/>
      <c r="M421" s="145"/>
      <c r="T421" s="54"/>
      <c r="AT421" s="18" t="s">
        <v>199</v>
      </c>
      <c r="AU421" s="18" t="s">
        <v>86</v>
      </c>
    </row>
    <row r="422" spans="2:47" s="1" customFormat="1" ht="12">
      <c r="B422" s="33"/>
      <c r="D422" s="146" t="s">
        <v>201</v>
      </c>
      <c r="F422" s="147" t="s">
        <v>641</v>
      </c>
      <c r="I422" s="144"/>
      <c r="L422" s="33"/>
      <c r="M422" s="145"/>
      <c r="T422" s="54"/>
      <c r="AT422" s="18" t="s">
        <v>201</v>
      </c>
      <c r="AU422" s="18" t="s">
        <v>86</v>
      </c>
    </row>
    <row r="423" spans="2:51" s="12" customFormat="1" ht="12">
      <c r="B423" s="148"/>
      <c r="D423" s="142" t="s">
        <v>203</v>
      </c>
      <c r="E423" s="149" t="s">
        <v>19</v>
      </c>
      <c r="F423" s="150" t="s">
        <v>628</v>
      </c>
      <c r="H423" s="151">
        <v>1</v>
      </c>
      <c r="I423" s="152"/>
      <c r="L423" s="148"/>
      <c r="M423" s="153"/>
      <c r="T423" s="154"/>
      <c r="AT423" s="149" t="s">
        <v>203</v>
      </c>
      <c r="AU423" s="149" t="s">
        <v>86</v>
      </c>
      <c r="AV423" s="12" t="s">
        <v>86</v>
      </c>
      <c r="AW423" s="12" t="s">
        <v>37</v>
      </c>
      <c r="AX423" s="12" t="s">
        <v>84</v>
      </c>
      <c r="AY423" s="149" t="s">
        <v>192</v>
      </c>
    </row>
    <row r="424" spans="2:65" s="1" customFormat="1" ht="21.75" customHeight="1">
      <c r="B424" s="33"/>
      <c r="C424" s="129" t="s">
        <v>642</v>
      </c>
      <c r="D424" s="129" t="s">
        <v>194</v>
      </c>
      <c r="E424" s="130" t="s">
        <v>643</v>
      </c>
      <c r="F424" s="131" t="s">
        <v>644</v>
      </c>
      <c r="G424" s="132" t="s">
        <v>146</v>
      </c>
      <c r="H424" s="133">
        <v>1</v>
      </c>
      <c r="I424" s="134"/>
      <c r="J424" s="135">
        <f>ROUND(I424*H424,2)</f>
        <v>0</v>
      </c>
      <c r="K424" s="131" t="s">
        <v>197</v>
      </c>
      <c r="L424" s="33"/>
      <c r="M424" s="136" t="s">
        <v>19</v>
      </c>
      <c r="N424" s="137" t="s">
        <v>47</v>
      </c>
      <c r="P424" s="138">
        <f>O424*H424</f>
        <v>0</v>
      </c>
      <c r="Q424" s="138">
        <v>0.1313</v>
      </c>
      <c r="R424" s="138">
        <f>Q424*H424</f>
        <v>0.1313</v>
      </c>
      <c r="S424" s="138">
        <v>0</v>
      </c>
      <c r="T424" s="139">
        <f>S424*H424</f>
        <v>0</v>
      </c>
      <c r="AR424" s="140" t="s">
        <v>124</v>
      </c>
      <c r="AT424" s="140" t="s">
        <v>194</v>
      </c>
      <c r="AU424" s="140" t="s">
        <v>86</v>
      </c>
      <c r="AY424" s="18" t="s">
        <v>192</v>
      </c>
      <c r="BE424" s="141">
        <f>IF(N424="základní",J424,0)</f>
        <v>0</v>
      </c>
      <c r="BF424" s="141">
        <f>IF(N424="snížená",J424,0)</f>
        <v>0</v>
      </c>
      <c r="BG424" s="141">
        <f>IF(N424="zákl. přenesená",J424,0)</f>
        <v>0</v>
      </c>
      <c r="BH424" s="141">
        <f>IF(N424="sníž. přenesená",J424,0)</f>
        <v>0</v>
      </c>
      <c r="BI424" s="141">
        <f>IF(N424="nulová",J424,0)</f>
        <v>0</v>
      </c>
      <c r="BJ424" s="18" t="s">
        <v>84</v>
      </c>
      <c r="BK424" s="141">
        <f>ROUND(I424*H424,2)</f>
        <v>0</v>
      </c>
      <c r="BL424" s="18" t="s">
        <v>124</v>
      </c>
      <c r="BM424" s="140" t="s">
        <v>645</v>
      </c>
    </row>
    <row r="425" spans="2:47" s="1" customFormat="1" ht="19.5">
      <c r="B425" s="33"/>
      <c r="D425" s="142" t="s">
        <v>199</v>
      </c>
      <c r="F425" s="143" t="s">
        <v>646</v>
      </c>
      <c r="I425" s="144"/>
      <c r="L425" s="33"/>
      <c r="M425" s="145"/>
      <c r="T425" s="54"/>
      <c r="AT425" s="18" t="s">
        <v>199</v>
      </c>
      <c r="AU425" s="18" t="s">
        <v>86</v>
      </c>
    </row>
    <row r="426" spans="2:47" s="1" customFormat="1" ht="12">
      <c r="B426" s="33"/>
      <c r="D426" s="146" t="s">
        <v>201</v>
      </c>
      <c r="F426" s="147" t="s">
        <v>647</v>
      </c>
      <c r="I426" s="144"/>
      <c r="L426" s="33"/>
      <c r="M426" s="145"/>
      <c r="T426" s="54"/>
      <c r="AT426" s="18" t="s">
        <v>201</v>
      </c>
      <c r="AU426" s="18" t="s">
        <v>86</v>
      </c>
    </row>
    <row r="427" spans="2:51" s="12" customFormat="1" ht="12">
      <c r="B427" s="148"/>
      <c r="D427" s="142" t="s">
        <v>203</v>
      </c>
      <c r="E427" s="149" t="s">
        <v>19</v>
      </c>
      <c r="F427" s="150" t="s">
        <v>628</v>
      </c>
      <c r="H427" s="151">
        <v>1</v>
      </c>
      <c r="I427" s="152"/>
      <c r="L427" s="148"/>
      <c r="M427" s="153"/>
      <c r="T427" s="154"/>
      <c r="AT427" s="149" t="s">
        <v>203</v>
      </c>
      <c r="AU427" s="149" t="s">
        <v>86</v>
      </c>
      <c r="AV427" s="12" t="s">
        <v>86</v>
      </c>
      <c r="AW427" s="12" t="s">
        <v>37</v>
      </c>
      <c r="AX427" s="12" t="s">
        <v>84</v>
      </c>
      <c r="AY427" s="149" t="s">
        <v>192</v>
      </c>
    </row>
    <row r="428" spans="2:65" s="1" customFormat="1" ht="21.75" customHeight="1">
      <c r="B428" s="33"/>
      <c r="C428" s="129" t="s">
        <v>648</v>
      </c>
      <c r="D428" s="129" t="s">
        <v>194</v>
      </c>
      <c r="E428" s="130" t="s">
        <v>649</v>
      </c>
      <c r="F428" s="131" t="s">
        <v>650</v>
      </c>
      <c r="G428" s="132" t="s">
        <v>146</v>
      </c>
      <c r="H428" s="133">
        <v>1</v>
      </c>
      <c r="I428" s="134"/>
      <c r="J428" s="135">
        <f>ROUND(I428*H428,2)</f>
        <v>0</v>
      </c>
      <c r="K428" s="131" t="s">
        <v>197</v>
      </c>
      <c r="L428" s="33"/>
      <c r="M428" s="136" t="s">
        <v>19</v>
      </c>
      <c r="N428" s="137" t="s">
        <v>47</v>
      </c>
      <c r="P428" s="138">
        <f>O428*H428</f>
        <v>0</v>
      </c>
      <c r="Q428" s="138">
        <v>0.09</v>
      </c>
      <c r="R428" s="138">
        <f>Q428*H428</f>
        <v>0.09</v>
      </c>
      <c r="S428" s="138">
        <v>0</v>
      </c>
      <c r="T428" s="139">
        <f>S428*H428</f>
        <v>0</v>
      </c>
      <c r="AR428" s="140" t="s">
        <v>124</v>
      </c>
      <c r="AT428" s="140" t="s">
        <v>194</v>
      </c>
      <c r="AU428" s="140" t="s">
        <v>86</v>
      </c>
      <c r="AY428" s="18" t="s">
        <v>192</v>
      </c>
      <c r="BE428" s="141">
        <f>IF(N428="základní",J428,0)</f>
        <v>0</v>
      </c>
      <c r="BF428" s="141">
        <f>IF(N428="snížená",J428,0)</f>
        <v>0</v>
      </c>
      <c r="BG428" s="141">
        <f>IF(N428="zákl. přenesená",J428,0)</f>
        <v>0</v>
      </c>
      <c r="BH428" s="141">
        <f>IF(N428="sníž. přenesená",J428,0)</f>
        <v>0</v>
      </c>
      <c r="BI428" s="141">
        <f>IF(N428="nulová",J428,0)</f>
        <v>0</v>
      </c>
      <c r="BJ428" s="18" t="s">
        <v>84</v>
      </c>
      <c r="BK428" s="141">
        <f>ROUND(I428*H428,2)</f>
        <v>0</v>
      </c>
      <c r="BL428" s="18" t="s">
        <v>124</v>
      </c>
      <c r="BM428" s="140" t="s">
        <v>651</v>
      </c>
    </row>
    <row r="429" spans="2:47" s="1" customFormat="1" ht="12">
      <c r="B429" s="33"/>
      <c r="D429" s="142" t="s">
        <v>199</v>
      </c>
      <c r="F429" s="143" t="s">
        <v>650</v>
      </c>
      <c r="I429" s="144"/>
      <c r="L429" s="33"/>
      <c r="M429" s="145"/>
      <c r="T429" s="54"/>
      <c r="AT429" s="18" t="s">
        <v>199</v>
      </c>
      <c r="AU429" s="18" t="s">
        <v>86</v>
      </c>
    </row>
    <row r="430" spans="2:47" s="1" customFormat="1" ht="12">
      <c r="B430" s="33"/>
      <c r="D430" s="146" t="s">
        <v>201</v>
      </c>
      <c r="F430" s="147" t="s">
        <v>652</v>
      </c>
      <c r="I430" s="144"/>
      <c r="L430" s="33"/>
      <c r="M430" s="145"/>
      <c r="T430" s="54"/>
      <c r="AT430" s="18" t="s">
        <v>201</v>
      </c>
      <c r="AU430" s="18" t="s">
        <v>86</v>
      </c>
    </row>
    <row r="431" spans="2:51" s="12" customFormat="1" ht="12">
      <c r="B431" s="148"/>
      <c r="D431" s="142" t="s">
        <v>203</v>
      </c>
      <c r="E431" s="149" t="s">
        <v>19</v>
      </c>
      <c r="F431" s="150" t="s">
        <v>653</v>
      </c>
      <c r="H431" s="151">
        <v>1</v>
      </c>
      <c r="I431" s="152"/>
      <c r="L431" s="148"/>
      <c r="M431" s="153"/>
      <c r="T431" s="154"/>
      <c r="AT431" s="149" t="s">
        <v>203</v>
      </c>
      <c r="AU431" s="149" t="s">
        <v>86</v>
      </c>
      <c r="AV431" s="12" t="s">
        <v>86</v>
      </c>
      <c r="AW431" s="12" t="s">
        <v>37</v>
      </c>
      <c r="AX431" s="12" t="s">
        <v>84</v>
      </c>
      <c r="AY431" s="149" t="s">
        <v>192</v>
      </c>
    </row>
    <row r="432" spans="2:65" s="1" customFormat="1" ht="16.5" customHeight="1">
      <c r="B432" s="33"/>
      <c r="C432" s="168" t="s">
        <v>654</v>
      </c>
      <c r="D432" s="168" t="s">
        <v>291</v>
      </c>
      <c r="E432" s="169" t="s">
        <v>655</v>
      </c>
      <c r="F432" s="170" t="s">
        <v>656</v>
      </c>
      <c r="G432" s="171" t="s">
        <v>146</v>
      </c>
      <c r="H432" s="172">
        <v>1</v>
      </c>
      <c r="I432" s="173"/>
      <c r="J432" s="174">
        <f>ROUND(I432*H432,2)</f>
        <v>0</v>
      </c>
      <c r="K432" s="170" t="s">
        <v>197</v>
      </c>
      <c r="L432" s="175"/>
      <c r="M432" s="176" t="s">
        <v>19</v>
      </c>
      <c r="N432" s="177" t="s">
        <v>47</v>
      </c>
      <c r="P432" s="138">
        <f>O432*H432</f>
        <v>0</v>
      </c>
      <c r="Q432" s="138">
        <v>0.046</v>
      </c>
      <c r="R432" s="138">
        <f>Q432*H432</f>
        <v>0.046</v>
      </c>
      <c r="S432" s="138">
        <v>0</v>
      </c>
      <c r="T432" s="139">
        <f>S432*H432</f>
        <v>0</v>
      </c>
      <c r="AR432" s="140" t="s">
        <v>248</v>
      </c>
      <c r="AT432" s="140" t="s">
        <v>291</v>
      </c>
      <c r="AU432" s="140" t="s">
        <v>86</v>
      </c>
      <c r="AY432" s="18" t="s">
        <v>192</v>
      </c>
      <c r="BE432" s="141">
        <f>IF(N432="základní",J432,0)</f>
        <v>0</v>
      </c>
      <c r="BF432" s="141">
        <f>IF(N432="snížená",J432,0)</f>
        <v>0</v>
      </c>
      <c r="BG432" s="141">
        <f>IF(N432="zákl. přenesená",J432,0)</f>
        <v>0</v>
      </c>
      <c r="BH432" s="141">
        <f>IF(N432="sníž. přenesená",J432,0)</f>
        <v>0</v>
      </c>
      <c r="BI432" s="141">
        <f>IF(N432="nulová",J432,0)</f>
        <v>0</v>
      </c>
      <c r="BJ432" s="18" t="s">
        <v>84</v>
      </c>
      <c r="BK432" s="141">
        <f>ROUND(I432*H432,2)</f>
        <v>0</v>
      </c>
      <c r="BL432" s="18" t="s">
        <v>124</v>
      </c>
      <c r="BM432" s="140" t="s">
        <v>657</v>
      </c>
    </row>
    <row r="433" spans="2:47" s="1" customFormat="1" ht="12">
      <c r="B433" s="33"/>
      <c r="D433" s="142" t="s">
        <v>199</v>
      </c>
      <c r="F433" s="143" t="s">
        <v>656</v>
      </c>
      <c r="I433" s="144"/>
      <c r="L433" s="33"/>
      <c r="M433" s="145"/>
      <c r="T433" s="54"/>
      <c r="AT433" s="18" t="s">
        <v>199</v>
      </c>
      <c r="AU433" s="18" t="s">
        <v>86</v>
      </c>
    </row>
    <row r="434" spans="2:47" s="1" customFormat="1" ht="19.5">
      <c r="B434" s="33"/>
      <c r="D434" s="142" t="s">
        <v>295</v>
      </c>
      <c r="F434" s="178" t="s">
        <v>658</v>
      </c>
      <c r="I434" s="144"/>
      <c r="L434" s="33"/>
      <c r="M434" s="145"/>
      <c r="T434" s="54"/>
      <c r="AT434" s="18" t="s">
        <v>295</v>
      </c>
      <c r="AU434" s="18" t="s">
        <v>86</v>
      </c>
    </row>
    <row r="435" spans="2:65" s="1" customFormat="1" ht="21.75" customHeight="1">
      <c r="B435" s="33"/>
      <c r="C435" s="129" t="s">
        <v>659</v>
      </c>
      <c r="D435" s="129" t="s">
        <v>194</v>
      </c>
      <c r="E435" s="130" t="s">
        <v>660</v>
      </c>
      <c r="F435" s="131" t="s">
        <v>661</v>
      </c>
      <c r="G435" s="132" t="s">
        <v>128</v>
      </c>
      <c r="H435" s="133">
        <v>1.224</v>
      </c>
      <c r="I435" s="134"/>
      <c r="J435" s="135">
        <f>ROUND(I435*H435,2)</f>
        <v>0</v>
      </c>
      <c r="K435" s="131" t="s">
        <v>197</v>
      </c>
      <c r="L435" s="33"/>
      <c r="M435" s="136" t="s">
        <v>19</v>
      </c>
      <c r="N435" s="137" t="s">
        <v>47</v>
      </c>
      <c r="P435" s="138">
        <f>O435*H435</f>
        <v>0</v>
      </c>
      <c r="Q435" s="138">
        <v>0</v>
      </c>
      <c r="R435" s="138">
        <f>Q435*H435</f>
        <v>0</v>
      </c>
      <c r="S435" s="138">
        <v>0</v>
      </c>
      <c r="T435" s="139">
        <f>S435*H435</f>
        <v>0</v>
      </c>
      <c r="AR435" s="140" t="s">
        <v>124</v>
      </c>
      <c r="AT435" s="140" t="s">
        <v>194</v>
      </c>
      <c r="AU435" s="140" t="s">
        <v>86</v>
      </c>
      <c r="AY435" s="18" t="s">
        <v>192</v>
      </c>
      <c r="BE435" s="141">
        <f>IF(N435="základní",J435,0)</f>
        <v>0</v>
      </c>
      <c r="BF435" s="141">
        <f>IF(N435="snížená",J435,0)</f>
        <v>0</v>
      </c>
      <c r="BG435" s="141">
        <f>IF(N435="zákl. přenesená",J435,0)</f>
        <v>0</v>
      </c>
      <c r="BH435" s="141">
        <f>IF(N435="sníž. přenesená",J435,0)</f>
        <v>0</v>
      </c>
      <c r="BI435" s="141">
        <f>IF(N435="nulová",J435,0)</f>
        <v>0</v>
      </c>
      <c r="BJ435" s="18" t="s">
        <v>84</v>
      </c>
      <c r="BK435" s="141">
        <f>ROUND(I435*H435,2)</f>
        <v>0</v>
      </c>
      <c r="BL435" s="18" t="s">
        <v>124</v>
      </c>
      <c r="BM435" s="140" t="s">
        <v>662</v>
      </c>
    </row>
    <row r="436" spans="2:47" s="1" customFormat="1" ht="12">
      <c r="B436" s="33"/>
      <c r="D436" s="142" t="s">
        <v>199</v>
      </c>
      <c r="F436" s="143" t="s">
        <v>663</v>
      </c>
      <c r="I436" s="144"/>
      <c r="L436" s="33"/>
      <c r="M436" s="145"/>
      <c r="T436" s="54"/>
      <c r="AT436" s="18" t="s">
        <v>199</v>
      </c>
      <c r="AU436" s="18" t="s">
        <v>86</v>
      </c>
    </row>
    <row r="437" spans="2:47" s="1" customFormat="1" ht="12">
      <c r="B437" s="33"/>
      <c r="D437" s="146" t="s">
        <v>201</v>
      </c>
      <c r="F437" s="147" t="s">
        <v>664</v>
      </c>
      <c r="I437" s="144"/>
      <c r="L437" s="33"/>
      <c r="M437" s="145"/>
      <c r="T437" s="54"/>
      <c r="AT437" s="18" t="s">
        <v>201</v>
      </c>
      <c r="AU437" s="18" t="s">
        <v>86</v>
      </c>
    </row>
    <row r="438" spans="2:51" s="14" customFormat="1" ht="12">
      <c r="B438" s="162"/>
      <c r="D438" s="142" t="s">
        <v>203</v>
      </c>
      <c r="E438" s="163" t="s">
        <v>19</v>
      </c>
      <c r="F438" s="164" t="s">
        <v>665</v>
      </c>
      <c r="H438" s="163" t="s">
        <v>19</v>
      </c>
      <c r="I438" s="165"/>
      <c r="L438" s="162"/>
      <c r="M438" s="166"/>
      <c r="T438" s="167"/>
      <c r="AT438" s="163" t="s">
        <v>203</v>
      </c>
      <c r="AU438" s="163" t="s">
        <v>86</v>
      </c>
      <c r="AV438" s="14" t="s">
        <v>84</v>
      </c>
      <c r="AW438" s="14" t="s">
        <v>37</v>
      </c>
      <c r="AX438" s="14" t="s">
        <v>76</v>
      </c>
      <c r="AY438" s="163" t="s">
        <v>192</v>
      </c>
    </row>
    <row r="439" spans="2:51" s="12" customFormat="1" ht="12">
      <c r="B439" s="148"/>
      <c r="D439" s="142" t="s">
        <v>203</v>
      </c>
      <c r="E439" s="149" t="s">
        <v>19</v>
      </c>
      <c r="F439" s="150" t="s">
        <v>666</v>
      </c>
      <c r="H439" s="151">
        <v>1.224</v>
      </c>
      <c r="I439" s="152"/>
      <c r="L439" s="148"/>
      <c r="M439" s="153"/>
      <c r="T439" s="154"/>
      <c r="AT439" s="149" t="s">
        <v>203</v>
      </c>
      <c r="AU439" s="149" t="s">
        <v>86</v>
      </c>
      <c r="AV439" s="12" t="s">
        <v>86</v>
      </c>
      <c r="AW439" s="12" t="s">
        <v>37</v>
      </c>
      <c r="AX439" s="12" t="s">
        <v>76</v>
      </c>
      <c r="AY439" s="149" t="s">
        <v>192</v>
      </c>
    </row>
    <row r="440" spans="2:51" s="13" customFormat="1" ht="12">
      <c r="B440" s="155"/>
      <c r="D440" s="142" t="s">
        <v>203</v>
      </c>
      <c r="E440" s="156" t="s">
        <v>19</v>
      </c>
      <c r="F440" s="157" t="s">
        <v>206</v>
      </c>
      <c r="H440" s="158">
        <v>1.224</v>
      </c>
      <c r="I440" s="159"/>
      <c r="L440" s="155"/>
      <c r="M440" s="160"/>
      <c r="T440" s="161"/>
      <c r="AT440" s="156" t="s">
        <v>203</v>
      </c>
      <c r="AU440" s="156" t="s">
        <v>86</v>
      </c>
      <c r="AV440" s="13" t="s">
        <v>124</v>
      </c>
      <c r="AW440" s="13" t="s">
        <v>37</v>
      </c>
      <c r="AX440" s="13" t="s">
        <v>84</v>
      </c>
      <c r="AY440" s="156" t="s">
        <v>192</v>
      </c>
    </row>
    <row r="441" spans="2:65" s="1" customFormat="1" ht="16.5" customHeight="1">
      <c r="B441" s="33"/>
      <c r="C441" s="129" t="s">
        <v>667</v>
      </c>
      <c r="D441" s="129" t="s">
        <v>194</v>
      </c>
      <c r="E441" s="130" t="s">
        <v>668</v>
      </c>
      <c r="F441" s="131" t="s">
        <v>669</v>
      </c>
      <c r="G441" s="132" t="s">
        <v>123</v>
      </c>
      <c r="H441" s="133">
        <v>7.42</v>
      </c>
      <c r="I441" s="134"/>
      <c r="J441" s="135">
        <f>ROUND(I441*H441,2)</f>
        <v>0</v>
      </c>
      <c r="K441" s="131" t="s">
        <v>197</v>
      </c>
      <c r="L441" s="33"/>
      <c r="M441" s="136" t="s">
        <v>19</v>
      </c>
      <c r="N441" s="137" t="s">
        <v>47</v>
      </c>
      <c r="P441" s="138">
        <f>O441*H441</f>
        <v>0</v>
      </c>
      <c r="Q441" s="138">
        <v>0.00402</v>
      </c>
      <c r="R441" s="138">
        <f>Q441*H441</f>
        <v>0.0298284</v>
      </c>
      <c r="S441" s="138">
        <v>0</v>
      </c>
      <c r="T441" s="139">
        <f>S441*H441</f>
        <v>0</v>
      </c>
      <c r="AR441" s="140" t="s">
        <v>124</v>
      </c>
      <c r="AT441" s="140" t="s">
        <v>194</v>
      </c>
      <c r="AU441" s="140" t="s">
        <v>86</v>
      </c>
      <c r="AY441" s="18" t="s">
        <v>192</v>
      </c>
      <c r="BE441" s="141">
        <f>IF(N441="základní",J441,0)</f>
        <v>0</v>
      </c>
      <c r="BF441" s="141">
        <f>IF(N441="snížená",J441,0)</f>
        <v>0</v>
      </c>
      <c r="BG441" s="141">
        <f>IF(N441="zákl. přenesená",J441,0)</f>
        <v>0</v>
      </c>
      <c r="BH441" s="141">
        <f>IF(N441="sníž. přenesená",J441,0)</f>
        <v>0</v>
      </c>
      <c r="BI441" s="141">
        <f>IF(N441="nulová",J441,0)</f>
        <v>0</v>
      </c>
      <c r="BJ441" s="18" t="s">
        <v>84</v>
      </c>
      <c r="BK441" s="141">
        <f>ROUND(I441*H441,2)</f>
        <v>0</v>
      </c>
      <c r="BL441" s="18" t="s">
        <v>124</v>
      </c>
      <c r="BM441" s="140" t="s">
        <v>670</v>
      </c>
    </row>
    <row r="442" spans="2:47" s="1" customFormat="1" ht="12">
      <c r="B442" s="33"/>
      <c r="D442" s="142" t="s">
        <v>199</v>
      </c>
      <c r="F442" s="143" t="s">
        <v>671</v>
      </c>
      <c r="I442" s="144"/>
      <c r="L442" s="33"/>
      <c r="M442" s="145"/>
      <c r="T442" s="54"/>
      <c r="AT442" s="18" t="s">
        <v>199</v>
      </c>
      <c r="AU442" s="18" t="s">
        <v>86</v>
      </c>
    </row>
    <row r="443" spans="2:47" s="1" customFormat="1" ht="12">
      <c r="B443" s="33"/>
      <c r="D443" s="146" t="s">
        <v>201</v>
      </c>
      <c r="F443" s="147" t="s">
        <v>672</v>
      </c>
      <c r="I443" s="144"/>
      <c r="L443" s="33"/>
      <c r="M443" s="145"/>
      <c r="T443" s="54"/>
      <c r="AT443" s="18" t="s">
        <v>201</v>
      </c>
      <c r="AU443" s="18" t="s">
        <v>86</v>
      </c>
    </row>
    <row r="444" spans="2:51" s="14" customFormat="1" ht="12">
      <c r="B444" s="162"/>
      <c r="D444" s="142" t="s">
        <v>203</v>
      </c>
      <c r="E444" s="163" t="s">
        <v>19</v>
      </c>
      <c r="F444" s="164" t="s">
        <v>665</v>
      </c>
      <c r="H444" s="163" t="s">
        <v>19</v>
      </c>
      <c r="I444" s="165"/>
      <c r="L444" s="162"/>
      <c r="M444" s="166"/>
      <c r="T444" s="167"/>
      <c r="AT444" s="163" t="s">
        <v>203</v>
      </c>
      <c r="AU444" s="163" t="s">
        <v>86</v>
      </c>
      <c r="AV444" s="14" t="s">
        <v>84</v>
      </c>
      <c r="AW444" s="14" t="s">
        <v>37</v>
      </c>
      <c r="AX444" s="14" t="s">
        <v>76</v>
      </c>
      <c r="AY444" s="163" t="s">
        <v>192</v>
      </c>
    </row>
    <row r="445" spans="2:51" s="12" customFormat="1" ht="12">
      <c r="B445" s="148"/>
      <c r="D445" s="142" t="s">
        <v>203</v>
      </c>
      <c r="E445" s="149" t="s">
        <v>19</v>
      </c>
      <c r="F445" s="150" t="s">
        <v>673</v>
      </c>
      <c r="H445" s="151">
        <v>7.42</v>
      </c>
      <c r="I445" s="152"/>
      <c r="L445" s="148"/>
      <c r="M445" s="153"/>
      <c r="T445" s="154"/>
      <c r="AT445" s="149" t="s">
        <v>203</v>
      </c>
      <c r="AU445" s="149" t="s">
        <v>86</v>
      </c>
      <c r="AV445" s="12" t="s">
        <v>86</v>
      </c>
      <c r="AW445" s="12" t="s">
        <v>37</v>
      </c>
      <c r="AX445" s="12" t="s">
        <v>76</v>
      </c>
      <c r="AY445" s="149" t="s">
        <v>192</v>
      </c>
    </row>
    <row r="446" spans="2:51" s="13" customFormat="1" ht="12">
      <c r="B446" s="155"/>
      <c r="D446" s="142" t="s">
        <v>203</v>
      </c>
      <c r="E446" s="156" t="s">
        <v>19</v>
      </c>
      <c r="F446" s="157" t="s">
        <v>206</v>
      </c>
      <c r="H446" s="158">
        <v>7.42</v>
      </c>
      <c r="I446" s="159"/>
      <c r="L446" s="155"/>
      <c r="M446" s="160"/>
      <c r="T446" s="161"/>
      <c r="AT446" s="156" t="s">
        <v>203</v>
      </c>
      <c r="AU446" s="156" t="s">
        <v>86</v>
      </c>
      <c r="AV446" s="13" t="s">
        <v>124</v>
      </c>
      <c r="AW446" s="13" t="s">
        <v>37</v>
      </c>
      <c r="AX446" s="13" t="s">
        <v>84</v>
      </c>
      <c r="AY446" s="156" t="s">
        <v>192</v>
      </c>
    </row>
    <row r="447" spans="2:65" s="1" customFormat="1" ht="16.5" customHeight="1">
      <c r="B447" s="33"/>
      <c r="C447" s="129" t="s">
        <v>674</v>
      </c>
      <c r="D447" s="129" t="s">
        <v>194</v>
      </c>
      <c r="E447" s="130" t="s">
        <v>675</v>
      </c>
      <c r="F447" s="131" t="s">
        <v>676</v>
      </c>
      <c r="G447" s="132" t="s">
        <v>149</v>
      </c>
      <c r="H447" s="133">
        <v>23.4</v>
      </c>
      <c r="I447" s="134"/>
      <c r="J447" s="135">
        <f>ROUND(I447*H447,2)</f>
        <v>0</v>
      </c>
      <c r="K447" s="131" t="s">
        <v>197</v>
      </c>
      <c r="L447" s="33"/>
      <c r="M447" s="136" t="s">
        <v>19</v>
      </c>
      <c r="N447" s="137" t="s">
        <v>47</v>
      </c>
      <c r="P447" s="138">
        <f>O447*H447</f>
        <v>0</v>
      </c>
      <c r="Q447" s="138">
        <v>7E-05</v>
      </c>
      <c r="R447" s="138">
        <f>Q447*H447</f>
        <v>0.0016379999999999997</v>
      </c>
      <c r="S447" s="138">
        <v>0</v>
      </c>
      <c r="T447" s="139">
        <f>S447*H447</f>
        <v>0</v>
      </c>
      <c r="AR447" s="140" t="s">
        <v>124</v>
      </c>
      <c r="AT447" s="140" t="s">
        <v>194</v>
      </c>
      <c r="AU447" s="140" t="s">
        <v>86</v>
      </c>
      <c r="AY447" s="18" t="s">
        <v>192</v>
      </c>
      <c r="BE447" s="141">
        <f>IF(N447="základní",J447,0)</f>
        <v>0</v>
      </c>
      <c r="BF447" s="141">
        <f>IF(N447="snížená",J447,0)</f>
        <v>0</v>
      </c>
      <c r="BG447" s="141">
        <f>IF(N447="zákl. přenesená",J447,0)</f>
        <v>0</v>
      </c>
      <c r="BH447" s="141">
        <f>IF(N447="sníž. přenesená",J447,0)</f>
        <v>0</v>
      </c>
      <c r="BI447" s="141">
        <f>IF(N447="nulová",J447,0)</f>
        <v>0</v>
      </c>
      <c r="BJ447" s="18" t="s">
        <v>84</v>
      </c>
      <c r="BK447" s="141">
        <f>ROUND(I447*H447,2)</f>
        <v>0</v>
      </c>
      <c r="BL447" s="18" t="s">
        <v>124</v>
      </c>
      <c r="BM447" s="140" t="s">
        <v>677</v>
      </c>
    </row>
    <row r="448" spans="2:47" s="1" customFormat="1" ht="12">
      <c r="B448" s="33"/>
      <c r="D448" s="142" t="s">
        <v>199</v>
      </c>
      <c r="F448" s="143" t="s">
        <v>678</v>
      </c>
      <c r="I448" s="144"/>
      <c r="L448" s="33"/>
      <c r="M448" s="145"/>
      <c r="T448" s="54"/>
      <c r="AT448" s="18" t="s">
        <v>199</v>
      </c>
      <c r="AU448" s="18" t="s">
        <v>86</v>
      </c>
    </row>
    <row r="449" spans="2:47" s="1" customFormat="1" ht="12">
      <c r="B449" s="33"/>
      <c r="D449" s="146" t="s">
        <v>201</v>
      </c>
      <c r="F449" s="147" t="s">
        <v>679</v>
      </c>
      <c r="I449" s="144"/>
      <c r="L449" s="33"/>
      <c r="M449" s="145"/>
      <c r="T449" s="54"/>
      <c r="AT449" s="18" t="s">
        <v>201</v>
      </c>
      <c r="AU449" s="18" t="s">
        <v>86</v>
      </c>
    </row>
    <row r="450" spans="2:47" s="1" customFormat="1" ht="19.5">
      <c r="B450" s="33"/>
      <c r="D450" s="142" t="s">
        <v>295</v>
      </c>
      <c r="F450" s="178" t="s">
        <v>680</v>
      </c>
      <c r="I450" s="144"/>
      <c r="L450" s="33"/>
      <c r="M450" s="145"/>
      <c r="T450" s="54"/>
      <c r="AT450" s="18" t="s">
        <v>295</v>
      </c>
      <c r="AU450" s="18" t="s">
        <v>86</v>
      </c>
    </row>
    <row r="451" spans="2:51" s="12" customFormat="1" ht="12">
      <c r="B451" s="148"/>
      <c r="D451" s="142" t="s">
        <v>203</v>
      </c>
      <c r="E451" s="149" t="s">
        <v>19</v>
      </c>
      <c r="F451" s="150" t="s">
        <v>147</v>
      </c>
      <c r="H451" s="151">
        <v>17.1</v>
      </c>
      <c r="I451" s="152"/>
      <c r="L451" s="148"/>
      <c r="M451" s="153"/>
      <c r="T451" s="154"/>
      <c r="AT451" s="149" t="s">
        <v>203</v>
      </c>
      <c r="AU451" s="149" t="s">
        <v>86</v>
      </c>
      <c r="AV451" s="12" t="s">
        <v>86</v>
      </c>
      <c r="AW451" s="12" t="s">
        <v>37</v>
      </c>
      <c r="AX451" s="12" t="s">
        <v>76</v>
      </c>
      <c r="AY451" s="149" t="s">
        <v>192</v>
      </c>
    </row>
    <row r="452" spans="2:51" s="12" customFormat="1" ht="12">
      <c r="B452" s="148"/>
      <c r="D452" s="142" t="s">
        <v>203</v>
      </c>
      <c r="E452" s="149" t="s">
        <v>19</v>
      </c>
      <c r="F452" s="150" t="s">
        <v>151</v>
      </c>
      <c r="H452" s="151">
        <v>6.3</v>
      </c>
      <c r="I452" s="152"/>
      <c r="L452" s="148"/>
      <c r="M452" s="153"/>
      <c r="T452" s="154"/>
      <c r="AT452" s="149" t="s">
        <v>203</v>
      </c>
      <c r="AU452" s="149" t="s">
        <v>86</v>
      </c>
      <c r="AV452" s="12" t="s">
        <v>86</v>
      </c>
      <c r="AW452" s="12" t="s">
        <v>37</v>
      </c>
      <c r="AX452" s="12" t="s">
        <v>76</v>
      </c>
      <c r="AY452" s="149" t="s">
        <v>192</v>
      </c>
    </row>
    <row r="453" spans="2:51" s="13" customFormat="1" ht="12">
      <c r="B453" s="155"/>
      <c r="D453" s="142" t="s">
        <v>203</v>
      </c>
      <c r="E453" s="156" t="s">
        <v>19</v>
      </c>
      <c r="F453" s="157" t="s">
        <v>206</v>
      </c>
      <c r="H453" s="158">
        <v>23.4</v>
      </c>
      <c r="I453" s="159"/>
      <c r="L453" s="155"/>
      <c r="M453" s="160"/>
      <c r="T453" s="161"/>
      <c r="AT453" s="156" t="s">
        <v>203</v>
      </c>
      <c r="AU453" s="156" t="s">
        <v>86</v>
      </c>
      <c r="AV453" s="13" t="s">
        <v>124</v>
      </c>
      <c r="AW453" s="13" t="s">
        <v>37</v>
      </c>
      <c r="AX453" s="13" t="s">
        <v>84</v>
      </c>
      <c r="AY453" s="156" t="s">
        <v>192</v>
      </c>
    </row>
    <row r="454" spans="2:63" s="11" customFormat="1" ht="22.9" customHeight="1">
      <c r="B454" s="117"/>
      <c r="D454" s="118" t="s">
        <v>75</v>
      </c>
      <c r="E454" s="127" t="s">
        <v>681</v>
      </c>
      <c r="F454" s="127" t="s">
        <v>682</v>
      </c>
      <c r="I454" s="120"/>
      <c r="J454" s="128">
        <f>BK454</f>
        <v>0</v>
      </c>
      <c r="L454" s="117"/>
      <c r="M454" s="122"/>
      <c r="P454" s="123">
        <f>SUM(P455:P457)</f>
        <v>0</v>
      </c>
      <c r="R454" s="123">
        <f>SUM(R455:R457)</f>
        <v>0</v>
      </c>
      <c r="T454" s="124">
        <f>SUM(T455:T457)</f>
        <v>0</v>
      </c>
      <c r="AR454" s="118" t="s">
        <v>84</v>
      </c>
      <c r="AT454" s="125" t="s">
        <v>75</v>
      </c>
      <c r="AU454" s="125" t="s">
        <v>84</v>
      </c>
      <c r="AY454" s="118" t="s">
        <v>192</v>
      </c>
      <c r="BK454" s="126">
        <f>SUM(BK455:BK457)</f>
        <v>0</v>
      </c>
    </row>
    <row r="455" spans="2:65" s="1" customFormat="1" ht="16.5" customHeight="1">
      <c r="B455" s="33"/>
      <c r="C455" s="129" t="s">
        <v>683</v>
      </c>
      <c r="D455" s="129" t="s">
        <v>194</v>
      </c>
      <c r="E455" s="130" t="s">
        <v>684</v>
      </c>
      <c r="F455" s="131" t="s">
        <v>685</v>
      </c>
      <c r="G455" s="132" t="s">
        <v>119</v>
      </c>
      <c r="H455" s="133">
        <v>12.855</v>
      </c>
      <c r="I455" s="134"/>
      <c r="J455" s="135">
        <f>ROUND(I455*H455,2)</f>
        <v>0</v>
      </c>
      <c r="K455" s="131" t="s">
        <v>197</v>
      </c>
      <c r="L455" s="33"/>
      <c r="M455" s="136" t="s">
        <v>19</v>
      </c>
      <c r="N455" s="137" t="s">
        <v>47</v>
      </c>
      <c r="P455" s="138">
        <f>O455*H455</f>
        <v>0</v>
      </c>
      <c r="Q455" s="138">
        <v>0</v>
      </c>
      <c r="R455" s="138">
        <f>Q455*H455</f>
        <v>0</v>
      </c>
      <c r="S455" s="138">
        <v>0</v>
      </c>
      <c r="T455" s="139">
        <f>S455*H455</f>
        <v>0</v>
      </c>
      <c r="AR455" s="140" t="s">
        <v>124</v>
      </c>
      <c r="AT455" s="140" t="s">
        <v>194</v>
      </c>
      <c r="AU455" s="140" t="s">
        <v>86</v>
      </c>
      <c r="AY455" s="18" t="s">
        <v>192</v>
      </c>
      <c r="BE455" s="141">
        <f>IF(N455="základní",J455,0)</f>
        <v>0</v>
      </c>
      <c r="BF455" s="141">
        <f>IF(N455="snížená",J455,0)</f>
        <v>0</v>
      </c>
      <c r="BG455" s="141">
        <f>IF(N455="zákl. přenesená",J455,0)</f>
        <v>0</v>
      </c>
      <c r="BH455" s="141">
        <f>IF(N455="sníž. přenesená",J455,0)</f>
        <v>0</v>
      </c>
      <c r="BI455" s="141">
        <f>IF(N455="nulová",J455,0)</f>
        <v>0</v>
      </c>
      <c r="BJ455" s="18" t="s">
        <v>84</v>
      </c>
      <c r="BK455" s="141">
        <f>ROUND(I455*H455,2)</f>
        <v>0</v>
      </c>
      <c r="BL455" s="18" t="s">
        <v>124</v>
      </c>
      <c r="BM455" s="140" t="s">
        <v>686</v>
      </c>
    </row>
    <row r="456" spans="2:47" s="1" customFormat="1" ht="12">
      <c r="B456" s="33"/>
      <c r="D456" s="142" t="s">
        <v>199</v>
      </c>
      <c r="F456" s="143" t="s">
        <v>687</v>
      </c>
      <c r="I456" s="144"/>
      <c r="L456" s="33"/>
      <c r="M456" s="145"/>
      <c r="T456" s="54"/>
      <c r="AT456" s="18" t="s">
        <v>199</v>
      </c>
      <c r="AU456" s="18" t="s">
        <v>86</v>
      </c>
    </row>
    <row r="457" spans="2:47" s="1" customFormat="1" ht="12">
      <c r="B457" s="33"/>
      <c r="D457" s="146" t="s">
        <v>201</v>
      </c>
      <c r="F457" s="147" t="s">
        <v>688</v>
      </c>
      <c r="I457" s="144"/>
      <c r="L457" s="33"/>
      <c r="M457" s="145"/>
      <c r="T457" s="54"/>
      <c r="AT457" s="18" t="s">
        <v>201</v>
      </c>
      <c r="AU457" s="18" t="s">
        <v>86</v>
      </c>
    </row>
    <row r="458" spans="2:63" s="11" customFormat="1" ht="25.9" customHeight="1">
      <c r="B458" s="117"/>
      <c r="D458" s="118" t="s">
        <v>75</v>
      </c>
      <c r="E458" s="119" t="s">
        <v>291</v>
      </c>
      <c r="F458" s="119" t="s">
        <v>689</v>
      </c>
      <c r="I458" s="120"/>
      <c r="J458" s="121">
        <f>BK458</f>
        <v>0</v>
      </c>
      <c r="L458" s="117"/>
      <c r="M458" s="122"/>
      <c r="P458" s="123">
        <f>P459</f>
        <v>0</v>
      </c>
      <c r="R458" s="123">
        <f>R459</f>
        <v>0.0036</v>
      </c>
      <c r="T458" s="124">
        <f>T459</f>
        <v>0</v>
      </c>
      <c r="AR458" s="118" t="s">
        <v>214</v>
      </c>
      <c r="AT458" s="125" t="s">
        <v>75</v>
      </c>
      <c r="AU458" s="125" t="s">
        <v>76</v>
      </c>
      <c r="AY458" s="118" t="s">
        <v>192</v>
      </c>
      <c r="BK458" s="126">
        <f>BK459</f>
        <v>0</v>
      </c>
    </row>
    <row r="459" spans="2:63" s="11" customFormat="1" ht="22.9" customHeight="1">
      <c r="B459" s="117"/>
      <c r="D459" s="118" t="s">
        <v>75</v>
      </c>
      <c r="E459" s="127" t="s">
        <v>690</v>
      </c>
      <c r="F459" s="127" t="s">
        <v>691</v>
      </c>
      <c r="I459" s="120"/>
      <c r="J459" s="128">
        <f>BK459</f>
        <v>0</v>
      </c>
      <c r="L459" s="117"/>
      <c r="M459" s="122"/>
      <c r="P459" s="123">
        <f>SUM(P460:P471)</f>
        <v>0</v>
      </c>
      <c r="R459" s="123">
        <f>SUM(R460:R471)</f>
        <v>0.0036</v>
      </c>
      <c r="T459" s="124">
        <f>SUM(T460:T471)</f>
        <v>0</v>
      </c>
      <c r="AR459" s="118" t="s">
        <v>214</v>
      </c>
      <c r="AT459" s="125" t="s">
        <v>75</v>
      </c>
      <c r="AU459" s="125" t="s">
        <v>84</v>
      </c>
      <c r="AY459" s="118" t="s">
        <v>192</v>
      </c>
      <c r="BK459" s="126">
        <f>SUM(BK460:BK471)</f>
        <v>0</v>
      </c>
    </row>
    <row r="460" spans="2:65" s="1" customFormat="1" ht="16.5" customHeight="1">
      <c r="B460" s="33"/>
      <c r="C460" s="129" t="s">
        <v>692</v>
      </c>
      <c r="D460" s="129" t="s">
        <v>194</v>
      </c>
      <c r="E460" s="130" t="s">
        <v>693</v>
      </c>
      <c r="F460" s="131" t="s">
        <v>694</v>
      </c>
      <c r="G460" s="132" t="s">
        <v>146</v>
      </c>
      <c r="H460" s="133">
        <v>8</v>
      </c>
      <c r="I460" s="134"/>
      <c r="J460" s="135">
        <f>ROUND(I460*H460,2)</f>
        <v>0</v>
      </c>
      <c r="K460" s="131" t="s">
        <v>197</v>
      </c>
      <c r="L460" s="33"/>
      <c r="M460" s="136" t="s">
        <v>19</v>
      </c>
      <c r="N460" s="137" t="s">
        <v>47</v>
      </c>
      <c r="P460" s="138">
        <f>O460*H460</f>
        <v>0</v>
      </c>
      <c r="Q460" s="138">
        <v>0.00045</v>
      </c>
      <c r="R460" s="138">
        <f>Q460*H460</f>
        <v>0.0036</v>
      </c>
      <c r="S460" s="138">
        <v>0</v>
      </c>
      <c r="T460" s="139">
        <f>S460*H460</f>
        <v>0</v>
      </c>
      <c r="AR460" s="140" t="s">
        <v>618</v>
      </c>
      <c r="AT460" s="140" t="s">
        <v>194</v>
      </c>
      <c r="AU460" s="140" t="s">
        <v>86</v>
      </c>
      <c r="AY460" s="18" t="s">
        <v>192</v>
      </c>
      <c r="BE460" s="141">
        <f>IF(N460="základní",J460,0)</f>
        <v>0</v>
      </c>
      <c r="BF460" s="141">
        <f>IF(N460="snížená",J460,0)</f>
        <v>0</v>
      </c>
      <c r="BG460" s="141">
        <f>IF(N460="zákl. přenesená",J460,0)</f>
        <v>0</v>
      </c>
      <c r="BH460" s="141">
        <f>IF(N460="sníž. přenesená",J460,0)</f>
        <v>0</v>
      </c>
      <c r="BI460" s="141">
        <f>IF(N460="nulová",J460,0)</f>
        <v>0</v>
      </c>
      <c r="BJ460" s="18" t="s">
        <v>84</v>
      </c>
      <c r="BK460" s="141">
        <f>ROUND(I460*H460,2)</f>
        <v>0</v>
      </c>
      <c r="BL460" s="18" t="s">
        <v>618</v>
      </c>
      <c r="BM460" s="140" t="s">
        <v>695</v>
      </c>
    </row>
    <row r="461" spans="2:47" s="1" customFormat="1" ht="12">
      <c r="B461" s="33"/>
      <c r="D461" s="142" t="s">
        <v>199</v>
      </c>
      <c r="F461" s="143" t="s">
        <v>696</v>
      </c>
      <c r="I461" s="144"/>
      <c r="L461" s="33"/>
      <c r="M461" s="145"/>
      <c r="T461" s="54"/>
      <c r="AT461" s="18" t="s">
        <v>199</v>
      </c>
      <c r="AU461" s="18" t="s">
        <v>86</v>
      </c>
    </row>
    <row r="462" spans="2:47" s="1" customFormat="1" ht="12">
      <c r="B462" s="33"/>
      <c r="D462" s="146" t="s">
        <v>201</v>
      </c>
      <c r="F462" s="147" t="s">
        <v>697</v>
      </c>
      <c r="I462" s="144"/>
      <c r="L462" s="33"/>
      <c r="M462" s="145"/>
      <c r="T462" s="54"/>
      <c r="AT462" s="18" t="s">
        <v>201</v>
      </c>
      <c r="AU462" s="18" t="s">
        <v>86</v>
      </c>
    </row>
    <row r="463" spans="2:51" s="14" customFormat="1" ht="12">
      <c r="B463" s="162"/>
      <c r="D463" s="142" t="s">
        <v>203</v>
      </c>
      <c r="E463" s="163" t="s">
        <v>19</v>
      </c>
      <c r="F463" s="164" t="s">
        <v>698</v>
      </c>
      <c r="H463" s="163" t="s">
        <v>19</v>
      </c>
      <c r="I463" s="165"/>
      <c r="L463" s="162"/>
      <c r="M463" s="166"/>
      <c r="T463" s="167"/>
      <c r="AT463" s="163" t="s">
        <v>203</v>
      </c>
      <c r="AU463" s="163" t="s">
        <v>86</v>
      </c>
      <c r="AV463" s="14" t="s">
        <v>84</v>
      </c>
      <c r="AW463" s="14" t="s">
        <v>37</v>
      </c>
      <c r="AX463" s="14" t="s">
        <v>76</v>
      </c>
      <c r="AY463" s="163" t="s">
        <v>192</v>
      </c>
    </row>
    <row r="464" spans="2:51" s="12" customFormat="1" ht="12">
      <c r="B464" s="148"/>
      <c r="D464" s="142" t="s">
        <v>203</v>
      </c>
      <c r="E464" s="149" t="s">
        <v>19</v>
      </c>
      <c r="F464" s="150" t="s">
        <v>699</v>
      </c>
      <c r="H464" s="151">
        <v>8</v>
      </c>
      <c r="I464" s="152"/>
      <c r="L464" s="148"/>
      <c r="M464" s="153"/>
      <c r="T464" s="154"/>
      <c r="AT464" s="149" t="s">
        <v>203</v>
      </c>
      <c r="AU464" s="149" t="s">
        <v>86</v>
      </c>
      <c r="AV464" s="12" t="s">
        <v>86</v>
      </c>
      <c r="AW464" s="12" t="s">
        <v>37</v>
      </c>
      <c r="AX464" s="12" t="s">
        <v>84</v>
      </c>
      <c r="AY464" s="149" t="s">
        <v>192</v>
      </c>
    </row>
    <row r="465" spans="2:65" s="1" customFormat="1" ht="16.5" customHeight="1">
      <c r="B465" s="33"/>
      <c r="C465" s="129" t="s">
        <v>700</v>
      </c>
      <c r="D465" s="129" t="s">
        <v>194</v>
      </c>
      <c r="E465" s="130" t="s">
        <v>701</v>
      </c>
      <c r="F465" s="131" t="s">
        <v>702</v>
      </c>
      <c r="G465" s="132" t="s">
        <v>119</v>
      </c>
      <c r="H465" s="133">
        <v>1.236</v>
      </c>
      <c r="I465" s="134"/>
      <c r="J465" s="135">
        <f>ROUND(I465*H465,2)</f>
        <v>0</v>
      </c>
      <c r="K465" s="131" t="s">
        <v>19</v>
      </c>
      <c r="L465" s="33"/>
      <c r="M465" s="136" t="s">
        <v>19</v>
      </c>
      <c r="N465" s="137" t="s">
        <v>47</v>
      </c>
      <c r="P465" s="138">
        <f>O465*H465</f>
        <v>0</v>
      </c>
      <c r="Q465" s="138">
        <v>0</v>
      </c>
      <c r="R465" s="138">
        <f>Q465*H465</f>
        <v>0</v>
      </c>
      <c r="S465" s="138">
        <v>0</v>
      </c>
      <c r="T465" s="139">
        <f>S465*H465</f>
        <v>0</v>
      </c>
      <c r="AR465" s="140" t="s">
        <v>618</v>
      </c>
      <c r="AT465" s="140" t="s">
        <v>194</v>
      </c>
      <c r="AU465" s="140" t="s">
        <v>86</v>
      </c>
      <c r="AY465" s="18" t="s">
        <v>192</v>
      </c>
      <c r="BE465" s="141">
        <f>IF(N465="základní",J465,0)</f>
        <v>0</v>
      </c>
      <c r="BF465" s="141">
        <f>IF(N465="snížená",J465,0)</f>
        <v>0</v>
      </c>
      <c r="BG465" s="141">
        <f>IF(N465="zákl. přenesená",J465,0)</f>
        <v>0</v>
      </c>
      <c r="BH465" s="141">
        <f>IF(N465="sníž. přenesená",J465,0)</f>
        <v>0</v>
      </c>
      <c r="BI465" s="141">
        <f>IF(N465="nulová",J465,0)</f>
        <v>0</v>
      </c>
      <c r="BJ465" s="18" t="s">
        <v>84</v>
      </c>
      <c r="BK465" s="141">
        <f>ROUND(I465*H465,2)</f>
        <v>0</v>
      </c>
      <c r="BL465" s="18" t="s">
        <v>618</v>
      </c>
      <c r="BM465" s="140" t="s">
        <v>703</v>
      </c>
    </row>
    <row r="466" spans="2:47" s="1" customFormat="1" ht="12">
      <c r="B466" s="33"/>
      <c r="D466" s="142" t="s">
        <v>199</v>
      </c>
      <c r="F466" s="143" t="s">
        <v>702</v>
      </c>
      <c r="I466" s="144"/>
      <c r="L466" s="33"/>
      <c r="M466" s="145"/>
      <c r="T466" s="54"/>
      <c r="AT466" s="18" t="s">
        <v>199</v>
      </c>
      <c r="AU466" s="18" t="s">
        <v>86</v>
      </c>
    </row>
    <row r="467" spans="2:51" s="14" customFormat="1" ht="12">
      <c r="B467" s="162"/>
      <c r="D467" s="142" t="s">
        <v>203</v>
      </c>
      <c r="E467" s="163" t="s">
        <v>19</v>
      </c>
      <c r="F467" s="164" t="s">
        <v>704</v>
      </c>
      <c r="H467" s="163" t="s">
        <v>19</v>
      </c>
      <c r="I467" s="165"/>
      <c r="L467" s="162"/>
      <c r="M467" s="166"/>
      <c r="T467" s="167"/>
      <c r="AT467" s="163" t="s">
        <v>203</v>
      </c>
      <c r="AU467" s="163" t="s">
        <v>86</v>
      </c>
      <c r="AV467" s="14" t="s">
        <v>84</v>
      </c>
      <c r="AW467" s="14" t="s">
        <v>37</v>
      </c>
      <c r="AX467" s="14" t="s">
        <v>76</v>
      </c>
      <c r="AY467" s="163" t="s">
        <v>192</v>
      </c>
    </row>
    <row r="468" spans="2:51" s="12" customFormat="1" ht="12">
      <c r="B468" s="148"/>
      <c r="D468" s="142" t="s">
        <v>203</v>
      </c>
      <c r="E468" s="149" t="s">
        <v>19</v>
      </c>
      <c r="F468" s="150" t="s">
        <v>705</v>
      </c>
      <c r="H468" s="151">
        <v>1.236</v>
      </c>
      <c r="I468" s="152"/>
      <c r="L468" s="148"/>
      <c r="M468" s="153"/>
      <c r="T468" s="154"/>
      <c r="AT468" s="149" t="s">
        <v>203</v>
      </c>
      <c r="AU468" s="149" t="s">
        <v>86</v>
      </c>
      <c r="AV468" s="12" t="s">
        <v>86</v>
      </c>
      <c r="AW468" s="12" t="s">
        <v>37</v>
      </c>
      <c r="AX468" s="12" t="s">
        <v>84</v>
      </c>
      <c r="AY468" s="149" t="s">
        <v>192</v>
      </c>
    </row>
    <row r="469" spans="2:65" s="1" customFormat="1" ht="16.5" customHeight="1">
      <c r="B469" s="33"/>
      <c r="C469" s="129" t="s">
        <v>706</v>
      </c>
      <c r="D469" s="129" t="s">
        <v>194</v>
      </c>
      <c r="E469" s="130" t="s">
        <v>707</v>
      </c>
      <c r="F469" s="131" t="s">
        <v>708</v>
      </c>
      <c r="G469" s="132" t="s">
        <v>315</v>
      </c>
      <c r="H469" s="133">
        <v>-1236</v>
      </c>
      <c r="I469" s="134"/>
      <c r="J469" s="135">
        <f>ROUND(I469*H469,2)</f>
        <v>0</v>
      </c>
      <c r="K469" s="131" t="s">
        <v>19</v>
      </c>
      <c r="L469" s="33"/>
      <c r="M469" s="136" t="s">
        <v>19</v>
      </c>
      <c r="N469" s="137" t="s">
        <v>47</v>
      </c>
      <c r="P469" s="138">
        <f>O469*H469</f>
        <v>0</v>
      </c>
      <c r="Q469" s="138">
        <v>0</v>
      </c>
      <c r="R469" s="138">
        <f>Q469*H469</f>
        <v>0</v>
      </c>
      <c r="S469" s="138">
        <v>0</v>
      </c>
      <c r="T469" s="139">
        <f>S469*H469</f>
        <v>0</v>
      </c>
      <c r="AR469" s="140" t="s">
        <v>618</v>
      </c>
      <c r="AT469" s="140" t="s">
        <v>194</v>
      </c>
      <c r="AU469" s="140" t="s">
        <v>86</v>
      </c>
      <c r="AY469" s="18" t="s">
        <v>192</v>
      </c>
      <c r="BE469" s="141">
        <f>IF(N469="základní",J469,0)</f>
        <v>0</v>
      </c>
      <c r="BF469" s="141">
        <f>IF(N469="snížená",J469,0)</f>
        <v>0</v>
      </c>
      <c r="BG469" s="141">
        <f>IF(N469="zákl. přenesená",J469,0)</f>
        <v>0</v>
      </c>
      <c r="BH469" s="141">
        <f>IF(N469="sníž. přenesená",J469,0)</f>
        <v>0</v>
      </c>
      <c r="BI469" s="141">
        <f>IF(N469="nulová",J469,0)</f>
        <v>0</v>
      </c>
      <c r="BJ469" s="18" t="s">
        <v>84</v>
      </c>
      <c r="BK469" s="141">
        <f>ROUND(I469*H469,2)</f>
        <v>0</v>
      </c>
      <c r="BL469" s="18" t="s">
        <v>618</v>
      </c>
      <c r="BM469" s="140" t="s">
        <v>709</v>
      </c>
    </row>
    <row r="470" spans="2:47" s="1" customFormat="1" ht="12">
      <c r="B470" s="33"/>
      <c r="D470" s="142" t="s">
        <v>199</v>
      </c>
      <c r="F470" s="143" t="s">
        <v>708</v>
      </c>
      <c r="I470" s="144"/>
      <c r="L470" s="33"/>
      <c r="M470" s="145"/>
      <c r="T470" s="54"/>
      <c r="AT470" s="18" t="s">
        <v>199</v>
      </c>
      <c r="AU470" s="18" t="s">
        <v>86</v>
      </c>
    </row>
    <row r="471" spans="2:51" s="12" customFormat="1" ht="12">
      <c r="B471" s="148"/>
      <c r="D471" s="142" t="s">
        <v>203</v>
      </c>
      <c r="E471" s="149" t="s">
        <v>19</v>
      </c>
      <c r="F471" s="150" t="s">
        <v>710</v>
      </c>
      <c r="H471" s="151">
        <v>-1236</v>
      </c>
      <c r="I471" s="152"/>
      <c r="L471" s="148"/>
      <c r="M471" s="179"/>
      <c r="N471" s="180"/>
      <c r="O471" s="180"/>
      <c r="P471" s="180"/>
      <c r="Q471" s="180"/>
      <c r="R471" s="180"/>
      <c r="S471" s="180"/>
      <c r="T471" s="181"/>
      <c r="AT471" s="149" t="s">
        <v>203</v>
      </c>
      <c r="AU471" s="149" t="s">
        <v>86</v>
      </c>
      <c r="AV471" s="12" t="s">
        <v>86</v>
      </c>
      <c r="AW471" s="12" t="s">
        <v>37</v>
      </c>
      <c r="AX471" s="12" t="s">
        <v>84</v>
      </c>
      <c r="AY471" s="149" t="s">
        <v>192</v>
      </c>
    </row>
    <row r="472" spans="2:12" s="1" customFormat="1" ht="6.95" customHeight="1">
      <c r="B472" s="42"/>
      <c r="C472" s="43"/>
      <c r="D472" s="43"/>
      <c r="E472" s="43"/>
      <c r="F472" s="43"/>
      <c r="G472" s="43"/>
      <c r="H472" s="43"/>
      <c r="I472" s="43"/>
      <c r="J472" s="43"/>
      <c r="K472" s="43"/>
      <c r="L472" s="33"/>
    </row>
  </sheetData>
  <sheetProtection algorithmName="SHA-512" hashValue="MpbyMmFSWgMJ3KYwE8iOSXfqddFCZDHnZoU18dDmI5SzghdN61CqP30kI/rhYQxEJYGS25Jucd9UNTGjXqtK9Q==" saltValue="Nuy96To/3LJkAoWPcCrzcPf1TbPt/ejXgQfSgpJll/nmQnTmd3ZVw4zm1bKIrn4shKbA5o0Tr2pztObQjotffg==" spinCount="100000" sheet="1" objects="1" scenarios="1" formatColumns="0" formatRows="0" autoFilter="0"/>
  <autoFilter ref="C85:K471"/>
  <mergeCells count="9">
    <mergeCell ref="E50:H50"/>
    <mergeCell ref="E76:H76"/>
    <mergeCell ref="E78:H78"/>
    <mergeCell ref="L2:V2"/>
    <mergeCell ref="E7:H7"/>
    <mergeCell ref="E9:H9"/>
    <mergeCell ref="E18:H18"/>
    <mergeCell ref="E27:H27"/>
    <mergeCell ref="E48:H48"/>
  </mergeCells>
  <hyperlinks>
    <hyperlink ref="F91" r:id="rId1" display="https://podminky.urs.cz/item/CS_URS_2023_02/121151113"/>
    <hyperlink ref="F96" r:id="rId2" display="https://podminky.urs.cz/item/CS_URS_2023_02/131251105"/>
    <hyperlink ref="F102" r:id="rId3" display="https://podminky.urs.cz/item/CS_URS_2023_02/132251101"/>
    <hyperlink ref="F108" r:id="rId4" display="https://podminky.urs.cz/item/CS_URS_2023_02/132254202"/>
    <hyperlink ref="F114" r:id="rId5" display="https://podminky.urs.cz/item/CS_URS_2023_02/162351103"/>
    <hyperlink ref="F118" r:id="rId6" display="https://podminky.urs.cz/item/CS_URS_2023_02/162751117"/>
    <hyperlink ref="F126" r:id="rId7" display="https://podminky.urs.cz/item/CS_URS_2023_02/162751119"/>
    <hyperlink ref="F130" r:id="rId8" display="https://podminky.urs.cz/item/CS_URS_2023_02/167151101"/>
    <hyperlink ref="F134" r:id="rId9" display="https://podminky.urs.cz/item/CS_URS_2023_02/171201231"/>
    <hyperlink ref="F138" r:id="rId10" display="https://podminky.urs.cz/item/CS_URS_2023_02/171251201"/>
    <hyperlink ref="F142" r:id="rId11" display="https://podminky.urs.cz/item/CS_URS_2023_02/174151101"/>
    <hyperlink ref="F152" r:id="rId12" display="https://podminky.urs.cz/item/CS_URS_2023_02/175111101"/>
    <hyperlink ref="F165" r:id="rId13" display="https://podminky.urs.cz/item/CS_URS_2023_02/181351103"/>
    <hyperlink ref="F172" r:id="rId14" display="https://podminky.urs.cz/item/CS_URS_2023_02/181411121"/>
    <hyperlink ref="F181" r:id="rId15" display="https://podminky.urs.cz/item/CS_URS_2023_02/181411122"/>
    <hyperlink ref="F190" r:id="rId16" display="https://podminky.urs.cz/item/CS_URS_2023_02/181951111"/>
    <hyperlink ref="F194" r:id="rId17" display="https://podminky.urs.cz/item/CS_URS_2023_02/182151111"/>
    <hyperlink ref="F198" r:id="rId18" display="https://podminky.urs.cz/item/CS_URS_2023_02/182351123"/>
    <hyperlink ref="F204" r:id="rId19" display="https://podminky.urs.cz/item/CS_URS_2023_02/183101121"/>
    <hyperlink ref="F209" r:id="rId20" display="https://podminky.urs.cz/item/CS_URS_2023_02/184201112"/>
    <hyperlink ref="F215" r:id="rId21" display="https://podminky.urs.cz/item/CS_URS_2023_02/184215133"/>
    <hyperlink ref="F224" r:id="rId22" display="https://podminky.urs.cz/item/CS_URS_2023_02/184401112"/>
    <hyperlink ref="F233" r:id="rId23" display="https://podminky.urs.cz/item/CS_URS_2023_02/184502115"/>
    <hyperlink ref="F238" r:id="rId24" display="https://podminky.urs.cz/item/CS_URS_2023_02/184801121"/>
    <hyperlink ref="F243" r:id="rId25" display="https://podminky.urs.cz/item/CS_URS_2023_02/184818241"/>
    <hyperlink ref="F248" r:id="rId26" display="https://podminky.urs.cz/item/CS_URS_2023_02/184911431"/>
    <hyperlink ref="F257" r:id="rId27" display="https://podminky.urs.cz/item/CS_URS_2023_02/185802114R"/>
    <hyperlink ref="F267" r:id="rId28" display="https://podminky.urs.cz/item/CS_URS_2023_02/185803111"/>
    <hyperlink ref="F272" r:id="rId29" display="https://podminky.urs.cz/item/CS_URS_2023_02/185803112"/>
    <hyperlink ref="F277" r:id="rId30" display="https://podminky.urs.cz/item/CS_URS_2023_02/185804312"/>
    <hyperlink ref="F284" r:id="rId31" display="https://podminky.urs.cz/item/CS_URS_2023_02/185851121"/>
    <hyperlink ref="F289" r:id="rId32" display="https://podminky.urs.cz/item/CS_URS_2023_02/185851129"/>
    <hyperlink ref="F295" r:id="rId33" display="https://podminky.urs.cz/item/CS_URS_2023_02/451571111"/>
    <hyperlink ref="F301" r:id="rId34" display="https://podminky.urs.cz/item/CS_URS_2023_02/451573111"/>
    <hyperlink ref="F309" r:id="rId35" display="https://podminky.urs.cz/item/CS_URS_2023_02/452112112"/>
    <hyperlink ref="F316" r:id="rId36" display="https://podminky.urs.cz/item/CS_URS_2023_02/452311131"/>
    <hyperlink ref="F324" r:id="rId37" display="https://podminky.urs.cz/item/CS_URS_2023_02/452351101"/>
    <hyperlink ref="F332" r:id="rId38" display="https://podminky.urs.cz/item/CS_URS_2023_02/462511270"/>
    <hyperlink ref="F340" r:id="rId39" display="https://podminky.urs.cz/item/CS_URS_2023_02/462519002"/>
    <hyperlink ref="F345" r:id="rId40" display="https://podminky.urs.cz/item/CS_URS_2023_02/463212111"/>
    <hyperlink ref="F351" r:id="rId41" display="https://podminky.urs.cz/item/CS_URS_2023_02/463212191"/>
    <hyperlink ref="F357" r:id="rId42" display="https://podminky.urs.cz/item/CS_URS_2023_02/871365241"/>
    <hyperlink ref="F364" r:id="rId43" display="https://podminky.urs.cz/item/CS_URS_2023_02/871375241"/>
    <hyperlink ref="F369" r:id="rId44" display="https://podminky.urs.cz/item/CS_URS_2023_02/877365211"/>
    <hyperlink ref="F375" r:id="rId45" display="https://podminky.urs.cz/item/CS_URS_2023_02/877370330"/>
    <hyperlink ref="F381" r:id="rId46" display="https://podminky.urs.cz/item/CS_URS_2023_02/877375121R"/>
    <hyperlink ref="F387" r:id="rId47" display="https://podminky.urs.cz/item/CS_URS_2023_02/891365111"/>
    <hyperlink ref="F393" r:id="rId48" display="https://podminky.urs.cz/item/CS_URS_2023_02/892372111"/>
    <hyperlink ref="F396" r:id="rId49" display="https://podminky.urs.cz/item/CS_URS_2023_02/892381111"/>
    <hyperlink ref="F402" r:id="rId50" display="https://podminky.urs.cz/item/CS_URS_2023_02/894411121"/>
    <hyperlink ref="F414" r:id="rId51" display="https://podminky.urs.cz/item/CS_URS_2023_02/894812322"/>
    <hyperlink ref="F418" r:id="rId52" display="https://podminky.urs.cz/item/CS_URS_2023_02/894812332"/>
    <hyperlink ref="F422" r:id="rId53" display="https://podminky.urs.cz/item/CS_URS_2023_02/894812339"/>
    <hyperlink ref="F426" r:id="rId54" display="https://podminky.urs.cz/item/CS_URS_2023_02/894812359"/>
    <hyperlink ref="F430" r:id="rId55" display="https://podminky.urs.cz/item/CS_URS_2023_02/899103112"/>
    <hyperlink ref="F437" r:id="rId56" display="https://podminky.urs.cz/item/CS_URS_2023_02/899623171R"/>
    <hyperlink ref="F443" r:id="rId57" display="https://podminky.urs.cz/item/CS_URS_2023_02/899643111"/>
    <hyperlink ref="F449" r:id="rId58" display="https://podminky.urs.cz/item/CS_URS_2023_02/899722112"/>
    <hyperlink ref="F457" r:id="rId59" display="https://podminky.urs.cz/item/CS_URS_2023_02/998331011"/>
    <hyperlink ref="F462" r:id="rId60" display="https://podminky.urs.cz/item/CS_URS_2023_02/230083103"/>
  </hyperlinks>
  <printOptions/>
  <pageMargins left="0.39375" right="0.39375" top="0.39375" bottom="0.39375" header="0" footer="0"/>
  <pageSetup blackAndWhite="1" fitToHeight="100" fitToWidth="1" horizontalDpi="600" verticalDpi="600" orientation="landscape" paperSize="9" scale="84" r:id="rId62"/>
  <headerFooter>
    <oddFooter>&amp;CStrana &amp;P z &amp;N</oddFooter>
  </headerFooter>
  <drawing r:id="rId6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BM531"/>
  <sheetViews>
    <sheetView showGridLines="0" tabSelected="1" workbookViewId="0" topLeftCell="A74">
      <selection activeCell="I90" sqref="I90"/>
    </sheetView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56" ht="36.95" customHeight="1">
      <c r="L2" s="291"/>
      <c r="M2" s="291"/>
      <c r="N2" s="291"/>
      <c r="O2" s="291"/>
      <c r="P2" s="291"/>
      <c r="Q2" s="291"/>
      <c r="R2" s="291"/>
      <c r="S2" s="291"/>
      <c r="T2" s="291"/>
      <c r="U2" s="291"/>
      <c r="V2" s="291"/>
      <c r="AT2" s="18" t="s">
        <v>89</v>
      </c>
      <c r="AZ2" s="86" t="s">
        <v>117</v>
      </c>
      <c r="BA2" s="86" t="s">
        <v>118</v>
      </c>
      <c r="BB2" s="86" t="s">
        <v>119</v>
      </c>
      <c r="BC2" s="86" t="s">
        <v>120</v>
      </c>
      <c r="BD2" s="86" t="s">
        <v>86</v>
      </c>
    </row>
    <row r="3" spans="2:56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86</v>
      </c>
      <c r="AZ3" s="86" t="s">
        <v>711</v>
      </c>
      <c r="BA3" s="86" t="s">
        <v>712</v>
      </c>
      <c r="BB3" s="86" t="s">
        <v>149</v>
      </c>
      <c r="BC3" s="86" t="s">
        <v>561</v>
      </c>
      <c r="BD3" s="86" t="s">
        <v>86</v>
      </c>
    </row>
    <row r="4" spans="2:56" ht="24.95" customHeight="1">
      <c r="B4" s="21"/>
      <c r="D4" s="22" t="s">
        <v>125</v>
      </c>
      <c r="L4" s="21"/>
      <c r="M4" s="87" t="s">
        <v>10</v>
      </c>
      <c r="AT4" s="18" t="s">
        <v>4</v>
      </c>
      <c r="AZ4" s="86" t="s">
        <v>121</v>
      </c>
      <c r="BA4" s="86" t="s">
        <v>122</v>
      </c>
      <c r="BB4" s="86" t="s">
        <v>123</v>
      </c>
      <c r="BC4" s="86" t="s">
        <v>124</v>
      </c>
      <c r="BD4" s="86" t="s">
        <v>86</v>
      </c>
    </row>
    <row r="5" spans="2:56" ht="6.95" customHeight="1">
      <c r="B5" s="21"/>
      <c r="L5" s="21"/>
      <c r="AZ5" s="86" t="s">
        <v>126</v>
      </c>
      <c r="BA5" s="86" t="s">
        <v>127</v>
      </c>
      <c r="BB5" s="86" t="s">
        <v>128</v>
      </c>
      <c r="BC5" s="86" t="s">
        <v>713</v>
      </c>
      <c r="BD5" s="86" t="s">
        <v>86</v>
      </c>
    </row>
    <row r="6" spans="2:56" ht="12" customHeight="1">
      <c r="B6" s="21"/>
      <c r="D6" s="28" t="s">
        <v>16</v>
      </c>
      <c r="L6" s="21"/>
      <c r="AZ6" s="86" t="s">
        <v>130</v>
      </c>
      <c r="BA6" s="86" t="s">
        <v>131</v>
      </c>
      <c r="BB6" s="86" t="s">
        <v>128</v>
      </c>
      <c r="BC6" s="86" t="s">
        <v>714</v>
      </c>
      <c r="BD6" s="86" t="s">
        <v>86</v>
      </c>
    </row>
    <row r="7" spans="2:56" ht="16.5" customHeight="1">
      <c r="B7" s="21"/>
      <c r="E7" s="317" t="str">
        <f>'Rekapitulace stavby'!K6</f>
        <v>Hospodaření  se  srážkovou  vodou  z budovy  Přírodovědecké  fakulty  UP  v Olomouci</v>
      </c>
      <c r="F7" s="318"/>
      <c r="G7" s="318"/>
      <c r="H7" s="318"/>
      <c r="L7" s="21"/>
      <c r="AZ7" s="86" t="s">
        <v>133</v>
      </c>
      <c r="BA7" s="86" t="s">
        <v>134</v>
      </c>
      <c r="BB7" s="86" t="s">
        <v>128</v>
      </c>
      <c r="BC7" s="86" t="s">
        <v>715</v>
      </c>
      <c r="BD7" s="86" t="s">
        <v>86</v>
      </c>
    </row>
    <row r="8" spans="2:56" s="1" customFormat="1" ht="12" customHeight="1">
      <c r="B8" s="33"/>
      <c r="D8" s="28" t="s">
        <v>139</v>
      </c>
      <c r="L8" s="33"/>
      <c r="AZ8" s="86" t="s">
        <v>136</v>
      </c>
      <c r="BA8" s="86" t="s">
        <v>137</v>
      </c>
      <c r="BB8" s="86" t="s">
        <v>123</v>
      </c>
      <c r="BC8" s="86" t="s">
        <v>716</v>
      </c>
      <c r="BD8" s="86" t="s">
        <v>86</v>
      </c>
    </row>
    <row r="9" spans="2:56" s="1" customFormat="1" ht="16.5" customHeight="1">
      <c r="B9" s="33"/>
      <c r="E9" s="300" t="s">
        <v>717</v>
      </c>
      <c r="F9" s="316"/>
      <c r="G9" s="316"/>
      <c r="H9" s="316"/>
      <c r="L9" s="33"/>
      <c r="AZ9" s="86" t="s">
        <v>140</v>
      </c>
      <c r="BA9" s="86" t="s">
        <v>141</v>
      </c>
      <c r="BB9" s="86" t="s">
        <v>123</v>
      </c>
      <c r="BC9" s="86" t="s">
        <v>142</v>
      </c>
      <c r="BD9" s="86" t="s">
        <v>86</v>
      </c>
    </row>
    <row r="10" spans="2:56" s="1" customFormat="1" ht="12">
      <c r="B10" s="33"/>
      <c r="L10" s="33"/>
      <c r="AZ10" s="86" t="s">
        <v>144</v>
      </c>
      <c r="BA10" s="86" t="s">
        <v>145</v>
      </c>
      <c r="BB10" s="86" t="s">
        <v>146</v>
      </c>
      <c r="BC10" s="86" t="s">
        <v>84</v>
      </c>
      <c r="BD10" s="86" t="s">
        <v>86</v>
      </c>
    </row>
    <row r="11" spans="2:56" s="1" customFormat="1" ht="12" customHeight="1">
      <c r="B11" s="33"/>
      <c r="D11" s="28" t="s">
        <v>18</v>
      </c>
      <c r="F11" s="26" t="s">
        <v>19</v>
      </c>
      <c r="I11" s="28" t="s">
        <v>20</v>
      </c>
      <c r="J11" s="26" t="s">
        <v>19</v>
      </c>
      <c r="L11" s="33"/>
      <c r="AZ11" s="86" t="s">
        <v>147</v>
      </c>
      <c r="BA11" s="86" t="s">
        <v>148</v>
      </c>
      <c r="BB11" s="86" t="s">
        <v>149</v>
      </c>
      <c r="BC11" s="86" t="s">
        <v>718</v>
      </c>
      <c r="BD11" s="86" t="s">
        <v>86</v>
      </c>
    </row>
    <row r="12" spans="2:56" s="1" customFormat="1" ht="12" customHeight="1">
      <c r="B12" s="33"/>
      <c r="D12" s="28" t="s">
        <v>21</v>
      </c>
      <c r="F12" s="26" t="s">
        <v>22</v>
      </c>
      <c r="I12" s="28" t="s">
        <v>23</v>
      </c>
      <c r="J12" s="50" t="str">
        <f>'Rekapitulace stavby'!AN8</f>
        <v>4. 9. 2023</v>
      </c>
      <c r="L12" s="33"/>
      <c r="AZ12" s="86" t="s">
        <v>151</v>
      </c>
      <c r="BA12" s="86" t="s">
        <v>152</v>
      </c>
      <c r="BB12" s="86" t="s">
        <v>149</v>
      </c>
      <c r="BC12" s="86" t="s">
        <v>153</v>
      </c>
      <c r="BD12" s="86" t="s">
        <v>86</v>
      </c>
    </row>
    <row r="13" spans="2:56" s="1" customFormat="1" ht="10.9" customHeight="1">
      <c r="B13" s="33"/>
      <c r="L13" s="33"/>
      <c r="AZ13" s="86" t="s">
        <v>154</v>
      </c>
      <c r="BA13" s="86" t="s">
        <v>155</v>
      </c>
      <c r="BB13" s="86" t="s">
        <v>128</v>
      </c>
      <c r="BC13" s="86" t="s">
        <v>719</v>
      </c>
      <c r="BD13" s="86" t="s">
        <v>86</v>
      </c>
    </row>
    <row r="14" spans="2:56" s="1" customFormat="1" ht="12" customHeight="1">
      <c r="B14" s="33"/>
      <c r="D14" s="28" t="s">
        <v>25</v>
      </c>
      <c r="I14" s="28" t="s">
        <v>26</v>
      </c>
      <c r="J14" s="26" t="s">
        <v>27</v>
      </c>
      <c r="L14" s="33"/>
      <c r="AZ14" s="86" t="s">
        <v>157</v>
      </c>
      <c r="BA14" s="86" t="s">
        <v>158</v>
      </c>
      <c r="BB14" s="86" t="s">
        <v>128</v>
      </c>
      <c r="BC14" s="86" t="s">
        <v>720</v>
      </c>
      <c r="BD14" s="86" t="s">
        <v>86</v>
      </c>
    </row>
    <row r="15" spans="2:56" s="1" customFormat="1" ht="18" customHeight="1">
      <c r="B15" s="33"/>
      <c r="E15" s="26" t="s">
        <v>28</v>
      </c>
      <c r="I15" s="28" t="s">
        <v>29</v>
      </c>
      <c r="J15" s="26" t="s">
        <v>30</v>
      </c>
      <c r="L15" s="33"/>
      <c r="AZ15" s="86" t="s">
        <v>160</v>
      </c>
      <c r="BA15" s="86" t="s">
        <v>161</v>
      </c>
      <c r="BB15" s="86" t="s">
        <v>128</v>
      </c>
      <c r="BC15" s="86" t="s">
        <v>721</v>
      </c>
      <c r="BD15" s="86" t="s">
        <v>86</v>
      </c>
    </row>
    <row r="16" spans="2:56" s="1" customFormat="1" ht="6.95" customHeight="1">
      <c r="B16" s="33"/>
      <c r="L16" s="33"/>
      <c r="AZ16" s="86" t="s">
        <v>163</v>
      </c>
      <c r="BA16" s="86" t="s">
        <v>164</v>
      </c>
      <c r="BB16" s="86" t="s">
        <v>128</v>
      </c>
      <c r="BC16" s="86" t="s">
        <v>722</v>
      </c>
      <c r="BD16" s="86" t="s">
        <v>86</v>
      </c>
    </row>
    <row r="17" spans="2:12" s="1" customFormat="1" ht="12" customHeight="1">
      <c r="B17" s="33"/>
      <c r="D17" s="28" t="s">
        <v>31</v>
      </c>
      <c r="I17" s="28" t="s">
        <v>26</v>
      </c>
      <c r="J17" s="29" t="str">
        <f>'Rekapitulace stavby'!AN13</f>
        <v>Vyplň údaj</v>
      </c>
      <c r="L17" s="33"/>
    </row>
    <row r="18" spans="2:12" s="1" customFormat="1" ht="18" customHeight="1">
      <c r="B18" s="33"/>
      <c r="E18" s="319" t="str">
        <f>'Rekapitulace stavby'!E14</f>
        <v>Vyplň údaj</v>
      </c>
      <c r="F18" s="307"/>
      <c r="G18" s="307"/>
      <c r="H18" s="307"/>
      <c r="I18" s="28" t="s">
        <v>29</v>
      </c>
      <c r="J18" s="29" t="str">
        <f>'Rekapitulace stavby'!AN14</f>
        <v>Vyplň údaj</v>
      </c>
      <c r="L18" s="33"/>
    </row>
    <row r="19" spans="2:12" s="1" customFormat="1" ht="6.95" customHeight="1">
      <c r="B19" s="33"/>
      <c r="L19" s="33"/>
    </row>
    <row r="20" spans="2:12" s="1" customFormat="1" ht="12" customHeight="1">
      <c r="B20" s="33"/>
      <c r="D20" s="28" t="s">
        <v>33</v>
      </c>
      <c r="I20" s="28" t="s">
        <v>26</v>
      </c>
      <c r="J20" s="26" t="s">
        <v>34</v>
      </c>
      <c r="L20" s="33"/>
    </row>
    <row r="21" spans="2:12" s="1" customFormat="1" ht="18" customHeight="1">
      <c r="B21" s="33"/>
      <c r="E21" s="26" t="s">
        <v>35</v>
      </c>
      <c r="I21" s="28" t="s">
        <v>29</v>
      </c>
      <c r="J21" s="26" t="s">
        <v>36</v>
      </c>
      <c r="L21" s="33"/>
    </row>
    <row r="22" spans="2:12" s="1" customFormat="1" ht="6.95" customHeight="1">
      <c r="B22" s="33"/>
      <c r="L22" s="33"/>
    </row>
    <row r="23" spans="2:12" s="1" customFormat="1" ht="12" customHeight="1">
      <c r="B23" s="33"/>
      <c r="D23" s="28" t="s">
        <v>38</v>
      </c>
      <c r="I23" s="28" t="s">
        <v>26</v>
      </c>
      <c r="J23" s="26" t="str">
        <f>IF('Rekapitulace stavby'!AN19="","",'Rekapitulace stavby'!AN19)</f>
        <v/>
      </c>
      <c r="L23" s="33"/>
    </row>
    <row r="24" spans="2:12" s="1" customFormat="1" ht="18" customHeight="1">
      <c r="B24" s="33"/>
      <c r="E24" s="26" t="str">
        <f>IF('Rekapitulace stavby'!E20="","",'Rekapitulace stavby'!E20)</f>
        <v xml:space="preserve"> </v>
      </c>
      <c r="I24" s="28" t="s">
        <v>29</v>
      </c>
      <c r="J24" s="26" t="str">
        <f>IF('Rekapitulace stavby'!AN20="","",'Rekapitulace stavby'!AN20)</f>
        <v/>
      </c>
      <c r="L24" s="33"/>
    </row>
    <row r="25" spans="2:12" s="1" customFormat="1" ht="6.95" customHeight="1">
      <c r="B25" s="33"/>
      <c r="L25" s="33"/>
    </row>
    <row r="26" spans="2:12" s="1" customFormat="1" ht="12" customHeight="1">
      <c r="B26" s="33"/>
      <c r="D26" s="28" t="s">
        <v>40</v>
      </c>
      <c r="L26" s="33"/>
    </row>
    <row r="27" spans="2:12" s="7" customFormat="1" ht="16.5" customHeight="1">
      <c r="B27" s="88"/>
      <c r="E27" s="311" t="s">
        <v>19</v>
      </c>
      <c r="F27" s="311"/>
      <c r="G27" s="311"/>
      <c r="H27" s="311"/>
      <c r="L27" s="88"/>
    </row>
    <row r="28" spans="2:12" s="1" customFormat="1" ht="6.95" customHeight="1">
      <c r="B28" s="33"/>
      <c r="L28" s="33"/>
    </row>
    <row r="29" spans="2:12" s="1" customFormat="1" ht="6.95" customHeight="1">
      <c r="B29" s="33"/>
      <c r="D29" s="51"/>
      <c r="E29" s="51"/>
      <c r="F29" s="51"/>
      <c r="G29" s="51"/>
      <c r="H29" s="51"/>
      <c r="I29" s="51"/>
      <c r="J29" s="51"/>
      <c r="K29" s="51"/>
      <c r="L29" s="33"/>
    </row>
    <row r="30" spans="2:12" s="1" customFormat="1" ht="25.35" customHeight="1">
      <c r="B30" s="33"/>
      <c r="D30" s="89" t="s">
        <v>42</v>
      </c>
      <c r="J30" s="64">
        <f>ROUND(J87,2)</f>
        <v>0</v>
      </c>
      <c r="L30" s="33"/>
    </row>
    <row r="31" spans="2:12" s="1" customFormat="1" ht="6.95" customHeight="1">
      <c r="B31" s="33"/>
      <c r="D31" s="51"/>
      <c r="E31" s="51"/>
      <c r="F31" s="51"/>
      <c r="G31" s="51"/>
      <c r="H31" s="51"/>
      <c r="I31" s="51"/>
      <c r="J31" s="51"/>
      <c r="K31" s="51"/>
      <c r="L31" s="33"/>
    </row>
    <row r="32" spans="2:12" s="1" customFormat="1" ht="14.45" customHeight="1">
      <c r="B32" s="33"/>
      <c r="F32" s="36" t="s">
        <v>44</v>
      </c>
      <c r="I32" s="36" t="s">
        <v>43</v>
      </c>
      <c r="J32" s="36" t="s">
        <v>45</v>
      </c>
      <c r="L32" s="33"/>
    </row>
    <row r="33" spans="2:12" s="1" customFormat="1" ht="14.45" customHeight="1">
      <c r="B33" s="33"/>
      <c r="D33" s="53" t="s">
        <v>46</v>
      </c>
      <c r="E33" s="28" t="s">
        <v>47</v>
      </c>
      <c r="F33" s="90">
        <f>ROUND((SUM(BE87:BE530)),2)</f>
        <v>0</v>
      </c>
      <c r="I33" s="91">
        <v>0.21</v>
      </c>
      <c r="J33" s="90">
        <f>ROUND(((SUM(BE87:BE530))*I33),2)</f>
        <v>0</v>
      </c>
      <c r="L33" s="33"/>
    </row>
    <row r="34" spans="2:12" s="1" customFormat="1" ht="14.45" customHeight="1">
      <c r="B34" s="33"/>
      <c r="E34" s="28" t="s">
        <v>48</v>
      </c>
      <c r="F34" s="90">
        <f>ROUND((SUM(BF87:BF530)),2)</f>
        <v>0</v>
      </c>
      <c r="I34" s="91">
        <v>0.15</v>
      </c>
      <c r="J34" s="90">
        <f>ROUND(((SUM(BF87:BF530))*I34),2)</f>
        <v>0</v>
      </c>
      <c r="L34" s="33"/>
    </row>
    <row r="35" spans="2:12" s="1" customFormat="1" ht="14.45" customHeight="1" hidden="1">
      <c r="B35" s="33"/>
      <c r="E35" s="28" t="s">
        <v>49</v>
      </c>
      <c r="F35" s="90">
        <f>ROUND((SUM(BG87:BG530)),2)</f>
        <v>0</v>
      </c>
      <c r="I35" s="91">
        <v>0.21</v>
      </c>
      <c r="J35" s="90">
        <f>0</f>
        <v>0</v>
      </c>
      <c r="L35" s="33"/>
    </row>
    <row r="36" spans="2:12" s="1" customFormat="1" ht="14.45" customHeight="1" hidden="1">
      <c r="B36" s="33"/>
      <c r="E36" s="28" t="s">
        <v>50</v>
      </c>
      <c r="F36" s="90">
        <f>ROUND((SUM(BH87:BH530)),2)</f>
        <v>0</v>
      </c>
      <c r="I36" s="91">
        <v>0.15</v>
      </c>
      <c r="J36" s="90">
        <f>0</f>
        <v>0</v>
      </c>
      <c r="L36" s="33"/>
    </row>
    <row r="37" spans="2:12" s="1" customFormat="1" ht="14.45" customHeight="1" hidden="1">
      <c r="B37" s="33"/>
      <c r="E37" s="28" t="s">
        <v>51</v>
      </c>
      <c r="F37" s="90">
        <f>ROUND((SUM(BI87:BI530)),2)</f>
        <v>0</v>
      </c>
      <c r="I37" s="91">
        <v>0</v>
      </c>
      <c r="J37" s="90">
        <f>0</f>
        <v>0</v>
      </c>
      <c r="L37" s="33"/>
    </row>
    <row r="38" spans="2:12" s="1" customFormat="1" ht="6.95" customHeight="1">
      <c r="B38" s="33"/>
      <c r="L38" s="33"/>
    </row>
    <row r="39" spans="2:12" s="1" customFormat="1" ht="25.35" customHeight="1">
      <c r="B39" s="33"/>
      <c r="C39" s="92"/>
      <c r="D39" s="93" t="s">
        <v>52</v>
      </c>
      <c r="E39" s="55"/>
      <c r="F39" s="55"/>
      <c r="G39" s="94" t="s">
        <v>53</v>
      </c>
      <c r="H39" s="95" t="s">
        <v>54</v>
      </c>
      <c r="I39" s="55"/>
      <c r="J39" s="96">
        <f>SUM(J30:J37)</f>
        <v>0</v>
      </c>
      <c r="K39" s="97"/>
      <c r="L39" s="33"/>
    </row>
    <row r="40" spans="2:12" s="1" customFormat="1" ht="14.45" customHeight="1">
      <c r="B40" s="42"/>
      <c r="C40" s="43"/>
      <c r="D40" s="43"/>
      <c r="E40" s="43"/>
      <c r="F40" s="43"/>
      <c r="G40" s="43"/>
      <c r="H40" s="43"/>
      <c r="I40" s="43"/>
      <c r="J40" s="43"/>
      <c r="K40" s="43"/>
      <c r="L40" s="33"/>
    </row>
    <row r="44" spans="2:12" s="1" customFormat="1" ht="6.95" customHeight="1">
      <c r="B44" s="44"/>
      <c r="C44" s="45"/>
      <c r="D44" s="45"/>
      <c r="E44" s="45"/>
      <c r="F44" s="45"/>
      <c r="G44" s="45"/>
      <c r="H44" s="45"/>
      <c r="I44" s="45"/>
      <c r="J44" s="45"/>
      <c r="K44" s="45"/>
      <c r="L44" s="33"/>
    </row>
    <row r="45" spans="2:12" s="1" customFormat="1" ht="24.95" customHeight="1">
      <c r="B45" s="33"/>
      <c r="C45" s="22" t="s">
        <v>166</v>
      </c>
      <c r="L45" s="33"/>
    </row>
    <row r="46" spans="2:12" s="1" customFormat="1" ht="6.95" customHeight="1">
      <c r="B46" s="33"/>
      <c r="L46" s="33"/>
    </row>
    <row r="47" spans="2:12" s="1" customFormat="1" ht="12" customHeight="1">
      <c r="B47" s="33"/>
      <c r="C47" s="28" t="s">
        <v>16</v>
      </c>
      <c r="L47" s="33"/>
    </row>
    <row r="48" spans="2:12" s="1" customFormat="1" ht="16.5" customHeight="1">
      <c r="B48" s="33"/>
      <c r="E48" s="317" t="str">
        <f>E7</f>
        <v>Hospodaření  se  srážkovou  vodou  z budovy  Přírodovědecké  fakulty  UP  v Olomouci</v>
      </c>
      <c r="F48" s="318"/>
      <c r="G48" s="318"/>
      <c r="H48" s="318"/>
      <c r="L48" s="33"/>
    </row>
    <row r="49" spans="2:12" s="1" customFormat="1" ht="12" customHeight="1">
      <c r="B49" s="33"/>
      <c r="C49" s="28" t="s">
        <v>139</v>
      </c>
      <c r="L49" s="33"/>
    </row>
    <row r="50" spans="2:12" s="1" customFormat="1" ht="16.5" customHeight="1">
      <c r="B50" s="33"/>
      <c r="E50" s="300" t="str">
        <f>E9</f>
        <v>SO 02 - Vsakovací nádrž v ploše 482 m2</v>
      </c>
      <c r="F50" s="316"/>
      <c r="G50" s="316"/>
      <c r="H50" s="316"/>
      <c r="L50" s="33"/>
    </row>
    <row r="51" spans="2:12" s="1" customFormat="1" ht="6.95" customHeight="1">
      <c r="B51" s="33"/>
      <c r="L51" s="33"/>
    </row>
    <row r="52" spans="2:12" s="1" customFormat="1" ht="12" customHeight="1">
      <c r="B52" s="33"/>
      <c r="C52" s="28" t="s">
        <v>21</v>
      </c>
      <c r="F52" s="26" t="str">
        <f>F12</f>
        <v>Olomouc – město</v>
      </c>
      <c r="I52" s="28" t="s">
        <v>23</v>
      </c>
      <c r="J52" s="50" t="str">
        <f>IF(J12="","",J12)</f>
        <v>4. 9. 2023</v>
      </c>
      <c r="L52" s="33"/>
    </row>
    <row r="53" spans="2:12" s="1" customFormat="1" ht="6.95" customHeight="1">
      <c r="B53" s="33"/>
      <c r="L53" s="33"/>
    </row>
    <row r="54" spans="2:12" s="1" customFormat="1" ht="15.2" customHeight="1">
      <c r="B54" s="33"/>
      <c r="C54" s="28" t="s">
        <v>25</v>
      </c>
      <c r="F54" s="26" t="str">
        <f>E15</f>
        <v>Univerzita Palackého v Olomouci,Přírodovědecká fa.</v>
      </c>
      <c r="I54" s="28" t="s">
        <v>33</v>
      </c>
      <c r="J54" s="31" t="str">
        <f>E21</f>
        <v>VHRoušar, s.r.o.</v>
      </c>
      <c r="L54" s="33"/>
    </row>
    <row r="55" spans="2:12" s="1" customFormat="1" ht="15.2" customHeight="1">
      <c r="B55" s="33"/>
      <c r="C55" s="28" t="s">
        <v>31</v>
      </c>
      <c r="F55" s="26" t="str">
        <f>IF(E18="","",E18)</f>
        <v>Vyplň údaj</v>
      </c>
      <c r="I55" s="28" t="s">
        <v>38</v>
      </c>
      <c r="J55" s="31" t="str">
        <f>E24</f>
        <v xml:space="preserve"> </v>
      </c>
      <c r="L55" s="33"/>
    </row>
    <row r="56" spans="2:12" s="1" customFormat="1" ht="10.35" customHeight="1">
      <c r="B56" s="33"/>
      <c r="L56" s="33"/>
    </row>
    <row r="57" spans="2:12" s="1" customFormat="1" ht="29.25" customHeight="1">
      <c r="B57" s="33"/>
      <c r="C57" s="98" t="s">
        <v>167</v>
      </c>
      <c r="D57" s="92"/>
      <c r="E57" s="92"/>
      <c r="F57" s="92"/>
      <c r="G57" s="92"/>
      <c r="H57" s="92"/>
      <c r="I57" s="92"/>
      <c r="J57" s="99" t="s">
        <v>168</v>
      </c>
      <c r="K57" s="92"/>
      <c r="L57" s="33"/>
    </row>
    <row r="58" spans="2:12" s="1" customFormat="1" ht="10.35" customHeight="1">
      <c r="B58" s="33"/>
      <c r="L58" s="33"/>
    </row>
    <row r="59" spans="2:47" s="1" customFormat="1" ht="22.9" customHeight="1">
      <c r="B59" s="33"/>
      <c r="C59" s="100" t="s">
        <v>74</v>
      </c>
      <c r="J59" s="64">
        <f>J87</f>
        <v>0</v>
      </c>
      <c r="L59" s="33"/>
      <c r="AU59" s="18" t="s">
        <v>169</v>
      </c>
    </row>
    <row r="60" spans="2:12" s="8" customFormat="1" ht="24.95" customHeight="1">
      <c r="B60" s="101"/>
      <c r="D60" s="102" t="s">
        <v>170</v>
      </c>
      <c r="E60" s="103"/>
      <c r="F60" s="103"/>
      <c r="G60" s="103"/>
      <c r="H60" s="103"/>
      <c r="I60" s="103"/>
      <c r="J60" s="104">
        <f>J88</f>
        <v>0</v>
      </c>
      <c r="L60" s="101"/>
    </row>
    <row r="61" spans="2:12" s="9" customFormat="1" ht="19.9" customHeight="1">
      <c r="B61" s="105"/>
      <c r="D61" s="106" t="s">
        <v>171</v>
      </c>
      <c r="E61" s="107"/>
      <c r="F61" s="107"/>
      <c r="G61" s="107"/>
      <c r="H61" s="107"/>
      <c r="I61" s="107"/>
      <c r="J61" s="108">
        <f>J89</f>
        <v>0</v>
      </c>
      <c r="L61" s="105"/>
    </row>
    <row r="62" spans="2:12" s="9" customFormat="1" ht="19.9" customHeight="1">
      <c r="B62" s="105"/>
      <c r="D62" s="106" t="s">
        <v>172</v>
      </c>
      <c r="E62" s="107"/>
      <c r="F62" s="107"/>
      <c r="G62" s="107"/>
      <c r="H62" s="107"/>
      <c r="I62" s="107"/>
      <c r="J62" s="108">
        <f>J294</f>
        <v>0</v>
      </c>
      <c r="L62" s="105"/>
    </row>
    <row r="63" spans="2:12" s="9" customFormat="1" ht="19.9" customHeight="1">
      <c r="B63" s="105"/>
      <c r="D63" s="106" t="s">
        <v>173</v>
      </c>
      <c r="E63" s="107"/>
      <c r="F63" s="107"/>
      <c r="G63" s="107"/>
      <c r="H63" s="107"/>
      <c r="I63" s="107"/>
      <c r="J63" s="108">
        <f>J357</f>
        <v>0</v>
      </c>
      <c r="L63" s="105"/>
    </row>
    <row r="64" spans="2:12" s="9" customFormat="1" ht="19.9" customHeight="1">
      <c r="B64" s="105"/>
      <c r="D64" s="106" t="s">
        <v>174</v>
      </c>
      <c r="E64" s="107"/>
      <c r="F64" s="107"/>
      <c r="G64" s="107"/>
      <c r="H64" s="107"/>
      <c r="I64" s="107"/>
      <c r="J64" s="108">
        <f>J464</f>
        <v>0</v>
      </c>
      <c r="L64" s="105"/>
    </row>
    <row r="65" spans="2:12" s="8" customFormat="1" ht="24.95" customHeight="1">
      <c r="B65" s="101"/>
      <c r="D65" s="102" t="s">
        <v>175</v>
      </c>
      <c r="E65" s="103"/>
      <c r="F65" s="103"/>
      <c r="G65" s="103"/>
      <c r="H65" s="103"/>
      <c r="I65" s="103"/>
      <c r="J65" s="104">
        <f>J468</f>
        <v>0</v>
      </c>
      <c r="L65" s="101"/>
    </row>
    <row r="66" spans="2:12" s="9" customFormat="1" ht="19.9" customHeight="1">
      <c r="B66" s="105"/>
      <c r="D66" s="106" t="s">
        <v>723</v>
      </c>
      <c r="E66" s="107"/>
      <c r="F66" s="107"/>
      <c r="G66" s="107"/>
      <c r="H66" s="107"/>
      <c r="I66" s="107"/>
      <c r="J66" s="108">
        <f>J469</f>
        <v>0</v>
      </c>
      <c r="L66" s="105"/>
    </row>
    <row r="67" spans="2:12" s="9" customFormat="1" ht="19.9" customHeight="1">
      <c r="B67" s="105"/>
      <c r="D67" s="106" t="s">
        <v>724</v>
      </c>
      <c r="E67" s="107"/>
      <c r="F67" s="107"/>
      <c r="G67" s="107"/>
      <c r="H67" s="107"/>
      <c r="I67" s="107"/>
      <c r="J67" s="108">
        <f>J502</f>
        <v>0</v>
      </c>
      <c r="L67" s="105"/>
    </row>
    <row r="68" spans="2:12" s="1" customFormat="1" ht="21.75" customHeight="1">
      <c r="B68" s="33"/>
      <c r="L68" s="33"/>
    </row>
    <row r="69" spans="2:12" s="1" customFormat="1" ht="6.95" customHeight="1">
      <c r="B69" s="42"/>
      <c r="C69" s="43"/>
      <c r="D69" s="43"/>
      <c r="E69" s="43"/>
      <c r="F69" s="43"/>
      <c r="G69" s="43"/>
      <c r="H69" s="43"/>
      <c r="I69" s="43"/>
      <c r="J69" s="43"/>
      <c r="K69" s="43"/>
      <c r="L69" s="33"/>
    </row>
    <row r="73" spans="2:12" s="1" customFormat="1" ht="6.95" customHeight="1">
      <c r="B73" s="44"/>
      <c r="C73" s="45"/>
      <c r="D73" s="45"/>
      <c r="E73" s="45"/>
      <c r="F73" s="45"/>
      <c r="G73" s="45"/>
      <c r="H73" s="45"/>
      <c r="I73" s="45"/>
      <c r="J73" s="45"/>
      <c r="K73" s="45"/>
      <c r="L73" s="33"/>
    </row>
    <row r="74" spans="2:12" s="1" customFormat="1" ht="24.95" customHeight="1">
      <c r="B74" s="33"/>
      <c r="C74" s="22" t="s">
        <v>177</v>
      </c>
      <c r="L74" s="33"/>
    </row>
    <row r="75" spans="2:12" s="1" customFormat="1" ht="6.95" customHeight="1">
      <c r="B75" s="33"/>
      <c r="L75" s="33"/>
    </row>
    <row r="76" spans="2:12" s="1" customFormat="1" ht="12" customHeight="1">
      <c r="B76" s="33"/>
      <c r="C76" s="28" t="s">
        <v>16</v>
      </c>
      <c r="L76" s="33"/>
    </row>
    <row r="77" spans="2:12" s="1" customFormat="1" ht="16.5" customHeight="1">
      <c r="B77" s="33"/>
      <c r="E77" s="317" t="str">
        <f>E7</f>
        <v>Hospodaření  se  srážkovou  vodou  z budovy  Přírodovědecké  fakulty  UP  v Olomouci</v>
      </c>
      <c r="F77" s="318"/>
      <c r="G77" s="318"/>
      <c r="H77" s="318"/>
      <c r="L77" s="33"/>
    </row>
    <row r="78" spans="2:12" s="1" customFormat="1" ht="12" customHeight="1">
      <c r="B78" s="33"/>
      <c r="C78" s="28" t="s">
        <v>139</v>
      </c>
      <c r="L78" s="33"/>
    </row>
    <row r="79" spans="2:12" s="1" customFormat="1" ht="16.5" customHeight="1">
      <c r="B79" s="33"/>
      <c r="E79" s="300" t="str">
        <f>E9</f>
        <v>SO 02 - Vsakovací nádrž v ploše 482 m2</v>
      </c>
      <c r="F79" s="316"/>
      <c r="G79" s="316"/>
      <c r="H79" s="316"/>
      <c r="L79" s="33"/>
    </row>
    <row r="80" spans="2:12" s="1" customFormat="1" ht="6.95" customHeight="1">
      <c r="B80" s="33"/>
      <c r="L80" s="33"/>
    </row>
    <row r="81" spans="2:12" s="1" customFormat="1" ht="12" customHeight="1">
      <c r="B81" s="33"/>
      <c r="C81" s="28" t="s">
        <v>21</v>
      </c>
      <c r="F81" s="26" t="str">
        <f>F12</f>
        <v>Olomouc – město</v>
      </c>
      <c r="I81" s="28" t="s">
        <v>23</v>
      </c>
      <c r="J81" s="50" t="str">
        <f>IF(J12="","",J12)</f>
        <v>4. 9. 2023</v>
      </c>
      <c r="L81" s="33"/>
    </row>
    <row r="82" spans="2:12" s="1" customFormat="1" ht="6.95" customHeight="1">
      <c r="B82" s="33"/>
      <c r="L82" s="33"/>
    </row>
    <row r="83" spans="2:12" s="1" customFormat="1" ht="15.2" customHeight="1">
      <c r="B83" s="33"/>
      <c r="C83" s="28" t="s">
        <v>25</v>
      </c>
      <c r="F83" s="26" t="str">
        <f>E15</f>
        <v>Univerzita Palackého v Olomouci,Přírodovědecká fa.</v>
      </c>
      <c r="I83" s="28" t="s">
        <v>33</v>
      </c>
      <c r="J83" s="31" t="str">
        <f>E21</f>
        <v>VHRoušar, s.r.o.</v>
      </c>
      <c r="L83" s="33"/>
    </row>
    <row r="84" spans="2:12" s="1" customFormat="1" ht="15.2" customHeight="1">
      <c r="B84" s="33"/>
      <c r="C84" s="28" t="s">
        <v>31</v>
      </c>
      <c r="F84" s="26" t="str">
        <f>IF(E18="","",E18)</f>
        <v>Vyplň údaj</v>
      </c>
      <c r="I84" s="28" t="s">
        <v>38</v>
      </c>
      <c r="J84" s="31" t="str">
        <f>E24</f>
        <v xml:space="preserve"> </v>
      </c>
      <c r="L84" s="33"/>
    </row>
    <row r="85" spans="2:12" s="1" customFormat="1" ht="10.35" customHeight="1">
      <c r="B85" s="33"/>
      <c r="L85" s="33"/>
    </row>
    <row r="86" spans="2:20" s="10" customFormat="1" ht="29.25" customHeight="1">
      <c r="B86" s="109"/>
      <c r="C86" s="110" t="s">
        <v>178</v>
      </c>
      <c r="D86" s="111" t="s">
        <v>61</v>
      </c>
      <c r="E86" s="111" t="s">
        <v>57</v>
      </c>
      <c r="F86" s="111" t="s">
        <v>58</v>
      </c>
      <c r="G86" s="111" t="s">
        <v>179</v>
      </c>
      <c r="H86" s="111" t="s">
        <v>180</v>
      </c>
      <c r="I86" s="111" t="s">
        <v>181</v>
      </c>
      <c r="J86" s="111" t="s">
        <v>168</v>
      </c>
      <c r="K86" s="112" t="s">
        <v>182</v>
      </c>
      <c r="L86" s="109"/>
      <c r="M86" s="57" t="s">
        <v>19</v>
      </c>
      <c r="N86" s="58" t="s">
        <v>46</v>
      </c>
      <c r="O86" s="58" t="s">
        <v>183</v>
      </c>
      <c r="P86" s="58" t="s">
        <v>184</v>
      </c>
      <c r="Q86" s="58" t="s">
        <v>185</v>
      </c>
      <c r="R86" s="58" t="s">
        <v>186</v>
      </c>
      <c r="S86" s="58" t="s">
        <v>187</v>
      </c>
      <c r="T86" s="59" t="s">
        <v>188</v>
      </c>
    </row>
    <row r="87" spans="2:63" s="1" customFormat="1" ht="22.9" customHeight="1">
      <c r="B87" s="33"/>
      <c r="C87" s="62" t="s">
        <v>189</v>
      </c>
      <c r="J87" s="113">
        <f>BK87</f>
        <v>0</v>
      </c>
      <c r="L87" s="33"/>
      <c r="M87" s="60"/>
      <c r="N87" s="51"/>
      <c r="O87" s="51"/>
      <c r="P87" s="114">
        <f>P88+P468</f>
        <v>0</v>
      </c>
      <c r="Q87" s="51"/>
      <c r="R87" s="114">
        <f>R88+R468</f>
        <v>59.61013901999999</v>
      </c>
      <c r="S87" s="51"/>
      <c r="T87" s="115">
        <f>T88+T468</f>
        <v>0</v>
      </c>
      <c r="AT87" s="18" t="s">
        <v>75</v>
      </c>
      <c r="AU87" s="18" t="s">
        <v>169</v>
      </c>
      <c r="BK87" s="116">
        <f>BK88+BK468</f>
        <v>0</v>
      </c>
    </row>
    <row r="88" spans="2:63" s="11" customFormat="1" ht="25.9" customHeight="1">
      <c r="B88" s="117"/>
      <c r="D88" s="118" t="s">
        <v>75</v>
      </c>
      <c r="E88" s="119" t="s">
        <v>190</v>
      </c>
      <c r="F88" s="119" t="s">
        <v>191</v>
      </c>
      <c r="I88" s="120"/>
      <c r="J88" s="121">
        <f>BK88</f>
        <v>0</v>
      </c>
      <c r="L88" s="117"/>
      <c r="M88" s="122"/>
      <c r="P88" s="123">
        <f>P89+P294+P357+P464</f>
        <v>0</v>
      </c>
      <c r="R88" s="123">
        <f>R89+R294+R357+R464</f>
        <v>14.334794519999999</v>
      </c>
      <c r="T88" s="124">
        <f>T89+T294+T357+T464</f>
        <v>0</v>
      </c>
      <c r="AR88" s="118" t="s">
        <v>84</v>
      </c>
      <c r="AT88" s="125" t="s">
        <v>75</v>
      </c>
      <c r="AU88" s="125" t="s">
        <v>76</v>
      </c>
      <c r="AY88" s="118" t="s">
        <v>192</v>
      </c>
      <c r="BK88" s="126">
        <f>BK89+BK294+BK357+BK464</f>
        <v>0</v>
      </c>
    </row>
    <row r="89" spans="2:63" s="11" customFormat="1" ht="22.9" customHeight="1">
      <c r="B89" s="117"/>
      <c r="D89" s="118" t="s">
        <v>75</v>
      </c>
      <c r="E89" s="127" t="s">
        <v>84</v>
      </c>
      <c r="F89" s="127" t="s">
        <v>193</v>
      </c>
      <c r="I89" s="120"/>
      <c r="J89" s="128">
        <f>BK89</f>
        <v>0</v>
      </c>
      <c r="L89" s="117"/>
      <c r="M89" s="122"/>
      <c r="P89" s="123">
        <f>SUM(P90:P293)</f>
        <v>0</v>
      </c>
      <c r="R89" s="123">
        <f>SUM(R90:R293)</f>
        <v>0.282151</v>
      </c>
      <c r="T89" s="124">
        <f>SUM(T90:T293)</f>
        <v>0</v>
      </c>
      <c r="AR89" s="118" t="s">
        <v>84</v>
      </c>
      <c r="AT89" s="125" t="s">
        <v>75</v>
      </c>
      <c r="AU89" s="125" t="s">
        <v>84</v>
      </c>
      <c r="AY89" s="118" t="s">
        <v>192</v>
      </c>
      <c r="BK89" s="126">
        <f>SUM(BK90:BK293)</f>
        <v>0</v>
      </c>
    </row>
    <row r="90" spans="2:65" s="1" customFormat="1" ht="16.5" customHeight="1">
      <c r="B90" s="33"/>
      <c r="C90" s="129" t="s">
        <v>84</v>
      </c>
      <c r="D90" s="129" t="s">
        <v>194</v>
      </c>
      <c r="E90" s="130" t="s">
        <v>725</v>
      </c>
      <c r="F90" s="131" t="s">
        <v>726</v>
      </c>
      <c r="G90" s="132" t="s">
        <v>123</v>
      </c>
      <c r="H90" s="133">
        <v>728.7</v>
      </c>
      <c r="I90" s="134"/>
      <c r="J90" s="135">
        <f>ROUND(I90*H90,2)</f>
        <v>0</v>
      </c>
      <c r="K90" s="131" t="s">
        <v>197</v>
      </c>
      <c r="L90" s="33"/>
      <c r="M90" s="136" t="s">
        <v>19</v>
      </c>
      <c r="N90" s="137" t="s">
        <v>47</v>
      </c>
      <c r="P90" s="138">
        <f>O90*H90</f>
        <v>0</v>
      </c>
      <c r="Q90" s="138">
        <v>0</v>
      </c>
      <c r="R90" s="138">
        <f>Q90*H90</f>
        <v>0</v>
      </c>
      <c r="S90" s="138">
        <v>0</v>
      </c>
      <c r="T90" s="139">
        <f>S90*H90</f>
        <v>0</v>
      </c>
      <c r="AR90" s="140" t="s">
        <v>124</v>
      </c>
      <c r="AT90" s="140" t="s">
        <v>194</v>
      </c>
      <c r="AU90" s="140" t="s">
        <v>86</v>
      </c>
      <c r="AY90" s="18" t="s">
        <v>192</v>
      </c>
      <c r="BE90" s="141">
        <f>IF(N90="základní",J90,0)</f>
        <v>0</v>
      </c>
      <c r="BF90" s="141">
        <f>IF(N90="snížená",J90,0)</f>
        <v>0</v>
      </c>
      <c r="BG90" s="141">
        <f>IF(N90="zákl. přenesená",J90,0)</f>
        <v>0</v>
      </c>
      <c r="BH90" s="141">
        <f>IF(N90="sníž. přenesená",J90,0)</f>
        <v>0</v>
      </c>
      <c r="BI90" s="141">
        <f>IF(N90="nulová",J90,0)</f>
        <v>0</v>
      </c>
      <c r="BJ90" s="18" t="s">
        <v>84</v>
      </c>
      <c r="BK90" s="141">
        <f>ROUND(I90*H90,2)</f>
        <v>0</v>
      </c>
      <c r="BL90" s="18" t="s">
        <v>124</v>
      </c>
      <c r="BM90" s="140" t="s">
        <v>727</v>
      </c>
    </row>
    <row r="91" spans="2:47" s="1" customFormat="1" ht="12">
      <c r="B91" s="33"/>
      <c r="D91" s="142" t="s">
        <v>199</v>
      </c>
      <c r="F91" s="143" t="s">
        <v>728</v>
      </c>
      <c r="I91" s="144"/>
      <c r="L91" s="33"/>
      <c r="M91" s="145"/>
      <c r="T91" s="54"/>
      <c r="AT91" s="18" t="s">
        <v>199</v>
      </c>
      <c r="AU91" s="18" t="s">
        <v>86</v>
      </c>
    </row>
    <row r="92" spans="2:47" s="1" customFormat="1" ht="12">
      <c r="B92" s="33"/>
      <c r="D92" s="146" t="s">
        <v>201</v>
      </c>
      <c r="F92" s="147" t="s">
        <v>729</v>
      </c>
      <c r="I92" s="144"/>
      <c r="L92" s="33"/>
      <c r="M92" s="145"/>
      <c r="T92" s="54"/>
      <c r="AT92" s="18" t="s">
        <v>201</v>
      </c>
      <c r="AU92" s="18" t="s">
        <v>86</v>
      </c>
    </row>
    <row r="93" spans="2:51" s="12" customFormat="1" ht="12">
      <c r="B93" s="148"/>
      <c r="D93" s="142" t="s">
        <v>203</v>
      </c>
      <c r="E93" s="149" t="s">
        <v>19</v>
      </c>
      <c r="F93" s="150" t="s">
        <v>730</v>
      </c>
      <c r="H93" s="151">
        <v>728.7</v>
      </c>
      <c r="I93" s="152"/>
      <c r="L93" s="148"/>
      <c r="M93" s="153"/>
      <c r="T93" s="154"/>
      <c r="AT93" s="149" t="s">
        <v>203</v>
      </c>
      <c r="AU93" s="149" t="s">
        <v>86</v>
      </c>
      <c r="AV93" s="12" t="s">
        <v>86</v>
      </c>
      <c r="AW93" s="12" t="s">
        <v>37</v>
      </c>
      <c r="AX93" s="12" t="s">
        <v>76</v>
      </c>
      <c r="AY93" s="149" t="s">
        <v>192</v>
      </c>
    </row>
    <row r="94" spans="2:51" s="13" customFormat="1" ht="12">
      <c r="B94" s="155"/>
      <c r="D94" s="142" t="s">
        <v>203</v>
      </c>
      <c r="E94" s="156" t="s">
        <v>205</v>
      </c>
      <c r="F94" s="157" t="s">
        <v>206</v>
      </c>
      <c r="H94" s="158">
        <v>728.7</v>
      </c>
      <c r="I94" s="159"/>
      <c r="L94" s="155"/>
      <c r="M94" s="160"/>
      <c r="T94" s="161"/>
      <c r="AT94" s="156" t="s">
        <v>203</v>
      </c>
      <c r="AU94" s="156" t="s">
        <v>86</v>
      </c>
      <c r="AV94" s="13" t="s">
        <v>124</v>
      </c>
      <c r="AW94" s="13" t="s">
        <v>37</v>
      </c>
      <c r="AX94" s="13" t="s">
        <v>84</v>
      </c>
      <c r="AY94" s="156" t="s">
        <v>192</v>
      </c>
    </row>
    <row r="95" spans="2:65" s="1" customFormat="1" ht="16.5" customHeight="1">
      <c r="B95" s="33"/>
      <c r="C95" s="129" t="s">
        <v>86</v>
      </c>
      <c r="D95" s="129" t="s">
        <v>194</v>
      </c>
      <c r="E95" s="130" t="s">
        <v>207</v>
      </c>
      <c r="F95" s="131" t="s">
        <v>208</v>
      </c>
      <c r="G95" s="132" t="s">
        <v>128</v>
      </c>
      <c r="H95" s="133">
        <v>772.56</v>
      </c>
      <c r="I95" s="134"/>
      <c r="J95" s="135">
        <f>ROUND(I95*H95,2)</f>
        <v>0</v>
      </c>
      <c r="K95" s="131" t="s">
        <v>197</v>
      </c>
      <c r="L95" s="33"/>
      <c r="M95" s="136" t="s">
        <v>19</v>
      </c>
      <c r="N95" s="137" t="s">
        <v>47</v>
      </c>
      <c r="P95" s="138">
        <f>O95*H95</f>
        <v>0</v>
      </c>
      <c r="Q95" s="138">
        <v>0</v>
      </c>
      <c r="R95" s="138">
        <f>Q95*H95</f>
        <v>0</v>
      </c>
      <c r="S95" s="138">
        <v>0</v>
      </c>
      <c r="T95" s="139">
        <f>S95*H95</f>
        <v>0</v>
      </c>
      <c r="AR95" s="140" t="s">
        <v>124</v>
      </c>
      <c r="AT95" s="140" t="s">
        <v>194</v>
      </c>
      <c r="AU95" s="140" t="s">
        <v>86</v>
      </c>
      <c r="AY95" s="18" t="s">
        <v>192</v>
      </c>
      <c r="BE95" s="141">
        <f>IF(N95="základní",J95,0)</f>
        <v>0</v>
      </c>
      <c r="BF95" s="141">
        <f>IF(N95="snížená",J95,0)</f>
        <v>0</v>
      </c>
      <c r="BG95" s="141">
        <f>IF(N95="zákl. přenesená",J95,0)</f>
        <v>0</v>
      </c>
      <c r="BH95" s="141">
        <f>IF(N95="sníž. přenesená",J95,0)</f>
        <v>0</v>
      </c>
      <c r="BI95" s="141">
        <f>IF(N95="nulová",J95,0)</f>
        <v>0</v>
      </c>
      <c r="BJ95" s="18" t="s">
        <v>84</v>
      </c>
      <c r="BK95" s="141">
        <f>ROUND(I95*H95,2)</f>
        <v>0</v>
      </c>
      <c r="BL95" s="18" t="s">
        <v>124</v>
      </c>
      <c r="BM95" s="140" t="s">
        <v>731</v>
      </c>
    </row>
    <row r="96" spans="2:47" s="1" customFormat="1" ht="19.5">
      <c r="B96" s="33"/>
      <c r="D96" s="142" t="s">
        <v>199</v>
      </c>
      <c r="F96" s="143" t="s">
        <v>210</v>
      </c>
      <c r="I96" s="144"/>
      <c r="L96" s="33"/>
      <c r="M96" s="145"/>
      <c r="T96" s="54"/>
      <c r="AT96" s="18" t="s">
        <v>199</v>
      </c>
      <c r="AU96" s="18" t="s">
        <v>86</v>
      </c>
    </row>
    <row r="97" spans="2:47" s="1" customFormat="1" ht="12">
      <c r="B97" s="33"/>
      <c r="D97" s="146" t="s">
        <v>201</v>
      </c>
      <c r="F97" s="147" t="s">
        <v>211</v>
      </c>
      <c r="I97" s="144"/>
      <c r="L97" s="33"/>
      <c r="M97" s="145"/>
      <c r="T97" s="54"/>
      <c r="AT97" s="18" t="s">
        <v>201</v>
      </c>
      <c r="AU97" s="18" t="s">
        <v>86</v>
      </c>
    </row>
    <row r="98" spans="2:51" s="14" customFormat="1" ht="12">
      <c r="B98" s="162"/>
      <c r="D98" s="142" t="s">
        <v>203</v>
      </c>
      <c r="E98" s="163" t="s">
        <v>19</v>
      </c>
      <c r="F98" s="164" t="s">
        <v>732</v>
      </c>
      <c r="H98" s="163" t="s">
        <v>19</v>
      </c>
      <c r="I98" s="165"/>
      <c r="L98" s="162"/>
      <c r="M98" s="166"/>
      <c r="T98" s="167"/>
      <c r="AT98" s="163" t="s">
        <v>203</v>
      </c>
      <c r="AU98" s="163" t="s">
        <v>86</v>
      </c>
      <c r="AV98" s="14" t="s">
        <v>84</v>
      </c>
      <c r="AW98" s="14" t="s">
        <v>37</v>
      </c>
      <c r="AX98" s="14" t="s">
        <v>76</v>
      </c>
      <c r="AY98" s="163" t="s">
        <v>192</v>
      </c>
    </row>
    <row r="99" spans="2:51" s="12" customFormat="1" ht="12">
      <c r="B99" s="148"/>
      <c r="D99" s="142" t="s">
        <v>203</v>
      </c>
      <c r="E99" s="149" t="s">
        <v>19</v>
      </c>
      <c r="F99" s="150" t="s">
        <v>733</v>
      </c>
      <c r="H99" s="151">
        <v>772.56</v>
      </c>
      <c r="I99" s="152"/>
      <c r="L99" s="148"/>
      <c r="M99" s="153"/>
      <c r="T99" s="154"/>
      <c r="AT99" s="149" t="s">
        <v>203</v>
      </c>
      <c r="AU99" s="149" t="s">
        <v>86</v>
      </c>
      <c r="AV99" s="12" t="s">
        <v>86</v>
      </c>
      <c r="AW99" s="12" t="s">
        <v>37</v>
      </c>
      <c r="AX99" s="12" t="s">
        <v>76</v>
      </c>
      <c r="AY99" s="149" t="s">
        <v>192</v>
      </c>
    </row>
    <row r="100" spans="2:51" s="13" customFormat="1" ht="12">
      <c r="B100" s="155"/>
      <c r="D100" s="142" t="s">
        <v>203</v>
      </c>
      <c r="E100" s="156" t="s">
        <v>126</v>
      </c>
      <c r="F100" s="157" t="s">
        <v>206</v>
      </c>
      <c r="H100" s="158">
        <v>772.56</v>
      </c>
      <c r="I100" s="159"/>
      <c r="L100" s="155"/>
      <c r="M100" s="160"/>
      <c r="T100" s="161"/>
      <c r="AT100" s="156" t="s">
        <v>203</v>
      </c>
      <c r="AU100" s="156" t="s">
        <v>86</v>
      </c>
      <c r="AV100" s="13" t="s">
        <v>124</v>
      </c>
      <c r="AW100" s="13" t="s">
        <v>37</v>
      </c>
      <c r="AX100" s="13" t="s">
        <v>84</v>
      </c>
      <c r="AY100" s="156" t="s">
        <v>192</v>
      </c>
    </row>
    <row r="101" spans="2:65" s="1" customFormat="1" ht="21.75" customHeight="1">
      <c r="B101" s="33"/>
      <c r="C101" s="129" t="s">
        <v>214</v>
      </c>
      <c r="D101" s="129" t="s">
        <v>194</v>
      </c>
      <c r="E101" s="130" t="s">
        <v>215</v>
      </c>
      <c r="F101" s="131" t="s">
        <v>216</v>
      </c>
      <c r="G101" s="132" t="s">
        <v>128</v>
      </c>
      <c r="H101" s="133">
        <v>2.024</v>
      </c>
      <c r="I101" s="134"/>
      <c r="J101" s="135">
        <f>ROUND(I101*H101,2)</f>
        <v>0</v>
      </c>
      <c r="K101" s="131" t="s">
        <v>197</v>
      </c>
      <c r="L101" s="33"/>
      <c r="M101" s="136" t="s">
        <v>19</v>
      </c>
      <c r="N101" s="137" t="s">
        <v>47</v>
      </c>
      <c r="P101" s="138">
        <f>O101*H101</f>
        <v>0</v>
      </c>
      <c r="Q101" s="138">
        <v>0</v>
      </c>
      <c r="R101" s="138">
        <f>Q101*H101</f>
        <v>0</v>
      </c>
      <c r="S101" s="138">
        <v>0</v>
      </c>
      <c r="T101" s="139">
        <f>S101*H101</f>
        <v>0</v>
      </c>
      <c r="AR101" s="140" t="s">
        <v>124</v>
      </c>
      <c r="AT101" s="140" t="s">
        <v>194</v>
      </c>
      <c r="AU101" s="140" t="s">
        <v>86</v>
      </c>
      <c r="AY101" s="18" t="s">
        <v>192</v>
      </c>
      <c r="BE101" s="141">
        <f>IF(N101="základní",J101,0)</f>
        <v>0</v>
      </c>
      <c r="BF101" s="141">
        <f>IF(N101="snížená",J101,0)</f>
        <v>0</v>
      </c>
      <c r="BG101" s="141">
        <f>IF(N101="zákl. přenesená",J101,0)</f>
        <v>0</v>
      </c>
      <c r="BH101" s="141">
        <f>IF(N101="sníž. přenesená",J101,0)</f>
        <v>0</v>
      </c>
      <c r="BI101" s="141">
        <f>IF(N101="nulová",J101,0)</f>
        <v>0</v>
      </c>
      <c r="BJ101" s="18" t="s">
        <v>84</v>
      </c>
      <c r="BK101" s="141">
        <f>ROUND(I101*H101,2)</f>
        <v>0</v>
      </c>
      <c r="BL101" s="18" t="s">
        <v>124</v>
      </c>
      <c r="BM101" s="140" t="s">
        <v>734</v>
      </c>
    </row>
    <row r="102" spans="2:47" s="1" customFormat="1" ht="19.5">
      <c r="B102" s="33"/>
      <c r="D102" s="142" t="s">
        <v>199</v>
      </c>
      <c r="F102" s="143" t="s">
        <v>218</v>
      </c>
      <c r="I102" s="144"/>
      <c r="L102" s="33"/>
      <c r="M102" s="145"/>
      <c r="T102" s="54"/>
      <c r="AT102" s="18" t="s">
        <v>199</v>
      </c>
      <c r="AU102" s="18" t="s">
        <v>86</v>
      </c>
    </row>
    <row r="103" spans="2:47" s="1" customFormat="1" ht="12">
      <c r="B103" s="33"/>
      <c r="D103" s="146" t="s">
        <v>201</v>
      </c>
      <c r="F103" s="147" t="s">
        <v>219</v>
      </c>
      <c r="I103" s="144"/>
      <c r="L103" s="33"/>
      <c r="M103" s="145"/>
      <c r="T103" s="54"/>
      <c r="AT103" s="18" t="s">
        <v>201</v>
      </c>
      <c r="AU103" s="18" t="s">
        <v>86</v>
      </c>
    </row>
    <row r="104" spans="2:51" s="14" customFormat="1" ht="12">
      <c r="B104" s="162"/>
      <c r="D104" s="142" t="s">
        <v>203</v>
      </c>
      <c r="E104" s="163" t="s">
        <v>19</v>
      </c>
      <c r="F104" s="164" t="s">
        <v>732</v>
      </c>
      <c r="H104" s="163" t="s">
        <v>19</v>
      </c>
      <c r="I104" s="165"/>
      <c r="L104" s="162"/>
      <c r="M104" s="166"/>
      <c r="T104" s="167"/>
      <c r="AT104" s="163" t="s">
        <v>203</v>
      </c>
      <c r="AU104" s="163" t="s">
        <v>86</v>
      </c>
      <c r="AV104" s="14" t="s">
        <v>84</v>
      </c>
      <c r="AW104" s="14" t="s">
        <v>37</v>
      </c>
      <c r="AX104" s="14" t="s">
        <v>76</v>
      </c>
      <c r="AY104" s="163" t="s">
        <v>192</v>
      </c>
    </row>
    <row r="105" spans="2:51" s="12" customFormat="1" ht="12">
      <c r="B105" s="148"/>
      <c r="D105" s="142" t="s">
        <v>203</v>
      </c>
      <c r="E105" s="149" t="s">
        <v>19</v>
      </c>
      <c r="F105" s="150" t="s">
        <v>735</v>
      </c>
      <c r="H105" s="151">
        <v>2.024</v>
      </c>
      <c r="I105" s="152"/>
      <c r="L105" s="148"/>
      <c r="M105" s="153"/>
      <c r="T105" s="154"/>
      <c r="AT105" s="149" t="s">
        <v>203</v>
      </c>
      <c r="AU105" s="149" t="s">
        <v>86</v>
      </c>
      <c r="AV105" s="12" t="s">
        <v>86</v>
      </c>
      <c r="AW105" s="12" t="s">
        <v>37</v>
      </c>
      <c r="AX105" s="12" t="s">
        <v>76</v>
      </c>
      <c r="AY105" s="149" t="s">
        <v>192</v>
      </c>
    </row>
    <row r="106" spans="2:51" s="13" customFormat="1" ht="12">
      <c r="B106" s="155"/>
      <c r="D106" s="142" t="s">
        <v>203</v>
      </c>
      <c r="E106" s="156" t="s">
        <v>157</v>
      </c>
      <c r="F106" s="157" t="s">
        <v>206</v>
      </c>
      <c r="H106" s="158">
        <v>2.024</v>
      </c>
      <c r="I106" s="159"/>
      <c r="L106" s="155"/>
      <c r="M106" s="160"/>
      <c r="T106" s="161"/>
      <c r="AT106" s="156" t="s">
        <v>203</v>
      </c>
      <c r="AU106" s="156" t="s">
        <v>86</v>
      </c>
      <c r="AV106" s="13" t="s">
        <v>124</v>
      </c>
      <c r="AW106" s="13" t="s">
        <v>37</v>
      </c>
      <c r="AX106" s="13" t="s">
        <v>84</v>
      </c>
      <c r="AY106" s="156" t="s">
        <v>192</v>
      </c>
    </row>
    <row r="107" spans="2:65" s="1" customFormat="1" ht="21.75" customHeight="1">
      <c r="B107" s="33"/>
      <c r="C107" s="129" t="s">
        <v>124</v>
      </c>
      <c r="D107" s="129" t="s">
        <v>194</v>
      </c>
      <c r="E107" s="130" t="s">
        <v>221</v>
      </c>
      <c r="F107" s="131" t="s">
        <v>222</v>
      </c>
      <c r="G107" s="132" t="s">
        <v>128</v>
      </c>
      <c r="H107" s="133">
        <v>21.915</v>
      </c>
      <c r="I107" s="134"/>
      <c r="J107" s="135">
        <f>ROUND(I107*H107,2)</f>
        <v>0</v>
      </c>
      <c r="K107" s="131" t="s">
        <v>197</v>
      </c>
      <c r="L107" s="33"/>
      <c r="M107" s="136" t="s">
        <v>19</v>
      </c>
      <c r="N107" s="137" t="s">
        <v>47</v>
      </c>
      <c r="P107" s="138">
        <f>O107*H107</f>
        <v>0</v>
      </c>
      <c r="Q107" s="138">
        <v>0</v>
      </c>
      <c r="R107" s="138">
        <f>Q107*H107</f>
        <v>0</v>
      </c>
      <c r="S107" s="138">
        <v>0</v>
      </c>
      <c r="T107" s="139">
        <f>S107*H107</f>
        <v>0</v>
      </c>
      <c r="AR107" s="140" t="s">
        <v>124</v>
      </c>
      <c r="AT107" s="140" t="s">
        <v>194</v>
      </c>
      <c r="AU107" s="140" t="s">
        <v>86</v>
      </c>
      <c r="AY107" s="18" t="s">
        <v>192</v>
      </c>
      <c r="BE107" s="141">
        <f>IF(N107="základní",J107,0)</f>
        <v>0</v>
      </c>
      <c r="BF107" s="141">
        <f>IF(N107="snížená",J107,0)</f>
        <v>0</v>
      </c>
      <c r="BG107" s="141">
        <f>IF(N107="zákl. přenesená",J107,0)</f>
        <v>0</v>
      </c>
      <c r="BH107" s="141">
        <f>IF(N107="sníž. přenesená",J107,0)</f>
        <v>0</v>
      </c>
      <c r="BI107" s="141">
        <f>IF(N107="nulová",J107,0)</f>
        <v>0</v>
      </c>
      <c r="BJ107" s="18" t="s">
        <v>84</v>
      </c>
      <c r="BK107" s="141">
        <f>ROUND(I107*H107,2)</f>
        <v>0</v>
      </c>
      <c r="BL107" s="18" t="s">
        <v>124</v>
      </c>
      <c r="BM107" s="140" t="s">
        <v>736</v>
      </c>
    </row>
    <row r="108" spans="2:47" s="1" customFormat="1" ht="19.5">
      <c r="B108" s="33"/>
      <c r="D108" s="142" t="s">
        <v>199</v>
      </c>
      <c r="F108" s="143" t="s">
        <v>224</v>
      </c>
      <c r="I108" s="144"/>
      <c r="L108" s="33"/>
      <c r="M108" s="145"/>
      <c r="T108" s="54"/>
      <c r="AT108" s="18" t="s">
        <v>199</v>
      </c>
      <c r="AU108" s="18" t="s">
        <v>86</v>
      </c>
    </row>
    <row r="109" spans="2:47" s="1" customFormat="1" ht="12">
      <c r="B109" s="33"/>
      <c r="D109" s="146" t="s">
        <v>201</v>
      </c>
      <c r="F109" s="147" t="s">
        <v>225</v>
      </c>
      <c r="I109" s="144"/>
      <c r="L109" s="33"/>
      <c r="M109" s="145"/>
      <c r="T109" s="54"/>
      <c r="AT109" s="18" t="s">
        <v>201</v>
      </c>
      <c r="AU109" s="18" t="s">
        <v>86</v>
      </c>
    </row>
    <row r="110" spans="2:51" s="14" customFormat="1" ht="12">
      <c r="B110" s="162"/>
      <c r="D110" s="142" t="s">
        <v>203</v>
      </c>
      <c r="E110" s="163" t="s">
        <v>19</v>
      </c>
      <c r="F110" s="164" t="s">
        <v>732</v>
      </c>
      <c r="H110" s="163" t="s">
        <v>19</v>
      </c>
      <c r="I110" s="165"/>
      <c r="L110" s="162"/>
      <c r="M110" s="166"/>
      <c r="T110" s="167"/>
      <c r="AT110" s="163" t="s">
        <v>203</v>
      </c>
      <c r="AU110" s="163" t="s">
        <v>86</v>
      </c>
      <c r="AV110" s="14" t="s">
        <v>84</v>
      </c>
      <c r="AW110" s="14" t="s">
        <v>37</v>
      </c>
      <c r="AX110" s="14" t="s">
        <v>76</v>
      </c>
      <c r="AY110" s="163" t="s">
        <v>192</v>
      </c>
    </row>
    <row r="111" spans="2:51" s="12" customFormat="1" ht="12">
      <c r="B111" s="148"/>
      <c r="D111" s="142" t="s">
        <v>203</v>
      </c>
      <c r="E111" s="149" t="s">
        <v>19</v>
      </c>
      <c r="F111" s="150" t="s">
        <v>737</v>
      </c>
      <c r="H111" s="151">
        <v>21.915</v>
      </c>
      <c r="I111" s="152"/>
      <c r="L111" s="148"/>
      <c r="M111" s="153"/>
      <c r="T111" s="154"/>
      <c r="AT111" s="149" t="s">
        <v>203</v>
      </c>
      <c r="AU111" s="149" t="s">
        <v>86</v>
      </c>
      <c r="AV111" s="12" t="s">
        <v>86</v>
      </c>
      <c r="AW111" s="12" t="s">
        <v>37</v>
      </c>
      <c r="AX111" s="12" t="s">
        <v>76</v>
      </c>
      <c r="AY111" s="149" t="s">
        <v>192</v>
      </c>
    </row>
    <row r="112" spans="2:51" s="13" customFormat="1" ht="12">
      <c r="B112" s="155"/>
      <c r="D112" s="142" t="s">
        <v>203</v>
      </c>
      <c r="E112" s="156" t="s">
        <v>154</v>
      </c>
      <c r="F112" s="157" t="s">
        <v>206</v>
      </c>
      <c r="H112" s="158">
        <v>21.915</v>
      </c>
      <c r="I112" s="159"/>
      <c r="L112" s="155"/>
      <c r="M112" s="160"/>
      <c r="T112" s="161"/>
      <c r="AT112" s="156" t="s">
        <v>203</v>
      </c>
      <c r="AU112" s="156" t="s">
        <v>86</v>
      </c>
      <c r="AV112" s="13" t="s">
        <v>124</v>
      </c>
      <c r="AW112" s="13" t="s">
        <v>37</v>
      </c>
      <c r="AX112" s="13" t="s">
        <v>84</v>
      </c>
      <c r="AY112" s="156" t="s">
        <v>192</v>
      </c>
    </row>
    <row r="113" spans="2:65" s="1" customFormat="1" ht="21.75" customHeight="1">
      <c r="B113" s="33"/>
      <c r="C113" s="129" t="s">
        <v>227</v>
      </c>
      <c r="D113" s="129" t="s">
        <v>194</v>
      </c>
      <c r="E113" s="130" t="s">
        <v>228</v>
      </c>
      <c r="F113" s="131" t="s">
        <v>229</v>
      </c>
      <c r="G113" s="132" t="s">
        <v>128</v>
      </c>
      <c r="H113" s="133">
        <v>35.298</v>
      </c>
      <c r="I113" s="134"/>
      <c r="J113" s="135">
        <f>ROUND(I113*H113,2)</f>
        <v>0</v>
      </c>
      <c r="K113" s="131" t="s">
        <v>197</v>
      </c>
      <c r="L113" s="33"/>
      <c r="M113" s="136" t="s">
        <v>19</v>
      </c>
      <c r="N113" s="137" t="s">
        <v>47</v>
      </c>
      <c r="P113" s="138">
        <f>O113*H113</f>
        <v>0</v>
      </c>
      <c r="Q113" s="138">
        <v>0</v>
      </c>
      <c r="R113" s="138">
        <f>Q113*H113</f>
        <v>0</v>
      </c>
      <c r="S113" s="138">
        <v>0</v>
      </c>
      <c r="T113" s="139">
        <f>S113*H113</f>
        <v>0</v>
      </c>
      <c r="AR113" s="140" t="s">
        <v>124</v>
      </c>
      <c r="AT113" s="140" t="s">
        <v>194</v>
      </c>
      <c r="AU113" s="140" t="s">
        <v>86</v>
      </c>
      <c r="AY113" s="18" t="s">
        <v>192</v>
      </c>
      <c r="BE113" s="141">
        <f>IF(N113="základní",J113,0)</f>
        <v>0</v>
      </c>
      <c r="BF113" s="141">
        <f>IF(N113="snížená",J113,0)</f>
        <v>0</v>
      </c>
      <c r="BG113" s="141">
        <f>IF(N113="zákl. přenesená",J113,0)</f>
        <v>0</v>
      </c>
      <c r="BH113" s="141">
        <f>IF(N113="sníž. přenesená",J113,0)</f>
        <v>0</v>
      </c>
      <c r="BI113" s="141">
        <f>IF(N113="nulová",J113,0)</f>
        <v>0</v>
      </c>
      <c r="BJ113" s="18" t="s">
        <v>84</v>
      </c>
      <c r="BK113" s="141">
        <f>ROUND(I113*H113,2)</f>
        <v>0</v>
      </c>
      <c r="BL113" s="18" t="s">
        <v>124</v>
      </c>
      <c r="BM113" s="140" t="s">
        <v>738</v>
      </c>
    </row>
    <row r="114" spans="2:47" s="1" customFormat="1" ht="19.5">
      <c r="B114" s="33"/>
      <c r="D114" s="142" t="s">
        <v>199</v>
      </c>
      <c r="F114" s="143" t="s">
        <v>231</v>
      </c>
      <c r="I114" s="144"/>
      <c r="L114" s="33"/>
      <c r="M114" s="145"/>
      <c r="T114" s="54"/>
      <c r="AT114" s="18" t="s">
        <v>199</v>
      </c>
      <c r="AU114" s="18" t="s">
        <v>86</v>
      </c>
    </row>
    <row r="115" spans="2:47" s="1" customFormat="1" ht="12">
      <c r="B115" s="33"/>
      <c r="D115" s="146" t="s">
        <v>201</v>
      </c>
      <c r="F115" s="147" t="s">
        <v>232</v>
      </c>
      <c r="I115" s="144"/>
      <c r="L115" s="33"/>
      <c r="M115" s="145"/>
      <c r="T115" s="54"/>
      <c r="AT115" s="18" t="s">
        <v>201</v>
      </c>
      <c r="AU115" s="18" t="s">
        <v>86</v>
      </c>
    </row>
    <row r="116" spans="2:51" s="12" customFormat="1" ht="12">
      <c r="B116" s="148"/>
      <c r="D116" s="142" t="s">
        <v>203</v>
      </c>
      <c r="E116" s="149" t="s">
        <v>19</v>
      </c>
      <c r="F116" s="150" t="s">
        <v>233</v>
      </c>
      <c r="H116" s="151">
        <v>35.298</v>
      </c>
      <c r="I116" s="152"/>
      <c r="L116" s="148"/>
      <c r="M116" s="153"/>
      <c r="T116" s="154"/>
      <c r="AT116" s="149" t="s">
        <v>203</v>
      </c>
      <c r="AU116" s="149" t="s">
        <v>86</v>
      </c>
      <c r="AV116" s="12" t="s">
        <v>86</v>
      </c>
      <c r="AW116" s="12" t="s">
        <v>37</v>
      </c>
      <c r="AX116" s="12" t="s">
        <v>84</v>
      </c>
      <c r="AY116" s="149" t="s">
        <v>192</v>
      </c>
    </row>
    <row r="117" spans="2:65" s="1" customFormat="1" ht="21.75" customHeight="1">
      <c r="B117" s="33"/>
      <c r="C117" s="129" t="s">
        <v>234</v>
      </c>
      <c r="D117" s="129" t="s">
        <v>194</v>
      </c>
      <c r="E117" s="130" t="s">
        <v>235</v>
      </c>
      <c r="F117" s="131" t="s">
        <v>236</v>
      </c>
      <c r="G117" s="132" t="s">
        <v>128</v>
      </c>
      <c r="H117" s="133">
        <v>778.85</v>
      </c>
      <c r="I117" s="134"/>
      <c r="J117" s="135">
        <f>ROUND(I117*H117,2)</f>
        <v>0</v>
      </c>
      <c r="K117" s="131" t="s">
        <v>197</v>
      </c>
      <c r="L117" s="33"/>
      <c r="M117" s="136" t="s">
        <v>19</v>
      </c>
      <c r="N117" s="137" t="s">
        <v>47</v>
      </c>
      <c r="P117" s="138">
        <f>O117*H117</f>
        <v>0</v>
      </c>
      <c r="Q117" s="138">
        <v>0</v>
      </c>
      <c r="R117" s="138">
        <f>Q117*H117</f>
        <v>0</v>
      </c>
      <c r="S117" s="138">
        <v>0</v>
      </c>
      <c r="T117" s="139">
        <f>S117*H117</f>
        <v>0</v>
      </c>
      <c r="AR117" s="140" t="s">
        <v>124</v>
      </c>
      <c r="AT117" s="140" t="s">
        <v>194</v>
      </c>
      <c r="AU117" s="140" t="s">
        <v>86</v>
      </c>
      <c r="AY117" s="18" t="s">
        <v>192</v>
      </c>
      <c r="BE117" s="141">
        <f>IF(N117="základní",J117,0)</f>
        <v>0</v>
      </c>
      <c r="BF117" s="141">
        <f>IF(N117="snížená",J117,0)</f>
        <v>0</v>
      </c>
      <c r="BG117" s="141">
        <f>IF(N117="zákl. přenesená",J117,0)</f>
        <v>0</v>
      </c>
      <c r="BH117" s="141">
        <f>IF(N117="sníž. přenesená",J117,0)</f>
        <v>0</v>
      </c>
      <c r="BI117" s="141">
        <f>IF(N117="nulová",J117,0)</f>
        <v>0</v>
      </c>
      <c r="BJ117" s="18" t="s">
        <v>84</v>
      </c>
      <c r="BK117" s="141">
        <f>ROUND(I117*H117,2)</f>
        <v>0</v>
      </c>
      <c r="BL117" s="18" t="s">
        <v>124</v>
      </c>
      <c r="BM117" s="140" t="s">
        <v>739</v>
      </c>
    </row>
    <row r="118" spans="2:47" s="1" customFormat="1" ht="19.5">
      <c r="B118" s="33"/>
      <c r="D118" s="142" t="s">
        <v>199</v>
      </c>
      <c r="F118" s="143" t="s">
        <v>238</v>
      </c>
      <c r="I118" s="144"/>
      <c r="L118" s="33"/>
      <c r="M118" s="145"/>
      <c r="T118" s="54"/>
      <c r="AT118" s="18" t="s">
        <v>199</v>
      </c>
      <c r="AU118" s="18" t="s">
        <v>86</v>
      </c>
    </row>
    <row r="119" spans="2:47" s="1" customFormat="1" ht="12">
      <c r="B119" s="33"/>
      <c r="D119" s="146" t="s">
        <v>201</v>
      </c>
      <c r="F119" s="147" t="s">
        <v>239</v>
      </c>
      <c r="I119" s="144"/>
      <c r="L119" s="33"/>
      <c r="M119" s="145"/>
      <c r="T119" s="54"/>
      <c r="AT119" s="18" t="s">
        <v>201</v>
      </c>
      <c r="AU119" s="18" t="s">
        <v>86</v>
      </c>
    </row>
    <row r="120" spans="2:51" s="12" customFormat="1" ht="12">
      <c r="B120" s="148"/>
      <c r="D120" s="142" t="s">
        <v>203</v>
      </c>
      <c r="E120" s="149" t="s">
        <v>19</v>
      </c>
      <c r="F120" s="150" t="s">
        <v>126</v>
      </c>
      <c r="H120" s="151">
        <v>772.56</v>
      </c>
      <c r="I120" s="152"/>
      <c r="L120" s="148"/>
      <c r="M120" s="153"/>
      <c r="T120" s="154"/>
      <c r="AT120" s="149" t="s">
        <v>203</v>
      </c>
      <c r="AU120" s="149" t="s">
        <v>86</v>
      </c>
      <c r="AV120" s="12" t="s">
        <v>86</v>
      </c>
      <c r="AW120" s="12" t="s">
        <v>37</v>
      </c>
      <c r="AX120" s="12" t="s">
        <v>76</v>
      </c>
      <c r="AY120" s="149" t="s">
        <v>192</v>
      </c>
    </row>
    <row r="121" spans="2:51" s="12" customFormat="1" ht="12">
      <c r="B121" s="148"/>
      <c r="D121" s="142" t="s">
        <v>203</v>
      </c>
      <c r="E121" s="149" t="s">
        <v>19</v>
      </c>
      <c r="F121" s="150" t="s">
        <v>154</v>
      </c>
      <c r="H121" s="151">
        <v>21.915</v>
      </c>
      <c r="I121" s="152"/>
      <c r="L121" s="148"/>
      <c r="M121" s="153"/>
      <c r="T121" s="154"/>
      <c r="AT121" s="149" t="s">
        <v>203</v>
      </c>
      <c r="AU121" s="149" t="s">
        <v>86</v>
      </c>
      <c r="AV121" s="12" t="s">
        <v>86</v>
      </c>
      <c r="AW121" s="12" t="s">
        <v>37</v>
      </c>
      <c r="AX121" s="12" t="s">
        <v>76</v>
      </c>
      <c r="AY121" s="149" t="s">
        <v>192</v>
      </c>
    </row>
    <row r="122" spans="2:51" s="12" customFormat="1" ht="12">
      <c r="B122" s="148"/>
      <c r="D122" s="142" t="s">
        <v>203</v>
      </c>
      <c r="E122" s="149" t="s">
        <v>19</v>
      </c>
      <c r="F122" s="150" t="s">
        <v>157</v>
      </c>
      <c r="H122" s="151">
        <v>2.024</v>
      </c>
      <c r="I122" s="152"/>
      <c r="L122" s="148"/>
      <c r="M122" s="153"/>
      <c r="T122" s="154"/>
      <c r="AT122" s="149" t="s">
        <v>203</v>
      </c>
      <c r="AU122" s="149" t="s">
        <v>86</v>
      </c>
      <c r="AV122" s="12" t="s">
        <v>86</v>
      </c>
      <c r="AW122" s="12" t="s">
        <v>37</v>
      </c>
      <c r="AX122" s="12" t="s">
        <v>76</v>
      </c>
      <c r="AY122" s="149" t="s">
        <v>192</v>
      </c>
    </row>
    <row r="123" spans="2:51" s="12" customFormat="1" ht="12">
      <c r="B123" s="148"/>
      <c r="D123" s="142" t="s">
        <v>203</v>
      </c>
      <c r="E123" s="149" t="s">
        <v>19</v>
      </c>
      <c r="F123" s="150" t="s">
        <v>240</v>
      </c>
      <c r="H123" s="151">
        <v>-17.649</v>
      </c>
      <c r="I123" s="152"/>
      <c r="L123" s="148"/>
      <c r="M123" s="153"/>
      <c r="T123" s="154"/>
      <c r="AT123" s="149" t="s">
        <v>203</v>
      </c>
      <c r="AU123" s="149" t="s">
        <v>86</v>
      </c>
      <c r="AV123" s="12" t="s">
        <v>86</v>
      </c>
      <c r="AW123" s="12" t="s">
        <v>37</v>
      </c>
      <c r="AX123" s="12" t="s">
        <v>76</v>
      </c>
      <c r="AY123" s="149" t="s">
        <v>192</v>
      </c>
    </row>
    <row r="124" spans="2:51" s="13" customFormat="1" ht="12">
      <c r="B124" s="155"/>
      <c r="D124" s="142" t="s">
        <v>203</v>
      </c>
      <c r="E124" s="156" t="s">
        <v>133</v>
      </c>
      <c r="F124" s="157" t="s">
        <v>206</v>
      </c>
      <c r="H124" s="158">
        <v>778.85</v>
      </c>
      <c r="I124" s="159"/>
      <c r="L124" s="155"/>
      <c r="M124" s="160"/>
      <c r="T124" s="161"/>
      <c r="AT124" s="156" t="s">
        <v>203</v>
      </c>
      <c r="AU124" s="156" t="s">
        <v>86</v>
      </c>
      <c r="AV124" s="13" t="s">
        <v>124</v>
      </c>
      <c r="AW124" s="13" t="s">
        <v>37</v>
      </c>
      <c r="AX124" s="13" t="s">
        <v>84</v>
      </c>
      <c r="AY124" s="156" t="s">
        <v>192</v>
      </c>
    </row>
    <row r="125" spans="2:65" s="1" customFormat="1" ht="24.2" customHeight="1">
      <c r="B125" s="33"/>
      <c r="C125" s="129" t="s">
        <v>241</v>
      </c>
      <c r="D125" s="129" t="s">
        <v>194</v>
      </c>
      <c r="E125" s="130" t="s">
        <v>242</v>
      </c>
      <c r="F125" s="131" t="s">
        <v>243</v>
      </c>
      <c r="G125" s="132" t="s">
        <v>128</v>
      </c>
      <c r="H125" s="133">
        <v>4673.1</v>
      </c>
      <c r="I125" s="134"/>
      <c r="J125" s="135">
        <f>ROUND(I125*H125,2)</f>
        <v>0</v>
      </c>
      <c r="K125" s="131" t="s">
        <v>197</v>
      </c>
      <c r="L125" s="33"/>
      <c r="M125" s="136" t="s">
        <v>19</v>
      </c>
      <c r="N125" s="137" t="s">
        <v>47</v>
      </c>
      <c r="P125" s="138">
        <f>O125*H125</f>
        <v>0</v>
      </c>
      <c r="Q125" s="138">
        <v>0</v>
      </c>
      <c r="R125" s="138">
        <f>Q125*H125</f>
        <v>0</v>
      </c>
      <c r="S125" s="138">
        <v>0</v>
      </c>
      <c r="T125" s="139">
        <f>S125*H125</f>
        <v>0</v>
      </c>
      <c r="AR125" s="140" t="s">
        <v>124</v>
      </c>
      <c r="AT125" s="140" t="s">
        <v>194</v>
      </c>
      <c r="AU125" s="140" t="s">
        <v>86</v>
      </c>
      <c r="AY125" s="18" t="s">
        <v>192</v>
      </c>
      <c r="BE125" s="141">
        <f>IF(N125="základní",J125,0)</f>
        <v>0</v>
      </c>
      <c r="BF125" s="141">
        <f>IF(N125="snížená",J125,0)</f>
        <v>0</v>
      </c>
      <c r="BG125" s="141">
        <f>IF(N125="zákl. přenesená",J125,0)</f>
        <v>0</v>
      </c>
      <c r="BH125" s="141">
        <f>IF(N125="sníž. přenesená",J125,0)</f>
        <v>0</v>
      </c>
      <c r="BI125" s="141">
        <f>IF(N125="nulová",J125,0)</f>
        <v>0</v>
      </c>
      <c r="BJ125" s="18" t="s">
        <v>84</v>
      </c>
      <c r="BK125" s="141">
        <f>ROUND(I125*H125,2)</f>
        <v>0</v>
      </c>
      <c r="BL125" s="18" t="s">
        <v>124</v>
      </c>
      <c r="BM125" s="140" t="s">
        <v>740</v>
      </c>
    </row>
    <row r="126" spans="2:47" s="1" customFormat="1" ht="19.5">
      <c r="B126" s="33"/>
      <c r="D126" s="142" t="s">
        <v>199</v>
      </c>
      <c r="F126" s="143" t="s">
        <v>245</v>
      </c>
      <c r="I126" s="144"/>
      <c r="L126" s="33"/>
      <c r="M126" s="145"/>
      <c r="T126" s="54"/>
      <c r="AT126" s="18" t="s">
        <v>199</v>
      </c>
      <c r="AU126" s="18" t="s">
        <v>86</v>
      </c>
    </row>
    <row r="127" spans="2:47" s="1" customFormat="1" ht="12">
      <c r="B127" s="33"/>
      <c r="D127" s="146" t="s">
        <v>201</v>
      </c>
      <c r="F127" s="147" t="s">
        <v>246</v>
      </c>
      <c r="I127" s="144"/>
      <c r="L127" s="33"/>
      <c r="M127" s="145"/>
      <c r="T127" s="54"/>
      <c r="AT127" s="18" t="s">
        <v>201</v>
      </c>
      <c r="AU127" s="18" t="s">
        <v>86</v>
      </c>
    </row>
    <row r="128" spans="2:51" s="12" customFormat="1" ht="12">
      <c r="B128" s="148"/>
      <c r="D128" s="142" t="s">
        <v>203</v>
      </c>
      <c r="E128" s="149" t="s">
        <v>19</v>
      </c>
      <c r="F128" s="150" t="s">
        <v>247</v>
      </c>
      <c r="H128" s="151">
        <v>4673.1</v>
      </c>
      <c r="I128" s="152"/>
      <c r="L128" s="148"/>
      <c r="M128" s="153"/>
      <c r="T128" s="154"/>
      <c r="AT128" s="149" t="s">
        <v>203</v>
      </c>
      <c r="AU128" s="149" t="s">
        <v>86</v>
      </c>
      <c r="AV128" s="12" t="s">
        <v>86</v>
      </c>
      <c r="AW128" s="12" t="s">
        <v>37</v>
      </c>
      <c r="AX128" s="12" t="s">
        <v>84</v>
      </c>
      <c r="AY128" s="149" t="s">
        <v>192</v>
      </c>
    </row>
    <row r="129" spans="2:65" s="1" customFormat="1" ht="16.5" customHeight="1">
      <c r="B129" s="33"/>
      <c r="C129" s="129" t="s">
        <v>248</v>
      </c>
      <c r="D129" s="129" t="s">
        <v>194</v>
      </c>
      <c r="E129" s="130" t="s">
        <v>249</v>
      </c>
      <c r="F129" s="131" t="s">
        <v>250</v>
      </c>
      <c r="G129" s="132" t="s">
        <v>128</v>
      </c>
      <c r="H129" s="133">
        <v>17.649</v>
      </c>
      <c r="I129" s="134"/>
      <c r="J129" s="135">
        <f>ROUND(I129*H129,2)</f>
        <v>0</v>
      </c>
      <c r="K129" s="131" t="s">
        <v>197</v>
      </c>
      <c r="L129" s="33"/>
      <c r="M129" s="136" t="s">
        <v>19</v>
      </c>
      <c r="N129" s="137" t="s">
        <v>47</v>
      </c>
      <c r="P129" s="138">
        <f>O129*H129</f>
        <v>0</v>
      </c>
      <c r="Q129" s="138">
        <v>0</v>
      </c>
      <c r="R129" s="138">
        <f>Q129*H129</f>
        <v>0</v>
      </c>
      <c r="S129" s="138">
        <v>0</v>
      </c>
      <c r="T129" s="139">
        <f>S129*H129</f>
        <v>0</v>
      </c>
      <c r="AR129" s="140" t="s">
        <v>124</v>
      </c>
      <c r="AT129" s="140" t="s">
        <v>194</v>
      </c>
      <c r="AU129" s="140" t="s">
        <v>86</v>
      </c>
      <c r="AY129" s="18" t="s">
        <v>192</v>
      </c>
      <c r="BE129" s="141">
        <f>IF(N129="základní",J129,0)</f>
        <v>0</v>
      </c>
      <c r="BF129" s="141">
        <f>IF(N129="snížená",J129,0)</f>
        <v>0</v>
      </c>
      <c r="BG129" s="141">
        <f>IF(N129="zákl. přenesená",J129,0)</f>
        <v>0</v>
      </c>
      <c r="BH129" s="141">
        <f>IF(N129="sníž. přenesená",J129,0)</f>
        <v>0</v>
      </c>
      <c r="BI129" s="141">
        <f>IF(N129="nulová",J129,0)</f>
        <v>0</v>
      </c>
      <c r="BJ129" s="18" t="s">
        <v>84</v>
      </c>
      <c r="BK129" s="141">
        <f>ROUND(I129*H129,2)</f>
        <v>0</v>
      </c>
      <c r="BL129" s="18" t="s">
        <v>124</v>
      </c>
      <c r="BM129" s="140" t="s">
        <v>741</v>
      </c>
    </row>
    <row r="130" spans="2:47" s="1" customFormat="1" ht="19.5">
      <c r="B130" s="33"/>
      <c r="D130" s="142" t="s">
        <v>199</v>
      </c>
      <c r="F130" s="143" t="s">
        <v>252</v>
      </c>
      <c r="I130" s="144"/>
      <c r="L130" s="33"/>
      <c r="M130" s="145"/>
      <c r="T130" s="54"/>
      <c r="AT130" s="18" t="s">
        <v>199</v>
      </c>
      <c r="AU130" s="18" t="s">
        <v>86</v>
      </c>
    </row>
    <row r="131" spans="2:47" s="1" customFormat="1" ht="12">
      <c r="B131" s="33"/>
      <c r="D131" s="146" t="s">
        <v>201</v>
      </c>
      <c r="F131" s="147" t="s">
        <v>253</v>
      </c>
      <c r="I131" s="144"/>
      <c r="L131" s="33"/>
      <c r="M131" s="145"/>
      <c r="T131" s="54"/>
      <c r="AT131" s="18" t="s">
        <v>201</v>
      </c>
      <c r="AU131" s="18" t="s">
        <v>86</v>
      </c>
    </row>
    <row r="132" spans="2:51" s="12" customFormat="1" ht="12">
      <c r="B132" s="148"/>
      <c r="D132" s="142" t="s">
        <v>203</v>
      </c>
      <c r="E132" s="149" t="s">
        <v>19</v>
      </c>
      <c r="F132" s="150" t="s">
        <v>254</v>
      </c>
      <c r="H132" s="151">
        <v>17.649</v>
      </c>
      <c r="I132" s="152"/>
      <c r="L132" s="148"/>
      <c r="M132" s="153"/>
      <c r="T132" s="154"/>
      <c r="AT132" s="149" t="s">
        <v>203</v>
      </c>
      <c r="AU132" s="149" t="s">
        <v>86</v>
      </c>
      <c r="AV132" s="12" t="s">
        <v>86</v>
      </c>
      <c r="AW132" s="12" t="s">
        <v>37</v>
      </c>
      <c r="AX132" s="12" t="s">
        <v>84</v>
      </c>
      <c r="AY132" s="149" t="s">
        <v>192</v>
      </c>
    </row>
    <row r="133" spans="2:65" s="1" customFormat="1" ht="16.5" customHeight="1">
      <c r="B133" s="33"/>
      <c r="C133" s="129" t="s">
        <v>255</v>
      </c>
      <c r="D133" s="129" t="s">
        <v>194</v>
      </c>
      <c r="E133" s="130" t="s">
        <v>256</v>
      </c>
      <c r="F133" s="131" t="s">
        <v>257</v>
      </c>
      <c r="G133" s="132" t="s">
        <v>119</v>
      </c>
      <c r="H133" s="133">
        <v>1401.93</v>
      </c>
      <c r="I133" s="134"/>
      <c r="J133" s="135">
        <f>ROUND(I133*H133,2)</f>
        <v>0</v>
      </c>
      <c r="K133" s="131" t="s">
        <v>197</v>
      </c>
      <c r="L133" s="33"/>
      <c r="M133" s="136" t="s">
        <v>19</v>
      </c>
      <c r="N133" s="137" t="s">
        <v>47</v>
      </c>
      <c r="P133" s="138">
        <f>O133*H133</f>
        <v>0</v>
      </c>
      <c r="Q133" s="138">
        <v>0</v>
      </c>
      <c r="R133" s="138">
        <f>Q133*H133</f>
        <v>0</v>
      </c>
      <c r="S133" s="138">
        <v>0</v>
      </c>
      <c r="T133" s="139">
        <f>S133*H133</f>
        <v>0</v>
      </c>
      <c r="AR133" s="140" t="s">
        <v>124</v>
      </c>
      <c r="AT133" s="140" t="s">
        <v>194</v>
      </c>
      <c r="AU133" s="140" t="s">
        <v>86</v>
      </c>
      <c r="AY133" s="18" t="s">
        <v>192</v>
      </c>
      <c r="BE133" s="141">
        <f>IF(N133="základní",J133,0)</f>
        <v>0</v>
      </c>
      <c r="BF133" s="141">
        <f>IF(N133="snížená",J133,0)</f>
        <v>0</v>
      </c>
      <c r="BG133" s="141">
        <f>IF(N133="zákl. přenesená",J133,0)</f>
        <v>0</v>
      </c>
      <c r="BH133" s="141">
        <f>IF(N133="sníž. přenesená",J133,0)</f>
        <v>0</v>
      </c>
      <c r="BI133" s="141">
        <f>IF(N133="nulová",J133,0)</f>
        <v>0</v>
      </c>
      <c r="BJ133" s="18" t="s">
        <v>84</v>
      </c>
      <c r="BK133" s="141">
        <f>ROUND(I133*H133,2)</f>
        <v>0</v>
      </c>
      <c r="BL133" s="18" t="s">
        <v>124</v>
      </c>
      <c r="BM133" s="140" t="s">
        <v>742</v>
      </c>
    </row>
    <row r="134" spans="2:47" s="1" customFormat="1" ht="19.5">
      <c r="B134" s="33"/>
      <c r="D134" s="142" t="s">
        <v>199</v>
      </c>
      <c r="F134" s="143" t="s">
        <v>259</v>
      </c>
      <c r="I134" s="144"/>
      <c r="L134" s="33"/>
      <c r="M134" s="145"/>
      <c r="T134" s="54"/>
      <c r="AT134" s="18" t="s">
        <v>199</v>
      </c>
      <c r="AU134" s="18" t="s">
        <v>86</v>
      </c>
    </row>
    <row r="135" spans="2:47" s="1" customFormat="1" ht="12">
      <c r="B135" s="33"/>
      <c r="D135" s="146" t="s">
        <v>201</v>
      </c>
      <c r="F135" s="147" t="s">
        <v>260</v>
      </c>
      <c r="I135" s="144"/>
      <c r="L135" s="33"/>
      <c r="M135" s="145"/>
      <c r="T135" s="54"/>
      <c r="AT135" s="18" t="s">
        <v>201</v>
      </c>
      <c r="AU135" s="18" t="s">
        <v>86</v>
      </c>
    </row>
    <row r="136" spans="2:51" s="12" customFormat="1" ht="12">
      <c r="B136" s="148"/>
      <c r="D136" s="142" t="s">
        <v>203</v>
      </c>
      <c r="E136" s="149" t="s">
        <v>19</v>
      </c>
      <c r="F136" s="150" t="s">
        <v>261</v>
      </c>
      <c r="H136" s="151">
        <v>1401.93</v>
      </c>
      <c r="I136" s="152"/>
      <c r="L136" s="148"/>
      <c r="M136" s="153"/>
      <c r="T136" s="154"/>
      <c r="AT136" s="149" t="s">
        <v>203</v>
      </c>
      <c r="AU136" s="149" t="s">
        <v>86</v>
      </c>
      <c r="AV136" s="12" t="s">
        <v>86</v>
      </c>
      <c r="AW136" s="12" t="s">
        <v>37</v>
      </c>
      <c r="AX136" s="12" t="s">
        <v>84</v>
      </c>
      <c r="AY136" s="149" t="s">
        <v>192</v>
      </c>
    </row>
    <row r="137" spans="2:65" s="1" customFormat="1" ht="16.5" customHeight="1">
      <c r="B137" s="33"/>
      <c r="C137" s="129" t="s">
        <v>262</v>
      </c>
      <c r="D137" s="129" t="s">
        <v>194</v>
      </c>
      <c r="E137" s="130" t="s">
        <v>263</v>
      </c>
      <c r="F137" s="131" t="s">
        <v>264</v>
      </c>
      <c r="G137" s="132" t="s">
        <v>128</v>
      </c>
      <c r="H137" s="133">
        <v>17.649</v>
      </c>
      <c r="I137" s="134"/>
      <c r="J137" s="135">
        <f>ROUND(I137*H137,2)</f>
        <v>0</v>
      </c>
      <c r="K137" s="131" t="s">
        <v>197</v>
      </c>
      <c r="L137" s="33"/>
      <c r="M137" s="136" t="s">
        <v>19</v>
      </c>
      <c r="N137" s="137" t="s">
        <v>47</v>
      </c>
      <c r="P137" s="138">
        <f>O137*H137</f>
        <v>0</v>
      </c>
      <c r="Q137" s="138">
        <v>0</v>
      </c>
      <c r="R137" s="138">
        <f>Q137*H137</f>
        <v>0</v>
      </c>
      <c r="S137" s="138">
        <v>0</v>
      </c>
      <c r="T137" s="139">
        <f>S137*H137</f>
        <v>0</v>
      </c>
      <c r="AR137" s="140" t="s">
        <v>124</v>
      </c>
      <c r="AT137" s="140" t="s">
        <v>194</v>
      </c>
      <c r="AU137" s="140" t="s">
        <v>86</v>
      </c>
      <c r="AY137" s="18" t="s">
        <v>192</v>
      </c>
      <c r="BE137" s="141">
        <f>IF(N137="základní",J137,0)</f>
        <v>0</v>
      </c>
      <c r="BF137" s="141">
        <f>IF(N137="snížená",J137,0)</f>
        <v>0</v>
      </c>
      <c r="BG137" s="141">
        <f>IF(N137="zákl. přenesená",J137,0)</f>
        <v>0</v>
      </c>
      <c r="BH137" s="141">
        <f>IF(N137="sníž. přenesená",J137,0)</f>
        <v>0</v>
      </c>
      <c r="BI137" s="141">
        <f>IF(N137="nulová",J137,0)</f>
        <v>0</v>
      </c>
      <c r="BJ137" s="18" t="s">
        <v>84</v>
      </c>
      <c r="BK137" s="141">
        <f>ROUND(I137*H137,2)</f>
        <v>0</v>
      </c>
      <c r="BL137" s="18" t="s">
        <v>124</v>
      </c>
      <c r="BM137" s="140" t="s">
        <v>743</v>
      </c>
    </row>
    <row r="138" spans="2:47" s="1" customFormat="1" ht="12">
      <c r="B138" s="33"/>
      <c r="D138" s="142" t="s">
        <v>199</v>
      </c>
      <c r="F138" s="143" t="s">
        <v>266</v>
      </c>
      <c r="I138" s="144"/>
      <c r="L138" s="33"/>
      <c r="M138" s="145"/>
      <c r="T138" s="54"/>
      <c r="AT138" s="18" t="s">
        <v>199</v>
      </c>
      <c r="AU138" s="18" t="s">
        <v>86</v>
      </c>
    </row>
    <row r="139" spans="2:47" s="1" customFormat="1" ht="12">
      <c r="B139" s="33"/>
      <c r="D139" s="146" t="s">
        <v>201</v>
      </c>
      <c r="F139" s="147" t="s">
        <v>267</v>
      </c>
      <c r="I139" s="144"/>
      <c r="L139" s="33"/>
      <c r="M139" s="145"/>
      <c r="T139" s="54"/>
      <c r="AT139" s="18" t="s">
        <v>201</v>
      </c>
      <c r="AU139" s="18" t="s">
        <v>86</v>
      </c>
    </row>
    <row r="140" spans="2:51" s="12" customFormat="1" ht="12">
      <c r="B140" s="148"/>
      <c r="D140" s="142" t="s">
        <v>203</v>
      </c>
      <c r="E140" s="149" t="s">
        <v>19</v>
      </c>
      <c r="F140" s="150" t="s">
        <v>268</v>
      </c>
      <c r="H140" s="151">
        <v>17.649</v>
      </c>
      <c r="I140" s="152"/>
      <c r="L140" s="148"/>
      <c r="M140" s="153"/>
      <c r="T140" s="154"/>
      <c r="AT140" s="149" t="s">
        <v>203</v>
      </c>
      <c r="AU140" s="149" t="s">
        <v>86</v>
      </c>
      <c r="AV140" s="12" t="s">
        <v>86</v>
      </c>
      <c r="AW140" s="12" t="s">
        <v>37</v>
      </c>
      <c r="AX140" s="12" t="s">
        <v>84</v>
      </c>
      <c r="AY140" s="149" t="s">
        <v>192</v>
      </c>
    </row>
    <row r="141" spans="2:65" s="1" customFormat="1" ht="16.5" customHeight="1">
      <c r="B141" s="33"/>
      <c r="C141" s="129" t="s">
        <v>269</v>
      </c>
      <c r="D141" s="129" t="s">
        <v>194</v>
      </c>
      <c r="E141" s="130" t="s">
        <v>270</v>
      </c>
      <c r="F141" s="131" t="s">
        <v>271</v>
      </c>
      <c r="G141" s="132" t="s">
        <v>128</v>
      </c>
      <c r="H141" s="133">
        <v>17.649</v>
      </c>
      <c r="I141" s="134"/>
      <c r="J141" s="135">
        <f>ROUND(I141*H141,2)</f>
        <v>0</v>
      </c>
      <c r="K141" s="131" t="s">
        <v>197</v>
      </c>
      <c r="L141" s="33"/>
      <c r="M141" s="136" t="s">
        <v>19</v>
      </c>
      <c r="N141" s="137" t="s">
        <v>47</v>
      </c>
      <c r="P141" s="138">
        <f>O141*H141</f>
        <v>0</v>
      </c>
      <c r="Q141" s="138">
        <v>0</v>
      </c>
      <c r="R141" s="138">
        <f>Q141*H141</f>
        <v>0</v>
      </c>
      <c r="S141" s="138">
        <v>0</v>
      </c>
      <c r="T141" s="139">
        <f>S141*H141</f>
        <v>0</v>
      </c>
      <c r="AR141" s="140" t="s">
        <v>124</v>
      </c>
      <c r="AT141" s="140" t="s">
        <v>194</v>
      </c>
      <c r="AU141" s="140" t="s">
        <v>86</v>
      </c>
      <c r="AY141" s="18" t="s">
        <v>192</v>
      </c>
      <c r="BE141" s="141">
        <f>IF(N141="základní",J141,0)</f>
        <v>0</v>
      </c>
      <c r="BF141" s="141">
        <f>IF(N141="snížená",J141,0)</f>
        <v>0</v>
      </c>
      <c r="BG141" s="141">
        <f>IF(N141="zákl. přenesená",J141,0)</f>
        <v>0</v>
      </c>
      <c r="BH141" s="141">
        <f>IF(N141="sníž. přenesená",J141,0)</f>
        <v>0</v>
      </c>
      <c r="BI141" s="141">
        <f>IF(N141="nulová",J141,0)</f>
        <v>0</v>
      </c>
      <c r="BJ141" s="18" t="s">
        <v>84</v>
      </c>
      <c r="BK141" s="141">
        <f>ROUND(I141*H141,2)</f>
        <v>0</v>
      </c>
      <c r="BL141" s="18" t="s">
        <v>124</v>
      </c>
      <c r="BM141" s="140" t="s">
        <v>744</v>
      </c>
    </row>
    <row r="142" spans="2:47" s="1" customFormat="1" ht="19.5">
      <c r="B142" s="33"/>
      <c r="D142" s="142" t="s">
        <v>199</v>
      </c>
      <c r="F142" s="143" t="s">
        <v>273</v>
      </c>
      <c r="I142" s="144"/>
      <c r="L142" s="33"/>
      <c r="M142" s="145"/>
      <c r="T142" s="54"/>
      <c r="AT142" s="18" t="s">
        <v>199</v>
      </c>
      <c r="AU142" s="18" t="s">
        <v>86</v>
      </c>
    </row>
    <row r="143" spans="2:47" s="1" customFormat="1" ht="12">
      <c r="B143" s="33"/>
      <c r="D143" s="146" t="s">
        <v>201</v>
      </c>
      <c r="F143" s="147" t="s">
        <v>274</v>
      </c>
      <c r="I143" s="144"/>
      <c r="L143" s="33"/>
      <c r="M143" s="145"/>
      <c r="T143" s="54"/>
      <c r="AT143" s="18" t="s">
        <v>201</v>
      </c>
      <c r="AU143" s="18" t="s">
        <v>86</v>
      </c>
    </row>
    <row r="144" spans="2:51" s="12" customFormat="1" ht="12">
      <c r="B144" s="148"/>
      <c r="D144" s="142" t="s">
        <v>203</v>
      </c>
      <c r="E144" s="149" t="s">
        <v>19</v>
      </c>
      <c r="F144" s="150" t="s">
        <v>154</v>
      </c>
      <c r="H144" s="151">
        <v>21.915</v>
      </c>
      <c r="I144" s="152"/>
      <c r="L144" s="148"/>
      <c r="M144" s="153"/>
      <c r="T144" s="154"/>
      <c r="AT144" s="149" t="s">
        <v>203</v>
      </c>
      <c r="AU144" s="149" t="s">
        <v>86</v>
      </c>
      <c r="AV144" s="12" t="s">
        <v>86</v>
      </c>
      <c r="AW144" s="12" t="s">
        <v>37</v>
      </c>
      <c r="AX144" s="12" t="s">
        <v>76</v>
      </c>
      <c r="AY144" s="149" t="s">
        <v>192</v>
      </c>
    </row>
    <row r="145" spans="2:51" s="12" customFormat="1" ht="12">
      <c r="B145" s="148"/>
      <c r="D145" s="142" t="s">
        <v>203</v>
      </c>
      <c r="E145" s="149" t="s">
        <v>19</v>
      </c>
      <c r="F145" s="150" t="s">
        <v>745</v>
      </c>
      <c r="H145" s="151">
        <v>-2.086</v>
      </c>
      <c r="I145" s="152"/>
      <c r="L145" s="148"/>
      <c r="M145" s="153"/>
      <c r="T145" s="154"/>
      <c r="AT145" s="149" t="s">
        <v>203</v>
      </c>
      <c r="AU145" s="149" t="s">
        <v>86</v>
      </c>
      <c r="AV145" s="12" t="s">
        <v>86</v>
      </c>
      <c r="AW145" s="12" t="s">
        <v>37</v>
      </c>
      <c r="AX145" s="12" t="s">
        <v>76</v>
      </c>
      <c r="AY145" s="149" t="s">
        <v>192</v>
      </c>
    </row>
    <row r="146" spans="2:51" s="12" customFormat="1" ht="12">
      <c r="B146" s="148"/>
      <c r="D146" s="142" t="s">
        <v>203</v>
      </c>
      <c r="E146" s="149" t="s">
        <v>19</v>
      </c>
      <c r="F146" s="150" t="s">
        <v>276</v>
      </c>
      <c r="H146" s="151">
        <v>-0.177</v>
      </c>
      <c r="I146" s="152"/>
      <c r="L146" s="148"/>
      <c r="M146" s="153"/>
      <c r="T146" s="154"/>
      <c r="AT146" s="149" t="s">
        <v>203</v>
      </c>
      <c r="AU146" s="149" t="s">
        <v>86</v>
      </c>
      <c r="AV146" s="12" t="s">
        <v>86</v>
      </c>
      <c r="AW146" s="12" t="s">
        <v>37</v>
      </c>
      <c r="AX146" s="12" t="s">
        <v>76</v>
      </c>
      <c r="AY146" s="149" t="s">
        <v>192</v>
      </c>
    </row>
    <row r="147" spans="2:51" s="12" customFormat="1" ht="12">
      <c r="B147" s="148"/>
      <c r="D147" s="142" t="s">
        <v>203</v>
      </c>
      <c r="E147" s="149" t="s">
        <v>19</v>
      </c>
      <c r="F147" s="150" t="s">
        <v>746</v>
      </c>
      <c r="H147" s="151">
        <v>-0.567</v>
      </c>
      <c r="I147" s="152"/>
      <c r="L147" s="148"/>
      <c r="M147" s="153"/>
      <c r="T147" s="154"/>
      <c r="AT147" s="149" t="s">
        <v>203</v>
      </c>
      <c r="AU147" s="149" t="s">
        <v>86</v>
      </c>
      <c r="AV147" s="12" t="s">
        <v>86</v>
      </c>
      <c r="AW147" s="12" t="s">
        <v>37</v>
      </c>
      <c r="AX147" s="12" t="s">
        <v>76</v>
      </c>
      <c r="AY147" s="149" t="s">
        <v>192</v>
      </c>
    </row>
    <row r="148" spans="2:51" s="12" customFormat="1" ht="12">
      <c r="B148" s="148"/>
      <c r="D148" s="142" t="s">
        <v>203</v>
      </c>
      <c r="E148" s="149" t="s">
        <v>19</v>
      </c>
      <c r="F148" s="150" t="s">
        <v>747</v>
      </c>
      <c r="H148" s="151">
        <v>-0.536</v>
      </c>
      <c r="I148" s="152"/>
      <c r="L148" s="148"/>
      <c r="M148" s="153"/>
      <c r="T148" s="154"/>
      <c r="AT148" s="149" t="s">
        <v>203</v>
      </c>
      <c r="AU148" s="149" t="s">
        <v>86</v>
      </c>
      <c r="AV148" s="12" t="s">
        <v>86</v>
      </c>
      <c r="AW148" s="12" t="s">
        <v>37</v>
      </c>
      <c r="AX148" s="12" t="s">
        <v>76</v>
      </c>
      <c r="AY148" s="149" t="s">
        <v>192</v>
      </c>
    </row>
    <row r="149" spans="2:51" s="12" customFormat="1" ht="12">
      <c r="B149" s="148"/>
      <c r="D149" s="142" t="s">
        <v>203</v>
      </c>
      <c r="E149" s="149" t="s">
        <v>19</v>
      </c>
      <c r="F149" s="150" t="s">
        <v>279</v>
      </c>
      <c r="H149" s="151">
        <v>-0.9</v>
      </c>
      <c r="I149" s="152"/>
      <c r="L149" s="148"/>
      <c r="M149" s="153"/>
      <c r="T149" s="154"/>
      <c r="AT149" s="149" t="s">
        <v>203</v>
      </c>
      <c r="AU149" s="149" t="s">
        <v>86</v>
      </c>
      <c r="AV149" s="12" t="s">
        <v>86</v>
      </c>
      <c r="AW149" s="12" t="s">
        <v>37</v>
      </c>
      <c r="AX149" s="12" t="s">
        <v>76</v>
      </c>
      <c r="AY149" s="149" t="s">
        <v>192</v>
      </c>
    </row>
    <row r="150" spans="2:51" s="13" customFormat="1" ht="12">
      <c r="B150" s="155"/>
      <c r="D150" s="142" t="s">
        <v>203</v>
      </c>
      <c r="E150" s="156" t="s">
        <v>163</v>
      </c>
      <c r="F150" s="157" t="s">
        <v>206</v>
      </c>
      <c r="H150" s="158">
        <v>17.649</v>
      </c>
      <c r="I150" s="159"/>
      <c r="L150" s="155"/>
      <c r="M150" s="160"/>
      <c r="T150" s="161"/>
      <c r="AT150" s="156" t="s">
        <v>203</v>
      </c>
      <c r="AU150" s="156" t="s">
        <v>86</v>
      </c>
      <c r="AV150" s="13" t="s">
        <v>124</v>
      </c>
      <c r="AW150" s="13" t="s">
        <v>37</v>
      </c>
      <c r="AX150" s="13" t="s">
        <v>84</v>
      </c>
      <c r="AY150" s="156" t="s">
        <v>192</v>
      </c>
    </row>
    <row r="151" spans="2:65" s="1" customFormat="1" ht="16.5" customHeight="1">
      <c r="B151" s="33"/>
      <c r="C151" s="129" t="s">
        <v>280</v>
      </c>
      <c r="D151" s="129" t="s">
        <v>194</v>
      </c>
      <c r="E151" s="130" t="s">
        <v>281</v>
      </c>
      <c r="F151" s="131" t="s">
        <v>282</v>
      </c>
      <c r="G151" s="132" t="s">
        <v>128</v>
      </c>
      <c r="H151" s="133">
        <v>9.98</v>
      </c>
      <c r="I151" s="134"/>
      <c r="J151" s="135">
        <f>ROUND(I151*H151,2)</f>
        <v>0</v>
      </c>
      <c r="K151" s="131" t="s">
        <v>197</v>
      </c>
      <c r="L151" s="33"/>
      <c r="M151" s="136" t="s">
        <v>19</v>
      </c>
      <c r="N151" s="137" t="s">
        <v>47</v>
      </c>
      <c r="P151" s="138">
        <f>O151*H151</f>
        <v>0</v>
      </c>
      <c r="Q151" s="138">
        <v>0</v>
      </c>
      <c r="R151" s="138">
        <f>Q151*H151</f>
        <v>0</v>
      </c>
      <c r="S151" s="138">
        <v>0</v>
      </c>
      <c r="T151" s="139">
        <f>S151*H151</f>
        <v>0</v>
      </c>
      <c r="AR151" s="140" t="s">
        <v>124</v>
      </c>
      <c r="AT151" s="140" t="s">
        <v>194</v>
      </c>
      <c r="AU151" s="140" t="s">
        <v>86</v>
      </c>
      <c r="AY151" s="18" t="s">
        <v>192</v>
      </c>
      <c r="BE151" s="141">
        <f>IF(N151="základní",J151,0)</f>
        <v>0</v>
      </c>
      <c r="BF151" s="141">
        <f>IF(N151="snížená",J151,0)</f>
        <v>0</v>
      </c>
      <c r="BG151" s="141">
        <f>IF(N151="zákl. přenesená",J151,0)</f>
        <v>0</v>
      </c>
      <c r="BH151" s="141">
        <f>IF(N151="sníž. přenesená",J151,0)</f>
        <v>0</v>
      </c>
      <c r="BI151" s="141">
        <f>IF(N151="nulová",J151,0)</f>
        <v>0</v>
      </c>
      <c r="BJ151" s="18" t="s">
        <v>84</v>
      </c>
      <c r="BK151" s="141">
        <f>ROUND(I151*H151,2)</f>
        <v>0</v>
      </c>
      <c r="BL151" s="18" t="s">
        <v>124</v>
      </c>
      <c r="BM151" s="140" t="s">
        <v>748</v>
      </c>
    </row>
    <row r="152" spans="2:47" s="1" customFormat="1" ht="19.5">
      <c r="B152" s="33"/>
      <c r="D152" s="142" t="s">
        <v>199</v>
      </c>
      <c r="F152" s="143" t="s">
        <v>284</v>
      </c>
      <c r="I152" s="144"/>
      <c r="L152" s="33"/>
      <c r="M152" s="145"/>
      <c r="T152" s="54"/>
      <c r="AT152" s="18" t="s">
        <v>199</v>
      </c>
      <c r="AU152" s="18" t="s">
        <v>86</v>
      </c>
    </row>
    <row r="153" spans="2:47" s="1" customFormat="1" ht="12">
      <c r="B153" s="33"/>
      <c r="D153" s="146" t="s">
        <v>201</v>
      </c>
      <c r="F153" s="147" t="s">
        <v>285</v>
      </c>
      <c r="I153" s="144"/>
      <c r="L153" s="33"/>
      <c r="M153" s="145"/>
      <c r="T153" s="54"/>
      <c r="AT153" s="18" t="s">
        <v>201</v>
      </c>
      <c r="AU153" s="18" t="s">
        <v>86</v>
      </c>
    </row>
    <row r="154" spans="2:51" s="14" customFormat="1" ht="12">
      <c r="B154" s="162"/>
      <c r="D154" s="142" t="s">
        <v>203</v>
      </c>
      <c r="E154" s="163" t="s">
        <v>19</v>
      </c>
      <c r="F154" s="164" t="s">
        <v>732</v>
      </c>
      <c r="H154" s="163" t="s">
        <v>19</v>
      </c>
      <c r="I154" s="165"/>
      <c r="L154" s="162"/>
      <c r="M154" s="166"/>
      <c r="T154" s="167"/>
      <c r="AT154" s="163" t="s">
        <v>203</v>
      </c>
      <c r="AU154" s="163" t="s">
        <v>86</v>
      </c>
      <c r="AV154" s="14" t="s">
        <v>84</v>
      </c>
      <c r="AW154" s="14" t="s">
        <v>37</v>
      </c>
      <c r="AX154" s="14" t="s">
        <v>76</v>
      </c>
      <c r="AY154" s="163" t="s">
        <v>192</v>
      </c>
    </row>
    <row r="155" spans="2:51" s="12" customFormat="1" ht="12">
      <c r="B155" s="148"/>
      <c r="D155" s="142" t="s">
        <v>203</v>
      </c>
      <c r="E155" s="149" t="s">
        <v>19</v>
      </c>
      <c r="F155" s="150" t="s">
        <v>286</v>
      </c>
      <c r="H155" s="151">
        <v>8.861</v>
      </c>
      <c r="I155" s="152"/>
      <c r="L155" s="148"/>
      <c r="M155" s="153"/>
      <c r="T155" s="154"/>
      <c r="AT155" s="149" t="s">
        <v>203</v>
      </c>
      <c r="AU155" s="149" t="s">
        <v>86</v>
      </c>
      <c r="AV155" s="12" t="s">
        <v>86</v>
      </c>
      <c r="AW155" s="12" t="s">
        <v>37</v>
      </c>
      <c r="AX155" s="12" t="s">
        <v>76</v>
      </c>
      <c r="AY155" s="149" t="s">
        <v>192</v>
      </c>
    </row>
    <row r="156" spans="2:51" s="12" customFormat="1" ht="12">
      <c r="B156" s="148"/>
      <c r="D156" s="142" t="s">
        <v>203</v>
      </c>
      <c r="E156" s="149" t="s">
        <v>19</v>
      </c>
      <c r="F156" s="150" t="s">
        <v>287</v>
      </c>
      <c r="H156" s="151">
        <v>-0.879</v>
      </c>
      <c r="I156" s="152"/>
      <c r="L156" s="148"/>
      <c r="M156" s="153"/>
      <c r="T156" s="154"/>
      <c r="AT156" s="149" t="s">
        <v>203</v>
      </c>
      <c r="AU156" s="149" t="s">
        <v>86</v>
      </c>
      <c r="AV156" s="12" t="s">
        <v>86</v>
      </c>
      <c r="AW156" s="12" t="s">
        <v>37</v>
      </c>
      <c r="AX156" s="12" t="s">
        <v>76</v>
      </c>
      <c r="AY156" s="149" t="s">
        <v>192</v>
      </c>
    </row>
    <row r="157" spans="2:51" s="12" customFormat="1" ht="12">
      <c r="B157" s="148"/>
      <c r="D157" s="142" t="s">
        <v>203</v>
      </c>
      <c r="E157" s="149" t="s">
        <v>19</v>
      </c>
      <c r="F157" s="150" t="s">
        <v>749</v>
      </c>
      <c r="H157" s="151">
        <v>2.325</v>
      </c>
      <c r="I157" s="152"/>
      <c r="L157" s="148"/>
      <c r="M157" s="153"/>
      <c r="T157" s="154"/>
      <c r="AT157" s="149" t="s">
        <v>203</v>
      </c>
      <c r="AU157" s="149" t="s">
        <v>86</v>
      </c>
      <c r="AV157" s="12" t="s">
        <v>86</v>
      </c>
      <c r="AW157" s="12" t="s">
        <v>37</v>
      </c>
      <c r="AX157" s="12" t="s">
        <v>76</v>
      </c>
      <c r="AY157" s="149" t="s">
        <v>192</v>
      </c>
    </row>
    <row r="158" spans="2:51" s="12" customFormat="1" ht="12">
      <c r="B158" s="148"/>
      <c r="D158" s="142" t="s">
        <v>203</v>
      </c>
      <c r="E158" s="149" t="s">
        <v>19</v>
      </c>
      <c r="F158" s="150" t="s">
        <v>750</v>
      </c>
      <c r="H158" s="151">
        <v>-0.327</v>
      </c>
      <c r="I158" s="152"/>
      <c r="L158" s="148"/>
      <c r="M158" s="153"/>
      <c r="T158" s="154"/>
      <c r="AT158" s="149" t="s">
        <v>203</v>
      </c>
      <c r="AU158" s="149" t="s">
        <v>86</v>
      </c>
      <c r="AV158" s="12" t="s">
        <v>86</v>
      </c>
      <c r="AW158" s="12" t="s">
        <v>37</v>
      </c>
      <c r="AX158" s="12" t="s">
        <v>76</v>
      </c>
      <c r="AY158" s="149" t="s">
        <v>192</v>
      </c>
    </row>
    <row r="159" spans="2:51" s="13" customFormat="1" ht="12">
      <c r="B159" s="155"/>
      <c r="D159" s="142" t="s">
        <v>203</v>
      </c>
      <c r="E159" s="156" t="s">
        <v>130</v>
      </c>
      <c r="F159" s="157" t="s">
        <v>206</v>
      </c>
      <c r="H159" s="158">
        <v>9.98</v>
      </c>
      <c r="I159" s="159"/>
      <c r="L159" s="155"/>
      <c r="M159" s="160"/>
      <c r="T159" s="161"/>
      <c r="AT159" s="156" t="s">
        <v>203</v>
      </c>
      <c r="AU159" s="156" t="s">
        <v>86</v>
      </c>
      <c r="AV159" s="13" t="s">
        <v>124</v>
      </c>
      <c r="AW159" s="13" t="s">
        <v>37</v>
      </c>
      <c r="AX159" s="13" t="s">
        <v>84</v>
      </c>
      <c r="AY159" s="156" t="s">
        <v>192</v>
      </c>
    </row>
    <row r="160" spans="2:65" s="1" customFormat="1" ht="16.5" customHeight="1">
      <c r="B160" s="33"/>
      <c r="C160" s="168" t="s">
        <v>290</v>
      </c>
      <c r="D160" s="168" t="s">
        <v>291</v>
      </c>
      <c r="E160" s="169" t="s">
        <v>292</v>
      </c>
      <c r="F160" s="170" t="s">
        <v>293</v>
      </c>
      <c r="G160" s="171" t="s">
        <v>119</v>
      </c>
      <c r="H160" s="172">
        <v>18.862</v>
      </c>
      <c r="I160" s="173"/>
      <c r="J160" s="174">
        <f>ROUND(I160*H160,2)</f>
        <v>0</v>
      </c>
      <c r="K160" s="170" t="s">
        <v>197</v>
      </c>
      <c r="L160" s="175"/>
      <c r="M160" s="176" t="s">
        <v>19</v>
      </c>
      <c r="N160" s="177" t="s">
        <v>47</v>
      </c>
      <c r="P160" s="138">
        <f>O160*H160</f>
        <v>0</v>
      </c>
      <c r="Q160" s="138">
        <v>0</v>
      </c>
      <c r="R160" s="138">
        <f>Q160*H160</f>
        <v>0</v>
      </c>
      <c r="S160" s="138">
        <v>0</v>
      </c>
      <c r="T160" s="139">
        <f>S160*H160</f>
        <v>0</v>
      </c>
      <c r="AR160" s="140" t="s">
        <v>248</v>
      </c>
      <c r="AT160" s="140" t="s">
        <v>291</v>
      </c>
      <c r="AU160" s="140" t="s">
        <v>86</v>
      </c>
      <c r="AY160" s="18" t="s">
        <v>192</v>
      </c>
      <c r="BE160" s="141">
        <f>IF(N160="základní",J160,0)</f>
        <v>0</v>
      </c>
      <c r="BF160" s="141">
        <f>IF(N160="snížená",J160,0)</f>
        <v>0</v>
      </c>
      <c r="BG160" s="141">
        <f>IF(N160="zákl. přenesená",J160,0)</f>
        <v>0</v>
      </c>
      <c r="BH160" s="141">
        <f>IF(N160="sníž. přenesená",J160,0)</f>
        <v>0</v>
      </c>
      <c r="BI160" s="141">
        <f>IF(N160="nulová",J160,0)</f>
        <v>0</v>
      </c>
      <c r="BJ160" s="18" t="s">
        <v>84</v>
      </c>
      <c r="BK160" s="141">
        <f>ROUND(I160*H160,2)</f>
        <v>0</v>
      </c>
      <c r="BL160" s="18" t="s">
        <v>124</v>
      </c>
      <c r="BM160" s="140" t="s">
        <v>751</v>
      </c>
    </row>
    <row r="161" spans="2:47" s="1" customFormat="1" ht="12">
      <c r="B161" s="33"/>
      <c r="D161" s="142" t="s">
        <v>199</v>
      </c>
      <c r="F161" s="143" t="s">
        <v>293</v>
      </c>
      <c r="I161" s="144"/>
      <c r="L161" s="33"/>
      <c r="M161" s="145"/>
      <c r="T161" s="54"/>
      <c r="AT161" s="18" t="s">
        <v>199</v>
      </c>
      <c r="AU161" s="18" t="s">
        <v>86</v>
      </c>
    </row>
    <row r="162" spans="2:47" s="1" customFormat="1" ht="29.25">
      <c r="B162" s="33"/>
      <c r="D162" s="142" t="s">
        <v>295</v>
      </c>
      <c r="F162" s="178" t="s">
        <v>296</v>
      </c>
      <c r="I162" s="144"/>
      <c r="L162" s="33"/>
      <c r="M162" s="145"/>
      <c r="T162" s="54"/>
      <c r="AT162" s="18" t="s">
        <v>295</v>
      </c>
      <c r="AU162" s="18" t="s">
        <v>86</v>
      </c>
    </row>
    <row r="163" spans="2:51" s="12" customFormat="1" ht="12">
      <c r="B163" s="148"/>
      <c r="D163" s="142" t="s">
        <v>203</v>
      </c>
      <c r="E163" s="149" t="s">
        <v>19</v>
      </c>
      <c r="F163" s="150" t="s">
        <v>297</v>
      </c>
      <c r="H163" s="151">
        <v>18.862</v>
      </c>
      <c r="I163" s="152"/>
      <c r="L163" s="148"/>
      <c r="M163" s="153"/>
      <c r="T163" s="154"/>
      <c r="AT163" s="149" t="s">
        <v>203</v>
      </c>
      <c r="AU163" s="149" t="s">
        <v>86</v>
      </c>
      <c r="AV163" s="12" t="s">
        <v>86</v>
      </c>
      <c r="AW163" s="12" t="s">
        <v>37</v>
      </c>
      <c r="AX163" s="12" t="s">
        <v>84</v>
      </c>
      <c r="AY163" s="149" t="s">
        <v>192</v>
      </c>
    </row>
    <row r="164" spans="2:65" s="1" customFormat="1" ht="21.75" customHeight="1">
      <c r="B164" s="33"/>
      <c r="C164" s="129" t="s">
        <v>298</v>
      </c>
      <c r="D164" s="129" t="s">
        <v>194</v>
      </c>
      <c r="E164" s="130" t="s">
        <v>299</v>
      </c>
      <c r="F164" s="131" t="s">
        <v>300</v>
      </c>
      <c r="G164" s="132" t="s">
        <v>123</v>
      </c>
      <c r="H164" s="133">
        <v>324.1</v>
      </c>
      <c r="I164" s="134"/>
      <c r="J164" s="135">
        <f>ROUND(I164*H164,2)</f>
        <v>0</v>
      </c>
      <c r="K164" s="131" t="s">
        <v>197</v>
      </c>
      <c r="L164" s="33"/>
      <c r="M164" s="136" t="s">
        <v>19</v>
      </c>
      <c r="N164" s="137" t="s">
        <v>47</v>
      </c>
      <c r="P164" s="138">
        <f>O164*H164</f>
        <v>0</v>
      </c>
      <c r="Q164" s="138">
        <v>0</v>
      </c>
      <c r="R164" s="138">
        <f>Q164*H164</f>
        <v>0</v>
      </c>
      <c r="S164" s="138">
        <v>0</v>
      </c>
      <c r="T164" s="139">
        <f>S164*H164</f>
        <v>0</v>
      </c>
      <c r="AR164" s="140" t="s">
        <v>124</v>
      </c>
      <c r="AT164" s="140" t="s">
        <v>194</v>
      </c>
      <c r="AU164" s="140" t="s">
        <v>86</v>
      </c>
      <c r="AY164" s="18" t="s">
        <v>192</v>
      </c>
      <c r="BE164" s="141">
        <f>IF(N164="základní",J164,0)</f>
        <v>0</v>
      </c>
      <c r="BF164" s="141">
        <f>IF(N164="snížená",J164,0)</f>
        <v>0</v>
      </c>
      <c r="BG164" s="141">
        <f>IF(N164="zákl. přenesená",J164,0)</f>
        <v>0</v>
      </c>
      <c r="BH164" s="141">
        <f>IF(N164="sníž. přenesená",J164,0)</f>
        <v>0</v>
      </c>
      <c r="BI164" s="141">
        <f>IF(N164="nulová",J164,0)</f>
        <v>0</v>
      </c>
      <c r="BJ164" s="18" t="s">
        <v>84</v>
      </c>
      <c r="BK164" s="141">
        <f>ROUND(I164*H164,2)</f>
        <v>0</v>
      </c>
      <c r="BL164" s="18" t="s">
        <v>124</v>
      </c>
      <c r="BM164" s="140" t="s">
        <v>752</v>
      </c>
    </row>
    <row r="165" spans="2:47" s="1" customFormat="1" ht="19.5">
      <c r="B165" s="33"/>
      <c r="D165" s="142" t="s">
        <v>199</v>
      </c>
      <c r="F165" s="143" t="s">
        <v>302</v>
      </c>
      <c r="I165" s="144"/>
      <c r="L165" s="33"/>
      <c r="M165" s="145"/>
      <c r="T165" s="54"/>
      <c r="AT165" s="18" t="s">
        <v>199</v>
      </c>
      <c r="AU165" s="18" t="s">
        <v>86</v>
      </c>
    </row>
    <row r="166" spans="2:47" s="1" customFormat="1" ht="12">
      <c r="B166" s="33"/>
      <c r="D166" s="146" t="s">
        <v>201</v>
      </c>
      <c r="F166" s="147" t="s">
        <v>303</v>
      </c>
      <c r="I166" s="144"/>
      <c r="L166" s="33"/>
      <c r="M166" s="145"/>
      <c r="T166" s="54"/>
      <c r="AT166" s="18" t="s">
        <v>201</v>
      </c>
      <c r="AU166" s="18" t="s">
        <v>86</v>
      </c>
    </row>
    <row r="167" spans="2:51" s="14" customFormat="1" ht="12">
      <c r="B167" s="162"/>
      <c r="D167" s="142" t="s">
        <v>203</v>
      </c>
      <c r="E167" s="163" t="s">
        <v>19</v>
      </c>
      <c r="F167" s="164" t="s">
        <v>732</v>
      </c>
      <c r="H167" s="163" t="s">
        <v>19</v>
      </c>
      <c r="I167" s="165"/>
      <c r="L167" s="162"/>
      <c r="M167" s="166"/>
      <c r="T167" s="167"/>
      <c r="AT167" s="163" t="s">
        <v>203</v>
      </c>
      <c r="AU167" s="163" t="s">
        <v>86</v>
      </c>
      <c r="AV167" s="14" t="s">
        <v>84</v>
      </c>
      <c r="AW167" s="14" t="s">
        <v>37</v>
      </c>
      <c r="AX167" s="14" t="s">
        <v>76</v>
      </c>
      <c r="AY167" s="163" t="s">
        <v>192</v>
      </c>
    </row>
    <row r="168" spans="2:51" s="12" customFormat="1" ht="12">
      <c r="B168" s="148"/>
      <c r="D168" s="142" t="s">
        <v>203</v>
      </c>
      <c r="E168" s="149" t="s">
        <v>19</v>
      </c>
      <c r="F168" s="150" t="s">
        <v>753</v>
      </c>
      <c r="H168" s="151">
        <v>246.5</v>
      </c>
      <c r="I168" s="152"/>
      <c r="L168" s="148"/>
      <c r="M168" s="153"/>
      <c r="T168" s="154"/>
      <c r="AT168" s="149" t="s">
        <v>203</v>
      </c>
      <c r="AU168" s="149" t="s">
        <v>86</v>
      </c>
      <c r="AV168" s="12" t="s">
        <v>86</v>
      </c>
      <c r="AW168" s="12" t="s">
        <v>37</v>
      </c>
      <c r="AX168" s="12" t="s">
        <v>76</v>
      </c>
      <c r="AY168" s="149" t="s">
        <v>192</v>
      </c>
    </row>
    <row r="169" spans="2:51" s="12" customFormat="1" ht="12">
      <c r="B169" s="148"/>
      <c r="D169" s="142" t="s">
        <v>203</v>
      </c>
      <c r="E169" s="149" t="s">
        <v>19</v>
      </c>
      <c r="F169" s="150" t="s">
        <v>754</v>
      </c>
      <c r="H169" s="151">
        <v>50.6</v>
      </c>
      <c r="I169" s="152"/>
      <c r="L169" s="148"/>
      <c r="M169" s="153"/>
      <c r="T169" s="154"/>
      <c r="AT169" s="149" t="s">
        <v>203</v>
      </c>
      <c r="AU169" s="149" t="s">
        <v>86</v>
      </c>
      <c r="AV169" s="12" t="s">
        <v>86</v>
      </c>
      <c r="AW169" s="12" t="s">
        <v>37</v>
      </c>
      <c r="AX169" s="12" t="s">
        <v>76</v>
      </c>
      <c r="AY169" s="149" t="s">
        <v>192</v>
      </c>
    </row>
    <row r="170" spans="2:51" s="12" customFormat="1" ht="12">
      <c r="B170" s="148"/>
      <c r="D170" s="142" t="s">
        <v>203</v>
      </c>
      <c r="E170" s="149" t="s">
        <v>19</v>
      </c>
      <c r="F170" s="150" t="s">
        <v>755</v>
      </c>
      <c r="H170" s="151">
        <v>27</v>
      </c>
      <c r="I170" s="152"/>
      <c r="L170" s="148"/>
      <c r="M170" s="153"/>
      <c r="T170" s="154"/>
      <c r="AT170" s="149" t="s">
        <v>203</v>
      </c>
      <c r="AU170" s="149" t="s">
        <v>86</v>
      </c>
      <c r="AV170" s="12" t="s">
        <v>86</v>
      </c>
      <c r="AW170" s="12" t="s">
        <v>37</v>
      </c>
      <c r="AX170" s="12" t="s">
        <v>76</v>
      </c>
      <c r="AY170" s="149" t="s">
        <v>192</v>
      </c>
    </row>
    <row r="171" spans="2:51" s="13" customFormat="1" ht="12">
      <c r="B171" s="155"/>
      <c r="D171" s="142" t="s">
        <v>203</v>
      </c>
      <c r="E171" s="156" t="s">
        <v>136</v>
      </c>
      <c r="F171" s="157" t="s">
        <v>206</v>
      </c>
      <c r="H171" s="158">
        <v>324.1</v>
      </c>
      <c r="I171" s="159"/>
      <c r="L171" s="155"/>
      <c r="M171" s="160"/>
      <c r="T171" s="161"/>
      <c r="AT171" s="156" t="s">
        <v>203</v>
      </c>
      <c r="AU171" s="156" t="s">
        <v>86</v>
      </c>
      <c r="AV171" s="13" t="s">
        <v>124</v>
      </c>
      <c r="AW171" s="13" t="s">
        <v>37</v>
      </c>
      <c r="AX171" s="13" t="s">
        <v>84</v>
      </c>
      <c r="AY171" s="156" t="s">
        <v>192</v>
      </c>
    </row>
    <row r="172" spans="2:65" s="1" customFormat="1" ht="16.5" customHeight="1">
      <c r="B172" s="33"/>
      <c r="C172" s="129" t="s">
        <v>8</v>
      </c>
      <c r="D172" s="129" t="s">
        <v>194</v>
      </c>
      <c r="E172" s="130" t="s">
        <v>306</v>
      </c>
      <c r="F172" s="131" t="s">
        <v>307</v>
      </c>
      <c r="G172" s="132" t="s">
        <v>123</v>
      </c>
      <c r="H172" s="133">
        <v>324.1</v>
      </c>
      <c r="I172" s="134"/>
      <c r="J172" s="135">
        <f>ROUND(I172*H172,2)</f>
        <v>0</v>
      </c>
      <c r="K172" s="131" t="s">
        <v>197</v>
      </c>
      <c r="L172" s="33"/>
      <c r="M172" s="136" t="s">
        <v>19</v>
      </c>
      <c r="N172" s="137" t="s">
        <v>47</v>
      </c>
      <c r="P172" s="138">
        <f>O172*H172</f>
        <v>0</v>
      </c>
      <c r="Q172" s="138">
        <v>0</v>
      </c>
      <c r="R172" s="138">
        <f>Q172*H172</f>
        <v>0</v>
      </c>
      <c r="S172" s="138">
        <v>0</v>
      </c>
      <c r="T172" s="139">
        <f>S172*H172</f>
        <v>0</v>
      </c>
      <c r="AR172" s="140" t="s">
        <v>124</v>
      </c>
      <c r="AT172" s="140" t="s">
        <v>194</v>
      </c>
      <c r="AU172" s="140" t="s">
        <v>86</v>
      </c>
      <c r="AY172" s="18" t="s">
        <v>192</v>
      </c>
      <c r="BE172" s="141">
        <f>IF(N172="základní",J172,0)</f>
        <v>0</v>
      </c>
      <c r="BF172" s="141">
        <f>IF(N172="snížená",J172,0)</f>
        <v>0</v>
      </c>
      <c r="BG172" s="141">
        <f>IF(N172="zákl. přenesená",J172,0)</f>
        <v>0</v>
      </c>
      <c r="BH172" s="141">
        <f>IF(N172="sníž. přenesená",J172,0)</f>
        <v>0</v>
      </c>
      <c r="BI172" s="141">
        <f>IF(N172="nulová",J172,0)</f>
        <v>0</v>
      </c>
      <c r="BJ172" s="18" t="s">
        <v>84</v>
      </c>
      <c r="BK172" s="141">
        <f>ROUND(I172*H172,2)</f>
        <v>0</v>
      </c>
      <c r="BL172" s="18" t="s">
        <v>124</v>
      </c>
      <c r="BM172" s="140" t="s">
        <v>756</v>
      </c>
    </row>
    <row r="173" spans="2:47" s="1" customFormat="1" ht="12">
      <c r="B173" s="33"/>
      <c r="D173" s="142" t="s">
        <v>199</v>
      </c>
      <c r="F173" s="143" t="s">
        <v>309</v>
      </c>
      <c r="I173" s="144"/>
      <c r="L173" s="33"/>
      <c r="M173" s="145"/>
      <c r="T173" s="54"/>
      <c r="AT173" s="18" t="s">
        <v>199</v>
      </c>
      <c r="AU173" s="18" t="s">
        <v>86</v>
      </c>
    </row>
    <row r="174" spans="2:47" s="1" customFormat="1" ht="12">
      <c r="B174" s="33"/>
      <c r="D174" s="146" t="s">
        <v>201</v>
      </c>
      <c r="F174" s="147" t="s">
        <v>310</v>
      </c>
      <c r="I174" s="144"/>
      <c r="L174" s="33"/>
      <c r="M174" s="145"/>
      <c r="T174" s="54"/>
      <c r="AT174" s="18" t="s">
        <v>201</v>
      </c>
      <c r="AU174" s="18" t="s">
        <v>86</v>
      </c>
    </row>
    <row r="175" spans="2:47" s="1" customFormat="1" ht="19.5">
      <c r="B175" s="33"/>
      <c r="D175" s="142" t="s">
        <v>295</v>
      </c>
      <c r="F175" s="178" t="s">
        <v>311</v>
      </c>
      <c r="I175" s="144"/>
      <c r="L175" s="33"/>
      <c r="M175" s="145"/>
      <c r="T175" s="54"/>
      <c r="AT175" s="18" t="s">
        <v>295</v>
      </c>
      <c r="AU175" s="18" t="s">
        <v>86</v>
      </c>
    </row>
    <row r="176" spans="2:51" s="12" customFormat="1" ht="12">
      <c r="B176" s="148"/>
      <c r="D176" s="142" t="s">
        <v>203</v>
      </c>
      <c r="E176" s="149" t="s">
        <v>19</v>
      </c>
      <c r="F176" s="150" t="s">
        <v>136</v>
      </c>
      <c r="H176" s="151">
        <v>324.1</v>
      </c>
      <c r="I176" s="152"/>
      <c r="L176" s="148"/>
      <c r="M176" s="153"/>
      <c r="T176" s="154"/>
      <c r="AT176" s="149" t="s">
        <v>203</v>
      </c>
      <c r="AU176" s="149" t="s">
        <v>86</v>
      </c>
      <c r="AV176" s="12" t="s">
        <v>86</v>
      </c>
      <c r="AW176" s="12" t="s">
        <v>37</v>
      </c>
      <c r="AX176" s="12" t="s">
        <v>84</v>
      </c>
      <c r="AY176" s="149" t="s">
        <v>192</v>
      </c>
    </row>
    <row r="177" spans="2:65" s="1" customFormat="1" ht="16.5" customHeight="1">
      <c r="B177" s="33"/>
      <c r="C177" s="168" t="s">
        <v>312</v>
      </c>
      <c r="D177" s="168" t="s">
        <v>291</v>
      </c>
      <c r="E177" s="169" t="s">
        <v>313</v>
      </c>
      <c r="F177" s="170" t="s">
        <v>314</v>
      </c>
      <c r="G177" s="171" t="s">
        <v>315</v>
      </c>
      <c r="H177" s="172">
        <v>1.296</v>
      </c>
      <c r="I177" s="173"/>
      <c r="J177" s="174">
        <f>ROUND(I177*H177,2)</f>
        <v>0</v>
      </c>
      <c r="K177" s="170" t="s">
        <v>19</v>
      </c>
      <c r="L177" s="175"/>
      <c r="M177" s="176" t="s">
        <v>19</v>
      </c>
      <c r="N177" s="177" t="s">
        <v>47</v>
      </c>
      <c r="P177" s="138">
        <f>O177*H177</f>
        <v>0</v>
      </c>
      <c r="Q177" s="138">
        <v>0.001</v>
      </c>
      <c r="R177" s="138">
        <f>Q177*H177</f>
        <v>0.001296</v>
      </c>
      <c r="S177" s="138">
        <v>0</v>
      </c>
      <c r="T177" s="139">
        <f>S177*H177</f>
        <v>0</v>
      </c>
      <c r="AR177" s="140" t="s">
        <v>248</v>
      </c>
      <c r="AT177" s="140" t="s">
        <v>291</v>
      </c>
      <c r="AU177" s="140" t="s">
        <v>86</v>
      </c>
      <c r="AY177" s="18" t="s">
        <v>192</v>
      </c>
      <c r="BE177" s="141">
        <f>IF(N177="základní",J177,0)</f>
        <v>0</v>
      </c>
      <c r="BF177" s="141">
        <f>IF(N177="snížená",J177,0)</f>
        <v>0</v>
      </c>
      <c r="BG177" s="141">
        <f>IF(N177="zákl. přenesená",J177,0)</f>
        <v>0</v>
      </c>
      <c r="BH177" s="141">
        <f>IF(N177="sníž. přenesená",J177,0)</f>
        <v>0</v>
      </c>
      <c r="BI177" s="141">
        <f>IF(N177="nulová",J177,0)</f>
        <v>0</v>
      </c>
      <c r="BJ177" s="18" t="s">
        <v>84</v>
      </c>
      <c r="BK177" s="141">
        <f>ROUND(I177*H177,2)</f>
        <v>0</v>
      </c>
      <c r="BL177" s="18" t="s">
        <v>124</v>
      </c>
      <c r="BM177" s="140" t="s">
        <v>757</v>
      </c>
    </row>
    <row r="178" spans="2:47" s="1" customFormat="1" ht="12">
      <c r="B178" s="33"/>
      <c r="D178" s="142" t="s">
        <v>199</v>
      </c>
      <c r="F178" s="143" t="s">
        <v>314</v>
      </c>
      <c r="I178" s="144"/>
      <c r="L178" s="33"/>
      <c r="M178" s="145"/>
      <c r="T178" s="54"/>
      <c r="AT178" s="18" t="s">
        <v>199</v>
      </c>
      <c r="AU178" s="18" t="s">
        <v>86</v>
      </c>
    </row>
    <row r="179" spans="2:47" s="1" customFormat="1" ht="29.25">
      <c r="B179" s="33"/>
      <c r="D179" s="142" t="s">
        <v>295</v>
      </c>
      <c r="F179" s="178" t="s">
        <v>317</v>
      </c>
      <c r="I179" s="144"/>
      <c r="L179" s="33"/>
      <c r="M179" s="145"/>
      <c r="T179" s="54"/>
      <c r="AT179" s="18" t="s">
        <v>295</v>
      </c>
      <c r="AU179" s="18" t="s">
        <v>86</v>
      </c>
    </row>
    <row r="180" spans="2:51" s="12" customFormat="1" ht="12">
      <c r="B180" s="148"/>
      <c r="D180" s="142" t="s">
        <v>203</v>
      </c>
      <c r="E180" s="149" t="s">
        <v>19</v>
      </c>
      <c r="F180" s="150" t="s">
        <v>318</v>
      </c>
      <c r="H180" s="151">
        <v>1.296</v>
      </c>
      <c r="I180" s="152"/>
      <c r="L180" s="148"/>
      <c r="M180" s="153"/>
      <c r="T180" s="154"/>
      <c r="AT180" s="149" t="s">
        <v>203</v>
      </c>
      <c r="AU180" s="149" t="s">
        <v>86</v>
      </c>
      <c r="AV180" s="12" t="s">
        <v>86</v>
      </c>
      <c r="AW180" s="12" t="s">
        <v>37</v>
      </c>
      <c r="AX180" s="12" t="s">
        <v>84</v>
      </c>
      <c r="AY180" s="149" t="s">
        <v>192</v>
      </c>
    </row>
    <row r="181" spans="2:65" s="1" customFormat="1" ht="16.5" customHeight="1">
      <c r="B181" s="33"/>
      <c r="C181" s="129" t="s">
        <v>319</v>
      </c>
      <c r="D181" s="129" t="s">
        <v>194</v>
      </c>
      <c r="E181" s="130" t="s">
        <v>320</v>
      </c>
      <c r="F181" s="131" t="s">
        <v>321</v>
      </c>
      <c r="G181" s="132" t="s">
        <v>123</v>
      </c>
      <c r="H181" s="133">
        <v>448.864</v>
      </c>
      <c r="I181" s="134"/>
      <c r="J181" s="135">
        <f>ROUND(I181*H181,2)</f>
        <v>0</v>
      </c>
      <c r="K181" s="131" t="s">
        <v>197</v>
      </c>
      <c r="L181" s="33"/>
      <c r="M181" s="136" t="s">
        <v>19</v>
      </c>
      <c r="N181" s="137" t="s">
        <v>47</v>
      </c>
      <c r="P181" s="138">
        <f>O181*H181</f>
        <v>0</v>
      </c>
      <c r="Q181" s="138">
        <v>0</v>
      </c>
      <c r="R181" s="138">
        <f>Q181*H181</f>
        <v>0</v>
      </c>
      <c r="S181" s="138">
        <v>0</v>
      </c>
      <c r="T181" s="139">
        <f>S181*H181</f>
        <v>0</v>
      </c>
      <c r="AR181" s="140" t="s">
        <v>124</v>
      </c>
      <c r="AT181" s="140" t="s">
        <v>194</v>
      </c>
      <c r="AU181" s="140" t="s">
        <v>86</v>
      </c>
      <c r="AY181" s="18" t="s">
        <v>192</v>
      </c>
      <c r="BE181" s="141">
        <f>IF(N181="základní",J181,0)</f>
        <v>0</v>
      </c>
      <c r="BF181" s="141">
        <f>IF(N181="snížená",J181,0)</f>
        <v>0</v>
      </c>
      <c r="BG181" s="141">
        <f>IF(N181="zákl. přenesená",J181,0)</f>
        <v>0</v>
      </c>
      <c r="BH181" s="141">
        <f>IF(N181="sníž. přenesená",J181,0)</f>
        <v>0</v>
      </c>
      <c r="BI181" s="141">
        <f>IF(N181="nulová",J181,0)</f>
        <v>0</v>
      </c>
      <c r="BJ181" s="18" t="s">
        <v>84</v>
      </c>
      <c r="BK181" s="141">
        <f>ROUND(I181*H181,2)</f>
        <v>0</v>
      </c>
      <c r="BL181" s="18" t="s">
        <v>124</v>
      </c>
      <c r="BM181" s="140" t="s">
        <v>758</v>
      </c>
    </row>
    <row r="182" spans="2:47" s="1" customFormat="1" ht="12">
      <c r="B182" s="33"/>
      <c r="D182" s="142" t="s">
        <v>199</v>
      </c>
      <c r="F182" s="143" t="s">
        <v>323</v>
      </c>
      <c r="I182" s="144"/>
      <c r="L182" s="33"/>
      <c r="M182" s="145"/>
      <c r="T182" s="54"/>
      <c r="AT182" s="18" t="s">
        <v>199</v>
      </c>
      <c r="AU182" s="18" t="s">
        <v>86</v>
      </c>
    </row>
    <row r="183" spans="2:47" s="1" customFormat="1" ht="12">
      <c r="B183" s="33"/>
      <c r="D183" s="146" t="s">
        <v>201</v>
      </c>
      <c r="F183" s="147" t="s">
        <v>324</v>
      </c>
      <c r="I183" s="144"/>
      <c r="L183" s="33"/>
      <c r="M183" s="145"/>
      <c r="T183" s="54"/>
      <c r="AT183" s="18" t="s">
        <v>201</v>
      </c>
      <c r="AU183" s="18" t="s">
        <v>86</v>
      </c>
    </row>
    <row r="184" spans="2:47" s="1" customFormat="1" ht="19.5">
      <c r="B184" s="33"/>
      <c r="D184" s="142" t="s">
        <v>295</v>
      </c>
      <c r="F184" s="178" t="s">
        <v>311</v>
      </c>
      <c r="I184" s="144"/>
      <c r="L184" s="33"/>
      <c r="M184" s="145"/>
      <c r="T184" s="54"/>
      <c r="AT184" s="18" t="s">
        <v>295</v>
      </c>
      <c r="AU184" s="18" t="s">
        <v>86</v>
      </c>
    </row>
    <row r="185" spans="2:51" s="12" customFormat="1" ht="12">
      <c r="B185" s="148"/>
      <c r="D185" s="142" t="s">
        <v>203</v>
      </c>
      <c r="E185" s="149" t="s">
        <v>19</v>
      </c>
      <c r="F185" s="150" t="s">
        <v>140</v>
      </c>
      <c r="H185" s="151">
        <v>448.864</v>
      </c>
      <c r="I185" s="152"/>
      <c r="L185" s="148"/>
      <c r="M185" s="153"/>
      <c r="T185" s="154"/>
      <c r="AT185" s="149" t="s">
        <v>203</v>
      </c>
      <c r="AU185" s="149" t="s">
        <v>86</v>
      </c>
      <c r="AV185" s="12" t="s">
        <v>86</v>
      </c>
      <c r="AW185" s="12" t="s">
        <v>37</v>
      </c>
      <c r="AX185" s="12" t="s">
        <v>84</v>
      </c>
      <c r="AY185" s="149" t="s">
        <v>192</v>
      </c>
    </row>
    <row r="186" spans="2:65" s="1" customFormat="1" ht="16.5" customHeight="1">
      <c r="B186" s="33"/>
      <c r="C186" s="168" t="s">
        <v>325</v>
      </c>
      <c r="D186" s="168" t="s">
        <v>291</v>
      </c>
      <c r="E186" s="169" t="s">
        <v>313</v>
      </c>
      <c r="F186" s="170" t="s">
        <v>314</v>
      </c>
      <c r="G186" s="171" t="s">
        <v>315</v>
      </c>
      <c r="H186" s="172">
        <v>1.795</v>
      </c>
      <c r="I186" s="173"/>
      <c r="J186" s="174">
        <f>ROUND(I186*H186,2)</f>
        <v>0</v>
      </c>
      <c r="K186" s="170" t="s">
        <v>19</v>
      </c>
      <c r="L186" s="175"/>
      <c r="M186" s="176" t="s">
        <v>19</v>
      </c>
      <c r="N186" s="177" t="s">
        <v>47</v>
      </c>
      <c r="P186" s="138">
        <f>O186*H186</f>
        <v>0</v>
      </c>
      <c r="Q186" s="138">
        <v>0.001</v>
      </c>
      <c r="R186" s="138">
        <f>Q186*H186</f>
        <v>0.001795</v>
      </c>
      <c r="S186" s="138">
        <v>0</v>
      </c>
      <c r="T186" s="139">
        <f>S186*H186</f>
        <v>0</v>
      </c>
      <c r="AR186" s="140" t="s">
        <v>248</v>
      </c>
      <c r="AT186" s="140" t="s">
        <v>291</v>
      </c>
      <c r="AU186" s="140" t="s">
        <v>86</v>
      </c>
      <c r="AY186" s="18" t="s">
        <v>192</v>
      </c>
      <c r="BE186" s="141">
        <f>IF(N186="základní",J186,0)</f>
        <v>0</v>
      </c>
      <c r="BF186" s="141">
        <f>IF(N186="snížená",J186,0)</f>
        <v>0</v>
      </c>
      <c r="BG186" s="141">
        <f>IF(N186="zákl. přenesená",J186,0)</f>
        <v>0</v>
      </c>
      <c r="BH186" s="141">
        <f>IF(N186="sníž. přenesená",J186,0)</f>
        <v>0</v>
      </c>
      <c r="BI186" s="141">
        <f>IF(N186="nulová",J186,0)</f>
        <v>0</v>
      </c>
      <c r="BJ186" s="18" t="s">
        <v>84</v>
      </c>
      <c r="BK186" s="141">
        <f>ROUND(I186*H186,2)</f>
        <v>0</v>
      </c>
      <c r="BL186" s="18" t="s">
        <v>124</v>
      </c>
      <c r="BM186" s="140" t="s">
        <v>759</v>
      </c>
    </row>
    <row r="187" spans="2:47" s="1" customFormat="1" ht="12">
      <c r="B187" s="33"/>
      <c r="D187" s="142" t="s">
        <v>199</v>
      </c>
      <c r="F187" s="143" t="s">
        <v>314</v>
      </c>
      <c r="I187" s="144"/>
      <c r="L187" s="33"/>
      <c r="M187" s="145"/>
      <c r="T187" s="54"/>
      <c r="AT187" s="18" t="s">
        <v>199</v>
      </c>
      <c r="AU187" s="18" t="s">
        <v>86</v>
      </c>
    </row>
    <row r="188" spans="2:47" s="1" customFormat="1" ht="29.25">
      <c r="B188" s="33"/>
      <c r="D188" s="142" t="s">
        <v>295</v>
      </c>
      <c r="F188" s="178" t="s">
        <v>317</v>
      </c>
      <c r="I188" s="144"/>
      <c r="L188" s="33"/>
      <c r="M188" s="145"/>
      <c r="T188" s="54"/>
      <c r="AT188" s="18" t="s">
        <v>295</v>
      </c>
      <c r="AU188" s="18" t="s">
        <v>86</v>
      </c>
    </row>
    <row r="189" spans="2:51" s="12" customFormat="1" ht="12">
      <c r="B189" s="148"/>
      <c r="D189" s="142" t="s">
        <v>203</v>
      </c>
      <c r="E189" s="149" t="s">
        <v>19</v>
      </c>
      <c r="F189" s="150" t="s">
        <v>327</v>
      </c>
      <c r="H189" s="151">
        <v>1.795</v>
      </c>
      <c r="I189" s="152"/>
      <c r="L189" s="148"/>
      <c r="M189" s="153"/>
      <c r="T189" s="154"/>
      <c r="AT189" s="149" t="s">
        <v>203</v>
      </c>
      <c r="AU189" s="149" t="s">
        <v>86</v>
      </c>
      <c r="AV189" s="12" t="s">
        <v>86</v>
      </c>
      <c r="AW189" s="12" t="s">
        <v>37</v>
      </c>
      <c r="AX189" s="12" t="s">
        <v>84</v>
      </c>
      <c r="AY189" s="149" t="s">
        <v>192</v>
      </c>
    </row>
    <row r="190" spans="2:65" s="1" customFormat="1" ht="16.5" customHeight="1">
      <c r="B190" s="33"/>
      <c r="C190" s="129" t="s">
        <v>328</v>
      </c>
      <c r="D190" s="129" t="s">
        <v>194</v>
      </c>
      <c r="E190" s="130" t="s">
        <v>329</v>
      </c>
      <c r="F190" s="131" t="s">
        <v>330</v>
      </c>
      <c r="G190" s="132" t="s">
        <v>123</v>
      </c>
      <c r="H190" s="133">
        <v>324.1</v>
      </c>
      <c r="I190" s="134"/>
      <c r="J190" s="135">
        <f>ROUND(I190*H190,2)</f>
        <v>0</v>
      </c>
      <c r="K190" s="131" t="s">
        <v>197</v>
      </c>
      <c r="L190" s="33"/>
      <c r="M190" s="136" t="s">
        <v>19</v>
      </c>
      <c r="N190" s="137" t="s">
        <v>47</v>
      </c>
      <c r="P190" s="138">
        <f>O190*H190</f>
        <v>0</v>
      </c>
      <c r="Q190" s="138">
        <v>0</v>
      </c>
      <c r="R190" s="138">
        <f>Q190*H190</f>
        <v>0</v>
      </c>
      <c r="S190" s="138">
        <v>0</v>
      </c>
      <c r="T190" s="139">
        <f>S190*H190</f>
        <v>0</v>
      </c>
      <c r="AR190" s="140" t="s">
        <v>124</v>
      </c>
      <c r="AT190" s="140" t="s">
        <v>194</v>
      </c>
      <c r="AU190" s="140" t="s">
        <v>86</v>
      </c>
      <c r="AY190" s="18" t="s">
        <v>192</v>
      </c>
      <c r="BE190" s="141">
        <f>IF(N190="základní",J190,0)</f>
        <v>0</v>
      </c>
      <c r="BF190" s="141">
        <f>IF(N190="snížená",J190,0)</f>
        <v>0</v>
      </c>
      <c r="BG190" s="141">
        <f>IF(N190="zákl. přenesená",J190,0)</f>
        <v>0</v>
      </c>
      <c r="BH190" s="141">
        <f>IF(N190="sníž. přenesená",J190,0)</f>
        <v>0</v>
      </c>
      <c r="BI190" s="141">
        <f>IF(N190="nulová",J190,0)</f>
        <v>0</v>
      </c>
      <c r="BJ190" s="18" t="s">
        <v>84</v>
      </c>
      <c r="BK190" s="141">
        <f>ROUND(I190*H190,2)</f>
        <v>0</v>
      </c>
      <c r="BL190" s="18" t="s">
        <v>124</v>
      </c>
      <c r="BM190" s="140" t="s">
        <v>760</v>
      </c>
    </row>
    <row r="191" spans="2:47" s="1" customFormat="1" ht="12">
      <c r="B191" s="33"/>
      <c r="D191" s="142" t="s">
        <v>199</v>
      </c>
      <c r="F191" s="143" t="s">
        <v>332</v>
      </c>
      <c r="I191" s="144"/>
      <c r="L191" s="33"/>
      <c r="M191" s="145"/>
      <c r="T191" s="54"/>
      <c r="AT191" s="18" t="s">
        <v>199</v>
      </c>
      <c r="AU191" s="18" t="s">
        <v>86</v>
      </c>
    </row>
    <row r="192" spans="2:47" s="1" customFormat="1" ht="12">
      <c r="B192" s="33"/>
      <c r="D192" s="146" t="s">
        <v>201</v>
      </c>
      <c r="F192" s="147" t="s">
        <v>333</v>
      </c>
      <c r="I192" s="144"/>
      <c r="L192" s="33"/>
      <c r="M192" s="145"/>
      <c r="T192" s="54"/>
      <c r="AT192" s="18" t="s">
        <v>201</v>
      </c>
      <c r="AU192" s="18" t="s">
        <v>86</v>
      </c>
    </row>
    <row r="193" spans="2:51" s="12" customFormat="1" ht="12">
      <c r="B193" s="148"/>
      <c r="D193" s="142" t="s">
        <v>203</v>
      </c>
      <c r="E193" s="149" t="s">
        <v>19</v>
      </c>
      <c r="F193" s="150" t="s">
        <v>136</v>
      </c>
      <c r="H193" s="151">
        <v>324.1</v>
      </c>
      <c r="I193" s="152"/>
      <c r="L193" s="148"/>
      <c r="M193" s="153"/>
      <c r="T193" s="154"/>
      <c r="AT193" s="149" t="s">
        <v>203</v>
      </c>
      <c r="AU193" s="149" t="s">
        <v>86</v>
      </c>
      <c r="AV193" s="12" t="s">
        <v>86</v>
      </c>
      <c r="AW193" s="12" t="s">
        <v>37</v>
      </c>
      <c r="AX193" s="12" t="s">
        <v>84</v>
      </c>
      <c r="AY193" s="149" t="s">
        <v>192</v>
      </c>
    </row>
    <row r="194" spans="2:65" s="1" customFormat="1" ht="16.5" customHeight="1">
      <c r="B194" s="33"/>
      <c r="C194" s="129" t="s">
        <v>334</v>
      </c>
      <c r="D194" s="129" t="s">
        <v>194</v>
      </c>
      <c r="E194" s="130" t="s">
        <v>335</v>
      </c>
      <c r="F194" s="131" t="s">
        <v>336</v>
      </c>
      <c r="G194" s="132" t="s">
        <v>123</v>
      </c>
      <c r="H194" s="133">
        <v>448.864</v>
      </c>
      <c r="I194" s="134"/>
      <c r="J194" s="135">
        <f>ROUND(I194*H194,2)</f>
        <v>0</v>
      </c>
      <c r="K194" s="131" t="s">
        <v>197</v>
      </c>
      <c r="L194" s="33"/>
      <c r="M194" s="136" t="s">
        <v>19</v>
      </c>
      <c r="N194" s="137" t="s">
        <v>47</v>
      </c>
      <c r="P194" s="138">
        <f>O194*H194</f>
        <v>0</v>
      </c>
      <c r="Q194" s="138">
        <v>0</v>
      </c>
      <c r="R194" s="138">
        <f>Q194*H194</f>
        <v>0</v>
      </c>
      <c r="S194" s="138">
        <v>0</v>
      </c>
      <c r="T194" s="139">
        <f>S194*H194</f>
        <v>0</v>
      </c>
      <c r="AR194" s="140" t="s">
        <v>124</v>
      </c>
      <c r="AT194" s="140" t="s">
        <v>194</v>
      </c>
      <c r="AU194" s="140" t="s">
        <v>86</v>
      </c>
      <c r="AY194" s="18" t="s">
        <v>192</v>
      </c>
      <c r="BE194" s="141">
        <f>IF(N194="základní",J194,0)</f>
        <v>0</v>
      </c>
      <c r="BF194" s="141">
        <f>IF(N194="snížená",J194,0)</f>
        <v>0</v>
      </c>
      <c r="BG194" s="141">
        <f>IF(N194="zákl. přenesená",J194,0)</f>
        <v>0</v>
      </c>
      <c r="BH194" s="141">
        <f>IF(N194="sníž. přenesená",J194,0)</f>
        <v>0</v>
      </c>
      <c r="BI194" s="141">
        <f>IF(N194="nulová",J194,0)</f>
        <v>0</v>
      </c>
      <c r="BJ194" s="18" t="s">
        <v>84</v>
      </c>
      <c r="BK194" s="141">
        <f>ROUND(I194*H194,2)</f>
        <v>0</v>
      </c>
      <c r="BL194" s="18" t="s">
        <v>124</v>
      </c>
      <c r="BM194" s="140" t="s">
        <v>761</v>
      </c>
    </row>
    <row r="195" spans="2:47" s="1" customFormat="1" ht="19.5">
      <c r="B195" s="33"/>
      <c r="D195" s="142" t="s">
        <v>199</v>
      </c>
      <c r="F195" s="143" t="s">
        <v>338</v>
      </c>
      <c r="I195" s="144"/>
      <c r="L195" s="33"/>
      <c r="M195" s="145"/>
      <c r="T195" s="54"/>
      <c r="AT195" s="18" t="s">
        <v>199</v>
      </c>
      <c r="AU195" s="18" t="s">
        <v>86</v>
      </c>
    </row>
    <row r="196" spans="2:47" s="1" customFormat="1" ht="12">
      <c r="B196" s="33"/>
      <c r="D196" s="146" t="s">
        <v>201</v>
      </c>
      <c r="F196" s="147" t="s">
        <v>339</v>
      </c>
      <c r="I196" s="144"/>
      <c r="L196" s="33"/>
      <c r="M196" s="145"/>
      <c r="T196" s="54"/>
      <c r="AT196" s="18" t="s">
        <v>201</v>
      </c>
      <c r="AU196" s="18" t="s">
        <v>86</v>
      </c>
    </row>
    <row r="197" spans="2:51" s="12" customFormat="1" ht="12">
      <c r="B197" s="148"/>
      <c r="D197" s="142" t="s">
        <v>203</v>
      </c>
      <c r="E197" s="149" t="s">
        <v>19</v>
      </c>
      <c r="F197" s="150" t="s">
        <v>140</v>
      </c>
      <c r="H197" s="151">
        <v>448.864</v>
      </c>
      <c r="I197" s="152"/>
      <c r="L197" s="148"/>
      <c r="M197" s="153"/>
      <c r="T197" s="154"/>
      <c r="AT197" s="149" t="s">
        <v>203</v>
      </c>
      <c r="AU197" s="149" t="s">
        <v>86</v>
      </c>
      <c r="AV197" s="12" t="s">
        <v>86</v>
      </c>
      <c r="AW197" s="12" t="s">
        <v>37</v>
      </c>
      <c r="AX197" s="12" t="s">
        <v>84</v>
      </c>
      <c r="AY197" s="149" t="s">
        <v>192</v>
      </c>
    </row>
    <row r="198" spans="2:65" s="1" customFormat="1" ht="16.5" customHeight="1">
      <c r="B198" s="33"/>
      <c r="C198" s="129" t="s">
        <v>7</v>
      </c>
      <c r="D198" s="129" t="s">
        <v>194</v>
      </c>
      <c r="E198" s="130" t="s">
        <v>340</v>
      </c>
      <c r="F198" s="131" t="s">
        <v>341</v>
      </c>
      <c r="G198" s="132" t="s">
        <v>123</v>
      </c>
      <c r="H198" s="133">
        <v>448.864</v>
      </c>
      <c r="I198" s="134"/>
      <c r="J198" s="135">
        <f>ROUND(I198*H198,2)</f>
        <v>0</v>
      </c>
      <c r="K198" s="131" t="s">
        <v>197</v>
      </c>
      <c r="L198" s="33"/>
      <c r="M198" s="136" t="s">
        <v>19</v>
      </c>
      <c r="N198" s="137" t="s">
        <v>47</v>
      </c>
      <c r="P198" s="138">
        <f>O198*H198</f>
        <v>0</v>
      </c>
      <c r="Q198" s="138">
        <v>0</v>
      </c>
      <c r="R198" s="138">
        <f>Q198*H198</f>
        <v>0</v>
      </c>
      <c r="S198" s="138">
        <v>0</v>
      </c>
      <c r="T198" s="139">
        <f>S198*H198</f>
        <v>0</v>
      </c>
      <c r="AR198" s="140" t="s">
        <v>124</v>
      </c>
      <c r="AT198" s="140" t="s">
        <v>194</v>
      </c>
      <c r="AU198" s="140" t="s">
        <v>86</v>
      </c>
      <c r="AY198" s="18" t="s">
        <v>192</v>
      </c>
      <c r="BE198" s="141">
        <f>IF(N198="základní",J198,0)</f>
        <v>0</v>
      </c>
      <c r="BF198" s="141">
        <f>IF(N198="snížená",J198,0)</f>
        <v>0</v>
      </c>
      <c r="BG198" s="141">
        <f>IF(N198="zákl. přenesená",J198,0)</f>
        <v>0</v>
      </c>
      <c r="BH198" s="141">
        <f>IF(N198="sníž. přenesená",J198,0)</f>
        <v>0</v>
      </c>
      <c r="BI198" s="141">
        <f>IF(N198="nulová",J198,0)</f>
        <v>0</v>
      </c>
      <c r="BJ198" s="18" t="s">
        <v>84</v>
      </c>
      <c r="BK198" s="141">
        <f>ROUND(I198*H198,2)</f>
        <v>0</v>
      </c>
      <c r="BL198" s="18" t="s">
        <v>124</v>
      </c>
      <c r="BM198" s="140" t="s">
        <v>762</v>
      </c>
    </row>
    <row r="199" spans="2:47" s="1" customFormat="1" ht="12">
      <c r="B199" s="33"/>
      <c r="D199" s="142" t="s">
        <v>199</v>
      </c>
      <c r="F199" s="143" t="s">
        <v>343</v>
      </c>
      <c r="I199" s="144"/>
      <c r="L199" s="33"/>
      <c r="M199" s="145"/>
      <c r="T199" s="54"/>
      <c r="AT199" s="18" t="s">
        <v>199</v>
      </c>
      <c r="AU199" s="18" t="s">
        <v>86</v>
      </c>
    </row>
    <row r="200" spans="2:47" s="1" customFormat="1" ht="12">
      <c r="B200" s="33"/>
      <c r="D200" s="146" t="s">
        <v>201</v>
      </c>
      <c r="F200" s="147" t="s">
        <v>344</v>
      </c>
      <c r="I200" s="144"/>
      <c r="L200" s="33"/>
      <c r="M200" s="145"/>
      <c r="T200" s="54"/>
      <c r="AT200" s="18" t="s">
        <v>201</v>
      </c>
      <c r="AU200" s="18" t="s">
        <v>86</v>
      </c>
    </row>
    <row r="201" spans="2:51" s="14" customFormat="1" ht="12">
      <c r="B201" s="162"/>
      <c r="D201" s="142" t="s">
        <v>203</v>
      </c>
      <c r="E201" s="163" t="s">
        <v>19</v>
      </c>
      <c r="F201" s="164" t="s">
        <v>732</v>
      </c>
      <c r="H201" s="163" t="s">
        <v>19</v>
      </c>
      <c r="I201" s="165"/>
      <c r="L201" s="162"/>
      <c r="M201" s="166"/>
      <c r="T201" s="167"/>
      <c r="AT201" s="163" t="s">
        <v>203</v>
      </c>
      <c r="AU201" s="163" t="s">
        <v>86</v>
      </c>
      <c r="AV201" s="14" t="s">
        <v>84</v>
      </c>
      <c r="AW201" s="14" t="s">
        <v>37</v>
      </c>
      <c r="AX201" s="14" t="s">
        <v>76</v>
      </c>
      <c r="AY201" s="163" t="s">
        <v>192</v>
      </c>
    </row>
    <row r="202" spans="2:51" s="12" customFormat="1" ht="12">
      <c r="B202" s="148"/>
      <c r="D202" s="142" t="s">
        <v>203</v>
      </c>
      <c r="E202" s="149" t="s">
        <v>19</v>
      </c>
      <c r="F202" s="150" t="s">
        <v>763</v>
      </c>
      <c r="H202" s="151">
        <v>448.864</v>
      </c>
      <c r="I202" s="152"/>
      <c r="L202" s="148"/>
      <c r="M202" s="153"/>
      <c r="T202" s="154"/>
      <c r="AT202" s="149" t="s">
        <v>203</v>
      </c>
      <c r="AU202" s="149" t="s">
        <v>86</v>
      </c>
      <c r="AV202" s="12" t="s">
        <v>86</v>
      </c>
      <c r="AW202" s="12" t="s">
        <v>37</v>
      </c>
      <c r="AX202" s="12" t="s">
        <v>76</v>
      </c>
      <c r="AY202" s="149" t="s">
        <v>192</v>
      </c>
    </row>
    <row r="203" spans="2:51" s="13" customFormat="1" ht="12">
      <c r="B203" s="155"/>
      <c r="D203" s="142" t="s">
        <v>203</v>
      </c>
      <c r="E203" s="156" t="s">
        <v>140</v>
      </c>
      <c r="F203" s="157" t="s">
        <v>206</v>
      </c>
      <c r="H203" s="158">
        <v>448.864</v>
      </c>
      <c r="I203" s="159"/>
      <c r="L203" s="155"/>
      <c r="M203" s="160"/>
      <c r="T203" s="161"/>
      <c r="AT203" s="156" t="s">
        <v>203</v>
      </c>
      <c r="AU203" s="156" t="s">
        <v>86</v>
      </c>
      <c r="AV203" s="13" t="s">
        <v>124</v>
      </c>
      <c r="AW203" s="13" t="s">
        <v>37</v>
      </c>
      <c r="AX203" s="13" t="s">
        <v>84</v>
      </c>
      <c r="AY203" s="156" t="s">
        <v>192</v>
      </c>
    </row>
    <row r="204" spans="2:65" s="1" customFormat="1" ht="21.75" customHeight="1">
      <c r="B204" s="33"/>
      <c r="C204" s="129" t="s">
        <v>346</v>
      </c>
      <c r="D204" s="129" t="s">
        <v>194</v>
      </c>
      <c r="E204" s="130" t="s">
        <v>347</v>
      </c>
      <c r="F204" s="131" t="s">
        <v>348</v>
      </c>
      <c r="G204" s="132" t="s">
        <v>146</v>
      </c>
      <c r="H204" s="133">
        <v>1</v>
      </c>
      <c r="I204" s="134"/>
      <c r="J204" s="135">
        <f>ROUND(I204*H204,2)</f>
        <v>0</v>
      </c>
      <c r="K204" s="131" t="s">
        <v>197</v>
      </c>
      <c r="L204" s="33"/>
      <c r="M204" s="136" t="s">
        <v>19</v>
      </c>
      <c r="N204" s="137" t="s">
        <v>47</v>
      </c>
      <c r="P204" s="138">
        <f>O204*H204</f>
        <v>0</v>
      </c>
      <c r="Q204" s="138">
        <v>0</v>
      </c>
      <c r="R204" s="138">
        <f>Q204*H204</f>
        <v>0</v>
      </c>
      <c r="S204" s="138">
        <v>0</v>
      </c>
      <c r="T204" s="139">
        <f>S204*H204</f>
        <v>0</v>
      </c>
      <c r="AR204" s="140" t="s">
        <v>124</v>
      </c>
      <c r="AT204" s="140" t="s">
        <v>194</v>
      </c>
      <c r="AU204" s="140" t="s">
        <v>86</v>
      </c>
      <c r="AY204" s="18" t="s">
        <v>192</v>
      </c>
      <c r="BE204" s="141">
        <f>IF(N204="základní",J204,0)</f>
        <v>0</v>
      </c>
      <c r="BF204" s="141">
        <f>IF(N204="snížená",J204,0)</f>
        <v>0</v>
      </c>
      <c r="BG204" s="141">
        <f>IF(N204="zákl. přenesená",J204,0)</f>
        <v>0</v>
      </c>
      <c r="BH204" s="141">
        <f>IF(N204="sníž. přenesená",J204,0)</f>
        <v>0</v>
      </c>
      <c r="BI204" s="141">
        <f>IF(N204="nulová",J204,0)</f>
        <v>0</v>
      </c>
      <c r="BJ204" s="18" t="s">
        <v>84</v>
      </c>
      <c r="BK204" s="141">
        <f>ROUND(I204*H204,2)</f>
        <v>0</v>
      </c>
      <c r="BL204" s="18" t="s">
        <v>124</v>
      </c>
      <c r="BM204" s="140" t="s">
        <v>764</v>
      </c>
    </row>
    <row r="205" spans="2:47" s="1" customFormat="1" ht="19.5">
      <c r="B205" s="33"/>
      <c r="D205" s="142" t="s">
        <v>199</v>
      </c>
      <c r="F205" s="143" t="s">
        <v>350</v>
      </c>
      <c r="I205" s="144"/>
      <c r="L205" s="33"/>
      <c r="M205" s="145"/>
      <c r="T205" s="54"/>
      <c r="AT205" s="18" t="s">
        <v>199</v>
      </c>
      <c r="AU205" s="18" t="s">
        <v>86</v>
      </c>
    </row>
    <row r="206" spans="2:47" s="1" customFormat="1" ht="12">
      <c r="B206" s="33"/>
      <c r="D206" s="146" t="s">
        <v>201</v>
      </c>
      <c r="F206" s="147" t="s">
        <v>351</v>
      </c>
      <c r="I206" s="144"/>
      <c r="L206" s="33"/>
      <c r="M206" s="145"/>
      <c r="T206" s="54"/>
      <c r="AT206" s="18" t="s">
        <v>201</v>
      </c>
      <c r="AU206" s="18" t="s">
        <v>86</v>
      </c>
    </row>
    <row r="207" spans="2:47" s="1" customFormat="1" ht="19.5">
      <c r="B207" s="33"/>
      <c r="D207" s="142" t="s">
        <v>295</v>
      </c>
      <c r="F207" s="178" t="s">
        <v>311</v>
      </c>
      <c r="I207" s="144"/>
      <c r="L207" s="33"/>
      <c r="M207" s="145"/>
      <c r="T207" s="54"/>
      <c r="AT207" s="18" t="s">
        <v>295</v>
      </c>
      <c r="AU207" s="18" t="s">
        <v>86</v>
      </c>
    </row>
    <row r="208" spans="2:51" s="12" customFormat="1" ht="12">
      <c r="B208" s="148"/>
      <c r="D208" s="142" t="s">
        <v>203</v>
      </c>
      <c r="E208" s="149" t="s">
        <v>19</v>
      </c>
      <c r="F208" s="150" t="s">
        <v>144</v>
      </c>
      <c r="H208" s="151">
        <v>1</v>
      </c>
      <c r="I208" s="152"/>
      <c r="L208" s="148"/>
      <c r="M208" s="153"/>
      <c r="T208" s="154"/>
      <c r="AT208" s="149" t="s">
        <v>203</v>
      </c>
      <c r="AU208" s="149" t="s">
        <v>86</v>
      </c>
      <c r="AV208" s="12" t="s">
        <v>86</v>
      </c>
      <c r="AW208" s="12" t="s">
        <v>37</v>
      </c>
      <c r="AX208" s="12" t="s">
        <v>84</v>
      </c>
      <c r="AY208" s="149" t="s">
        <v>192</v>
      </c>
    </row>
    <row r="209" spans="2:65" s="1" customFormat="1" ht="16.5" customHeight="1">
      <c r="B209" s="33"/>
      <c r="C209" s="129" t="s">
        <v>352</v>
      </c>
      <c r="D209" s="129" t="s">
        <v>194</v>
      </c>
      <c r="E209" s="130" t="s">
        <v>353</v>
      </c>
      <c r="F209" s="131" t="s">
        <v>354</v>
      </c>
      <c r="G209" s="132" t="s">
        <v>146</v>
      </c>
      <c r="H209" s="133">
        <v>1</v>
      </c>
      <c r="I209" s="134"/>
      <c r="J209" s="135">
        <f>ROUND(I209*H209,2)</f>
        <v>0</v>
      </c>
      <c r="K209" s="131" t="s">
        <v>197</v>
      </c>
      <c r="L209" s="33"/>
      <c r="M209" s="136" t="s">
        <v>19</v>
      </c>
      <c r="N209" s="137" t="s">
        <v>47</v>
      </c>
      <c r="P209" s="138">
        <f>O209*H209</f>
        <v>0</v>
      </c>
      <c r="Q209" s="138">
        <v>0</v>
      </c>
      <c r="R209" s="138">
        <f>Q209*H209</f>
        <v>0</v>
      </c>
      <c r="S209" s="138">
        <v>0</v>
      </c>
      <c r="T209" s="139">
        <f>S209*H209</f>
        <v>0</v>
      </c>
      <c r="AR209" s="140" t="s">
        <v>124</v>
      </c>
      <c r="AT209" s="140" t="s">
        <v>194</v>
      </c>
      <c r="AU209" s="140" t="s">
        <v>86</v>
      </c>
      <c r="AY209" s="18" t="s">
        <v>192</v>
      </c>
      <c r="BE209" s="141">
        <f>IF(N209="základní",J209,0)</f>
        <v>0</v>
      </c>
      <c r="BF209" s="141">
        <f>IF(N209="snížená",J209,0)</f>
        <v>0</v>
      </c>
      <c r="BG209" s="141">
        <f>IF(N209="zákl. přenesená",J209,0)</f>
        <v>0</v>
      </c>
      <c r="BH209" s="141">
        <f>IF(N209="sníž. přenesená",J209,0)</f>
        <v>0</v>
      </c>
      <c r="BI209" s="141">
        <f>IF(N209="nulová",J209,0)</f>
        <v>0</v>
      </c>
      <c r="BJ209" s="18" t="s">
        <v>84</v>
      </c>
      <c r="BK209" s="141">
        <f>ROUND(I209*H209,2)</f>
        <v>0</v>
      </c>
      <c r="BL209" s="18" t="s">
        <v>124</v>
      </c>
      <c r="BM209" s="140" t="s">
        <v>765</v>
      </c>
    </row>
    <row r="210" spans="2:47" s="1" customFormat="1" ht="12">
      <c r="B210" s="33"/>
      <c r="D210" s="142" t="s">
        <v>199</v>
      </c>
      <c r="F210" s="143" t="s">
        <v>356</v>
      </c>
      <c r="I210" s="144"/>
      <c r="L210" s="33"/>
      <c r="M210" s="145"/>
      <c r="T210" s="54"/>
      <c r="AT210" s="18" t="s">
        <v>199</v>
      </c>
      <c r="AU210" s="18" t="s">
        <v>86</v>
      </c>
    </row>
    <row r="211" spans="2:47" s="1" customFormat="1" ht="12">
      <c r="B211" s="33"/>
      <c r="D211" s="146" t="s">
        <v>201</v>
      </c>
      <c r="F211" s="147" t="s">
        <v>357</v>
      </c>
      <c r="I211" s="144"/>
      <c r="L211" s="33"/>
      <c r="M211" s="145"/>
      <c r="T211" s="54"/>
      <c r="AT211" s="18" t="s">
        <v>201</v>
      </c>
      <c r="AU211" s="18" t="s">
        <v>86</v>
      </c>
    </row>
    <row r="212" spans="2:47" s="1" customFormat="1" ht="29.25">
      <c r="B212" s="33"/>
      <c r="D212" s="142" t="s">
        <v>295</v>
      </c>
      <c r="F212" s="178" t="s">
        <v>358</v>
      </c>
      <c r="I212" s="144"/>
      <c r="L212" s="33"/>
      <c r="M212" s="145"/>
      <c r="T212" s="54"/>
      <c r="AT212" s="18" t="s">
        <v>295</v>
      </c>
      <c r="AU212" s="18" t="s">
        <v>86</v>
      </c>
    </row>
    <row r="213" spans="2:51" s="12" customFormat="1" ht="12">
      <c r="B213" s="148"/>
      <c r="D213" s="142" t="s">
        <v>203</v>
      </c>
      <c r="E213" s="149" t="s">
        <v>19</v>
      </c>
      <c r="F213" s="150" t="s">
        <v>359</v>
      </c>
      <c r="H213" s="151">
        <v>1</v>
      </c>
      <c r="I213" s="152"/>
      <c r="L213" s="148"/>
      <c r="M213" s="153"/>
      <c r="T213" s="154"/>
      <c r="AT213" s="149" t="s">
        <v>203</v>
      </c>
      <c r="AU213" s="149" t="s">
        <v>86</v>
      </c>
      <c r="AV213" s="12" t="s">
        <v>86</v>
      </c>
      <c r="AW213" s="12" t="s">
        <v>37</v>
      </c>
      <c r="AX213" s="12" t="s">
        <v>76</v>
      </c>
      <c r="AY213" s="149" t="s">
        <v>192</v>
      </c>
    </row>
    <row r="214" spans="2:51" s="13" customFormat="1" ht="12">
      <c r="B214" s="155"/>
      <c r="D214" s="142" t="s">
        <v>203</v>
      </c>
      <c r="E214" s="156" t="s">
        <v>144</v>
      </c>
      <c r="F214" s="157" t="s">
        <v>206</v>
      </c>
      <c r="H214" s="158">
        <v>1</v>
      </c>
      <c r="I214" s="159"/>
      <c r="L214" s="155"/>
      <c r="M214" s="160"/>
      <c r="T214" s="161"/>
      <c r="AT214" s="156" t="s">
        <v>203</v>
      </c>
      <c r="AU214" s="156" t="s">
        <v>86</v>
      </c>
      <c r="AV214" s="13" t="s">
        <v>124</v>
      </c>
      <c r="AW214" s="13" t="s">
        <v>37</v>
      </c>
      <c r="AX214" s="13" t="s">
        <v>84</v>
      </c>
      <c r="AY214" s="156" t="s">
        <v>192</v>
      </c>
    </row>
    <row r="215" spans="2:65" s="1" customFormat="1" ht="21.75" customHeight="1">
      <c r="B215" s="33"/>
      <c r="C215" s="129" t="s">
        <v>360</v>
      </c>
      <c r="D215" s="129" t="s">
        <v>194</v>
      </c>
      <c r="E215" s="130" t="s">
        <v>361</v>
      </c>
      <c r="F215" s="131" t="s">
        <v>362</v>
      </c>
      <c r="G215" s="132" t="s">
        <v>146</v>
      </c>
      <c r="H215" s="133">
        <v>1</v>
      </c>
      <c r="I215" s="134"/>
      <c r="J215" s="135">
        <f>ROUND(I215*H215,2)</f>
        <v>0</v>
      </c>
      <c r="K215" s="131" t="s">
        <v>197</v>
      </c>
      <c r="L215" s="33"/>
      <c r="M215" s="136" t="s">
        <v>19</v>
      </c>
      <c r="N215" s="137" t="s">
        <v>47</v>
      </c>
      <c r="P215" s="138">
        <f>O215*H215</f>
        <v>0</v>
      </c>
      <c r="Q215" s="138">
        <v>6E-05</v>
      </c>
      <c r="R215" s="138">
        <f>Q215*H215</f>
        <v>6E-05</v>
      </c>
      <c r="S215" s="138">
        <v>0</v>
      </c>
      <c r="T215" s="139">
        <f>S215*H215</f>
        <v>0</v>
      </c>
      <c r="AR215" s="140" t="s">
        <v>124</v>
      </c>
      <c r="AT215" s="140" t="s">
        <v>194</v>
      </c>
      <c r="AU215" s="140" t="s">
        <v>86</v>
      </c>
      <c r="AY215" s="18" t="s">
        <v>192</v>
      </c>
      <c r="BE215" s="141">
        <f>IF(N215="základní",J215,0)</f>
        <v>0</v>
      </c>
      <c r="BF215" s="141">
        <f>IF(N215="snížená",J215,0)</f>
        <v>0</v>
      </c>
      <c r="BG215" s="141">
        <f>IF(N215="zákl. přenesená",J215,0)</f>
        <v>0</v>
      </c>
      <c r="BH215" s="141">
        <f>IF(N215="sníž. přenesená",J215,0)</f>
        <v>0</v>
      </c>
      <c r="BI215" s="141">
        <f>IF(N215="nulová",J215,0)</f>
        <v>0</v>
      </c>
      <c r="BJ215" s="18" t="s">
        <v>84</v>
      </c>
      <c r="BK215" s="141">
        <f>ROUND(I215*H215,2)</f>
        <v>0</v>
      </c>
      <c r="BL215" s="18" t="s">
        <v>124</v>
      </c>
      <c r="BM215" s="140" t="s">
        <v>766</v>
      </c>
    </row>
    <row r="216" spans="2:47" s="1" customFormat="1" ht="12">
      <c r="B216" s="33"/>
      <c r="D216" s="142" t="s">
        <v>199</v>
      </c>
      <c r="F216" s="143" t="s">
        <v>364</v>
      </c>
      <c r="I216" s="144"/>
      <c r="L216" s="33"/>
      <c r="M216" s="145"/>
      <c r="T216" s="54"/>
      <c r="AT216" s="18" t="s">
        <v>199</v>
      </c>
      <c r="AU216" s="18" t="s">
        <v>86</v>
      </c>
    </row>
    <row r="217" spans="2:47" s="1" customFormat="1" ht="12">
      <c r="B217" s="33"/>
      <c r="D217" s="146" t="s">
        <v>201</v>
      </c>
      <c r="F217" s="147" t="s">
        <v>365</v>
      </c>
      <c r="I217" s="144"/>
      <c r="L217" s="33"/>
      <c r="M217" s="145"/>
      <c r="T217" s="54"/>
      <c r="AT217" s="18" t="s">
        <v>201</v>
      </c>
      <c r="AU217" s="18" t="s">
        <v>86</v>
      </c>
    </row>
    <row r="218" spans="2:47" s="1" customFormat="1" ht="19.5">
      <c r="B218" s="33"/>
      <c r="D218" s="142" t="s">
        <v>295</v>
      </c>
      <c r="F218" s="178" t="s">
        <v>311</v>
      </c>
      <c r="I218" s="144"/>
      <c r="L218" s="33"/>
      <c r="M218" s="145"/>
      <c r="T218" s="54"/>
      <c r="AT218" s="18" t="s">
        <v>295</v>
      </c>
      <c r="AU218" s="18" t="s">
        <v>86</v>
      </c>
    </row>
    <row r="219" spans="2:51" s="12" customFormat="1" ht="12">
      <c r="B219" s="148"/>
      <c r="D219" s="142" t="s">
        <v>203</v>
      </c>
      <c r="E219" s="149" t="s">
        <v>19</v>
      </c>
      <c r="F219" s="150" t="s">
        <v>144</v>
      </c>
      <c r="H219" s="151">
        <v>1</v>
      </c>
      <c r="I219" s="152"/>
      <c r="L219" s="148"/>
      <c r="M219" s="153"/>
      <c r="T219" s="154"/>
      <c r="AT219" s="149" t="s">
        <v>203</v>
      </c>
      <c r="AU219" s="149" t="s">
        <v>86</v>
      </c>
      <c r="AV219" s="12" t="s">
        <v>86</v>
      </c>
      <c r="AW219" s="12" t="s">
        <v>37</v>
      </c>
      <c r="AX219" s="12" t="s">
        <v>84</v>
      </c>
      <c r="AY219" s="149" t="s">
        <v>192</v>
      </c>
    </row>
    <row r="220" spans="2:65" s="1" customFormat="1" ht="16.5" customHeight="1">
      <c r="B220" s="33"/>
      <c r="C220" s="168" t="s">
        <v>366</v>
      </c>
      <c r="D220" s="168" t="s">
        <v>291</v>
      </c>
      <c r="E220" s="169" t="s">
        <v>367</v>
      </c>
      <c r="F220" s="170" t="s">
        <v>368</v>
      </c>
      <c r="G220" s="171" t="s">
        <v>146</v>
      </c>
      <c r="H220" s="172">
        <v>3</v>
      </c>
      <c r="I220" s="173"/>
      <c r="J220" s="174">
        <f>ROUND(I220*H220,2)</f>
        <v>0</v>
      </c>
      <c r="K220" s="170" t="s">
        <v>197</v>
      </c>
      <c r="L220" s="175"/>
      <c r="M220" s="176" t="s">
        <v>19</v>
      </c>
      <c r="N220" s="177" t="s">
        <v>47</v>
      </c>
      <c r="P220" s="138">
        <f>O220*H220</f>
        <v>0</v>
      </c>
      <c r="Q220" s="138">
        <v>0.00709</v>
      </c>
      <c r="R220" s="138">
        <f>Q220*H220</f>
        <v>0.02127</v>
      </c>
      <c r="S220" s="138">
        <v>0</v>
      </c>
      <c r="T220" s="139">
        <f>S220*H220</f>
        <v>0</v>
      </c>
      <c r="AR220" s="140" t="s">
        <v>248</v>
      </c>
      <c r="AT220" s="140" t="s">
        <v>291</v>
      </c>
      <c r="AU220" s="140" t="s">
        <v>86</v>
      </c>
      <c r="AY220" s="18" t="s">
        <v>192</v>
      </c>
      <c r="BE220" s="141">
        <f>IF(N220="základní",J220,0)</f>
        <v>0</v>
      </c>
      <c r="BF220" s="141">
        <f>IF(N220="snížená",J220,0)</f>
        <v>0</v>
      </c>
      <c r="BG220" s="141">
        <f>IF(N220="zákl. přenesená",J220,0)</f>
        <v>0</v>
      </c>
      <c r="BH220" s="141">
        <f>IF(N220="sníž. přenesená",J220,0)</f>
        <v>0</v>
      </c>
      <c r="BI220" s="141">
        <f>IF(N220="nulová",J220,0)</f>
        <v>0</v>
      </c>
      <c r="BJ220" s="18" t="s">
        <v>84</v>
      </c>
      <c r="BK220" s="141">
        <f>ROUND(I220*H220,2)</f>
        <v>0</v>
      </c>
      <c r="BL220" s="18" t="s">
        <v>124</v>
      </c>
      <c r="BM220" s="140" t="s">
        <v>767</v>
      </c>
    </row>
    <row r="221" spans="2:47" s="1" customFormat="1" ht="12">
      <c r="B221" s="33"/>
      <c r="D221" s="142" t="s">
        <v>199</v>
      </c>
      <c r="F221" s="143" t="s">
        <v>368</v>
      </c>
      <c r="I221" s="144"/>
      <c r="L221" s="33"/>
      <c r="M221" s="145"/>
      <c r="T221" s="54"/>
      <c r="AT221" s="18" t="s">
        <v>199</v>
      </c>
      <c r="AU221" s="18" t="s">
        <v>86</v>
      </c>
    </row>
    <row r="222" spans="2:47" s="1" customFormat="1" ht="19.5">
      <c r="B222" s="33"/>
      <c r="D222" s="142" t="s">
        <v>295</v>
      </c>
      <c r="F222" s="178" t="s">
        <v>311</v>
      </c>
      <c r="I222" s="144"/>
      <c r="L222" s="33"/>
      <c r="M222" s="145"/>
      <c r="T222" s="54"/>
      <c r="AT222" s="18" t="s">
        <v>295</v>
      </c>
      <c r="AU222" s="18" t="s">
        <v>86</v>
      </c>
    </row>
    <row r="223" spans="2:51" s="12" customFormat="1" ht="12">
      <c r="B223" s="148"/>
      <c r="D223" s="142" t="s">
        <v>203</v>
      </c>
      <c r="E223" s="149" t="s">
        <v>19</v>
      </c>
      <c r="F223" s="150" t="s">
        <v>370</v>
      </c>
      <c r="H223" s="151">
        <v>3</v>
      </c>
      <c r="I223" s="152"/>
      <c r="L223" s="148"/>
      <c r="M223" s="153"/>
      <c r="T223" s="154"/>
      <c r="AT223" s="149" t="s">
        <v>203</v>
      </c>
      <c r="AU223" s="149" t="s">
        <v>86</v>
      </c>
      <c r="AV223" s="12" t="s">
        <v>86</v>
      </c>
      <c r="AW223" s="12" t="s">
        <v>37</v>
      </c>
      <c r="AX223" s="12" t="s">
        <v>84</v>
      </c>
      <c r="AY223" s="149" t="s">
        <v>192</v>
      </c>
    </row>
    <row r="224" spans="2:65" s="1" customFormat="1" ht="21.75" customHeight="1">
      <c r="B224" s="33"/>
      <c r="C224" s="129" t="s">
        <v>371</v>
      </c>
      <c r="D224" s="129" t="s">
        <v>194</v>
      </c>
      <c r="E224" s="130" t="s">
        <v>372</v>
      </c>
      <c r="F224" s="131" t="s">
        <v>373</v>
      </c>
      <c r="G224" s="132" t="s">
        <v>146</v>
      </c>
      <c r="H224" s="133">
        <v>1</v>
      </c>
      <c r="I224" s="134"/>
      <c r="J224" s="135">
        <f>ROUND(I224*H224,2)</f>
        <v>0</v>
      </c>
      <c r="K224" s="131" t="s">
        <v>197</v>
      </c>
      <c r="L224" s="33"/>
      <c r="M224" s="136" t="s">
        <v>19</v>
      </c>
      <c r="N224" s="137" t="s">
        <v>47</v>
      </c>
      <c r="P224" s="138">
        <f>O224*H224</f>
        <v>0</v>
      </c>
      <c r="Q224" s="138">
        <v>0</v>
      </c>
      <c r="R224" s="138">
        <f>Q224*H224</f>
        <v>0</v>
      </c>
      <c r="S224" s="138">
        <v>0</v>
      </c>
      <c r="T224" s="139">
        <f>S224*H224</f>
        <v>0</v>
      </c>
      <c r="AR224" s="140" t="s">
        <v>124</v>
      </c>
      <c r="AT224" s="140" t="s">
        <v>194</v>
      </c>
      <c r="AU224" s="140" t="s">
        <v>86</v>
      </c>
      <c r="AY224" s="18" t="s">
        <v>192</v>
      </c>
      <c r="BE224" s="141">
        <f>IF(N224="základní",J224,0)</f>
        <v>0</v>
      </c>
      <c r="BF224" s="141">
        <f>IF(N224="snížená",J224,0)</f>
        <v>0</v>
      </c>
      <c r="BG224" s="141">
        <f>IF(N224="zákl. přenesená",J224,0)</f>
        <v>0</v>
      </c>
      <c r="BH224" s="141">
        <f>IF(N224="sníž. přenesená",J224,0)</f>
        <v>0</v>
      </c>
      <c r="BI224" s="141">
        <f>IF(N224="nulová",J224,0)</f>
        <v>0</v>
      </c>
      <c r="BJ224" s="18" t="s">
        <v>84</v>
      </c>
      <c r="BK224" s="141">
        <f>ROUND(I224*H224,2)</f>
        <v>0</v>
      </c>
      <c r="BL224" s="18" t="s">
        <v>124</v>
      </c>
      <c r="BM224" s="140" t="s">
        <v>768</v>
      </c>
    </row>
    <row r="225" spans="2:47" s="1" customFormat="1" ht="12">
      <c r="B225" s="33"/>
      <c r="D225" s="142" t="s">
        <v>199</v>
      </c>
      <c r="F225" s="143" t="s">
        <v>375</v>
      </c>
      <c r="I225" s="144"/>
      <c r="L225" s="33"/>
      <c r="M225" s="145"/>
      <c r="T225" s="54"/>
      <c r="AT225" s="18" t="s">
        <v>199</v>
      </c>
      <c r="AU225" s="18" t="s">
        <v>86</v>
      </c>
    </row>
    <row r="226" spans="2:47" s="1" customFormat="1" ht="12">
      <c r="B226" s="33"/>
      <c r="D226" s="146" t="s">
        <v>201</v>
      </c>
      <c r="F226" s="147" t="s">
        <v>376</v>
      </c>
      <c r="I226" s="144"/>
      <c r="L226" s="33"/>
      <c r="M226" s="145"/>
      <c r="T226" s="54"/>
      <c r="AT226" s="18" t="s">
        <v>201</v>
      </c>
      <c r="AU226" s="18" t="s">
        <v>86</v>
      </c>
    </row>
    <row r="227" spans="2:47" s="1" customFormat="1" ht="19.5">
      <c r="B227" s="33"/>
      <c r="D227" s="142" t="s">
        <v>295</v>
      </c>
      <c r="F227" s="178" t="s">
        <v>311</v>
      </c>
      <c r="I227" s="144"/>
      <c r="L227" s="33"/>
      <c r="M227" s="145"/>
      <c r="T227" s="54"/>
      <c r="AT227" s="18" t="s">
        <v>295</v>
      </c>
      <c r="AU227" s="18" t="s">
        <v>86</v>
      </c>
    </row>
    <row r="228" spans="2:51" s="12" customFormat="1" ht="12">
      <c r="B228" s="148"/>
      <c r="D228" s="142" t="s">
        <v>203</v>
      </c>
      <c r="E228" s="149" t="s">
        <v>19</v>
      </c>
      <c r="F228" s="150" t="s">
        <v>144</v>
      </c>
      <c r="H228" s="151">
        <v>1</v>
      </c>
      <c r="I228" s="152"/>
      <c r="L228" s="148"/>
      <c r="M228" s="153"/>
      <c r="T228" s="154"/>
      <c r="AT228" s="149" t="s">
        <v>203</v>
      </c>
      <c r="AU228" s="149" t="s">
        <v>86</v>
      </c>
      <c r="AV228" s="12" t="s">
        <v>86</v>
      </c>
      <c r="AW228" s="12" t="s">
        <v>37</v>
      </c>
      <c r="AX228" s="12" t="s">
        <v>84</v>
      </c>
      <c r="AY228" s="149" t="s">
        <v>192</v>
      </c>
    </row>
    <row r="229" spans="2:65" s="1" customFormat="1" ht="16.5" customHeight="1">
      <c r="B229" s="33"/>
      <c r="C229" s="129" t="s">
        <v>377</v>
      </c>
      <c r="D229" s="129" t="s">
        <v>194</v>
      </c>
      <c r="E229" s="130" t="s">
        <v>378</v>
      </c>
      <c r="F229" s="131" t="s">
        <v>379</v>
      </c>
      <c r="G229" s="132" t="s">
        <v>146</v>
      </c>
      <c r="H229" s="133">
        <v>1</v>
      </c>
      <c r="I229" s="134"/>
      <c r="J229" s="135">
        <f>ROUND(I229*H229,2)</f>
        <v>0</v>
      </c>
      <c r="K229" s="131" t="s">
        <v>19</v>
      </c>
      <c r="L229" s="33"/>
      <c r="M229" s="136" t="s">
        <v>19</v>
      </c>
      <c r="N229" s="137" t="s">
        <v>47</v>
      </c>
      <c r="P229" s="138">
        <f>O229*H229</f>
        <v>0</v>
      </c>
      <c r="Q229" s="138">
        <v>0</v>
      </c>
      <c r="R229" s="138">
        <f>Q229*H229</f>
        <v>0</v>
      </c>
      <c r="S229" s="138">
        <v>0</v>
      </c>
      <c r="T229" s="139">
        <f>S229*H229</f>
        <v>0</v>
      </c>
      <c r="AR229" s="140" t="s">
        <v>124</v>
      </c>
      <c r="AT229" s="140" t="s">
        <v>194</v>
      </c>
      <c r="AU229" s="140" t="s">
        <v>86</v>
      </c>
      <c r="AY229" s="18" t="s">
        <v>192</v>
      </c>
      <c r="BE229" s="141">
        <f>IF(N229="základní",J229,0)</f>
        <v>0</v>
      </c>
      <c r="BF229" s="141">
        <f>IF(N229="snížená",J229,0)</f>
        <v>0</v>
      </c>
      <c r="BG229" s="141">
        <f>IF(N229="zákl. přenesená",J229,0)</f>
        <v>0</v>
      </c>
      <c r="BH229" s="141">
        <f>IF(N229="sníž. přenesená",J229,0)</f>
        <v>0</v>
      </c>
      <c r="BI229" s="141">
        <f>IF(N229="nulová",J229,0)</f>
        <v>0</v>
      </c>
      <c r="BJ229" s="18" t="s">
        <v>84</v>
      </c>
      <c r="BK229" s="141">
        <f>ROUND(I229*H229,2)</f>
        <v>0</v>
      </c>
      <c r="BL229" s="18" t="s">
        <v>124</v>
      </c>
      <c r="BM229" s="140" t="s">
        <v>769</v>
      </c>
    </row>
    <row r="230" spans="2:47" s="1" customFormat="1" ht="12">
      <c r="B230" s="33"/>
      <c r="D230" s="142" t="s">
        <v>199</v>
      </c>
      <c r="F230" s="143" t="s">
        <v>379</v>
      </c>
      <c r="I230" s="144"/>
      <c r="L230" s="33"/>
      <c r="M230" s="145"/>
      <c r="T230" s="54"/>
      <c r="AT230" s="18" t="s">
        <v>199</v>
      </c>
      <c r="AU230" s="18" t="s">
        <v>86</v>
      </c>
    </row>
    <row r="231" spans="2:47" s="1" customFormat="1" ht="19.5">
      <c r="B231" s="33"/>
      <c r="D231" s="142" t="s">
        <v>295</v>
      </c>
      <c r="F231" s="178" t="s">
        <v>311</v>
      </c>
      <c r="I231" s="144"/>
      <c r="L231" s="33"/>
      <c r="M231" s="145"/>
      <c r="T231" s="54"/>
      <c r="AT231" s="18" t="s">
        <v>295</v>
      </c>
      <c r="AU231" s="18" t="s">
        <v>86</v>
      </c>
    </row>
    <row r="232" spans="2:51" s="12" customFormat="1" ht="12">
      <c r="B232" s="148"/>
      <c r="D232" s="142" t="s">
        <v>203</v>
      </c>
      <c r="E232" s="149" t="s">
        <v>19</v>
      </c>
      <c r="F232" s="150" t="s">
        <v>144</v>
      </c>
      <c r="H232" s="151">
        <v>1</v>
      </c>
      <c r="I232" s="152"/>
      <c r="L232" s="148"/>
      <c r="M232" s="153"/>
      <c r="T232" s="154"/>
      <c r="AT232" s="149" t="s">
        <v>203</v>
      </c>
      <c r="AU232" s="149" t="s">
        <v>86</v>
      </c>
      <c r="AV232" s="12" t="s">
        <v>86</v>
      </c>
      <c r="AW232" s="12" t="s">
        <v>37</v>
      </c>
      <c r="AX232" s="12" t="s">
        <v>84</v>
      </c>
      <c r="AY232" s="149" t="s">
        <v>192</v>
      </c>
    </row>
    <row r="233" spans="2:65" s="1" customFormat="1" ht="16.5" customHeight="1">
      <c r="B233" s="33"/>
      <c r="C233" s="129" t="s">
        <v>381</v>
      </c>
      <c r="D233" s="129" t="s">
        <v>194</v>
      </c>
      <c r="E233" s="130" t="s">
        <v>382</v>
      </c>
      <c r="F233" s="131" t="s">
        <v>383</v>
      </c>
      <c r="G233" s="132" t="s">
        <v>146</v>
      </c>
      <c r="H233" s="133">
        <v>1</v>
      </c>
      <c r="I233" s="134"/>
      <c r="J233" s="135">
        <f>ROUND(I233*H233,2)</f>
        <v>0</v>
      </c>
      <c r="K233" s="131" t="s">
        <v>197</v>
      </c>
      <c r="L233" s="33"/>
      <c r="M233" s="136" t="s">
        <v>19</v>
      </c>
      <c r="N233" s="137" t="s">
        <v>47</v>
      </c>
      <c r="P233" s="138">
        <f>O233*H233</f>
        <v>0</v>
      </c>
      <c r="Q233" s="138">
        <v>0.00289</v>
      </c>
      <c r="R233" s="138">
        <f>Q233*H233</f>
        <v>0.00289</v>
      </c>
      <c r="S233" s="138">
        <v>0</v>
      </c>
      <c r="T233" s="139">
        <f>S233*H233</f>
        <v>0</v>
      </c>
      <c r="AR233" s="140" t="s">
        <v>124</v>
      </c>
      <c r="AT233" s="140" t="s">
        <v>194</v>
      </c>
      <c r="AU233" s="140" t="s">
        <v>86</v>
      </c>
      <c r="AY233" s="18" t="s">
        <v>192</v>
      </c>
      <c r="BE233" s="141">
        <f>IF(N233="základní",J233,0)</f>
        <v>0</v>
      </c>
      <c r="BF233" s="141">
        <f>IF(N233="snížená",J233,0)</f>
        <v>0</v>
      </c>
      <c r="BG233" s="141">
        <f>IF(N233="zákl. přenesená",J233,0)</f>
        <v>0</v>
      </c>
      <c r="BH233" s="141">
        <f>IF(N233="sníž. přenesená",J233,0)</f>
        <v>0</v>
      </c>
      <c r="BI233" s="141">
        <f>IF(N233="nulová",J233,0)</f>
        <v>0</v>
      </c>
      <c r="BJ233" s="18" t="s">
        <v>84</v>
      </c>
      <c r="BK233" s="141">
        <f>ROUND(I233*H233,2)</f>
        <v>0</v>
      </c>
      <c r="BL233" s="18" t="s">
        <v>124</v>
      </c>
      <c r="BM233" s="140" t="s">
        <v>770</v>
      </c>
    </row>
    <row r="234" spans="2:47" s="1" customFormat="1" ht="12">
      <c r="B234" s="33"/>
      <c r="D234" s="142" t="s">
        <v>199</v>
      </c>
      <c r="F234" s="143" t="s">
        <v>385</v>
      </c>
      <c r="I234" s="144"/>
      <c r="L234" s="33"/>
      <c r="M234" s="145"/>
      <c r="T234" s="54"/>
      <c r="AT234" s="18" t="s">
        <v>199</v>
      </c>
      <c r="AU234" s="18" t="s">
        <v>86</v>
      </c>
    </row>
    <row r="235" spans="2:47" s="1" customFormat="1" ht="12">
      <c r="B235" s="33"/>
      <c r="D235" s="146" t="s">
        <v>201</v>
      </c>
      <c r="F235" s="147" t="s">
        <v>386</v>
      </c>
      <c r="I235" s="144"/>
      <c r="L235" s="33"/>
      <c r="M235" s="145"/>
      <c r="T235" s="54"/>
      <c r="AT235" s="18" t="s">
        <v>201</v>
      </c>
      <c r="AU235" s="18" t="s">
        <v>86</v>
      </c>
    </row>
    <row r="236" spans="2:47" s="1" customFormat="1" ht="19.5">
      <c r="B236" s="33"/>
      <c r="D236" s="142" t="s">
        <v>295</v>
      </c>
      <c r="F236" s="178" t="s">
        <v>311</v>
      </c>
      <c r="I236" s="144"/>
      <c r="L236" s="33"/>
      <c r="M236" s="145"/>
      <c r="T236" s="54"/>
      <c r="AT236" s="18" t="s">
        <v>295</v>
      </c>
      <c r="AU236" s="18" t="s">
        <v>86</v>
      </c>
    </row>
    <row r="237" spans="2:51" s="12" customFormat="1" ht="12">
      <c r="B237" s="148"/>
      <c r="D237" s="142" t="s">
        <v>203</v>
      </c>
      <c r="E237" s="149" t="s">
        <v>19</v>
      </c>
      <c r="F237" s="150" t="s">
        <v>144</v>
      </c>
      <c r="H237" s="151">
        <v>1</v>
      </c>
      <c r="I237" s="152"/>
      <c r="L237" s="148"/>
      <c r="M237" s="153"/>
      <c r="T237" s="154"/>
      <c r="AT237" s="149" t="s">
        <v>203</v>
      </c>
      <c r="AU237" s="149" t="s">
        <v>86</v>
      </c>
      <c r="AV237" s="12" t="s">
        <v>86</v>
      </c>
      <c r="AW237" s="12" t="s">
        <v>37</v>
      </c>
      <c r="AX237" s="12" t="s">
        <v>84</v>
      </c>
      <c r="AY237" s="149" t="s">
        <v>192</v>
      </c>
    </row>
    <row r="238" spans="2:65" s="1" customFormat="1" ht="16.5" customHeight="1">
      <c r="B238" s="33"/>
      <c r="C238" s="129" t="s">
        <v>387</v>
      </c>
      <c r="D238" s="129" t="s">
        <v>194</v>
      </c>
      <c r="E238" s="130" t="s">
        <v>388</v>
      </c>
      <c r="F238" s="131" t="s">
        <v>389</v>
      </c>
      <c r="G238" s="132" t="s">
        <v>146</v>
      </c>
      <c r="H238" s="133">
        <v>1</v>
      </c>
      <c r="I238" s="134"/>
      <c r="J238" s="135">
        <f>ROUND(I238*H238,2)</f>
        <v>0</v>
      </c>
      <c r="K238" s="131" t="s">
        <v>197</v>
      </c>
      <c r="L238" s="33"/>
      <c r="M238" s="136" t="s">
        <v>19</v>
      </c>
      <c r="N238" s="137" t="s">
        <v>47</v>
      </c>
      <c r="P238" s="138">
        <f>O238*H238</f>
        <v>0</v>
      </c>
      <c r="Q238" s="138">
        <v>0</v>
      </c>
      <c r="R238" s="138">
        <f>Q238*H238</f>
        <v>0</v>
      </c>
      <c r="S238" s="138">
        <v>0</v>
      </c>
      <c r="T238" s="139">
        <f>S238*H238</f>
        <v>0</v>
      </c>
      <c r="AR238" s="140" t="s">
        <v>124</v>
      </c>
      <c r="AT238" s="140" t="s">
        <v>194</v>
      </c>
      <c r="AU238" s="140" t="s">
        <v>86</v>
      </c>
      <c r="AY238" s="18" t="s">
        <v>192</v>
      </c>
      <c r="BE238" s="141">
        <f>IF(N238="základní",J238,0)</f>
        <v>0</v>
      </c>
      <c r="BF238" s="141">
        <f>IF(N238="snížená",J238,0)</f>
        <v>0</v>
      </c>
      <c r="BG238" s="141">
        <f>IF(N238="zákl. přenesená",J238,0)</f>
        <v>0</v>
      </c>
      <c r="BH238" s="141">
        <f>IF(N238="sníž. přenesená",J238,0)</f>
        <v>0</v>
      </c>
      <c r="BI238" s="141">
        <f>IF(N238="nulová",J238,0)</f>
        <v>0</v>
      </c>
      <c r="BJ238" s="18" t="s">
        <v>84</v>
      </c>
      <c r="BK238" s="141">
        <f>ROUND(I238*H238,2)</f>
        <v>0</v>
      </c>
      <c r="BL238" s="18" t="s">
        <v>124</v>
      </c>
      <c r="BM238" s="140" t="s">
        <v>771</v>
      </c>
    </row>
    <row r="239" spans="2:47" s="1" customFormat="1" ht="12">
      <c r="B239" s="33"/>
      <c r="D239" s="142" t="s">
        <v>199</v>
      </c>
      <c r="F239" s="143" t="s">
        <v>391</v>
      </c>
      <c r="I239" s="144"/>
      <c r="L239" s="33"/>
      <c r="M239" s="145"/>
      <c r="T239" s="54"/>
      <c r="AT239" s="18" t="s">
        <v>199</v>
      </c>
      <c r="AU239" s="18" t="s">
        <v>86</v>
      </c>
    </row>
    <row r="240" spans="2:47" s="1" customFormat="1" ht="12">
      <c r="B240" s="33"/>
      <c r="D240" s="146" t="s">
        <v>201</v>
      </c>
      <c r="F240" s="147" t="s">
        <v>392</v>
      </c>
      <c r="I240" s="144"/>
      <c r="L240" s="33"/>
      <c r="M240" s="145"/>
      <c r="T240" s="54"/>
      <c r="AT240" s="18" t="s">
        <v>201</v>
      </c>
      <c r="AU240" s="18" t="s">
        <v>86</v>
      </c>
    </row>
    <row r="241" spans="2:47" s="1" customFormat="1" ht="19.5">
      <c r="B241" s="33"/>
      <c r="D241" s="142" t="s">
        <v>295</v>
      </c>
      <c r="F241" s="178" t="s">
        <v>311</v>
      </c>
      <c r="I241" s="144"/>
      <c r="L241" s="33"/>
      <c r="M241" s="145"/>
      <c r="T241" s="54"/>
      <c r="AT241" s="18" t="s">
        <v>295</v>
      </c>
      <c r="AU241" s="18" t="s">
        <v>86</v>
      </c>
    </row>
    <row r="242" spans="2:51" s="12" customFormat="1" ht="12">
      <c r="B242" s="148"/>
      <c r="D242" s="142" t="s">
        <v>203</v>
      </c>
      <c r="E242" s="149" t="s">
        <v>19</v>
      </c>
      <c r="F242" s="150" t="s">
        <v>144</v>
      </c>
      <c r="H242" s="151">
        <v>1</v>
      </c>
      <c r="I242" s="152"/>
      <c r="L242" s="148"/>
      <c r="M242" s="153"/>
      <c r="T242" s="154"/>
      <c r="AT242" s="149" t="s">
        <v>203</v>
      </c>
      <c r="AU242" s="149" t="s">
        <v>86</v>
      </c>
      <c r="AV242" s="12" t="s">
        <v>86</v>
      </c>
      <c r="AW242" s="12" t="s">
        <v>37</v>
      </c>
      <c r="AX242" s="12" t="s">
        <v>84</v>
      </c>
      <c r="AY242" s="149" t="s">
        <v>192</v>
      </c>
    </row>
    <row r="243" spans="2:65" s="1" customFormat="1" ht="16.5" customHeight="1">
      <c r="B243" s="33"/>
      <c r="C243" s="129" t="s">
        <v>393</v>
      </c>
      <c r="D243" s="129" t="s">
        <v>194</v>
      </c>
      <c r="E243" s="130" t="s">
        <v>394</v>
      </c>
      <c r="F243" s="131" t="s">
        <v>395</v>
      </c>
      <c r="G243" s="132" t="s">
        <v>146</v>
      </c>
      <c r="H243" s="133">
        <v>7</v>
      </c>
      <c r="I243" s="134"/>
      <c r="J243" s="135">
        <f>ROUND(I243*H243,2)</f>
        <v>0</v>
      </c>
      <c r="K243" s="131" t="s">
        <v>197</v>
      </c>
      <c r="L243" s="33"/>
      <c r="M243" s="136" t="s">
        <v>19</v>
      </c>
      <c r="N243" s="137" t="s">
        <v>47</v>
      </c>
      <c r="P243" s="138">
        <f>O243*H243</f>
        <v>0</v>
      </c>
      <c r="Q243" s="138">
        <v>0.01922</v>
      </c>
      <c r="R243" s="138">
        <f>Q243*H243</f>
        <v>0.13454</v>
      </c>
      <c r="S243" s="138">
        <v>0</v>
      </c>
      <c r="T243" s="139">
        <f>S243*H243</f>
        <v>0</v>
      </c>
      <c r="AR243" s="140" t="s">
        <v>124</v>
      </c>
      <c r="AT243" s="140" t="s">
        <v>194</v>
      </c>
      <c r="AU243" s="140" t="s">
        <v>86</v>
      </c>
      <c r="AY243" s="18" t="s">
        <v>192</v>
      </c>
      <c r="BE243" s="141">
        <f>IF(N243="základní",J243,0)</f>
        <v>0</v>
      </c>
      <c r="BF243" s="141">
        <f>IF(N243="snížená",J243,0)</f>
        <v>0</v>
      </c>
      <c r="BG243" s="141">
        <f>IF(N243="zákl. přenesená",J243,0)</f>
        <v>0</v>
      </c>
      <c r="BH243" s="141">
        <f>IF(N243="sníž. přenesená",J243,0)</f>
        <v>0</v>
      </c>
      <c r="BI243" s="141">
        <f>IF(N243="nulová",J243,0)</f>
        <v>0</v>
      </c>
      <c r="BJ243" s="18" t="s">
        <v>84</v>
      </c>
      <c r="BK243" s="141">
        <f>ROUND(I243*H243,2)</f>
        <v>0</v>
      </c>
      <c r="BL243" s="18" t="s">
        <v>124</v>
      </c>
      <c r="BM243" s="140" t="s">
        <v>772</v>
      </c>
    </row>
    <row r="244" spans="2:47" s="1" customFormat="1" ht="19.5">
      <c r="B244" s="33"/>
      <c r="D244" s="142" t="s">
        <v>199</v>
      </c>
      <c r="F244" s="143" t="s">
        <v>397</v>
      </c>
      <c r="I244" s="144"/>
      <c r="L244" s="33"/>
      <c r="M244" s="145"/>
      <c r="T244" s="54"/>
      <c r="AT244" s="18" t="s">
        <v>199</v>
      </c>
      <c r="AU244" s="18" t="s">
        <v>86</v>
      </c>
    </row>
    <row r="245" spans="2:47" s="1" customFormat="1" ht="12">
      <c r="B245" s="33"/>
      <c r="D245" s="146" t="s">
        <v>201</v>
      </c>
      <c r="F245" s="147" t="s">
        <v>398</v>
      </c>
      <c r="I245" s="144"/>
      <c r="L245" s="33"/>
      <c r="M245" s="145"/>
      <c r="T245" s="54"/>
      <c r="AT245" s="18" t="s">
        <v>201</v>
      </c>
      <c r="AU245" s="18" t="s">
        <v>86</v>
      </c>
    </row>
    <row r="246" spans="2:47" s="1" customFormat="1" ht="19.5">
      <c r="B246" s="33"/>
      <c r="D246" s="142" t="s">
        <v>295</v>
      </c>
      <c r="F246" s="178" t="s">
        <v>311</v>
      </c>
      <c r="I246" s="144"/>
      <c r="L246" s="33"/>
      <c r="M246" s="145"/>
      <c r="T246" s="54"/>
      <c r="AT246" s="18" t="s">
        <v>295</v>
      </c>
      <c r="AU246" s="18" t="s">
        <v>86</v>
      </c>
    </row>
    <row r="247" spans="2:51" s="12" customFormat="1" ht="12">
      <c r="B247" s="148"/>
      <c r="D247" s="142" t="s">
        <v>203</v>
      </c>
      <c r="E247" s="149" t="s">
        <v>19</v>
      </c>
      <c r="F247" s="150" t="s">
        <v>773</v>
      </c>
      <c r="H247" s="151">
        <v>7</v>
      </c>
      <c r="I247" s="152"/>
      <c r="L247" s="148"/>
      <c r="M247" s="153"/>
      <c r="T247" s="154"/>
      <c r="AT247" s="149" t="s">
        <v>203</v>
      </c>
      <c r="AU247" s="149" t="s">
        <v>86</v>
      </c>
      <c r="AV247" s="12" t="s">
        <v>86</v>
      </c>
      <c r="AW247" s="12" t="s">
        <v>37</v>
      </c>
      <c r="AX247" s="12" t="s">
        <v>84</v>
      </c>
      <c r="AY247" s="149" t="s">
        <v>192</v>
      </c>
    </row>
    <row r="248" spans="2:65" s="1" customFormat="1" ht="16.5" customHeight="1">
      <c r="B248" s="33"/>
      <c r="C248" s="129" t="s">
        <v>400</v>
      </c>
      <c r="D248" s="129" t="s">
        <v>194</v>
      </c>
      <c r="E248" s="130" t="s">
        <v>401</v>
      </c>
      <c r="F248" s="131" t="s">
        <v>402</v>
      </c>
      <c r="G248" s="132" t="s">
        <v>123</v>
      </c>
      <c r="H248" s="133">
        <v>4</v>
      </c>
      <c r="I248" s="134"/>
      <c r="J248" s="135">
        <f>ROUND(I248*H248,2)</f>
        <v>0</v>
      </c>
      <c r="K248" s="131" t="s">
        <v>197</v>
      </c>
      <c r="L248" s="33"/>
      <c r="M248" s="136" t="s">
        <v>19</v>
      </c>
      <c r="N248" s="137" t="s">
        <v>47</v>
      </c>
      <c r="P248" s="138">
        <f>O248*H248</f>
        <v>0</v>
      </c>
      <c r="Q248" s="138">
        <v>0</v>
      </c>
      <c r="R248" s="138">
        <f>Q248*H248</f>
        <v>0</v>
      </c>
      <c r="S248" s="138">
        <v>0</v>
      </c>
      <c r="T248" s="139">
        <f>S248*H248</f>
        <v>0</v>
      </c>
      <c r="AR248" s="140" t="s">
        <v>124</v>
      </c>
      <c r="AT248" s="140" t="s">
        <v>194</v>
      </c>
      <c r="AU248" s="140" t="s">
        <v>86</v>
      </c>
      <c r="AY248" s="18" t="s">
        <v>192</v>
      </c>
      <c r="BE248" s="141">
        <f>IF(N248="základní",J248,0)</f>
        <v>0</v>
      </c>
      <c r="BF248" s="141">
        <f>IF(N248="snížená",J248,0)</f>
        <v>0</v>
      </c>
      <c r="BG248" s="141">
        <f>IF(N248="zákl. přenesená",J248,0)</f>
        <v>0</v>
      </c>
      <c r="BH248" s="141">
        <f>IF(N248="sníž. přenesená",J248,0)</f>
        <v>0</v>
      </c>
      <c r="BI248" s="141">
        <f>IF(N248="nulová",J248,0)</f>
        <v>0</v>
      </c>
      <c r="BJ248" s="18" t="s">
        <v>84</v>
      </c>
      <c r="BK248" s="141">
        <f>ROUND(I248*H248,2)</f>
        <v>0</v>
      </c>
      <c r="BL248" s="18" t="s">
        <v>124</v>
      </c>
      <c r="BM248" s="140" t="s">
        <v>774</v>
      </c>
    </row>
    <row r="249" spans="2:47" s="1" customFormat="1" ht="12">
      <c r="B249" s="33"/>
      <c r="D249" s="142" t="s">
        <v>199</v>
      </c>
      <c r="F249" s="143" t="s">
        <v>404</v>
      </c>
      <c r="I249" s="144"/>
      <c r="L249" s="33"/>
      <c r="M249" s="145"/>
      <c r="T249" s="54"/>
      <c r="AT249" s="18" t="s">
        <v>199</v>
      </c>
      <c r="AU249" s="18" t="s">
        <v>86</v>
      </c>
    </row>
    <row r="250" spans="2:47" s="1" customFormat="1" ht="12">
      <c r="B250" s="33"/>
      <c r="D250" s="146" t="s">
        <v>201</v>
      </c>
      <c r="F250" s="147" t="s">
        <v>405</v>
      </c>
      <c r="I250" s="144"/>
      <c r="L250" s="33"/>
      <c r="M250" s="145"/>
      <c r="T250" s="54"/>
      <c r="AT250" s="18" t="s">
        <v>201</v>
      </c>
      <c r="AU250" s="18" t="s">
        <v>86</v>
      </c>
    </row>
    <row r="251" spans="2:47" s="1" customFormat="1" ht="19.5">
      <c r="B251" s="33"/>
      <c r="D251" s="142" t="s">
        <v>295</v>
      </c>
      <c r="F251" s="178" t="s">
        <v>311</v>
      </c>
      <c r="I251" s="144"/>
      <c r="L251" s="33"/>
      <c r="M251" s="145"/>
      <c r="T251" s="54"/>
      <c r="AT251" s="18" t="s">
        <v>295</v>
      </c>
      <c r="AU251" s="18" t="s">
        <v>86</v>
      </c>
    </row>
    <row r="252" spans="2:51" s="12" customFormat="1" ht="12">
      <c r="B252" s="148"/>
      <c r="D252" s="142" t="s">
        <v>203</v>
      </c>
      <c r="E252" s="149" t="s">
        <v>121</v>
      </c>
      <c r="F252" s="150" t="s">
        <v>406</v>
      </c>
      <c r="H252" s="151">
        <v>4</v>
      </c>
      <c r="I252" s="152"/>
      <c r="L252" s="148"/>
      <c r="M252" s="153"/>
      <c r="T252" s="154"/>
      <c r="AT252" s="149" t="s">
        <v>203</v>
      </c>
      <c r="AU252" s="149" t="s">
        <v>86</v>
      </c>
      <c r="AV252" s="12" t="s">
        <v>86</v>
      </c>
      <c r="AW252" s="12" t="s">
        <v>37</v>
      </c>
      <c r="AX252" s="12" t="s">
        <v>84</v>
      </c>
      <c r="AY252" s="149" t="s">
        <v>192</v>
      </c>
    </row>
    <row r="253" spans="2:65" s="1" customFormat="1" ht="16.5" customHeight="1">
      <c r="B253" s="33"/>
      <c r="C253" s="168" t="s">
        <v>407</v>
      </c>
      <c r="D253" s="168" t="s">
        <v>291</v>
      </c>
      <c r="E253" s="169" t="s">
        <v>408</v>
      </c>
      <c r="F253" s="170" t="s">
        <v>409</v>
      </c>
      <c r="G253" s="171" t="s">
        <v>128</v>
      </c>
      <c r="H253" s="172">
        <v>0.6</v>
      </c>
      <c r="I253" s="173"/>
      <c r="J253" s="174">
        <f>ROUND(I253*H253,2)</f>
        <v>0</v>
      </c>
      <c r="K253" s="170" t="s">
        <v>197</v>
      </c>
      <c r="L253" s="175"/>
      <c r="M253" s="176" t="s">
        <v>19</v>
      </c>
      <c r="N253" s="177" t="s">
        <v>47</v>
      </c>
      <c r="P253" s="138">
        <f>O253*H253</f>
        <v>0</v>
      </c>
      <c r="Q253" s="138">
        <v>0.2</v>
      </c>
      <c r="R253" s="138">
        <f>Q253*H253</f>
        <v>0.12</v>
      </c>
      <c r="S253" s="138">
        <v>0</v>
      </c>
      <c r="T253" s="139">
        <f>S253*H253</f>
        <v>0</v>
      </c>
      <c r="AR253" s="140" t="s">
        <v>248</v>
      </c>
      <c r="AT253" s="140" t="s">
        <v>291</v>
      </c>
      <c r="AU253" s="140" t="s">
        <v>86</v>
      </c>
      <c r="AY253" s="18" t="s">
        <v>192</v>
      </c>
      <c r="BE253" s="141">
        <f>IF(N253="základní",J253,0)</f>
        <v>0</v>
      </c>
      <c r="BF253" s="141">
        <f>IF(N253="snížená",J253,0)</f>
        <v>0</v>
      </c>
      <c r="BG253" s="141">
        <f>IF(N253="zákl. přenesená",J253,0)</f>
        <v>0</v>
      </c>
      <c r="BH253" s="141">
        <f>IF(N253="sníž. přenesená",J253,0)</f>
        <v>0</v>
      </c>
      <c r="BI253" s="141">
        <f>IF(N253="nulová",J253,0)</f>
        <v>0</v>
      </c>
      <c r="BJ253" s="18" t="s">
        <v>84</v>
      </c>
      <c r="BK253" s="141">
        <f>ROUND(I253*H253,2)</f>
        <v>0</v>
      </c>
      <c r="BL253" s="18" t="s">
        <v>124</v>
      </c>
      <c r="BM253" s="140" t="s">
        <v>775</v>
      </c>
    </row>
    <row r="254" spans="2:47" s="1" customFormat="1" ht="12">
      <c r="B254" s="33"/>
      <c r="D254" s="142" t="s">
        <v>199</v>
      </c>
      <c r="F254" s="143" t="s">
        <v>409</v>
      </c>
      <c r="I254" s="144"/>
      <c r="L254" s="33"/>
      <c r="M254" s="145"/>
      <c r="T254" s="54"/>
      <c r="AT254" s="18" t="s">
        <v>199</v>
      </c>
      <c r="AU254" s="18" t="s">
        <v>86</v>
      </c>
    </row>
    <row r="255" spans="2:47" s="1" customFormat="1" ht="19.5">
      <c r="B255" s="33"/>
      <c r="D255" s="142" t="s">
        <v>295</v>
      </c>
      <c r="F255" s="178" t="s">
        <v>311</v>
      </c>
      <c r="I255" s="144"/>
      <c r="L255" s="33"/>
      <c r="M255" s="145"/>
      <c r="T255" s="54"/>
      <c r="AT255" s="18" t="s">
        <v>295</v>
      </c>
      <c r="AU255" s="18" t="s">
        <v>86</v>
      </c>
    </row>
    <row r="256" spans="2:51" s="12" customFormat="1" ht="12">
      <c r="B256" s="148"/>
      <c r="D256" s="142" t="s">
        <v>203</v>
      </c>
      <c r="E256" s="149" t="s">
        <v>19</v>
      </c>
      <c r="F256" s="150" t="s">
        <v>411</v>
      </c>
      <c r="H256" s="151">
        <v>0.6</v>
      </c>
      <c r="I256" s="152"/>
      <c r="L256" s="148"/>
      <c r="M256" s="153"/>
      <c r="T256" s="154"/>
      <c r="AT256" s="149" t="s">
        <v>203</v>
      </c>
      <c r="AU256" s="149" t="s">
        <v>86</v>
      </c>
      <c r="AV256" s="12" t="s">
        <v>86</v>
      </c>
      <c r="AW256" s="12" t="s">
        <v>37</v>
      </c>
      <c r="AX256" s="12" t="s">
        <v>84</v>
      </c>
      <c r="AY256" s="149" t="s">
        <v>192</v>
      </c>
    </row>
    <row r="257" spans="2:65" s="1" customFormat="1" ht="16.5" customHeight="1">
      <c r="B257" s="33"/>
      <c r="C257" s="129" t="s">
        <v>412</v>
      </c>
      <c r="D257" s="129" t="s">
        <v>194</v>
      </c>
      <c r="E257" s="130" t="s">
        <v>413</v>
      </c>
      <c r="F257" s="131" t="s">
        <v>414</v>
      </c>
      <c r="G257" s="132" t="s">
        <v>315</v>
      </c>
      <c r="H257" s="133">
        <v>0.3</v>
      </c>
      <c r="I257" s="134"/>
      <c r="J257" s="135">
        <f>ROUND(I257*H257,2)</f>
        <v>0</v>
      </c>
      <c r="K257" s="131" t="s">
        <v>197</v>
      </c>
      <c r="L257" s="33"/>
      <c r="M257" s="136" t="s">
        <v>19</v>
      </c>
      <c r="N257" s="137" t="s">
        <v>47</v>
      </c>
      <c r="P257" s="138">
        <f>O257*H257</f>
        <v>0</v>
      </c>
      <c r="Q257" s="138">
        <v>0</v>
      </c>
      <c r="R257" s="138">
        <f>Q257*H257</f>
        <v>0</v>
      </c>
      <c r="S257" s="138">
        <v>0</v>
      </c>
      <c r="T257" s="139">
        <f>S257*H257</f>
        <v>0</v>
      </c>
      <c r="AR257" s="140" t="s">
        <v>124</v>
      </c>
      <c r="AT257" s="140" t="s">
        <v>194</v>
      </c>
      <c r="AU257" s="140" t="s">
        <v>86</v>
      </c>
      <c r="AY257" s="18" t="s">
        <v>192</v>
      </c>
      <c r="BE257" s="141">
        <f>IF(N257="základní",J257,0)</f>
        <v>0</v>
      </c>
      <c r="BF257" s="141">
        <f>IF(N257="snížená",J257,0)</f>
        <v>0</v>
      </c>
      <c r="BG257" s="141">
        <f>IF(N257="zákl. přenesená",J257,0)</f>
        <v>0</v>
      </c>
      <c r="BH257" s="141">
        <f>IF(N257="sníž. přenesená",J257,0)</f>
        <v>0</v>
      </c>
      <c r="BI257" s="141">
        <f>IF(N257="nulová",J257,0)</f>
        <v>0</v>
      </c>
      <c r="BJ257" s="18" t="s">
        <v>84</v>
      </c>
      <c r="BK257" s="141">
        <f>ROUND(I257*H257,2)</f>
        <v>0</v>
      </c>
      <c r="BL257" s="18" t="s">
        <v>124</v>
      </c>
      <c r="BM257" s="140" t="s">
        <v>776</v>
      </c>
    </row>
    <row r="258" spans="2:47" s="1" customFormat="1" ht="12">
      <c r="B258" s="33"/>
      <c r="D258" s="142" t="s">
        <v>199</v>
      </c>
      <c r="F258" s="143" t="s">
        <v>416</v>
      </c>
      <c r="I258" s="144"/>
      <c r="L258" s="33"/>
      <c r="M258" s="145"/>
      <c r="T258" s="54"/>
      <c r="AT258" s="18" t="s">
        <v>199</v>
      </c>
      <c r="AU258" s="18" t="s">
        <v>86</v>
      </c>
    </row>
    <row r="259" spans="2:47" s="1" customFormat="1" ht="12">
      <c r="B259" s="33"/>
      <c r="D259" s="146" t="s">
        <v>201</v>
      </c>
      <c r="F259" s="147" t="s">
        <v>417</v>
      </c>
      <c r="I259" s="144"/>
      <c r="L259" s="33"/>
      <c r="M259" s="145"/>
      <c r="T259" s="54"/>
      <c r="AT259" s="18" t="s">
        <v>201</v>
      </c>
      <c r="AU259" s="18" t="s">
        <v>86</v>
      </c>
    </row>
    <row r="260" spans="2:47" s="1" customFormat="1" ht="19.5">
      <c r="B260" s="33"/>
      <c r="D260" s="142" t="s">
        <v>295</v>
      </c>
      <c r="F260" s="178" t="s">
        <v>311</v>
      </c>
      <c r="I260" s="144"/>
      <c r="L260" s="33"/>
      <c r="M260" s="145"/>
      <c r="T260" s="54"/>
      <c r="AT260" s="18" t="s">
        <v>295</v>
      </c>
      <c r="AU260" s="18" t="s">
        <v>86</v>
      </c>
    </row>
    <row r="261" spans="2:51" s="12" customFormat="1" ht="12">
      <c r="B261" s="148"/>
      <c r="D261" s="142" t="s">
        <v>203</v>
      </c>
      <c r="E261" s="149" t="s">
        <v>19</v>
      </c>
      <c r="F261" s="150" t="s">
        <v>418</v>
      </c>
      <c r="H261" s="151">
        <v>0.3</v>
      </c>
      <c r="I261" s="152"/>
      <c r="L261" s="148"/>
      <c r="M261" s="153"/>
      <c r="T261" s="154"/>
      <c r="AT261" s="149" t="s">
        <v>203</v>
      </c>
      <c r="AU261" s="149" t="s">
        <v>86</v>
      </c>
      <c r="AV261" s="12" t="s">
        <v>86</v>
      </c>
      <c r="AW261" s="12" t="s">
        <v>37</v>
      </c>
      <c r="AX261" s="12" t="s">
        <v>76</v>
      </c>
      <c r="AY261" s="149" t="s">
        <v>192</v>
      </c>
    </row>
    <row r="262" spans="2:51" s="13" customFormat="1" ht="12">
      <c r="B262" s="155"/>
      <c r="D262" s="142" t="s">
        <v>203</v>
      </c>
      <c r="E262" s="156" t="s">
        <v>117</v>
      </c>
      <c r="F262" s="157" t="s">
        <v>206</v>
      </c>
      <c r="H262" s="158">
        <v>0.3</v>
      </c>
      <c r="I262" s="159"/>
      <c r="L262" s="155"/>
      <c r="M262" s="160"/>
      <c r="T262" s="161"/>
      <c r="AT262" s="156" t="s">
        <v>203</v>
      </c>
      <c r="AU262" s="156" t="s">
        <v>86</v>
      </c>
      <c r="AV262" s="13" t="s">
        <v>124</v>
      </c>
      <c r="AW262" s="13" t="s">
        <v>37</v>
      </c>
      <c r="AX262" s="13" t="s">
        <v>84</v>
      </c>
      <c r="AY262" s="156" t="s">
        <v>192</v>
      </c>
    </row>
    <row r="263" spans="2:65" s="1" customFormat="1" ht="16.5" customHeight="1">
      <c r="B263" s="33"/>
      <c r="C263" s="168" t="s">
        <v>419</v>
      </c>
      <c r="D263" s="168" t="s">
        <v>291</v>
      </c>
      <c r="E263" s="169" t="s">
        <v>420</v>
      </c>
      <c r="F263" s="170" t="s">
        <v>421</v>
      </c>
      <c r="G263" s="171" t="s">
        <v>315</v>
      </c>
      <c r="H263" s="172">
        <v>0.3</v>
      </c>
      <c r="I263" s="173"/>
      <c r="J263" s="174">
        <f>ROUND(I263*H263,2)</f>
        <v>0</v>
      </c>
      <c r="K263" s="170" t="s">
        <v>197</v>
      </c>
      <c r="L263" s="175"/>
      <c r="M263" s="176" t="s">
        <v>19</v>
      </c>
      <c r="N263" s="177" t="s">
        <v>47</v>
      </c>
      <c r="P263" s="138">
        <f>O263*H263</f>
        <v>0</v>
      </c>
      <c r="Q263" s="138">
        <v>0.001</v>
      </c>
      <c r="R263" s="138">
        <f>Q263*H263</f>
        <v>0.0003</v>
      </c>
      <c r="S263" s="138">
        <v>0</v>
      </c>
      <c r="T263" s="139">
        <f>S263*H263</f>
        <v>0</v>
      </c>
      <c r="AR263" s="140" t="s">
        <v>248</v>
      </c>
      <c r="AT263" s="140" t="s">
        <v>291</v>
      </c>
      <c r="AU263" s="140" t="s">
        <v>86</v>
      </c>
      <c r="AY263" s="18" t="s">
        <v>192</v>
      </c>
      <c r="BE263" s="141">
        <f>IF(N263="základní",J263,0)</f>
        <v>0</v>
      </c>
      <c r="BF263" s="141">
        <f>IF(N263="snížená",J263,0)</f>
        <v>0</v>
      </c>
      <c r="BG263" s="141">
        <f>IF(N263="zákl. přenesená",J263,0)</f>
        <v>0</v>
      </c>
      <c r="BH263" s="141">
        <f>IF(N263="sníž. přenesená",J263,0)</f>
        <v>0</v>
      </c>
      <c r="BI263" s="141">
        <f>IF(N263="nulová",J263,0)</f>
        <v>0</v>
      </c>
      <c r="BJ263" s="18" t="s">
        <v>84</v>
      </c>
      <c r="BK263" s="141">
        <f>ROUND(I263*H263,2)</f>
        <v>0</v>
      </c>
      <c r="BL263" s="18" t="s">
        <v>124</v>
      </c>
      <c r="BM263" s="140" t="s">
        <v>777</v>
      </c>
    </row>
    <row r="264" spans="2:47" s="1" customFormat="1" ht="12">
      <c r="B264" s="33"/>
      <c r="D264" s="142" t="s">
        <v>199</v>
      </c>
      <c r="F264" s="143" t="s">
        <v>421</v>
      </c>
      <c r="I264" s="144"/>
      <c r="L264" s="33"/>
      <c r="M264" s="145"/>
      <c r="T264" s="54"/>
      <c r="AT264" s="18" t="s">
        <v>199</v>
      </c>
      <c r="AU264" s="18" t="s">
        <v>86</v>
      </c>
    </row>
    <row r="265" spans="2:47" s="1" customFormat="1" ht="19.5">
      <c r="B265" s="33"/>
      <c r="D265" s="142" t="s">
        <v>295</v>
      </c>
      <c r="F265" s="178" t="s">
        <v>311</v>
      </c>
      <c r="I265" s="144"/>
      <c r="L265" s="33"/>
      <c r="M265" s="145"/>
      <c r="T265" s="54"/>
      <c r="AT265" s="18" t="s">
        <v>295</v>
      </c>
      <c r="AU265" s="18" t="s">
        <v>86</v>
      </c>
    </row>
    <row r="266" spans="2:51" s="12" customFormat="1" ht="12">
      <c r="B266" s="148"/>
      <c r="D266" s="142" t="s">
        <v>203</v>
      </c>
      <c r="E266" s="149" t="s">
        <v>19</v>
      </c>
      <c r="F266" s="150" t="s">
        <v>117</v>
      </c>
      <c r="H266" s="151">
        <v>0.3</v>
      </c>
      <c r="I266" s="152"/>
      <c r="L266" s="148"/>
      <c r="M266" s="153"/>
      <c r="T266" s="154"/>
      <c r="AT266" s="149" t="s">
        <v>203</v>
      </c>
      <c r="AU266" s="149" t="s">
        <v>86</v>
      </c>
      <c r="AV266" s="12" t="s">
        <v>86</v>
      </c>
      <c r="AW266" s="12" t="s">
        <v>37</v>
      </c>
      <c r="AX266" s="12" t="s">
        <v>84</v>
      </c>
      <c r="AY266" s="149" t="s">
        <v>192</v>
      </c>
    </row>
    <row r="267" spans="2:65" s="1" customFormat="1" ht="16.5" customHeight="1">
      <c r="B267" s="33"/>
      <c r="C267" s="129" t="s">
        <v>423</v>
      </c>
      <c r="D267" s="129" t="s">
        <v>194</v>
      </c>
      <c r="E267" s="130" t="s">
        <v>424</v>
      </c>
      <c r="F267" s="131" t="s">
        <v>425</v>
      </c>
      <c r="G267" s="132" t="s">
        <v>123</v>
      </c>
      <c r="H267" s="133">
        <v>324.1</v>
      </c>
      <c r="I267" s="134"/>
      <c r="J267" s="135">
        <f>ROUND(I267*H267,2)</f>
        <v>0</v>
      </c>
      <c r="K267" s="131" t="s">
        <v>197</v>
      </c>
      <c r="L267" s="33"/>
      <c r="M267" s="136" t="s">
        <v>19</v>
      </c>
      <c r="N267" s="137" t="s">
        <v>47</v>
      </c>
      <c r="P267" s="138">
        <f>O267*H267</f>
        <v>0</v>
      </c>
      <c r="Q267" s="138">
        <v>0</v>
      </c>
      <c r="R267" s="138">
        <f>Q267*H267</f>
        <v>0</v>
      </c>
      <c r="S267" s="138">
        <v>0</v>
      </c>
      <c r="T267" s="139">
        <f>S267*H267</f>
        <v>0</v>
      </c>
      <c r="AR267" s="140" t="s">
        <v>124</v>
      </c>
      <c r="AT267" s="140" t="s">
        <v>194</v>
      </c>
      <c r="AU267" s="140" t="s">
        <v>86</v>
      </c>
      <c r="AY267" s="18" t="s">
        <v>192</v>
      </c>
      <c r="BE267" s="141">
        <f>IF(N267="základní",J267,0)</f>
        <v>0</v>
      </c>
      <c r="BF267" s="141">
        <f>IF(N267="snížená",J267,0)</f>
        <v>0</v>
      </c>
      <c r="BG267" s="141">
        <f>IF(N267="zákl. přenesená",J267,0)</f>
        <v>0</v>
      </c>
      <c r="BH267" s="141">
        <f>IF(N267="sníž. přenesená",J267,0)</f>
        <v>0</v>
      </c>
      <c r="BI267" s="141">
        <f>IF(N267="nulová",J267,0)</f>
        <v>0</v>
      </c>
      <c r="BJ267" s="18" t="s">
        <v>84</v>
      </c>
      <c r="BK267" s="141">
        <f>ROUND(I267*H267,2)</f>
        <v>0</v>
      </c>
      <c r="BL267" s="18" t="s">
        <v>124</v>
      </c>
      <c r="BM267" s="140" t="s">
        <v>778</v>
      </c>
    </row>
    <row r="268" spans="2:47" s="1" customFormat="1" ht="12">
      <c r="B268" s="33"/>
      <c r="D268" s="142" t="s">
        <v>199</v>
      </c>
      <c r="F268" s="143" t="s">
        <v>427</v>
      </c>
      <c r="I268" s="144"/>
      <c r="L268" s="33"/>
      <c r="M268" s="145"/>
      <c r="T268" s="54"/>
      <c r="AT268" s="18" t="s">
        <v>199</v>
      </c>
      <c r="AU268" s="18" t="s">
        <v>86</v>
      </c>
    </row>
    <row r="269" spans="2:47" s="1" customFormat="1" ht="12">
      <c r="B269" s="33"/>
      <c r="D269" s="146" t="s">
        <v>201</v>
      </c>
      <c r="F269" s="147" t="s">
        <v>428</v>
      </c>
      <c r="I269" s="144"/>
      <c r="L269" s="33"/>
      <c r="M269" s="145"/>
      <c r="T269" s="54"/>
      <c r="AT269" s="18" t="s">
        <v>201</v>
      </c>
      <c r="AU269" s="18" t="s">
        <v>86</v>
      </c>
    </row>
    <row r="270" spans="2:47" s="1" customFormat="1" ht="19.5">
      <c r="B270" s="33"/>
      <c r="D270" s="142" t="s">
        <v>295</v>
      </c>
      <c r="F270" s="178" t="s">
        <v>311</v>
      </c>
      <c r="I270" s="144"/>
      <c r="L270" s="33"/>
      <c r="M270" s="145"/>
      <c r="T270" s="54"/>
      <c r="AT270" s="18" t="s">
        <v>295</v>
      </c>
      <c r="AU270" s="18" t="s">
        <v>86</v>
      </c>
    </row>
    <row r="271" spans="2:51" s="12" customFormat="1" ht="12">
      <c r="B271" s="148"/>
      <c r="D271" s="142" t="s">
        <v>203</v>
      </c>
      <c r="E271" s="149" t="s">
        <v>19</v>
      </c>
      <c r="F271" s="150" t="s">
        <v>136</v>
      </c>
      <c r="H271" s="151">
        <v>324.1</v>
      </c>
      <c r="I271" s="152"/>
      <c r="L271" s="148"/>
      <c r="M271" s="153"/>
      <c r="T271" s="154"/>
      <c r="AT271" s="149" t="s">
        <v>203</v>
      </c>
      <c r="AU271" s="149" t="s">
        <v>86</v>
      </c>
      <c r="AV271" s="12" t="s">
        <v>86</v>
      </c>
      <c r="AW271" s="12" t="s">
        <v>37</v>
      </c>
      <c r="AX271" s="12" t="s">
        <v>84</v>
      </c>
      <c r="AY271" s="149" t="s">
        <v>192</v>
      </c>
    </row>
    <row r="272" spans="2:65" s="1" customFormat="1" ht="16.5" customHeight="1">
      <c r="B272" s="33"/>
      <c r="C272" s="129" t="s">
        <v>429</v>
      </c>
      <c r="D272" s="129" t="s">
        <v>194</v>
      </c>
      <c r="E272" s="130" t="s">
        <v>430</v>
      </c>
      <c r="F272" s="131" t="s">
        <v>431</v>
      </c>
      <c r="G272" s="132" t="s">
        <v>123</v>
      </c>
      <c r="H272" s="133">
        <v>448.864</v>
      </c>
      <c r="I272" s="134"/>
      <c r="J272" s="135">
        <f>ROUND(I272*H272,2)</f>
        <v>0</v>
      </c>
      <c r="K272" s="131" t="s">
        <v>197</v>
      </c>
      <c r="L272" s="33"/>
      <c r="M272" s="136" t="s">
        <v>19</v>
      </c>
      <c r="N272" s="137" t="s">
        <v>47</v>
      </c>
      <c r="P272" s="138">
        <f>O272*H272</f>
        <v>0</v>
      </c>
      <c r="Q272" s="138">
        <v>0</v>
      </c>
      <c r="R272" s="138">
        <f>Q272*H272</f>
        <v>0</v>
      </c>
      <c r="S272" s="138">
        <v>0</v>
      </c>
      <c r="T272" s="139">
        <f>S272*H272</f>
        <v>0</v>
      </c>
      <c r="AR272" s="140" t="s">
        <v>124</v>
      </c>
      <c r="AT272" s="140" t="s">
        <v>194</v>
      </c>
      <c r="AU272" s="140" t="s">
        <v>86</v>
      </c>
      <c r="AY272" s="18" t="s">
        <v>192</v>
      </c>
      <c r="BE272" s="141">
        <f>IF(N272="základní",J272,0)</f>
        <v>0</v>
      </c>
      <c r="BF272" s="141">
        <f>IF(N272="snížená",J272,0)</f>
        <v>0</v>
      </c>
      <c r="BG272" s="141">
        <f>IF(N272="zákl. přenesená",J272,0)</f>
        <v>0</v>
      </c>
      <c r="BH272" s="141">
        <f>IF(N272="sníž. přenesená",J272,0)</f>
        <v>0</v>
      </c>
      <c r="BI272" s="141">
        <f>IF(N272="nulová",J272,0)</f>
        <v>0</v>
      </c>
      <c r="BJ272" s="18" t="s">
        <v>84</v>
      </c>
      <c r="BK272" s="141">
        <f>ROUND(I272*H272,2)</f>
        <v>0</v>
      </c>
      <c r="BL272" s="18" t="s">
        <v>124</v>
      </c>
      <c r="BM272" s="140" t="s">
        <v>779</v>
      </c>
    </row>
    <row r="273" spans="2:47" s="1" customFormat="1" ht="12">
      <c r="B273" s="33"/>
      <c r="D273" s="142" t="s">
        <v>199</v>
      </c>
      <c r="F273" s="143" t="s">
        <v>433</v>
      </c>
      <c r="I273" s="144"/>
      <c r="L273" s="33"/>
      <c r="M273" s="145"/>
      <c r="T273" s="54"/>
      <c r="AT273" s="18" t="s">
        <v>199</v>
      </c>
      <c r="AU273" s="18" t="s">
        <v>86</v>
      </c>
    </row>
    <row r="274" spans="2:47" s="1" customFormat="1" ht="12">
      <c r="B274" s="33"/>
      <c r="D274" s="146" t="s">
        <v>201</v>
      </c>
      <c r="F274" s="147" t="s">
        <v>434</v>
      </c>
      <c r="I274" s="144"/>
      <c r="L274" s="33"/>
      <c r="M274" s="145"/>
      <c r="T274" s="54"/>
      <c r="AT274" s="18" t="s">
        <v>201</v>
      </c>
      <c r="AU274" s="18" t="s">
        <v>86</v>
      </c>
    </row>
    <row r="275" spans="2:47" s="1" customFormat="1" ht="19.5">
      <c r="B275" s="33"/>
      <c r="D275" s="142" t="s">
        <v>295</v>
      </c>
      <c r="F275" s="178" t="s">
        <v>311</v>
      </c>
      <c r="I275" s="144"/>
      <c r="L275" s="33"/>
      <c r="M275" s="145"/>
      <c r="T275" s="54"/>
      <c r="AT275" s="18" t="s">
        <v>295</v>
      </c>
      <c r="AU275" s="18" t="s">
        <v>86</v>
      </c>
    </row>
    <row r="276" spans="2:51" s="12" customFormat="1" ht="12">
      <c r="B276" s="148"/>
      <c r="D276" s="142" t="s">
        <v>203</v>
      </c>
      <c r="E276" s="149" t="s">
        <v>19</v>
      </c>
      <c r="F276" s="150" t="s">
        <v>140</v>
      </c>
      <c r="H276" s="151">
        <v>448.864</v>
      </c>
      <c r="I276" s="152"/>
      <c r="L276" s="148"/>
      <c r="M276" s="153"/>
      <c r="T276" s="154"/>
      <c r="AT276" s="149" t="s">
        <v>203</v>
      </c>
      <c r="AU276" s="149" t="s">
        <v>86</v>
      </c>
      <c r="AV276" s="12" t="s">
        <v>86</v>
      </c>
      <c r="AW276" s="12" t="s">
        <v>37</v>
      </c>
      <c r="AX276" s="12" t="s">
        <v>84</v>
      </c>
      <c r="AY276" s="149" t="s">
        <v>192</v>
      </c>
    </row>
    <row r="277" spans="2:65" s="1" customFormat="1" ht="16.5" customHeight="1">
      <c r="B277" s="33"/>
      <c r="C277" s="129" t="s">
        <v>435</v>
      </c>
      <c r="D277" s="129" t="s">
        <v>194</v>
      </c>
      <c r="E277" s="130" t="s">
        <v>436</v>
      </c>
      <c r="F277" s="131" t="s">
        <v>437</v>
      </c>
      <c r="G277" s="132" t="s">
        <v>128</v>
      </c>
      <c r="H277" s="133">
        <v>23.489</v>
      </c>
      <c r="I277" s="134"/>
      <c r="J277" s="135">
        <f>ROUND(I277*H277,2)</f>
        <v>0</v>
      </c>
      <c r="K277" s="131" t="s">
        <v>197</v>
      </c>
      <c r="L277" s="33"/>
      <c r="M277" s="136" t="s">
        <v>19</v>
      </c>
      <c r="N277" s="137" t="s">
        <v>47</v>
      </c>
      <c r="P277" s="138">
        <f>O277*H277</f>
        <v>0</v>
      </c>
      <c r="Q277" s="138">
        <v>0</v>
      </c>
      <c r="R277" s="138">
        <f>Q277*H277</f>
        <v>0</v>
      </c>
      <c r="S277" s="138">
        <v>0</v>
      </c>
      <c r="T277" s="139">
        <f>S277*H277</f>
        <v>0</v>
      </c>
      <c r="AR277" s="140" t="s">
        <v>124</v>
      </c>
      <c r="AT277" s="140" t="s">
        <v>194</v>
      </c>
      <c r="AU277" s="140" t="s">
        <v>86</v>
      </c>
      <c r="AY277" s="18" t="s">
        <v>192</v>
      </c>
      <c r="BE277" s="141">
        <f>IF(N277="základní",J277,0)</f>
        <v>0</v>
      </c>
      <c r="BF277" s="141">
        <f>IF(N277="snížená",J277,0)</f>
        <v>0</v>
      </c>
      <c r="BG277" s="141">
        <f>IF(N277="zákl. přenesená",J277,0)</f>
        <v>0</v>
      </c>
      <c r="BH277" s="141">
        <f>IF(N277="sníž. přenesená",J277,0)</f>
        <v>0</v>
      </c>
      <c r="BI277" s="141">
        <f>IF(N277="nulová",J277,0)</f>
        <v>0</v>
      </c>
      <c r="BJ277" s="18" t="s">
        <v>84</v>
      </c>
      <c r="BK277" s="141">
        <f>ROUND(I277*H277,2)</f>
        <v>0</v>
      </c>
      <c r="BL277" s="18" t="s">
        <v>124</v>
      </c>
      <c r="BM277" s="140" t="s">
        <v>780</v>
      </c>
    </row>
    <row r="278" spans="2:47" s="1" customFormat="1" ht="12">
      <c r="B278" s="33"/>
      <c r="D278" s="142" t="s">
        <v>199</v>
      </c>
      <c r="F278" s="143" t="s">
        <v>439</v>
      </c>
      <c r="I278" s="144"/>
      <c r="L278" s="33"/>
      <c r="M278" s="145"/>
      <c r="T278" s="54"/>
      <c r="AT278" s="18" t="s">
        <v>199</v>
      </c>
      <c r="AU278" s="18" t="s">
        <v>86</v>
      </c>
    </row>
    <row r="279" spans="2:47" s="1" customFormat="1" ht="12">
      <c r="B279" s="33"/>
      <c r="D279" s="146" t="s">
        <v>201</v>
      </c>
      <c r="F279" s="147" t="s">
        <v>440</v>
      </c>
      <c r="I279" s="144"/>
      <c r="L279" s="33"/>
      <c r="M279" s="145"/>
      <c r="T279" s="54"/>
      <c r="AT279" s="18" t="s">
        <v>201</v>
      </c>
      <c r="AU279" s="18" t="s">
        <v>86</v>
      </c>
    </row>
    <row r="280" spans="2:47" s="1" customFormat="1" ht="19.5">
      <c r="B280" s="33"/>
      <c r="D280" s="142" t="s">
        <v>295</v>
      </c>
      <c r="F280" s="178" t="s">
        <v>311</v>
      </c>
      <c r="I280" s="144"/>
      <c r="L280" s="33"/>
      <c r="M280" s="145"/>
      <c r="T280" s="54"/>
      <c r="AT280" s="18" t="s">
        <v>295</v>
      </c>
      <c r="AU280" s="18" t="s">
        <v>86</v>
      </c>
    </row>
    <row r="281" spans="2:51" s="12" customFormat="1" ht="12">
      <c r="B281" s="148"/>
      <c r="D281" s="142" t="s">
        <v>203</v>
      </c>
      <c r="E281" s="149" t="s">
        <v>19</v>
      </c>
      <c r="F281" s="150" t="s">
        <v>441</v>
      </c>
      <c r="H281" s="151">
        <v>0.3</v>
      </c>
      <c r="I281" s="152"/>
      <c r="L281" s="148"/>
      <c r="M281" s="153"/>
      <c r="T281" s="154"/>
      <c r="AT281" s="149" t="s">
        <v>203</v>
      </c>
      <c r="AU281" s="149" t="s">
        <v>86</v>
      </c>
      <c r="AV281" s="12" t="s">
        <v>86</v>
      </c>
      <c r="AW281" s="12" t="s">
        <v>37</v>
      </c>
      <c r="AX281" s="12" t="s">
        <v>76</v>
      </c>
      <c r="AY281" s="149" t="s">
        <v>192</v>
      </c>
    </row>
    <row r="282" spans="2:51" s="12" customFormat="1" ht="12">
      <c r="B282" s="148"/>
      <c r="D282" s="142" t="s">
        <v>203</v>
      </c>
      <c r="E282" s="149" t="s">
        <v>19</v>
      </c>
      <c r="F282" s="150" t="s">
        <v>781</v>
      </c>
      <c r="H282" s="151">
        <v>23.189</v>
      </c>
      <c r="I282" s="152"/>
      <c r="L282" s="148"/>
      <c r="M282" s="153"/>
      <c r="T282" s="154"/>
      <c r="AT282" s="149" t="s">
        <v>203</v>
      </c>
      <c r="AU282" s="149" t="s">
        <v>86</v>
      </c>
      <c r="AV282" s="12" t="s">
        <v>86</v>
      </c>
      <c r="AW282" s="12" t="s">
        <v>37</v>
      </c>
      <c r="AX282" s="12" t="s">
        <v>76</v>
      </c>
      <c r="AY282" s="149" t="s">
        <v>192</v>
      </c>
    </row>
    <row r="283" spans="2:51" s="13" customFormat="1" ht="12">
      <c r="B283" s="155"/>
      <c r="D283" s="142" t="s">
        <v>203</v>
      </c>
      <c r="E283" s="156" t="s">
        <v>160</v>
      </c>
      <c r="F283" s="157" t="s">
        <v>206</v>
      </c>
      <c r="H283" s="158">
        <v>23.489</v>
      </c>
      <c r="I283" s="159"/>
      <c r="L283" s="155"/>
      <c r="M283" s="160"/>
      <c r="T283" s="161"/>
      <c r="AT283" s="156" t="s">
        <v>203</v>
      </c>
      <c r="AU283" s="156" t="s">
        <v>86</v>
      </c>
      <c r="AV283" s="13" t="s">
        <v>124</v>
      </c>
      <c r="AW283" s="13" t="s">
        <v>37</v>
      </c>
      <c r="AX283" s="13" t="s">
        <v>84</v>
      </c>
      <c r="AY283" s="156" t="s">
        <v>192</v>
      </c>
    </row>
    <row r="284" spans="2:65" s="1" customFormat="1" ht="16.5" customHeight="1">
      <c r="B284" s="33"/>
      <c r="C284" s="129" t="s">
        <v>443</v>
      </c>
      <c r="D284" s="129" t="s">
        <v>194</v>
      </c>
      <c r="E284" s="130" t="s">
        <v>444</v>
      </c>
      <c r="F284" s="131" t="s">
        <v>445</v>
      </c>
      <c r="G284" s="132" t="s">
        <v>128</v>
      </c>
      <c r="H284" s="133">
        <v>23.489</v>
      </c>
      <c r="I284" s="134"/>
      <c r="J284" s="135">
        <f>ROUND(I284*H284,2)</f>
        <v>0</v>
      </c>
      <c r="K284" s="131" t="s">
        <v>197</v>
      </c>
      <c r="L284" s="33"/>
      <c r="M284" s="136" t="s">
        <v>19</v>
      </c>
      <c r="N284" s="137" t="s">
        <v>47</v>
      </c>
      <c r="P284" s="138">
        <f>O284*H284</f>
        <v>0</v>
      </c>
      <c r="Q284" s="138">
        <v>0</v>
      </c>
      <c r="R284" s="138">
        <f>Q284*H284</f>
        <v>0</v>
      </c>
      <c r="S284" s="138">
        <v>0</v>
      </c>
      <c r="T284" s="139">
        <f>S284*H284</f>
        <v>0</v>
      </c>
      <c r="AR284" s="140" t="s">
        <v>124</v>
      </c>
      <c r="AT284" s="140" t="s">
        <v>194</v>
      </c>
      <c r="AU284" s="140" t="s">
        <v>86</v>
      </c>
      <c r="AY284" s="18" t="s">
        <v>192</v>
      </c>
      <c r="BE284" s="141">
        <f>IF(N284="základní",J284,0)</f>
        <v>0</v>
      </c>
      <c r="BF284" s="141">
        <f>IF(N284="snížená",J284,0)</f>
        <v>0</v>
      </c>
      <c r="BG284" s="141">
        <f>IF(N284="zákl. přenesená",J284,0)</f>
        <v>0</v>
      </c>
      <c r="BH284" s="141">
        <f>IF(N284="sníž. přenesená",J284,0)</f>
        <v>0</v>
      </c>
      <c r="BI284" s="141">
        <f>IF(N284="nulová",J284,0)</f>
        <v>0</v>
      </c>
      <c r="BJ284" s="18" t="s">
        <v>84</v>
      </c>
      <c r="BK284" s="141">
        <f>ROUND(I284*H284,2)</f>
        <v>0</v>
      </c>
      <c r="BL284" s="18" t="s">
        <v>124</v>
      </c>
      <c r="BM284" s="140" t="s">
        <v>782</v>
      </c>
    </row>
    <row r="285" spans="2:47" s="1" customFormat="1" ht="12">
      <c r="B285" s="33"/>
      <c r="D285" s="142" t="s">
        <v>199</v>
      </c>
      <c r="F285" s="143" t="s">
        <v>447</v>
      </c>
      <c r="I285" s="144"/>
      <c r="L285" s="33"/>
      <c r="M285" s="145"/>
      <c r="T285" s="54"/>
      <c r="AT285" s="18" t="s">
        <v>199</v>
      </c>
      <c r="AU285" s="18" t="s">
        <v>86</v>
      </c>
    </row>
    <row r="286" spans="2:47" s="1" customFormat="1" ht="12">
      <c r="B286" s="33"/>
      <c r="D286" s="146" t="s">
        <v>201</v>
      </c>
      <c r="F286" s="147" t="s">
        <v>448</v>
      </c>
      <c r="I286" s="144"/>
      <c r="L286" s="33"/>
      <c r="M286" s="145"/>
      <c r="T286" s="54"/>
      <c r="AT286" s="18" t="s">
        <v>201</v>
      </c>
      <c r="AU286" s="18" t="s">
        <v>86</v>
      </c>
    </row>
    <row r="287" spans="2:47" s="1" customFormat="1" ht="19.5">
      <c r="B287" s="33"/>
      <c r="D287" s="142" t="s">
        <v>295</v>
      </c>
      <c r="F287" s="178" t="s">
        <v>311</v>
      </c>
      <c r="I287" s="144"/>
      <c r="L287" s="33"/>
      <c r="M287" s="145"/>
      <c r="T287" s="54"/>
      <c r="AT287" s="18" t="s">
        <v>295</v>
      </c>
      <c r="AU287" s="18" t="s">
        <v>86</v>
      </c>
    </row>
    <row r="288" spans="2:51" s="12" customFormat="1" ht="12">
      <c r="B288" s="148"/>
      <c r="D288" s="142" t="s">
        <v>203</v>
      </c>
      <c r="E288" s="149" t="s">
        <v>19</v>
      </c>
      <c r="F288" s="150" t="s">
        <v>160</v>
      </c>
      <c r="H288" s="151">
        <v>23.489</v>
      </c>
      <c r="I288" s="152"/>
      <c r="L288" s="148"/>
      <c r="M288" s="153"/>
      <c r="T288" s="154"/>
      <c r="AT288" s="149" t="s">
        <v>203</v>
      </c>
      <c r="AU288" s="149" t="s">
        <v>86</v>
      </c>
      <c r="AV288" s="12" t="s">
        <v>86</v>
      </c>
      <c r="AW288" s="12" t="s">
        <v>37</v>
      </c>
      <c r="AX288" s="12" t="s">
        <v>84</v>
      </c>
      <c r="AY288" s="149" t="s">
        <v>192</v>
      </c>
    </row>
    <row r="289" spans="2:65" s="1" customFormat="1" ht="16.5" customHeight="1">
      <c r="B289" s="33"/>
      <c r="C289" s="129" t="s">
        <v>449</v>
      </c>
      <c r="D289" s="129" t="s">
        <v>194</v>
      </c>
      <c r="E289" s="130" t="s">
        <v>450</v>
      </c>
      <c r="F289" s="131" t="s">
        <v>451</v>
      </c>
      <c r="G289" s="132" t="s">
        <v>128</v>
      </c>
      <c r="H289" s="133">
        <v>23.489</v>
      </c>
      <c r="I289" s="134"/>
      <c r="J289" s="135">
        <f>ROUND(I289*H289,2)</f>
        <v>0</v>
      </c>
      <c r="K289" s="131" t="s">
        <v>197</v>
      </c>
      <c r="L289" s="33"/>
      <c r="M289" s="136" t="s">
        <v>19</v>
      </c>
      <c r="N289" s="137" t="s">
        <v>47</v>
      </c>
      <c r="P289" s="138">
        <f>O289*H289</f>
        <v>0</v>
      </c>
      <c r="Q289" s="138">
        <v>0</v>
      </c>
      <c r="R289" s="138">
        <f>Q289*H289</f>
        <v>0</v>
      </c>
      <c r="S289" s="138">
        <v>0</v>
      </c>
      <c r="T289" s="139">
        <f>S289*H289</f>
        <v>0</v>
      </c>
      <c r="AR289" s="140" t="s">
        <v>124</v>
      </c>
      <c r="AT289" s="140" t="s">
        <v>194</v>
      </c>
      <c r="AU289" s="140" t="s">
        <v>86</v>
      </c>
      <c r="AY289" s="18" t="s">
        <v>192</v>
      </c>
      <c r="BE289" s="141">
        <f>IF(N289="základní",J289,0)</f>
        <v>0</v>
      </c>
      <c r="BF289" s="141">
        <f>IF(N289="snížená",J289,0)</f>
        <v>0</v>
      </c>
      <c r="BG289" s="141">
        <f>IF(N289="zákl. přenesená",J289,0)</f>
        <v>0</v>
      </c>
      <c r="BH289" s="141">
        <f>IF(N289="sníž. přenesená",J289,0)</f>
        <v>0</v>
      </c>
      <c r="BI289" s="141">
        <f>IF(N289="nulová",J289,0)</f>
        <v>0</v>
      </c>
      <c r="BJ289" s="18" t="s">
        <v>84</v>
      </c>
      <c r="BK289" s="141">
        <f>ROUND(I289*H289,2)</f>
        <v>0</v>
      </c>
      <c r="BL289" s="18" t="s">
        <v>124</v>
      </c>
      <c r="BM289" s="140" t="s">
        <v>783</v>
      </c>
    </row>
    <row r="290" spans="2:47" s="1" customFormat="1" ht="12">
      <c r="B290" s="33"/>
      <c r="D290" s="142" t="s">
        <v>199</v>
      </c>
      <c r="F290" s="143" t="s">
        <v>453</v>
      </c>
      <c r="I290" s="144"/>
      <c r="L290" s="33"/>
      <c r="M290" s="145"/>
      <c r="T290" s="54"/>
      <c r="AT290" s="18" t="s">
        <v>199</v>
      </c>
      <c r="AU290" s="18" t="s">
        <v>86</v>
      </c>
    </row>
    <row r="291" spans="2:47" s="1" customFormat="1" ht="12">
      <c r="B291" s="33"/>
      <c r="D291" s="146" t="s">
        <v>201</v>
      </c>
      <c r="F291" s="147" t="s">
        <v>454</v>
      </c>
      <c r="I291" s="144"/>
      <c r="L291" s="33"/>
      <c r="M291" s="145"/>
      <c r="T291" s="54"/>
      <c r="AT291" s="18" t="s">
        <v>201</v>
      </c>
      <c r="AU291" s="18" t="s">
        <v>86</v>
      </c>
    </row>
    <row r="292" spans="2:47" s="1" customFormat="1" ht="19.5">
      <c r="B292" s="33"/>
      <c r="D292" s="142" t="s">
        <v>295</v>
      </c>
      <c r="F292" s="178" t="s">
        <v>311</v>
      </c>
      <c r="I292" s="144"/>
      <c r="L292" s="33"/>
      <c r="M292" s="145"/>
      <c r="T292" s="54"/>
      <c r="AT292" s="18" t="s">
        <v>295</v>
      </c>
      <c r="AU292" s="18" t="s">
        <v>86</v>
      </c>
    </row>
    <row r="293" spans="2:51" s="12" customFormat="1" ht="12">
      <c r="B293" s="148"/>
      <c r="D293" s="142" t="s">
        <v>203</v>
      </c>
      <c r="E293" s="149" t="s">
        <v>19</v>
      </c>
      <c r="F293" s="150" t="s">
        <v>160</v>
      </c>
      <c r="H293" s="151">
        <v>23.489</v>
      </c>
      <c r="I293" s="152"/>
      <c r="L293" s="148"/>
      <c r="M293" s="153"/>
      <c r="T293" s="154"/>
      <c r="AT293" s="149" t="s">
        <v>203</v>
      </c>
      <c r="AU293" s="149" t="s">
        <v>86</v>
      </c>
      <c r="AV293" s="12" t="s">
        <v>86</v>
      </c>
      <c r="AW293" s="12" t="s">
        <v>37</v>
      </c>
      <c r="AX293" s="12" t="s">
        <v>84</v>
      </c>
      <c r="AY293" s="149" t="s">
        <v>192</v>
      </c>
    </row>
    <row r="294" spans="2:63" s="11" customFormat="1" ht="22.9" customHeight="1">
      <c r="B294" s="117"/>
      <c r="D294" s="118" t="s">
        <v>75</v>
      </c>
      <c r="E294" s="127" t="s">
        <v>124</v>
      </c>
      <c r="F294" s="127" t="s">
        <v>455</v>
      </c>
      <c r="I294" s="120"/>
      <c r="J294" s="128">
        <f>BK294</f>
        <v>0</v>
      </c>
      <c r="L294" s="117"/>
      <c r="M294" s="122"/>
      <c r="P294" s="123">
        <f>SUM(P295:P356)</f>
        <v>0</v>
      </c>
      <c r="R294" s="123">
        <f>SUM(R295:R356)</f>
        <v>7.04903672</v>
      </c>
      <c r="T294" s="124">
        <f>SUM(T295:T356)</f>
        <v>0</v>
      </c>
      <c r="AR294" s="118" t="s">
        <v>84</v>
      </c>
      <c r="AT294" s="125" t="s">
        <v>75</v>
      </c>
      <c r="AU294" s="125" t="s">
        <v>84</v>
      </c>
      <c r="AY294" s="118" t="s">
        <v>192</v>
      </c>
      <c r="BK294" s="126">
        <f>SUM(BK295:BK356)</f>
        <v>0</v>
      </c>
    </row>
    <row r="295" spans="2:65" s="1" customFormat="1" ht="16.5" customHeight="1">
      <c r="B295" s="33"/>
      <c r="C295" s="129" t="s">
        <v>456</v>
      </c>
      <c r="D295" s="129" t="s">
        <v>194</v>
      </c>
      <c r="E295" s="130" t="s">
        <v>457</v>
      </c>
      <c r="F295" s="131" t="s">
        <v>458</v>
      </c>
      <c r="G295" s="132" t="s">
        <v>123</v>
      </c>
      <c r="H295" s="133">
        <v>7.8</v>
      </c>
      <c r="I295" s="134"/>
      <c r="J295" s="135">
        <f>ROUND(I295*H295,2)</f>
        <v>0</v>
      </c>
      <c r="K295" s="131" t="s">
        <v>197</v>
      </c>
      <c r="L295" s="33"/>
      <c r="M295" s="136" t="s">
        <v>19</v>
      </c>
      <c r="N295" s="137" t="s">
        <v>47</v>
      </c>
      <c r="P295" s="138">
        <f>O295*H295</f>
        <v>0</v>
      </c>
      <c r="Q295" s="138">
        <v>0.21252</v>
      </c>
      <c r="R295" s="138">
        <f>Q295*H295</f>
        <v>1.6576559999999998</v>
      </c>
      <c r="S295" s="138">
        <v>0</v>
      </c>
      <c r="T295" s="139">
        <f>S295*H295</f>
        <v>0</v>
      </c>
      <c r="AR295" s="140" t="s">
        <v>124</v>
      </c>
      <c r="AT295" s="140" t="s">
        <v>194</v>
      </c>
      <c r="AU295" s="140" t="s">
        <v>86</v>
      </c>
      <c r="AY295" s="18" t="s">
        <v>192</v>
      </c>
      <c r="BE295" s="141">
        <f>IF(N295="základní",J295,0)</f>
        <v>0</v>
      </c>
      <c r="BF295" s="141">
        <f>IF(N295="snížená",J295,0)</f>
        <v>0</v>
      </c>
      <c r="BG295" s="141">
        <f>IF(N295="zákl. přenesená",J295,0)</f>
        <v>0</v>
      </c>
      <c r="BH295" s="141">
        <f>IF(N295="sníž. přenesená",J295,0)</f>
        <v>0</v>
      </c>
      <c r="BI295" s="141">
        <f>IF(N295="nulová",J295,0)</f>
        <v>0</v>
      </c>
      <c r="BJ295" s="18" t="s">
        <v>84</v>
      </c>
      <c r="BK295" s="141">
        <f>ROUND(I295*H295,2)</f>
        <v>0</v>
      </c>
      <c r="BL295" s="18" t="s">
        <v>124</v>
      </c>
      <c r="BM295" s="140" t="s">
        <v>784</v>
      </c>
    </row>
    <row r="296" spans="2:47" s="1" customFormat="1" ht="12">
      <c r="B296" s="33"/>
      <c r="D296" s="142" t="s">
        <v>199</v>
      </c>
      <c r="F296" s="143" t="s">
        <v>460</v>
      </c>
      <c r="I296" s="144"/>
      <c r="L296" s="33"/>
      <c r="M296" s="145"/>
      <c r="T296" s="54"/>
      <c r="AT296" s="18" t="s">
        <v>199</v>
      </c>
      <c r="AU296" s="18" t="s">
        <v>86</v>
      </c>
    </row>
    <row r="297" spans="2:47" s="1" customFormat="1" ht="12">
      <c r="B297" s="33"/>
      <c r="D297" s="146" t="s">
        <v>201</v>
      </c>
      <c r="F297" s="147" t="s">
        <v>461</v>
      </c>
      <c r="I297" s="144"/>
      <c r="L297" s="33"/>
      <c r="M297" s="145"/>
      <c r="T297" s="54"/>
      <c r="AT297" s="18" t="s">
        <v>201</v>
      </c>
      <c r="AU297" s="18" t="s">
        <v>86</v>
      </c>
    </row>
    <row r="298" spans="2:51" s="14" customFormat="1" ht="12">
      <c r="B298" s="162"/>
      <c r="D298" s="142" t="s">
        <v>203</v>
      </c>
      <c r="E298" s="163" t="s">
        <v>19</v>
      </c>
      <c r="F298" s="164" t="s">
        <v>732</v>
      </c>
      <c r="H298" s="163" t="s">
        <v>19</v>
      </c>
      <c r="I298" s="165"/>
      <c r="L298" s="162"/>
      <c r="M298" s="166"/>
      <c r="T298" s="167"/>
      <c r="AT298" s="163" t="s">
        <v>203</v>
      </c>
      <c r="AU298" s="163" t="s">
        <v>86</v>
      </c>
      <c r="AV298" s="14" t="s">
        <v>84</v>
      </c>
      <c r="AW298" s="14" t="s">
        <v>37</v>
      </c>
      <c r="AX298" s="14" t="s">
        <v>76</v>
      </c>
      <c r="AY298" s="163" t="s">
        <v>192</v>
      </c>
    </row>
    <row r="299" spans="2:51" s="14" customFormat="1" ht="12">
      <c r="B299" s="162"/>
      <c r="D299" s="142" t="s">
        <v>203</v>
      </c>
      <c r="E299" s="163" t="s">
        <v>19</v>
      </c>
      <c r="F299" s="164" t="s">
        <v>462</v>
      </c>
      <c r="H299" s="163" t="s">
        <v>19</v>
      </c>
      <c r="I299" s="165"/>
      <c r="L299" s="162"/>
      <c r="M299" s="166"/>
      <c r="T299" s="167"/>
      <c r="AT299" s="163" t="s">
        <v>203</v>
      </c>
      <c r="AU299" s="163" t="s">
        <v>86</v>
      </c>
      <c r="AV299" s="14" t="s">
        <v>84</v>
      </c>
      <c r="AW299" s="14" t="s">
        <v>37</v>
      </c>
      <c r="AX299" s="14" t="s">
        <v>76</v>
      </c>
      <c r="AY299" s="163" t="s">
        <v>192</v>
      </c>
    </row>
    <row r="300" spans="2:51" s="12" customFormat="1" ht="12">
      <c r="B300" s="148"/>
      <c r="D300" s="142" t="s">
        <v>203</v>
      </c>
      <c r="E300" s="149" t="s">
        <v>19</v>
      </c>
      <c r="F300" s="150" t="s">
        <v>785</v>
      </c>
      <c r="H300" s="151">
        <v>7.8</v>
      </c>
      <c r="I300" s="152"/>
      <c r="L300" s="148"/>
      <c r="M300" s="153"/>
      <c r="T300" s="154"/>
      <c r="AT300" s="149" t="s">
        <v>203</v>
      </c>
      <c r="AU300" s="149" t="s">
        <v>86</v>
      </c>
      <c r="AV300" s="12" t="s">
        <v>86</v>
      </c>
      <c r="AW300" s="12" t="s">
        <v>37</v>
      </c>
      <c r="AX300" s="12" t="s">
        <v>84</v>
      </c>
      <c r="AY300" s="149" t="s">
        <v>192</v>
      </c>
    </row>
    <row r="301" spans="2:65" s="1" customFormat="1" ht="16.5" customHeight="1">
      <c r="B301" s="33"/>
      <c r="C301" s="129" t="s">
        <v>464</v>
      </c>
      <c r="D301" s="129" t="s">
        <v>194</v>
      </c>
      <c r="E301" s="130" t="s">
        <v>465</v>
      </c>
      <c r="F301" s="131" t="s">
        <v>466</v>
      </c>
      <c r="G301" s="132" t="s">
        <v>128</v>
      </c>
      <c r="H301" s="133">
        <v>1.69</v>
      </c>
      <c r="I301" s="134"/>
      <c r="J301" s="135">
        <f>ROUND(I301*H301,2)</f>
        <v>0</v>
      </c>
      <c r="K301" s="131" t="s">
        <v>197</v>
      </c>
      <c r="L301" s="33"/>
      <c r="M301" s="136" t="s">
        <v>19</v>
      </c>
      <c r="N301" s="137" t="s">
        <v>47</v>
      </c>
      <c r="P301" s="138">
        <f>O301*H301</f>
        <v>0</v>
      </c>
      <c r="Q301" s="138">
        <v>0</v>
      </c>
      <c r="R301" s="138">
        <f>Q301*H301</f>
        <v>0</v>
      </c>
      <c r="S301" s="138">
        <v>0</v>
      </c>
      <c r="T301" s="139">
        <f>S301*H301</f>
        <v>0</v>
      </c>
      <c r="AR301" s="140" t="s">
        <v>124</v>
      </c>
      <c r="AT301" s="140" t="s">
        <v>194</v>
      </c>
      <c r="AU301" s="140" t="s">
        <v>86</v>
      </c>
      <c r="AY301" s="18" t="s">
        <v>192</v>
      </c>
      <c r="BE301" s="141">
        <f>IF(N301="základní",J301,0)</f>
        <v>0</v>
      </c>
      <c r="BF301" s="141">
        <f>IF(N301="snížená",J301,0)</f>
        <v>0</v>
      </c>
      <c r="BG301" s="141">
        <f>IF(N301="zákl. přenesená",J301,0)</f>
        <v>0</v>
      </c>
      <c r="BH301" s="141">
        <f>IF(N301="sníž. přenesená",J301,0)</f>
        <v>0</v>
      </c>
      <c r="BI301" s="141">
        <f>IF(N301="nulová",J301,0)</f>
        <v>0</v>
      </c>
      <c r="BJ301" s="18" t="s">
        <v>84</v>
      </c>
      <c r="BK301" s="141">
        <f>ROUND(I301*H301,2)</f>
        <v>0</v>
      </c>
      <c r="BL301" s="18" t="s">
        <v>124</v>
      </c>
      <c r="BM301" s="140" t="s">
        <v>786</v>
      </c>
    </row>
    <row r="302" spans="2:47" s="1" customFormat="1" ht="12">
      <c r="B302" s="33"/>
      <c r="D302" s="142" t="s">
        <v>199</v>
      </c>
      <c r="F302" s="143" t="s">
        <v>468</v>
      </c>
      <c r="I302" s="144"/>
      <c r="L302" s="33"/>
      <c r="M302" s="145"/>
      <c r="T302" s="54"/>
      <c r="AT302" s="18" t="s">
        <v>199</v>
      </c>
      <c r="AU302" s="18" t="s">
        <v>86</v>
      </c>
    </row>
    <row r="303" spans="2:47" s="1" customFormat="1" ht="12">
      <c r="B303" s="33"/>
      <c r="D303" s="146" t="s">
        <v>201</v>
      </c>
      <c r="F303" s="147" t="s">
        <v>469</v>
      </c>
      <c r="I303" s="144"/>
      <c r="L303" s="33"/>
      <c r="M303" s="145"/>
      <c r="T303" s="54"/>
      <c r="AT303" s="18" t="s">
        <v>201</v>
      </c>
      <c r="AU303" s="18" t="s">
        <v>86</v>
      </c>
    </row>
    <row r="304" spans="2:51" s="14" customFormat="1" ht="12">
      <c r="B304" s="162"/>
      <c r="D304" s="142" t="s">
        <v>203</v>
      </c>
      <c r="E304" s="163" t="s">
        <v>19</v>
      </c>
      <c r="F304" s="164" t="s">
        <v>787</v>
      </c>
      <c r="H304" s="163" t="s">
        <v>19</v>
      </c>
      <c r="I304" s="165"/>
      <c r="L304" s="162"/>
      <c r="M304" s="166"/>
      <c r="T304" s="167"/>
      <c r="AT304" s="163" t="s">
        <v>203</v>
      </c>
      <c r="AU304" s="163" t="s">
        <v>86</v>
      </c>
      <c r="AV304" s="14" t="s">
        <v>84</v>
      </c>
      <c r="AW304" s="14" t="s">
        <v>37</v>
      </c>
      <c r="AX304" s="14" t="s">
        <v>76</v>
      </c>
      <c r="AY304" s="163" t="s">
        <v>192</v>
      </c>
    </row>
    <row r="305" spans="2:51" s="12" customFormat="1" ht="12">
      <c r="B305" s="148"/>
      <c r="D305" s="142" t="s">
        <v>203</v>
      </c>
      <c r="E305" s="149" t="s">
        <v>19</v>
      </c>
      <c r="F305" s="150" t="s">
        <v>472</v>
      </c>
      <c r="H305" s="151">
        <v>1.611</v>
      </c>
      <c r="I305" s="152"/>
      <c r="L305" s="148"/>
      <c r="M305" s="153"/>
      <c r="T305" s="154"/>
      <c r="AT305" s="149" t="s">
        <v>203</v>
      </c>
      <c r="AU305" s="149" t="s">
        <v>86</v>
      </c>
      <c r="AV305" s="12" t="s">
        <v>86</v>
      </c>
      <c r="AW305" s="12" t="s">
        <v>37</v>
      </c>
      <c r="AX305" s="12" t="s">
        <v>76</v>
      </c>
      <c r="AY305" s="149" t="s">
        <v>192</v>
      </c>
    </row>
    <row r="306" spans="2:51" s="12" customFormat="1" ht="12">
      <c r="B306" s="148"/>
      <c r="D306" s="142" t="s">
        <v>203</v>
      </c>
      <c r="E306" s="149" t="s">
        <v>19</v>
      </c>
      <c r="F306" s="150" t="s">
        <v>473</v>
      </c>
      <c r="H306" s="151">
        <v>0.079</v>
      </c>
      <c r="I306" s="152"/>
      <c r="L306" s="148"/>
      <c r="M306" s="153"/>
      <c r="T306" s="154"/>
      <c r="AT306" s="149" t="s">
        <v>203</v>
      </c>
      <c r="AU306" s="149" t="s">
        <v>86</v>
      </c>
      <c r="AV306" s="12" t="s">
        <v>86</v>
      </c>
      <c r="AW306" s="12" t="s">
        <v>37</v>
      </c>
      <c r="AX306" s="12" t="s">
        <v>76</v>
      </c>
      <c r="AY306" s="149" t="s">
        <v>192</v>
      </c>
    </row>
    <row r="307" spans="2:51" s="13" customFormat="1" ht="12">
      <c r="B307" s="155"/>
      <c r="D307" s="142" t="s">
        <v>203</v>
      </c>
      <c r="E307" s="156" t="s">
        <v>19</v>
      </c>
      <c r="F307" s="157" t="s">
        <v>206</v>
      </c>
      <c r="H307" s="158">
        <v>1.69</v>
      </c>
      <c r="I307" s="159"/>
      <c r="L307" s="155"/>
      <c r="M307" s="160"/>
      <c r="T307" s="161"/>
      <c r="AT307" s="156" t="s">
        <v>203</v>
      </c>
      <c r="AU307" s="156" t="s">
        <v>86</v>
      </c>
      <c r="AV307" s="13" t="s">
        <v>124</v>
      </c>
      <c r="AW307" s="13" t="s">
        <v>37</v>
      </c>
      <c r="AX307" s="13" t="s">
        <v>84</v>
      </c>
      <c r="AY307" s="156" t="s">
        <v>192</v>
      </c>
    </row>
    <row r="308" spans="2:65" s="1" customFormat="1" ht="16.5" customHeight="1">
      <c r="B308" s="33"/>
      <c r="C308" s="129" t="s">
        <v>474</v>
      </c>
      <c r="D308" s="129" t="s">
        <v>194</v>
      </c>
      <c r="E308" s="130" t="s">
        <v>475</v>
      </c>
      <c r="F308" s="131" t="s">
        <v>476</v>
      </c>
      <c r="G308" s="132" t="s">
        <v>146</v>
      </c>
      <c r="H308" s="133">
        <v>2</v>
      </c>
      <c r="I308" s="134"/>
      <c r="J308" s="135">
        <f>ROUND(I308*H308,2)</f>
        <v>0</v>
      </c>
      <c r="K308" s="131" t="s">
        <v>197</v>
      </c>
      <c r="L308" s="33"/>
      <c r="M308" s="136" t="s">
        <v>19</v>
      </c>
      <c r="N308" s="137" t="s">
        <v>47</v>
      </c>
      <c r="P308" s="138">
        <f>O308*H308</f>
        <v>0</v>
      </c>
      <c r="Q308" s="138">
        <v>0.08742</v>
      </c>
      <c r="R308" s="138">
        <f>Q308*H308</f>
        <v>0.17484</v>
      </c>
      <c r="S308" s="138">
        <v>0</v>
      </c>
      <c r="T308" s="139">
        <f>S308*H308</f>
        <v>0</v>
      </c>
      <c r="AR308" s="140" t="s">
        <v>124</v>
      </c>
      <c r="AT308" s="140" t="s">
        <v>194</v>
      </c>
      <c r="AU308" s="140" t="s">
        <v>86</v>
      </c>
      <c r="AY308" s="18" t="s">
        <v>192</v>
      </c>
      <c r="BE308" s="141">
        <f>IF(N308="základní",J308,0)</f>
        <v>0</v>
      </c>
      <c r="BF308" s="141">
        <f>IF(N308="snížená",J308,0)</f>
        <v>0</v>
      </c>
      <c r="BG308" s="141">
        <f>IF(N308="zákl. přenesená",J308,0)</f>
        <v>0</v>
      </c>
      <c r="BH308" s="141">
        <f>IF(N308="sníž. přenesená",J308,0)</f>
        <v>0</v>
      </c>
      <c r="BI308" s="141">
        <f>IF(N308="nulová",J308,0)</f>
        <v>0</v>
      </c>
      <c r="BJ308" s="18" t="s">
        <v>84</v>
      </c>
      <c r="BK308" s="141">
        <f>ROUND(I308*H308,2)</f>
        <v>0</v>
      </c>
      <c r="BL308" s="18" t="s">
        <v>124</v>
      </c>
      <c r="BM308" s="140" t="s">
        <v>788</v>
      </c>
    </row>
    <row r="309" spans="2:47" s="1" customFormat="1" ht="12">
      <c r="B309" s="33"/>
      <c r="D309" s="142" t="s">
        <v>199</v>
      </c>
      <c r="F309" s="143" t="s">
        <v>478</v>
      </c>
      <c r="I309" s="144"/>
      <c r="L309" s="33"/>
      <c r="M309" s="145"/>
      <c r="T309" s="54"/>
      <c r="AT309" s="18" t="s">
        <v>199</v>
      </c>
      <c r="AU309" s="18" t="s">
        <v>86</v>
      </c>
    </row>
    <row r="310" spans="2:47" s="1" customFormat="1" ht="12">
      <c r="B310" s="33"/>
      <c r="D310" s="146" t="s">
        <v>201</v>
      </c>
      <c r="F310" s="147" t="s">
        <v>479</v>
      </c>
      <c r="I310" s="144"/>
      <c r="L310" s="33"/>
      <c r="M310" s="145"/>
      <c r="T310" s="54"/>
      <c r="AT310" s="18" t="s">
        <v>201</v>
      </c>
      <c r="AU310" s="18" t="s">
        <v>86</v>
      </c>
    </row>
    <row r="311" spans="2:51" s="14" customFormat="1" ht="12">
      <c r="B311" s="162"/>
      <c r="D311" s="142" t="s">
        <v>203</v>
      </c>
      <c r="E311" s="163" t="s">
        <v>19</v>
      </c>
      <c r="F311" s="164" t="s">
        <v>789</v>
      </c>
      <c r="H311" s="163" t="s">
        <v>19</v>
      </c>
      <c r="I311" s="165"/>
      <c r="L311" s="162"/>
      <c r="M311" s="166"/>
      <c r="T311" s="167"/>
      <c r="AT311" s="163" t="s">
        <v>203</v>
      </c>
      <c r="AU311" s="163" t="s">
        <v>86</v>
      </c>
      <c r="AV311" s="14" t="s">
        <v>84</v>
      </c>
      <c r="AW311" s="14" t="s">
        <v>37</v>
      </c>
      <c r="AX311" s="14" t="s">
        <v>76</v>
      </c>
      <c r="AY311" s="163" t="s">
        <v>192</v>
      </c>
    </row>
    <row r="312" spans="2:51" s="12" customFormat="1" ht="12">
      <c r="B312" s="148"/>
      <c r="D312" s="142" t="s">
        <v>203</v>
      </c>
      <c r="E312" s="149" t="s">
        <v>19</v>
      </c>
      <c r="F312" s="150" t="s">
        <v>790</v>
      </c>
      <c r="H312" s="151">
        <v>1</v>
      </c>
      <c r="I312" s="152"/>
      <c r="L312" s="148"/>
      <c r="M312" s="153"/>
      <c r="T312" s="154"/>
      <c r="AT312" s="149" t="s">
        <v>203</v>
      </c>
      <c r="AU312" s="149" t="s">
        <v>86</v>
      </c>
      <c r="AV312" s="12" t="s">
        <v>86</v>
      </c>
      <c r="AW312" s="12" t="s">
        <v>37</v>
      </c>
      <c r="AX312" s="12" t="s">
        <v>76</v>
      </c>
      <c r="AY312" s="149" t="s">
        <v>192</v>
      </c>
    </row>
    <row r="313" spans="2:51" s="12" customFormat="1" ht="12">
      <c r="B313" s="148"/>
      <c r="D313" s="142" t="s">
        <v>203</v>
      </c>
      <c r="E313" s="149" t="s">
        <v>19</v>
      </c>
      <c r="F313" s="150" t="s">
        <v>791</v>
      </c>
      <c r="H313" s="151">
        <v>1</v>
      </c>
      <c r="I313" s="152"/>
      <c r="L313" s="148"/>
      <c r="M313" s="153"/>
      <c r="T313" s="154"/>
      <c r="AT313" s="149" t="s">
        <v>203</v>
      </c>
      <c r="AU313" s="149" t="s">
        <v>86</v>
      </c>
      <c r="AV313" s="12" t="s">
        <v>86</v>
      </c>
      <c r="AW313" s="12" t="s">
        <v>37</v>
      </c>
      <c r="AX313" s="12" t="s">
        <v>76</v>
      </c>
      <c r="AY313" s="149" t="s">
        <v>192</v>
      </c>
    </row>
    <row r="314" spans="2:51" s="13" customFormat="1" ht="12">
      <c r="B314" s="155"/>
      <c r="D314" s="142" t="s">
        <v>203</v>
      </c>
      <c r="E314" s="156" t="s">
        <v>19</v>
      </c>
      <c r="F314" s="157" t="s">
        <v>206</v>
      </c>
      <c r="H314" s="158">
        <v>2</v>
      </c>
      <c r="I314" s="159"/>
      <c r="L314" s="155"/>
      <c r="M314" s="160"/>
      <c r="T314" s="161"/>
      <c r="AT314" s="156" t="s">
        <v>203</v>
      </c>
      <c r="AU314" s="156" t="s">
        <v>86</v>
      </c>
      <c r="AV314" s="13" t="s">
        <v>124</v>
      </c>
      <c r="AW314" s="13" t="s">
        <v>37</v>
      </c>
      <c r="AX314" s="13" t="s">
        <v>84</v>
      </c>
      <c r="AY314" s="156" t="s">
        <v>192</v>
      </c>
    </row>
    <row r="315" spans="2:65" s="1" customFormat="1" ht="16.5" customHeight="1">
      <c r="B315" s="33"/>
      <c r="C315" s="168" t="s">
        <v>482</v>
      </c>
      <c r="D315" s="168" t="s">
        <v>291</v>
      </c>
      <c r="E315" s="169" t="s">
        <v>792</v>
      </c>
      <c r="F315" s="170" t="s">
        <v>793</v>
      </c>
      <c r="G315" s="171" t="s">
        <v>146</v>
      </c>
      <c r="H315" s="172">
        <v>1</v>
      </c>
      <c r="I315" s="173"/>
      <c r="J315" s="174">
        <f>ROUND(I315*H315,2)</f>
        <v>0</v>
      </c>
      <c r="K315" s="170" t="s">
        <v>197</v>
      </c>
      <c r="L315" s="175"/>
      <c r="M315" s="176" t="s">
        <v>19</v>
      </c>
      <c r="N315" s="177" t="s">
        <v>47</v>
      </c>
      <c r="P315" s="138">
        <f>O315*H315</f>
        <v>0</v>
      </c>
      <c r="Q315" s="138">
        <v>0.04</v>
      </c>
      <c r="R315" s="138">
        <f>Q315*H315</f>
        <v>0.04</v>
      </c>
      <c r="S315" s="138">
        <v>0</v>
      </c>
      <c r="T315" s="139">
        <f>S315*H315</f>
        <v>0</v>
      </c>
      <c r="AR315" s="140" t="s">
        <v>248</v>
      </c>
      <c r="AT315" s="140" t="s">
        <v>291</v>
      </c>
      <c r="AU315" s="140" t="s">
        <v>86</v>
      </c>
      <c r="AY315" s="18" t="s">
        <v>192</v>
      </c>
      <c r="BE315" s="141">
        <f>IF(N315="základní",J315,0)</f>
        <v>0</v>
      </c>
      <c r="BF315" s="141">
        <f>IF(N315="snížená",J315,0)</f>
        <v>0</v>
      </c>
      <c r="BG315" s="141">
        <f>IF(N315="zákl. přenesená",J315,0)</f>
        <v>0</v>
      </c>
      <c r="BH315" s="141">
        <f>IF(N315="sníž. přenesená",J315,0)</f>
        <v>0</v>
      </c>
      <c r="BI315" s="141">
        <f>IF(N315="nulová",J315,0)</f>
        <v>0</v>
      </c>
      <c r="BJ315" s="18" t="s">
        <v>84</v>
      </c>
      <c r="BK315" s="141">
        <f>ROUND(I315*H315,2)</f>
        <v>0</v>
      </c>
      <c r="BL315" s="18" t="s">
        <v>124</v>
      </c>
      <c r="BM315" s="140" t="s">
        <v>794</v>
      </c>
    </row>
    <row r="316" spans="2:47" s="1" customFormat="1" ht="12">
      <c r="B316" s="33"/>
      <c r="D316" s="142" t="s">
        <v>199</v>
      </c>
      <c r="F316" s="143" t="s">
        <v>793</v>
      </c>
      <c r="I316" s="144"/>
      <c r="L316" s="33"/>
      <c r="M316" s="145"/>
      <c r="T316" s="54"/>
      <c r="AT316" s="18" t="s">
        <v>199</v>
      </c>
      <c r="AU316" s="18" t="s">
        <v>86</v>
      </c>
    </row>
    <row r="317" spans="2:65" s="1" customFormat="1" ht="16.5" customHeight="1">
      <c r="B317" s="33"/>
      <c r="C317" s="168" t="s">
        <v>486</v>
      </c>
      <c r="D317" s="168" t="s">
        <v>291</v>
      </c>
      <c r="E317" s="169" t="s">
        <v>795</v>
      </c>
      <c r="F317" s="170" t="s">
        <v>796</v>
      </c>
      <c r="G317" s="171" t="s">
        <v>146</v>
      </c>
      <c r="H317" s="172">
        <v>1</v>
      </c>
      <c r="I317" s="173"/>
      <c r="J317" s="174">
        <f>ROUND(I317*H317,2)</f>
        <v>0</v>
      </c>
      <c r="K317" s="170" t="s">
        <v>197</v>
      </c>
      <c r="L317" s="175"/>
      <c r="M317" s="176" t="s">
        <v>19</v>
      </c>
      <c r="N317" s="177" t="s">
        <v>47</v>
      </c>
      <c r="P317" s="138">
        <f>O317*H317</f>
        <v>0</v>
      </c>
      <c r="Q317" s="138">
        <v>0.051</v>
      </c>
      <c r="R317" s="138">
        <f>Q317*H317</f>
        <v>0.051</v>
      </c>
      <c r="S317" s="138">
        <v>0</v>
      </c>
      <c r="T317" s="139">
        <f>S317*H317</f>
        <v>0</v>
      </c>
      <c r="AR317" s="140" t="s">
        <v>248</v>
      </c>
      <c r="AT317" s="140" t="s">
        <v>291</v>
      </c>
      <c r="AU317" s="140" t="s">
        <v>86</v>
      </c>
      <c r="AY317" s="18" t="s">
        <v>192</v>
      </c>
      <c r="BE317" s="141">
        <f>IF(N317="základní",J317,0)</f>
        <v>0</v>
      </c>
      <c r="BF317" s="141">
        <f>IF(N317="snížená",J317,0)</f>
        <v>0</v>
      </c>
      <c r="BG317" s="141">
        <f>IF(N317="zákl. přenesená",J317,0)</f>
        <v>0</v>
      </c>
      <c r="BH317" s="141">
        <f>IF(N317="sníž. přenesená",J317,0)</f>
        <v>0</v>
      </c>
      <c r="BI317" s="141">
        <f>IF(N317="nulová",J317,0)</f>
        <v>0</v>
      </c>
      <c r="BJ317" s="18" t="s">
        <v>84</v>
      </c>
      <c r="BK317" s="141">
        <f>ROUND(I317*H317,2)</f>
        <v>0</v>
      </c>
      <c r="BL317" s="18" t="s">
        <v>124</v>
      </c>
      <c r="BM317" s="140" t="s">
        <v>797</v>
      </c>
    </row>
    <row r="318" spans="2:47" s="1" customFormat="1" ht="12">
      <c r="B318" s="33"/>
      <c r="D318" s="142" t="s">
        <v>199</v>
      </c>
      <c r="F318" s="143" t="s">
        <v>796</v>
      </c>
      <c r="I318" s="144"/>
      <c r="L318" s="33"/>
      <c r="M318" s="145"/>
      <c r="T318" s="54"/>
      <c r="AT318" s="18" t="s">
        <v>199</v>
      </c>
      <c r="AU318" s="18" t="s">
        <v>86</v>
      </c>
    </row>
    <row r="319" spans="2:65" s="1" customFormat="1" ht="21.75" customHeight="1">
      <c r="B319" s="33"/>
      <c r="C319" s="129" t="s">
        <v>496</v>
      </c>
      <c r="D319" s="129" t="s">
        <v>194</v>
      </c>
      <c r="E319" s="130" t="s">
        <v>487</v>
      </c>
      <c r="F319" s="131" t="s">
        <v>488</v>
      </c>
      <c r="G319" s="132" t="s">
        <v>128</v>
      </c>
      <c r="H319" s="133">
        <v>0.522</v>
      </c>
      <c r="I319" s="134"/>
      <c r="J319" s="135">
        <f>ROUND(I319*H319,2)</f>
        <v>0</v>
      </c>
      <c r="K319" s="131" t="s">
        <v>197</v>
      </c>
      <c r="L319" s="33"/>
      <c r="M319" s="136" t="s">
        <v>19</v>
      </c>
      <c r="N319" s="137" t="s">
        <v>47</v>
      </c>
      <c r="P319" s="138">
        <f>O319*H319</f>
        <v>0</v>
      </c>
      <c r="Q319" s="138">
        <v>0</v>
      </c>
      <c r="R319" s="138">
        <f>Q319*H319</f>
        <v>0</v>
      </c>
      <c r="S319" s="138">
        <v>0</v>
      </c>
      <c r="T319" s="139">
        <f>S319*H319</f>
        <v>0</v>
      </c>
      <c r="AR319" s="140" t="s">
        <v>124</v>
      </c>
      <c r="AT319" s="140" t="s">
        <v>194</v>
      </c>
      <c r="AU319" s="140" t="s">
        <v>86</v>
      </c>
      <c r="AY319" s="18" t="s">
        <v>192</v>
      </c>
      <c r="BE319" s="141">
        <f>IF(N319="základní",J319,0)</f>
        <v>0</v>
      </c>
      <c r="BF319" s="141">
        <f>IF(N319="snížená",J319,0)</f>
        <v>0</v>
      </c>
      <c r="BG319" s="141">
        <f>IF(N319="zákl. přenesená",J319,0)</f>
        <v>0</v>
      </c>
      <c r="BH319" s="141">
        <f>IF(N319="sníž. přenesená",J319,0)</f>
        <v>0</v>
      </c>
      <c r="BI319" s="141">
        <f>IF(N319="nulová",J319,0)</f>
        <v>0</v>
      </c>
      <c r="BJ319" s="18" t="s">
        <v>84</v>
      </c>
      <c r="BK319" s="141">
        <f>ROUND(I319*H319,2)</f>
        <v>0</v>
      </c>
      <c r="BL319" s="18" t="s">
        <v>124</v>
      </c>
      <c r="BM319" s="140" t="s">
        <v>798</v>
      </c>
    </row>
    <row r="320" spans="2:47" s="1" customFormat="1" ht="19.5">
      <c r="B320" s="33"/>
      <c r="D320" s="142" t="s">
        <v>199</v>
      </c>
      <c r="F320" s="143" t="s">
        <v>490</v>
      </c>
      <c r="I320" s="144"/>
      <c r="L320" s="33"/>
      <c r="M320" s="145"/>
      <c r="T320" s="54"/>
      <c r="AT320" s="18" t="s">
        <v>199</v>
      </c>
      <c r="AU320" s="18" t="s">
        <v>86</v>
      </c>
    </row>
    <row r="321" spans="2:47" s="1" customFormat="1" ht="12">
      <c r="B321" s="33"/>
      <c r="D321" s="146" t="s">
        <v>201</v>
      </c>
      <c r="F321" s="147" t="s">
        <v>491</v>
      </c>
      <c r="I321" s="144"/>
      <c r="L321" s="33"/>
      <c r="M321" s="145"/>
      <c r="T321" s="54"/>
      <c r="AT321" s="18" t="s">
        <v>201</v>
      </c>
      <c r="AU321" s="18" t="s">
        <v>86</v>
      </c>
    </row>
    <row r="322" spans="2:51" s="14" customFormat="1" ht="12">
      <c r="B322" s="162"/>
      <c r="D322" s="142" t="s">
        <v>203</v>
      </c>
      <c r="E322" s="163" t="s">
        <v>19</v>
      </c>
      <c r="F322" s="164" t="s">
        <v>799</v>
      </c>
      <c r="H322" s="163" t="s">
        <v>19</v>
      </c>
      <c r="I322" s="165"/>
      <c r="L322" s="162"/>
      <c r="M322" s="166"/>
      <c r="T322" s="167"/>
      <c r="AT322" s="163" t="s">
        <v>203</v>
      </c>
      <c r="AU322" s="163" t="s">
        <v>86</v>
      </c>
      <c r="AV322" s="14" t="s">
        <v>84</v>
      </c>
      <c r="AW322" s="14" t="s">
        <v>37</v>
      </c>
      <c r="AX322" s="14" t="s">
        <v>76</v>
      </c>
      <c r="AY322" s="163" t="s">
        <v>192</v>
      </c>
    </row>
    <row r="323" spans="2:51" s="12" customFormat="1" ht="12">
      <c r="B323" s="148"/>
      <c r="D323" s="142" t="s">
        <v>203</v>
      </c>
      <c r="E323" s="149" t="s">
        <v>19</v>
      </c>
      <c r="F323" s="150" t="s">
        <v>493</v>
      </c>
      <c r="H323" s="151">
        <v>0.177</v>
      </c>
      <c r="I323" s="152"/>
      <c r="L323" s="148"/>
      <c r="M323" s="153"/>
      <c r="T323" s="154"/>
      <c r="AT323" s="149" t="s">
        <v>203</v>
      </c>
      <c r="AU323" s="149" t="s">
        <v>86</v>
      </c>
      <c r="AV323" s="12" t="s">
        <v>86</v>
      </c>
      <c r="AW323" s="12" t="s">
        <v>37</v>
      </c>
      <c r="AX323" s="12" t="s">
        <v>76</v>
      </c>
      <c r="AY323" s="149" t="s">
        <v>192</v>
      </c>
    </row>
    <row r="324" spans="2:51" s="14" customFormat="1" ht="12">
      <c r="B324" s="162"/>
      <c r="D324" s="142" t="s">
        <v>203</v>
      </c>
      <c r="E324" s="163" t="s">
        <v>19</v>
      </c>
      <c r="F324" s="164" t="s">
        <v>494</v>
      </c>
      <c r="H324" s="163" t="s">
        <v>19</v>
      </c>
      <c r="I324" s="165"/>
      <c r="L324" s="162"/>
      <c r="M324" s="166"/>
      <c r="T324" s="167"/>
      <c r="AT324" s="163" t="s">
        <v>203</v>
      </c>
      <c r="AU324" s="163" t="s">
        <v>86</v>
      </c>
      <c r="AV324" s="14" t="s">
        <v>84</v>
      </c>
      <c r="AW324" s="14" t="s">
        <v>37</v>
      </c>
      <c r="AX324" s="14" t="s">
        <v>76</v>
      </c>
      <c r="AY324" s="163" t="s">
        <v>192</v>
      </c>
    </row>
    <row r="325" spans="2:51" s="12" customFormat="1" ht="12">
      <c r="B325" s="148"/>
      <c r="D325" s="142" t="s">
        <v>203</v>
      </c>
      <c r="E325" s="149" t="s">
        <v>19</v>
      </c>
      <c r="F325" s="150" t="s">
        <v>800</v>
      </c>
      <c r="H325" s="151">
        <v>0.345</v>
      </c>
      <c r="I325" s="152"/>
      <c r="L325" s="148"/>
      <c r="M325" s="153"/>
      <c r="T325" s="154"/>
      <c r="AT325" s="149" t="s">
        <v>203</v>
      </c>
      <c r="AU325" s="149" t="s">
        <v>86</v>
      </c>
      <c r="AV325" s="12" t="s">
        <v>86</v>
      </c>
      <c r="AW325" s="12" t="s">
        <v>37</v>
      </c>
      <c r="AX325" s="12" t="s">
        <v>76</v>
      </c>
      <c r="AY325" s="149" t="s">
        <v>192</v>
      </c>
    </row>
    <row r="326" spans="2:51" s="13" customFormat="1" ht="12">
      <c r="B326" s="155"/>
      <c r="D326" s="142" t="s">
        <v>203</v>
      </c>
      <c r="E326" s="156" t="s">
        <v>19</v>
      </c>
      <c r="F326" s="157" t="s">
        <v>206</v>
      </c>
      <c r="H326" s="158">
        <v>0.522</v>
      </c>
      <c r="I326" s="159"/>
      <c r="L326" s="155"/>
      <c r="M326" s="160"/>
      <c r="T326" s="161"/>
      <c r="AT326" s="156" t="s">
        <v>203</v>
      </c>
      <c r="AU326" s="156" t="s">
        <v>86</v>
      </c>
      <c r="AV326" s="13" t="s">
        <v>124</v>
      </c>
      <c r="AW326" s="13" t="s">
        <v>37</v>
      </c>
      <c r="AX326" s="13" t="s">
        <v>84</v>
      </c>
      <c r="AY326" s="156" t="s">
        <v>192</v>
      </c>
    </row>
    <row r="327" spans="2:65" s="1" customFormat="1" ht="16.5" customHeight="1">
      <c r="B327" s="33"/>
      <c r="C327" s="129" t="s">
        <v>505</v>
      </c>
      <c r="D327" s="129" t="s">
        <v>194</v>
      </c>
      <c r="E327" s="130" t="s">
        <v>497</v>
      </c>
      <c r="F327" s="131" t="s">
        <v>498</v>
      </c>
      <c r="G327" s="132" t="s">
        <v>123</v>
      </c>
      <c r="H327" s="133">
        <v>1.541</v>
      </c>
      <c r="I327" s="134"/>
      <c r="J327" s="135">
        <f>ROUND(I327*H327,2)</f>
        <v>0</v>
      </c>
      <c r="K327" s="131" t="s">
        <v>197</v>
      </c>
      <c r="L327" s="33"/>
      <c r="M327" s="136" t="s">
        <v>19</v>
      </c>
      <c r="N327" s="137" t="s">
        <v>47</v>
      </c>
      <c r="P327" s="138">
        <f>O327*H327</f>
        <v>0</v>
      </c>
      <c r="Q327" s="138">
        <v>0.00632</v>
      </c>
      <c r="R327" s="138">
        <f>Q327*H327</f>
        <v>0.00973912</v>
      </c>
      <c r="S327" s="138">
        <v>0</v>
      </c>
      <c r="T327" s="139">
        <f>S327*H327</f>
        <v>0</v>
      </c>
      <c r="AR327" s="140" t="s">
        <v>124</v>
      </c>
      <c r="AT327" s="140" t="s">
        <v>194</v>
      </c>
      <c r="AU327" s="140" t="s">
        <v>86</v>
      </c>
      <c r="AY327" s="18" t="s">
        <v>192</v>
      </c>
      <c r="BE327" s="141">
        <f>IF(N327="základní",J327,0)</f>
        <v>0</v>
      </c>
      <c r="BF327" s="141">
        <f>IF(N327="snížená",J327,0)</f>
        <v>0</v>
      </c>
      <c r="BG327" s="141">
        <f>IF(N327="zákl. přenesená",J327,0)</f>
        <v>0</v>
      </c>
      <c r="BH327" s="141">
        <f>IF(N327="sníž. přenesená",J327,0)</f>
        <v>0</v>
      </c>
      <c r="BI327" s="141">
        <f>IF(N327="nulová",J327,0)</f>
        <v>0</v>
      </c>
      <c r="BJ327" s="18" t="s">
        <v>84</v>
      </c>
      <c r="BK327" s="141">
        <f>ROUND(I327*H327,2)</f>
        <v>0</v>
      </c>
      <c r="BL327" s="18" t="s">
        <v>124</v>
      </c>
      <c r="BM327" s="140" t="s">
        <v>801</v>
      </c>
    </row>
    <row r="328" spans="2:47" s="1" customFormat="1" ht="12">
      <c r="B328" s="33"/>
      <c r="D328" s="142" t="s">
        <v>199</v>
      </c>
      <c r="F328" s="143" t="s">
        <v>500</v>
      </c>
      <c r="I328" s="144"/>
      <c r="L328" s="33"/>
      <c r="M328" s="145"/>
      <c r="T328" s="54"/>
      <c r="AT328" s="18" t="s">
        <v>199</v>
      </c>
      <c r="AU328" s="18" t="s">
        <v>86</v>
      </c>
    </row>
    <row r="329" spans="2:47" s="1" customFormat="1" ht="12">
      <c r="B329" s="33"/>
      <c r="D329" s="146" t="s">
        <v>201</v>
      </c>
      <c r="F329" s="147" t="s">
        <v>501</v>
      </c>
      <c r="I329" s="144"/>
      <c r="L329" s="33"/>
      <c r="M329" s="145"/>
      <c r="T329" s="54"/>
      <c r="AT329" s="18" t="s">
        <v>201</v>
      </c>
      <c r="AU329" s="18" t="s">
        <v>86</v>
      </c>
    </row>
    <row r="330" spans="2:51" s="14" customFormat="1" ht="12">
      <c r="B330" s="162"/>
      <c r="D330" s="142" t="s">
        <v>203</v>
      </c>
      <c r="E330" s="163" t="s">
        <v>19</v>
      </c>
      <c r="F330" s="164" t="s">
        <v>799</v>
      </c>
      <c r="H330" s="163" t="s">
        <v>19</v>
      </c>
      <c r="I330" s="165"/>
      <c r="L330" s="162"/>
      <c r="M330" s="166"/>
      <c r="T330" s="167"/>
      <c r="AT330" s="163" t="s">
        <v>203</v>
      </c>
      <c r="AU330" s="163" t="s">
        <v>86</v>
      </c>
      <c r="AV330" s="14" t="s">
        <v>84</v>
      </c>
      <c r="AW330" s="14" t="s">
        <v>37</v>
      </c>
      <c r="AX330" s="14" t="s">
        <v>76</v>
      </c>
      <c r="AY330" s="163" t="s">
        <v>192</v>
      </c>
    </row>
    <row r="331" spans="2:51" s="12" customFormat="1" ht="12">
      <c r="B331" s="148"/>
      <c r="D331" s="142" t="s">
        <v>203</v>
      </c>
      <c r="E331" s="149" t="s">
        <v>19</v>
      </c>
      <c r="F331" s="150" t="s">
        <v>502</v>
      </c>
      <c r="H331" s="151">
        <v>0.471</v>
      </c>
      <c r="I331" s="152"/>
      <c r="L331" s="148"/>
      <c r="M331" s="153"/>
      <c r="T331" s="154"/>
      <c r="AT331" s="149" t="s">
        <v>203</v>
      </c>
      <c r="AU331" s="149" t="s">
        <v>86</v>
      </c>
      <c r="AV331" s="12" t="s">
        <v>86</v>
      </c>
      <c r="AW331" s="12" t="s">
        <v>37</v>
      </c>
      <c r="AX331" s="12" t="s">
        <v>76</v>
      </c>
      <c r="AY331" s="149" t="s">
        <v>192</v>
      </c>
    </row>
    <row r="332" spans="2:51" s="14" customFormat="1" ht="12">
      <c r="B332" s="162"/>
      <c r="D332" s="142" t="s">
        <v>203</v>
      </c>
      <c r="E332" s="163" t="s">
        <v>19</v>
      </c>
      <c r="F332" s="164" t="s">
        <v>802</v>
      </c>
      <c r="H332" s="163" t="s">
        <v>19</v>
      </c>
      <c r="I332" s="165"/>
      <c r="L332" s="162"/>
      <c r="M332" s="166"/>
      <c r="T332" s="167"/>
      <c r="AT332" s="163" t="s">
        <v>203</v>
      </c>
      <c r="AU332" s="163" t="s">
        <v>86</v>
      </c>
      <c r="AV332" s="14" t="s">
        <v>84</v>
      </c>
      <c r="AW332" s="14" t="s">
        <v>37</v>
      </c>
      <c r="AX332" s="14" t="s">
        <v>76</v>
      </c>
      <c r="AY332" s="163" t="s">
        <v>192</v>
      </c>
    </row>
    <row r="333" spans="2:51" s="12" customFormat="1" ht="12">
      <c r="B333" s="148"/>
      <c r="D333" s="142" t="s">
        <v>203</v>
      </c>
      <c r="E333" s="149" t="s">
        <v>19</v>
      </c>
      <c r="F333" s="150" t="s">
        <v>803</v>
      </c>
      <c r="H333" s="151">
        <v>1.07</v>
      </c>
      <c r="I333" s="152"/>
      <c r="L333" s="148"/>
      <c r="M333" s="153"/>
      <c r="T333" s="154"/>
      <c r="AT333" s="149" t="s">
        <v>203</v>
      </c>
      <c r="AU333" s="149" t="s">
        <v>86</v>
      </c>
      <c r="AV333" s="12" t="s">
        <v>86</v>
      </c>
      <c r="AW333" s="12" t="s">
        <v>37</v>
      </c>
      <c r="AX333" s="12" t="s">
        <v>76</v>
      </c>
      <c r="AY333" s="149" t="s">
        <v>192</v>
      </c>
    </row>
    <row r="334" spans="2:51" s="13" customFormat="1" ht="12">
      <c r="B334" s="155"/>
      <c r="D334" s="142" t="s">
        <v>203</v>
      </c>
      <c r="E334" s="156" t="s">
        <v>19</v>
      </c>
      <c r="F334" s="157" t="s">
        <v>206</v>
      </c>
      <c r="H334" s="158">
        <v>1.541</v>
      </c>
      <c r="I334" s="159"/>
      <c r="L334" s="155"/>
      <c r="M334" s="160"/>
      <c r="T334" s="161"/>
      <c r="AT334" s="156" t="s">
        <v>203</v>
      </c>
      <c r="AU334" s="156" t="s">
        <v>86</v>
      </c>
      <c r="AV334" s="13" t="s">
        <v>124</v>
      </c>
      <c r="AW334" s="13" t="s">
        <v>37</v>
      </c>
      <c r="AX334" s="13" t="s">
        <v>84</v>
      </c>
      <c r="AY334" s="156" t="s">
        <v>192</v>
      </c>
    </row>
    <row r="335" spans="2:65" s="1" customFormat="1" ht="16.5" customHeight="1">
      <c r="B335" s="33"/>
      <c r="C335" s="129" t="s">
        <v>514</v>
      </c>
      <c r="D335" s="129" t="s">
        <v>194</v>
      </c>
      <c r="E335" s="130" t="s">
        <v>506</v>
      </c>
      <c r="F335" s="131" t="s">
        <v>507</v>
      </c>
      <c r="G335" s="132" t="s">
        <v>128</v>
      </c>
      <c r="H335" s="133">
        <v>0.96</v>
      </c>
      <c r="I335" s="134"/>
      <c r="J335" s="135">
        <f>ROUND(I335*H335,2)</f>
        <v>0</v>
      </c>
      <c r="K335" s="131" t="s">
        <v>197</v>
      </c>
      <c r="L335" s="33"/>
      <c r="M335" s="136" t="s">
        <v>19</v>
      </c>
      <c r="N335" s="137" t="s">
        <v>47</v>
      </c>
      <c r="P335" s="138">
        <f>O335*H335</f>
        <v>0</v>
      </c>
      <c r="Q335" s="138">
        <v>2.13408</v>
      </c>
      <c r="R335" s="138">
        <f>Q335*H335</f>
        <v>2.0487168</v>
      </c>
      <c r="S335" s="138">
        <v>0</v>
      </c>
      <c r="T335" s="139">
        <f>S335*H335</f>
        <v>0</v>
      </c>
      <c r="AR335" s="140" t="s">
        <v>124</v>
      </c>
      <c r="AT335" s="140" t="s">
        <v>194</v>
      </c>
      <c r="AU335" s="140" t="s">
        <v>86</v>
      </c>
      <c r="AY335" s="18" t="s">
        <v>192</v>
      </c>
      <c r="BE335" s="141">
        <f>IF(N335="základní",J335,0)</f>
        <v>0</v>
      </c>
      <c r="BF335" s="141">
        <f>IF(N335="snížená",J335,0)</f>
        <v>0</v>
      </c>
      <c r="BG335" s="141">
        <f>IF(N335="zákl. přenesená",J335,0)</f>
        <v>0</v>
      </c>
      <c r="BH335" s="141">
        <f>IF(N335="sníž. přenesená",J335,0)</f>
        <v>0</v>
      </c>
      <c r="BI335" s="141">
        <f>IF(N335="nulová",J335,0)</f>
        <v>0</v>
      </c>
      <c r="BJ335" s="18" t="s">
        <v>84</v>
      </c>
      <c r="BK335" s="141">
        <f>ROUND(I335*H335,2)</f>
        <v>0</v>
      </c>
      <c r="BL335" s="18" t="s">
        <v>124</v>
      </c>
      <c r="BM335" s="140" t="s">
        <v>804</v>
      </c>
    </row>
    <row r="336" spans="2:47" s="1" customFormat="1" ht="12">
      <c r="B336" s="33"/>
      <c r="D336" s="142" t="s">
        <v>199</v>
      </c>
      <c r="F336" s="143" t="s">
        <v>509</v>
      </c>
      <c r="I336" s="144"/>
      <c r="L336" s="33"/>
      <c r="M336" s="145"/>
      <c r="T336" s="54"/>
      <c r="AT336" s="18" t="s">
        <v>199</v>
      </c>
      <c r="AU336" s="18" t="s">
        <v>86</v>
      </c>
    </row>
    <row r="337" spans="2:47" s="1" customFormat="1" ht="12">
      <c r="B337" s="33"/>
      <c r="D337" s="146" t="s">
        <v>201</v>
      </c>
      <c r="F337" s="147" t="s">
        <v>510</v>
      </c>
      <c r="I337" s="144"/>
      <c r="L337" s="33"/>
      <c r="M337" s="145"/>
      <c r="T337" s="54"/>
      <c r="AT337" s="18" t="s">
        <v>201</v>
      </c>
      <c r="AU337" s="18" t="s">
        <v>86</v>
      </c>
    </row>
    <row r="338" spans="2:47" s="1" customFormat="1" ht="19.5">
      <c r="B338" s="33"/>
      <c r="D338" s="142" t="s">
        <v>295</v>
      </c>
      <c r="F338" s="178" t="s">
        <v>511</v>
      </c>
      <c r="I338" s="144"/>
      <c r="L338" s="33"/>
      <c r="M338" s="145"/>
      <c r="T338" s="54"/>
      <c r="AT338" s="18" t="s">
        <v>295</v>
      </c>
      <c r="AU338" s="18" t="s">
        <v>86</v>
      </c>
    </row>
    <row r="339" spans="2:51" s="14" customFormat="1" ht="12">
      <c r="B339" s="162"/>
      <c r="D339" s="142" t="s">
        <v>203</v>
      </c>
      <c r="E339" s="163" t="s">
        <v>19</v>
      </c>
      <c r="F339" s="164" t="s">
        <v>732</v>
      </c>
      <c r="H339" s="163" t="s">
        <v>19</v>
      </c>
      <c r="I339" s="165"/>
      <c r="L339" s="162"/>
      <c r="M339" s="166"/>
      <c r="T339" s="167"/>
      <c r="AT339" s="163" t="s">
        <v>203</v>
      </c>
      <c r="AU339" s="163" t="s">
        <v>86</v>
      </c>
      <c r="AV339" s="14" t="s">
        <v>84</v>
      </c>
      <c r="AW339" s="14" t="s">
        <v>37</v>
      </c>
      <c r="AX339" s="14" t="s">
        <v>76</v>
      </c>
      <c r="AY339" s="163" t="s">
        <v>192</v>
      </c>
    </row>
    <row r="340" spans="2:51" s="12" customFormat="1" ht="12">
      <c r="B340" s="148"/>
      <c r="D340" s="142" t="s">
        <v>203</v>
      </c>
      <c r="E340" s="149" t="s">
        <v>19</v>
      </c>
      <c r="F340" s="150" t="s">
        <v>805</v>
      </c>
      <c r="H340" s="151">
        <v>0.96</v>
      </c>
      <c r="I340" s="152"/>
      <c r="L340" s="148"/>
      <c r="M340" s="153"/>
      <c r="T340" s="154"/>
      <c r="AT340" s="149" t="s">
        <v>203</v>
      </c>
      <c r="AU340" s="149" t="s">
        <v>86</v>
      </c>
      <c r="AV340" s="12" t="s">
        <v>86</v>
      </c>
      <c r="AW340" s="12" t="s">
        <v>37</v>
      </c>
      <c r="AX340" s="12" t="s">
        <v>84</v>
      </c>
      <c r="AY340" s="149" t="s">
        <v>192</v>
      </c>
    </row>
    <row r="341" spans="2:65" s="1" customFormat="1" ht="16.5" customHeight="1">
      <c r="B341" s="33"/>
      <c r="C341" s="129" t="s">
        <v>521</v>
      </c>
      <c r="D341" s="129" t="s">
        <v>194</v>
      </c>
      <c r="E341" s="130" t="s">
        <v>515</v>
      </c>
      <c r="F341" s="131" t="s">
        <v>516</v>
      </c>
      <c r="G341" s="132" t="s">
        <v>123</v>
      </c>
      <c r="H341" s="133">
        <v>2.48</v>
      </c>
      <c r="I341" s="134"/>
      <c r="J341" s="135">
        <f>ROUND(I341*H341,2)</f>
        <v>0</v>
      </c>
      <c r="K341" s="131" t="s">
        <v>197</v>
      </c>
      <c r="L341" s="33"/>
      <c r="M341" s="136" t="s">
        <v>19</v>
      </c>
      <c r="N341" s="137" t="s">
        <v>47</v>
      </c>
      <c r="P341" s="138">
        <f>O341*H341</f>
        <v>0</v>
      </c>
      <c r="Q341" s="138">
        <v>0</v>
      </c>
      <c r="R341" s="138">
        <f>Q341*H341</f>
        <v>0</v>
      </c>
      <c r="S341" s="138">
        <v>0</v>
      </c>
      <c r="T341" s="139">
        <f>S341*H341</f>
        <v>0</v>
      </c>
      <c r="AR341" s="140" t="s">
        <v>124</v>
      </c>
      <c r="AT341" s="140" t="s">
        <v>194</v>
      </c>
      <c r="AU341" s="140" t="s">
        <v>86</v>
      </c>
      <c r="AY341" s="18" t="s">
        <v>192</v>
      </c>
      <c r="BE341" s="141">
        <f>IF(N341="základní",J341,0)</f>
        <v>0</v>
      </c>
      <c r="BF341" s="141">
        <f>IF(N341="snížená",J341,0)</f>
        <v>0</v>
      </c>
      <c r="BG341" s="141">
        <f>IF(N341="zákl. přenesená",J341,0)</f>
        <v>0</v>
      </c>
      <c r="BH341" s="141">
        <f>IF(N341="sníž. přenesená",J341,0)</f>
        <v>0</v>
      </c>
      <c r="BI341" s="141">
        <f>IF(N341="nulová",J341,0)</f>
        <v>0</v>
      </c>
      <c r="BJ341" s="18" t="s">
        <v>84</v>
      </c>
      <c r="BK341" s="141">
        <f>ROUND(I341*H341,2)</f>
        <v>0</v>
      </c>
      <c r="BL341" s="18" t="s">
        <v>124</v>
      </c>
      <c r="BM341" s="140" t="s">
        <v>806</v>
      </c>
    </row>
    <row r="342" spans="2:47" s="1" customFormat="1" ht="19.5">
      <c r="B342" s="33"/>
      <c r="D342" s="142" t="s">
        <v>199</v>
      </c>
      <c r="F342" s="143" t="s">
        <v>518</v>
      </c>
      <c r="I342" s="144"/>
      <c r="L342" s="33"/>
      <c r="M342" s="145"/>
      <c r="T342" s="54"/>
      <c r="AT342" s="18" t="s">
        <v>199</v>
      </c>
      <c r="AU342" s="18" t="s">
        <v>86</v>
      </c>
    </row>
    <row r="343" spans="2:47" s="1" customFormat="1" ht="12">
      <c r="B343" s="33"/>
      <c r="D343" s="146" t="s">
        <v>201</v>
      </c>
      <c r="F343" s="147" t="s">
        <v>519</v>
      </c>
      <c r="I343" s="144"/>
      <c r="L343" s="33"/>
      <c r="M343" s="145"/>
      <c r="T343" s="54"/>
      <c r="AT343" s="18" t="s">
        <v>201</v>
      </c>
      <c r="AU343" s="18" t="s">
        <v>86</v>
      </c>
    </row>
    <row r="344" spans="2:51" s="14" customFormat="1" ht="12">
      <c r="B344" s="162"/>
      <c r="D344" s="142" t="s">
        <v>203</v>
      </c>
      <c r="E344" s="163" t="s">
        <v>19</v>
      </c>
      <c r="F344" s="164" t="s">
        <v>732</v>
      </c>
      <c r="H344" s="163" t="s">
        <v>19</v>
      </c>
      <c r="I344" s="165"/>
      <c r="L344" s="162"/>
      <c r="M344" s="166"/>
      <c r="T344" s="167"/>
      <c r="AT344" s="163" t="s">
        <v>203</v>
      </c>
      <c r="AU344" s="163" t="s">
        <v>86</v>
      </c>
      <c r="AV344" s="14" t="s">
        <v>84</v>
      </c>
      <c r="AW344" s="14" t="s">
        <v>37</v>
      </c>
      <c r="AX344" s="14" t="s">
        <v>76</v>
      </c>
      <c r="AY344" s="163" t="s">
        <v>192</v>
      </c>
    </row>
    <row r="345" spans="2:51" s="12" customFormat="1" ht="12">
      <c r="B345" s="148"/>
      <c r="D345" s="142" t="s">
        <v>203</v>
      </c>
      <c r="E345" s="149" t="s">
        <v>19</v>
      </c>
      <c r="F345" s="150" t="s">
        <v>807</v>
      </c>
      <c r="H345" s="151">
        <v>2.48</v>
      </c>
      <c r="I345" s="152"/>
      <c r="L345" s="148"/>
      <c r="M345" s="153"/>
      <c r="T345" s="154"/>
      <c r="AT345" s="149" t="s">
        <v>203</v>
      </c>
      <c r="AU345" s="149" t="s">
        <v>86</v>
      </c>
      <c r="AV345" s="12" t="s">
        <v>86</v>
      </c>
      <c r="AW345" s="12" t="s">
        <v>37</v>
      </c>
      <c r="AX345" s="12" t="s">
        <v>84</v>
      </c>
      <c r="AY345" s="149" t="s">
        <v>192</v>
      </c>
    </row>
    <row r="346" spans="2:65" s="1" customFormat="1" ht="16.5" customHeight="1">
      <c r="B346" s="33"/>
      <c r="C346" s="129" t="s">
        <v>528</v>
      </c>
      <c r="D346" s="129" t="s">
        <v>194</v>
      </c>
      <c r="E346" s="130" t="s">
        <v>522</v>
      </c>
      <c r="F346" s="131" t="s">
        <v>523</v>
      </c>
      <c r="G346" s="132" t="s">
        <v>128</v>
      </c>
      <c r="H346" s="133">
        <v>1.536</v>
      </c>
      <c r="I346" s="134"/>
      <c r="J346" s="135">
        <f>ROUND(I346*H346,2)</f>
        <v>0</v>
      </c>
      <c r="K346" s="131" t="s">
        <v>197</v>
      </c>
      <c r="L346" s="33"/>
      <c r="M346" s="136" t="s">
        <v>19</v>
      </c>
      <c r="N346" s="137" t="s">
        <v>47</v>
      </c>
      <c r="P346" s="138">
        <f>O346*H346</f>
        <v>0</v>
      </c>
      <c r="Q346" s="138">
        <v>1.9968</v>
      </c>
      <c r="R346" s="138">
        <f>Q346*H346</f>
        <v>3.0670848</v>
      </c>
      <c r="S346" s="138">
        <v>0</v>
      </c>
      <c r="T346" s="139">
        <f>S346*H346</f>
        <v>0</v>
      </c>
      <c r="AR346" s="140" t="s">
        <v>124</v>
      </c>
      <c r="AT346" s="140" t="s">
        <v>194</v>
      </c>
      <c r="AU346" s="140" t="s">
        <v>86</v>
      </c>
      <c r="AY346" s="18" t="s">
        <v>192</v>
      </c>
      <c r="BE346" s="141">
        <f>IF(N346="základní",J346,0)</f>
        <v>0</v>
      </c>
      <c r="BF346" s="141">
        <f>IF(N346="snížená",J346,0)</f>
        <v>0</v>
      </c>
      <c r="BG346" s="141">
        <f>IF(N346="zákl. přenesená",J346,0)</f>
        <v>0</v>
      </c>
      <c r="BH346" s="141">
        <f>IF(N346="sníž. přenesená",J346,0)</f>
        <v>0</v>
      </c>
      <c r="BI346" s="141">
        <f>IF(N346="nulová",J346,0)</f>
        <v>0</v>
      </c>
      <c r="BJ346" s="18" t="s">
        <v>84</v>
      </c>
      <c r="BK346" s="141">
        <f>ROUND(I346*H346,2)</f>
        <v>0</v>
      </c>
      <c r="BL346" s="18" t="s">
        <v>124</v>
      </c>
      <c r="BM346" s="140" t="s">
        <v>808</v>
      </c>
    </row>
    <row r="347" spans="2:47" s="1" customFormat="1" ht="12">
      <c r="B347" s="33"/>
      <c r="D347" s="142" t="s">
        <v>199</v>
      </c>
      <c r="F347" s="143" t="s">
        <v>525</v>
      </c>
      <c r="I347" s="144"/>
      <c r="L347" s="33"/>
      <c r="M347" s="145"/>
      <c r="T347" s="54"/>
      <c r="AT347" s="18" t="s">
        <v>199</v>
      </c>
      <c r="AU347" s="18" t="s">
        <v>86</v>
      </c>
    </row>
    <row r="348" spans="2:47" s="1" customFormat="1" ht="12">
      <c r="B348" s="33"/>
      <c r="D348" s="146" t="s">
        <v>201</v>
      </c>
      <c r="F348" s="147" t="s">
        <v>526</v>
      </c>
      <c r="I348" s="144"/>
      <c r="L348" s="33"/>
      <c r="M348" s="145"/>
      <c r="T348" s="54"/>
      <c r="AT348" s="18" t="s">
        <v>201</v>
      </c>
      <c r="AU348" s="18" t="s">
        <v>86</v>
      </c>
    </row>
    <row r="349" spans="2:47" s="1" customFormat="1" ht="19.5">
      <c r="B349" s="33"/>
      <c r="D349" s="142" t="s">
        <v>295</v>
      </c>
      <c r="F349" s="178" t="s">
        <v>511</v>
      </c>
      <c r="I349" s="144"/>
      <c r="L349" s="33"/>
      <c r="M349" s="145"/>
      <c r="T349" s="54"/>
      <c r="AT349" s="18" t="s">
        <v>295</v>
      </c>
      <c r="AU349" s="18" t="s">
        <v>86</v>
      </c>
    </row>
    <row r="350" spans="2:51" s="14" customFormat="1" ht="12">
      <c r="B350" s="162"/>
      <c r="D350" s="142" t="s">
        <v>203</v>
      </c>
      <c r="E350" s="163" t="s">
        <v>19</v>
      </c>
      <c r="F350" s="164" t="s">
        <v>732</v>
      </c>
      <c r="H350" s="163" t="s">
        <v>19</v>
      </c>
      <c r="I350" s="165"/>
      <c r="L350" s="162"/>
      <c r="M350" s="166"/>
      <c r="T350" s="167"/>
      <c r="AT350" s="163" t="s">
        <v>203</v>
      </c>
      <c r="AU350" s="163" t="s">
        <v>86</v>
      </c>
      <c r="AV350" s="14" t="s">
        <v>84</v>
      </c>
      <c r="AW350" s="14" t="s">
        <v>37</v>
      </c>
      <c r="AX350" s="14" t="s">
        <v>76</v>
      </c>
      <c r="AY350" s="163" t="s">
        <v>192</v>
      </c>
    </row>
    <row r="351" spans="2:51" s="12" customFormat="1" ht="12">
      <c r="B351" s="148"/>
      <c r="D351" s="142" t="s">
        <v>203</v>
      </c>
      <c r="E351" s="149" t="s">
        <v>19</v>
      </c>
      <c r="F351" s="150" t="s">
        <v>809</v>
      </c>
      <c r="H351" s="151">
        <v>1.536</v>
      </c>
      <c r="I351" s="152"/>
      <c r="L351" s="148"/>
      <c r="M351" s="153"/>
      <c r="T351" s="154"/>
      <c r="AT351" s="149" t="s">
        <v>203</v>
      </c>
      <c r="AU351" s="149" t="s">
        <v>86</v>
      </c>
      <c r="AV351" s="12" t="s">
        <v>86</v>
      </c>
      <c r="AW351" s="12" t="s">
        <v>37</v>
      </c>
      <c r="AX351" s="12" t="s">
        <v>84</v>
      </c>
      <c r="AY351" s="149" t="s">
        <v>192</v>
      </c>
    </row>
    <row r="352" spans="2:65" s="1" customFormat="1" ht="16.5" customHeight="1">
      <c r="B352" s="33"/>
      <c r="C352" s="129" t="s">
        <v>536</v>
      </c>
      <c r="D352" s="129" t="s">
        <v>194</v>
      </c>
      <c r="E352" s="130" t="s">
        <v>529</v>
      </c>
      <c r="F352" s="131" t="s">
        <v>530</v>
      </c>
      <c r="G352" s="132" t="s">
        <v>123</v>
      </c>
      <c r="H352" s="133">
        <v>4.56</v>
      </c>
      <c r="I352" s="134"/>
      <c r="J352" s="135">
        <f>ROUND(I352*H352,2)</f>
        <v>0</v>
      </c>
      <c r="K352" s="131" t="s">
        <v>197</v>
      </c>
      <c r="L352" s="33"/>
      <c r="M352" s="136" t="s">
        <v>19</v>
      </c>
      <c r="N352" s="137" t="s">
        <v>47</v>
      </c>
      <c r="P352" s="138">
        <f>O352*H352</f>
        <v>0</v>
      </c>
      <c r="Q352" s="138">
        <v>0</v>
      </c>
      <c r="R352" s="138">
        <f>Q352*H352</f>
        <v>0</v>
      </c>
      <c r="S352" s="138">
        <v>0</v>
      </c>
      <c r="T352" s="139">
        <f>S352*H352</f>
        <v>0</v>
      </c>
      <c r="AR352" s="140" t="s">
        <v>124</v>
      </c>
      <c r="AT352" s="140" t="s">
        <v>194</v>
      </c>
      <c r="AU352" s="140" t="s">
        <v>86</v>
      </c>
      <c r="AY352" s="18" t="s">
        <v>192</v>
      </c>
      <c r="BE352" s="141">
        <f>IF(N352="základní",J352,0)</f>
        <v>0</v>
      </c>
      <c r="BF352" s="141">
        <f>IF(N352="snížená",J352,0)</f>
        <v>0</v>
      </c>
      <c r="BG352" s="141">
        <f>IF(N352="zákl. přenesená",J352,0)</f>
        <v>0</v>
      </c>
      <c r="BH352" s="141">
        <f>IF(N352="sníž. přenesená",J352,0)</f>
        <v>0</v>
      </c>
      <c r="BI352" s="141">
        <f>IF(N352="nulová",J352,0)</f>
        <v>0</v>
      </c>
      <c r="BJ352" s="18" t="s">
        <v>84</v>
      </c>
      <c r="BK352" s="141">
        <f>ROUND(I352*H352,2)</f>
        <v>0</v>
      </c>
      <c r="BL352" s="18" t="s">
        <v>124</v>
      </c>
      <c r="BM352" s="140" t="s">
        <v>810</v>
      </c>
    </row>
    <row r="353" spans="2:47" s="1" customFormat="1" ht="12">
      <c r="B353" s="33"/>
      <c r="D353" s="142" t="s">
        <v>199</v>
      </c>
      <c r="F353" s="143" t="s">
        <v>532</v>
      </c>
      <c r="I353" s="144"/>
      <c r="L353" s="33"/>
      <c r="M353" s="145"/>
      <c r="T353" s="54"/>
      <c r="AT353" s="18" t="s">
        <v>199</v>
      </c>
      <c r="AU353" s="18" t="s">
        <v>86</v>
      </c>
    </row>
    <row r="354" spans="2:47" s="1" customFormat="1" ht="12">
      <c r="B354" s="33"/>
      <c r="D354" s="146" t="s">
        <v>201</v>
      </c>
      <c r="F354" s="147" t="s">
        <v>533</v>
      </c>
      <c r="I354" s="144"/>
      <c r="L354" s="33"/>
      <c r="M354" s="145"/>
      <c r="T354" s="54"/>
      <c r="AT354" s="18" t="s">
        <v>201</v>
      </c>
      <c r="AU354" s="18" t="s">
        <v>86</v>
      </c>
    </row>
    <row r="355" spans="2:51" s="14" customFormat="1" ht="12">
      <c r="B355" s="162"/>
      <c r="D355" s="142" t="s">
        <v>203</v>
      </c>
      <c r="E355" s="163" t="s">
        <v>19</v>
      </c>
      <c r="F355" s="164" t="s">
        <v>732</v>
      </c>
      <c r="H355" s="163" t="s">
        <v>19</v>
      </c>
      <c r="I355" s="165"/>
      <c r="L355" s="162"/>
      <c r="M355" s="166"/>
      <c r="T355" s="167"/>
      <c r="AT355" s="163" t="s">
        <v>203</v>
      </c>
      <c r="AU355" s="163" t="s">
        <v>86</v>
      </c>
      <c r="AV355" s="14" t="s">
        <v>84</v>
      </c>
      <c r="AW355" s="14" t="s">
        <v>37</v>
      </c>
      <c r="AX355" s="14" t="s">
        <v>76</v>
      </c>
      <c r="AY355" s="163" t="s">
        <v>192</v>
      </c>
    </row>
    <row r="356" spans="2:51" s="12" customFormat="1" ht="12">
      <c r="B356" s="148"/>
      <c r="D356" s="142" t="s">
        <v>203</v>
      </c>
      <c r="E356" s="149" t="s">
        <v>19</v>
      </c>
      <c r="F356" s="150" t="s">
        <v>811</v>
      </c>
      <c r="H356" s="151">
        <v>4.56</v>
      </c>
      <c r="I356" s="152"/>
      <c r="L356" s="148"/>
      <c r="M356" s="153"/>
      <c r="T356" s="154"/>
      <c r="AT356" s="149" t="s">
        <v>203</v>
      </c>
      <c r="AU356" s="149" t="s">
        <v>86</v>
      </c>
      <c r="AV356" s="12" t="s">
        <v>86</v>
      </c>
      <c r="AW356" s="12" t="s">
        <v>37</v>
      </c>
      <c r="AX356" s="12" t="s">
        <v>84</v>
      </c>
      <c r="AY356" s="149" t="s">
        <v>192</v>
      </c>
    </row>
    <row r="357" spans="2:63" s="11" customFormat="1" ht="22.9" customHeight="1">
      <c r="B357" s="117"/>
      <c r="D357" s="118" t="s">
        <v>75</v>
      </c>
      <c r="E357" s="127" t="s">
        <v>248</v>
      </c>
      <c r="F357" s="127" t="s">
        <v>535</v>
      </c>
      <c r="I357" s="120"/>
      <c r="J357" s="128">
        <f>BK357</f>
        <v>0</v>
      </c>
      <c r="L357" s="117"/>
      <c r="M357" s="122"/>
      <c r="P357" s="123">
        <f>SUM(P358:P463)</f>
        <v>0</v>
      </c>
      <c r="R357" s="123">
        <f>SUM(R358:R463)</f>
        <v>7.003606799999999</v>
      </c>
      <c r="T357" s="124">
        <f>SUM(T358:T463)</f>
        <v>0</v>
      </c>
      <c r="AR357" s="118" t="s">
        <v>84</v>
      </c>
      <c r="AT357" s="125" t="s">
        <v>75</v>
      </c>
      <c r="AU357" s="125" t="s">
        <v>84</v>
      </c>
      <c r="AY357" s="118" t="s">
        <v>192</v>
      </c>
      <c r="BK357" s="126">
        <f>SUM(BK358:BK463)</f>
        <v>0</v>
      </c>
    </row>
    <row r="358" spans="2:65" s="1" customFormat="1" ht="16.5" customHeight="1">
      <c r="B358" s="33"/>
      <c r="C358" s="129" t="s">
        <v>543</v>
      </c>
      <c r="D358" s="129" t="s">
        <v>194</v>
      </c>
      <c r="E358" s="130" t="s">
        <v>537</v>
      </c>
      <c r="F358" s="131" t="s">
        <v>538</v>
      </c>
      <c r="G358" s="132" t="s">
        <v>149</v>
      </c>
      <c r="H358" s="133">
        <v>17.9</v>
      </c>
      <c r="I358" s="134"/>
      <c r="J358" s="135">
        <f>ROUND(I358*H358,2)</f>
        <v>0</v>
      </c>
      <c r="K358" s="131" t="s">
        <v>197</v>
      </c>
      <c r="L358" s="33"/>
      <c r="M358" s="136" t="s">
        <v>19</v>
      </c>
      <c r="N358" s="137" t="s">
        <v>47</v>
      </c>
      <c r="P358" s="138">
        <f>O358*H358</f>
        <v>0</v>
      </c>
      <c r="Q358" s="138">
        <v>0.01323</v>
      </c>
      <c r="R358" s="138">
        <f>Q358*H358</f>
        <v>0.236817</v>
      </c>
      <c r="S358" s="138">
        <v>0</v>
      </c>
      <c r="T358" s="139">
        <f>S358*H358</f>
        <v>0</v>
      </c>
      <c r="AR358" s="140" t="s">
        <v>124</v>
      </c>
      <c r="AT358" s="140" t="s">
        <v>194</v>
      </c>
      <c r="AU358" s="140" t="s">
        <v>86</v>
      </c>
      <c r="AY358" s="18" t="s">
        <v>192</v>
      </c>
      <c r="BE358" s="141">
        <f>IF(N358="základní",J358,0)</f>
        <v>0</v>
      </c>
      <c r="BF358" s="141">
        <f>IF(N358="snížená",J358,0)</f>
        <v>0</v>
      </c>
      <c r="BG358" s="141">
        <f>IF(N358="zákl. přenesená",J358,0)</f>
        <v>0</v>
      </c>
      <c r="BH358" s="141">
        <f>IF(N358="sníž. přenesená",J358,0)</f>
        <v>0</v>
      </c>
      <c r="BI358" s="141">
        <f>IF(N358="nulová",J358,0)</f>
        <v>0</v>
      </c>
      <c r="BJ358" s="18" t="s">
        <v>84</v>
      </c>
      <c r="BK358" s="141">
        <f>ROUND(I358*H358,2)</f>
        <v>0</v>
      </c>
      <c r="BL358" s="18" t="s">
        <v>124</v>
      </c>
      <c r="BM358" s="140" t="s">
        <v>812</v>
      </c>
    </row>
    <row r="359" spans="2:47" s="1" customFormat="1" ht="19.5">
      <c r="B359" s="33"/>
      <c r="D359" s="142" t="s">
        <v>199</v>
      </c>
      <c r="F359" s="143" t="s">
        <v>540</v>
      </c>
      <c r="I359" s="144"/>
      <c r="L359" s="33"/>
      <c r="M359" s="145"/>
      <c r="T359" s="54"/>
      <c r="AT359" s="18" t="s">
        <v>199</v>
      </c>
      <c r="AU359" s="18" t="s">
        <v>86</v>
      </c>
    </row>
    <row r="360" spans="2:47" s="1" customFormat="1" ht="12">
      <c r="B360" s="33"/>
      <c r="D360" s="146" t="s">
        <v>201</v>
      </c>
      <c r="F360" s="147" t="s">
        <v>541</v>
      </c>
      <c r="I360" s="144"/>
      <c r="L360" s="33"/>
      <c r="M360" s="145"/>
      <c r="T360" s="54"/>
      <c r="AT360" s="18" t="s">
        <v>201</v>
      </c>
      <c r="AU360" s="18" t="s">
        <v>86</v>
      </c>
    </row>
    <row r="361" spans="2:51" s="14" customFormat="1" ht="12">
      <c r="B361" s="162"/>
      <c r="D361" s="142" t="s">
        <v>203</v>
      </c>
      <c r="E361" s="163" t="s">
        <v>19</v>
      </c>
      <c r="F361" s="164" t="s">
        <v>813</v>
      </c>
      <c r="H361" s="163" t="s">
        <v>19</v>
      </c>
      <c r="I361" s="165"/>
      <c r="L361" s="162"/>
      <c r="M361" s="166"/>
      <c r="T361" s="167"/>
      <c r="AT361" s="163" t="s">
        <v>203</v>
      </c>
      <c r="AU361" s="163" t="s">
        <v>86</v>
      </c>
      <c r="AV361" s="14" t="s">
        <v>84</v>
      </c>
      <c r="AW361" s="14" t="s">
        <v>37</v>
      </c>
      <c r="AX361" s="14" t="s">
        <v>76</v>
      </c>
      <c r="AY361" s="163" t="s">
        <v>192</v>
      </c>
    </row>
    <row r="362" spans="2:51" s="14" customFormat="1" ht="12">
      <c r="B362" s="162"/>
      <c r="D362" s="142" t="s">
        <v>203</v>
      </c>
      <c r="E362" s="163" t="s">
        <v>19</v>
      </c>
      <c r="F362" s="164" t="s">
        <v>814</v>
      </c>
      <c r="H362" s="163" t="s">
        <v>19</v>
      </c>
      <c r="I362" s="165"/>
      <c r="L362" s="162"/>
      <c r="M362" s="166"/>
      <c r="T362" s="167"/>
      <c r="AT362" s="163" t="s">
        <v>203</v>
      </c>
      <c r="AU362" s="163" t="s">
        <v>86</v>
      </c>
      <c r="AV362" s="14" t="s">
        <v>84</v>
      </c>
      <c r="AW362" s="14" t="s">
        <v>37</v>
      </c>
      <c r="AX362" s="14" t="s">
        <v>76</v>
      </c>
      <c r="AY362" s="163" t="s">
        <v>192</v>
      </c>
    </row>
    <row r="363" spans="2:51" s="12" customFormat="1" ht="12">
      <c r="B363" s="148"/>
      <c r="D363" s="142" t="s">
        <v>203</v>
      </c>
      <c r="E363" s="149" t="s">
        <v>19</v>
      </c>
      <c r="F363" s="150" t="s">
        <v>718</v>
      </c>
      <c r="H363" s="151">
        <v>17.9</v>
      </c>
      <c r="I363" s="152"/>
      <c r="L363" s="148"/>
      <c r="M363" s="153"/>
      <c r="T363" s="154"/>
      <c r="AT363" s="149" t="s">
        <v>203</v>
      </c>
      <c r="AU363" s="149" t="s">
        <v>86</v>
      </c>
      <c r="AV363" s="12" t="s">
        <v>86</v>
      </c>
      <c r="AW363" s="12" t="s">
        <v>37</v>
      </c>
      <c r="AX363" s="12" t="s">
        <v>76</v>
      </c>
      <c r="AY363" s="149" t="s">
        <v>192</v>
      </c>
    </row>
    <row r="364" spans="2:51" s="13" customFormat="1" ht="12">
      <c r="B364" s="155"/>
      <c r="D364" s="142" t="s">
        <v>203</v>
      </c>
      <c r="E364" s="156" t="s">
        <v>147</v>
      </c>
      <c r="F364" s="157" t="s">
        <v>206</v>
      </c>
      <c r="H364" s="158">
        <v>17.9</v>
      </c>
      <c r="I364" s="159"/>
      <c r="L364" s="155"/>
      <c r="M364" s="160"/>
      <c r="T364" s="161"/>
      <c r="AT364" s="156" t="s">
        <v>203</v>
      </c>
      <c r="AU364" s="156" t="s">
        <v>86</v>
      </c>
      <c r="AV364" s="13" t="s">
        <v>124</v>
      </c>
      <c r="AW364" s="13" t="s">
        <v>37</v>
      </c>
      <c r="AX364" s="13" t="s">
        <v>84</v>
      </c>
      <c r="AY364" s="156" t="s">
        <v>192</v>
      </c>
    </row>
    <row r="365" spans="2:65" s="1" customFormat="1" ht="16.5" customHeight="1">
      <c r="B365" s="33"/>
      <c r="C365" s="129" t="s">
        <v>550</v>
      </c>
      <c r="D365" s="129" t="s">
        <v>194</v>
      </c>
      <c r="E365" s="130" t="s">
        <v>544</v>
      </c>
      <c r="F365" s="131" t="s">
        <v>545</v>
      </c>
      <c r="G365" s="132" t="s">
        <v>149</v>
      </c>
      <c r="H365" s="133">
        <v>8.2</v>
      </c>
      <c r="I365" s="134"/>
      <c r="J365" s="135">
        <f>ROUND(I365*H365,2)</f>
        <v>0</v>
      </c>
      <c r="K365" s="131" t="s">
        <v>197</v>
      </c>
      <c r="L365" s="33"/>
      <c r="M365" s="136" t="s">
        <v>19</v>
      </c>
      <c r="N365" s="137" t="s">
        <v>47</v>
      </c>
      <c r="P365" s="138">
        <f>O365*H365</f>
        <v>0</v>
      </c>
      <c r="Q365" s="138">
        <v>0.01642</v>
      </c>
      <c r="R365" s="138">
        <f>Q365*H365</f>
        <v>0.13464399999999999</v>
      </c>
      <c r="S365" s="138">
        <v>0</v>
      </c>
      <c r="T365" s="139">
        <f>S365*H365</f>
        <v>0</v>
      </c>
      <c r="AR365" s="140" t="s">
        <v>124</v>
      </c>
      <c r="AT365" s="140" t="s">
        <v>194</v>
      </c>
      <c r="AU365" s="140" t="s">
        <v>86</v>
      </c>
      <c r="AY365" s="18" t="s">
        <v>192</v>
      </c>
      <c r="BE365" s="141">
        <f>IF(N365="základní",J365,0)</f>
        <v>0</v>
      </c>
      <c r="BF365" s="141">
        <f>IF(N365="snížená",J365,0)</f>
        <v>0</v>
      </c>
      <c r="BG365" s="141">
        <f>IF(N365="zákl. přenesená",J365,0)</f>
        <v>0</v>
      </c>
      <c r="BH365" s="141">
        <f>IF(N365="sníž. přenesená",J365,0)</f>
        <v>0</v>
      </c>
      <c r="BI365" s="141">
        <f>IF(N365="nulová",J365,0)</f>
        <v>0</v>
      </c>
      <c r="BJ365" s="18" t="s">
        <v>84</v>
      </c>
      <c r="BK365" s="141">
        <f>ROUND(I365*H365,2)</f>
        <v>0</v>
      </c>
      <c r="BL365" s="18" t="s">
        <v>124</v>
      </c>
      <c r="BM365" s="140" t="s">
        <v>815</v>
      </c>
    </row>
    <row r="366" spans="2:47" s="1" customFormat="1" ht="19.5">
      <c r="B366" s="33"/>
      <c r="D366" s="142" t="s">
        <v>199</v>
      </c>
      <c r="F366" s="143" t="s">
        <v>547</v>
      </c>
      <c r="I366" s="144"/>
      <c r="L366" s="33"/>
      <c r="M366" s="145"/>
      <c r="T366" s="54"/>
      <c r="AT366" s="18" t="s">
        <v>199</v>
      </c>
      <c r="AU366" s="18" t="s">
        <v>86</v>
      </c>
    </row>
    <row r="367" spans="2:47" s="1" customFormat="1" ht="12">
      <c r="B367" s="33"/>
      <c r="D367" s="146" t="s">
        <v>201</v>
      </c>
      <c r="F367" s="147" t="s">
        <v>548</v>
      </c>
      <c r="I367" s="144"/>
      <c r="L367" s="33"/>
      <c r="M367" s="145"/>
      <c r="T367" s="54"/>
      <c r="AT367" s="18" t="s">
        <v>201</v>
      </c>
      <c r="AU367" s="18" t="s">
        <v>86</v>
      </c>
    </row>
    <row r="368" spans="2:51" s="12" customFormat="1" ht="12">
      <c r="B368" s="148"/>
      <c r="D368" s="142" t="s">
        <v>203</v>
      </c>
      <c r="E368" s="149" t="s">
        <v>19</v>
      </c>
      <c r="F368" s="150" t="s">
        <v>816</v>
      </c>
      <c r="H368" s="151">
        <v>8.2</v>
      </c>
      <c r="I368" s="152"/>
      <c r="L368" s="148"/>
      <c r="M368" s="153"/>
      <c r="T368" s="154"/>
      <c r="AT368" s="149" t="s">
        <v>203</v>
      </c>
      <c r="AU368" s="149" t="s">
        <v>86</v>
      </c>
      <c r="AV368" s="12" t="s">
        <v>86</v>
      </c>
      <c r="AW368" s="12" t="s">
        <v>37</v>
      </c>
      <c r="AX368" s="12" t="s">
        <v>76</v>
      </c>
      <c r="AY368" s="149" t="s">
        <v>192</v>
      </c>
    </row>
    <row r="369" spans="2:51" s="13" customFormat="1" ht="12">
      <c r="B369" s="155"/>
      <c r="D369" s="142" t="s">
        <v>203</v>
      </c>
      <c r="E369" s="156" t="s">
        <v>151</v>
      </c>
      <c r="F369" s="157" t="s">
        <v>206</v>
      </c>
      <c r="H369" s="158">
        <v>8.2</v>
      </c>
      <c r="I369" s="159"/>
      <c r="L369" s="155"/>
      <c r="M369" s="160"/>
      <c r="T369" s="161"/>
      <c r="AT369" s="156" t="s">
        <v>203</v>
      </c>
      <c r="AU369" s="156" t="s">
        <v>86</v>
      </c>
      <c r="AV369" s="13" t="s">
        <v>124</v>
      </c>
      <c r="AW369" s="13" t="s">
        <v>37</v>
      </c>
      <c r="AX369" s="13" t="s">
        <v>84</v>
      </c>
      <c r="AY369" s="156" t="s">
        <v>192</v>
      </c>
    </row>
    <row r="370" spans="2:65" s="1" customFormat="1" ht="21.75" customHeight="1">
      <c r="B370" s="33"/>
      <c r="C370" s="129" t="s">
        <v>557</v>
      </c>
      <c r="D370" s="129" t="s">
        <v>194</v>
      </c>
      <c r="E370" s="130" t="s">
        <v>551</v>
      </c>
      <c r="F370" s="131" t="s">
        <v>552</v>
      </c>
      <c r="G370" s="132" t="s">
        <v>146</v>
      </c>
      <c r="H370" s="133">
        <v>2</v>
      </c>
      <c r="I370" s="134"/>
      <c r="J370" s="135">
        <f>ROUND(I370*H370,2)</f>
        <v>0</v>
      </c>
      <c r="K370" s="131" t="s">
        <v>197</v>
      </c>
      <c r="L370" s="33"/>
      <c r="M370" s="136" t="s">
        <v>19</v>
      </c>
      <c r="N370" s="137" t="s">
        <v>47</v>
      </c>
      <c r="P370" s="138">
        <f>O370*H370</f>
        <v>0</v>
      </c>
      <c r="Q370" s="138">
        <v>0</v>
      </c>
      <c r="R370" s="138">
        <f>Q370*H370</f>
        <v>0</v>
      </c>
      <c r="S370" s="138">
        <v>0</v>
      </c>
      <c r="T370" s="139">
        <f>S370*H370</f>
        <v>0</v>
      </c>
      <c r="AR370" s="140" t="s">
        <v>124</v>
      </c>
      <c r="AT370" s="140" t="s">
        <v>194</v>
      </c>
      <c r="AU370" s="140" t="s">
        <v>86</v>
      </c>
      <c r="AY370" s="18" t="s">
        <v>192</v>
      </c>
      <c r="BE370" s="141">
        <f>IF(N370="základní",J370,0)</f>
        <v>0</v>
      </c>
      <c r="BF370" s="141">
        <f>IF(N370="snížená",J370,0)</f>
        <v>0</v>
      </c>
      <c r="BG370" s="141">
        <f>IF(N370="zákl. přenesená",J370,0)</f>
        <v>0</v>
      </c>
      <c r="BH370" s="141">
        <f>IF(N370="sníž. přenesená",J370,0)</f>
        <v>0</v>
      </c>
      <c r="BI370" s="141">
        <f>IF(N370="nulová",J370,0)</f>
        <v>0</v>
      </c>
      <c r="BJ370" s="18" t="s">
        <v>84</v>
      </c>
      <c r="BK370" s="141">
        <f>ROUND(I370*H370,2)</f>
        <v>0</v>
      </c>
      <c r="BL370" s="18" t="s">
        <v>124</v>
      </c>
      <c r="BM370" s="140" t="s">
        <v>817</v>
      </c>
    </row>
    <row r="371" spans="2:47" s="1" customFormat="1" ht="19.5">
      <c r="B371" s="33"/>
      <c r="D371" s="142" t="s">
        <v>199</v>
      </c>
      <c r="F371" s="143" t="s">
        <v>554</v>
      </c>
      <c r="I371" s="144"/>
      <c r="L371" s="33"/>
      <c r="M371" s="145"/>
      <c r="T371" s="54"/>
      <c r="AT371" s="18" t="s">
        <v>199</v>
      </c>
      <c r="AU371" s="18" t="s">
        <v>86</v>
      </c>
    </row>
    <row r="372" spans="2:47" s="1" customFormat="1" ht="12">
      <c r="B372" s="33"/>
      <c r="D372" s="146" t="s">
        <v>201</v>
      </c>
      <c r="F372" s="147" t="s">
        <v>555</v>
      </c>
      <c r="I372" s="144"/>
      <c r="L372" s="33"/>
      <c r="M372" s="145"/>
      <c r="T372" s="54"/>
      <c r="AT372" s="18" t="s">
        <v>201</v>
      </c>
      <c r="AU372" s="18" t="s">
        <v>86</v>
      </c>
    </row>
    <row r="373" spans="2:51" s="12" customFormat="1" ht="12">
      <c r="B373" s="148"/>
      <c r="D373" s="142" t="s">
        <v>203</v>
      </c>
      <c r="E373" s="149" t="s">
        <v>19</v>
      </c>
      <c r="F373" s="150" t="s">
        <v>818</v>
      </c>
      <c r="H373" s="151">
        <v>2</v>
      </c>
      <c r="I373" s="152"/>
      <c r="L373" s="148"/>
      <c r="M373" s="153"/>
      <c r="T373" s="154"/>
      <c r="AT373" s="149" t="s">
        <v>203</v>
      </c>
      <c r="AU373" s="149" t="s">
        <v>86</v>
      </c>
      <c r="AV373" s="12" t="s">
        <v>86</v>
      </c>
      <c r="AW373" s="12" t="s">
        <v>37</v>
      </c>
      <c r="AX373" s="12" t="s">
        <v>84</v>
      </c>
      <c r="AY373" s="149" t="s">
        <v>192</v>
      </c>
    </row>
    <row r="374" spans="2:65" s="1" customFormat="1" ht="16.5" customHeight="1">
      <c r="B374" s="33"/>
      <c r="C374" s="168" t="s">
        <v>561</v>
      </c>
      <c r="D374" s="168" t="s">
        <v>291</v>
      </c>
      <c r="E374" s="169" t="s">
        <v>558</v>
      </c>
      <c r="F374" s="170" t="s">
        <v>559</v>
      </c>
      <c r="G374" s="171" t="s">
        <v>146</v>
      </c>
      <c r="H374" s="172">
        <v>2</v>
      </c>
      <c r="I374" s="173"/>
      <c r="J374" s="174">
        <f>ROUND(I374*H374,2)</f>
        <v>0</v>
      </c>
      <c r="K374" s="170" t="s">
        <v>197</v>
      </c>
      <c r="L374" s="175"/>
      <c r="M374" s="176" t="s">
        <v>19</v>
      </c>
      <c r="N374" s="177" t="s">
        <v>47</v>
      </c>
      <c r="P374" s="138">
        <f>O374*H374</f>
        <v>0</v>
      </c>
      <c r="Q374" s="138">
        <v>0.003</v>
      </c>
      <c r="R374" s="138">
        <f>Q374*H374</f>
        <v>0.006</v>
      </c>
      <c r="S374" s="138">
        <v>0</v>
      </c>
      <c r="T374" s="139">
        <f>S374*H374</f>
        <v>0</v>
      </c>
      <c r="AR374" s="140" t="s">
        <v>248</v>
      </c>
      <c r="AT374" s="140" t="s">
        <v>291</v>
      </c>
      <c r="AU374" s="140" t="s">
        <v>86</v>
      </c>
      <c r="AY374" s="18" t="s">
        <v>192</v>
      </c>
      <c r="BE374" s="141">
        <f>IF(N374="základní",J374,0)</f>
        <v>0</v>
      </c>
      <c r="BF374" s="141">
        <f>IF(N374="snížená",J374,0)</f>
        <v>0</v>
      </c>
      <c r="BG374" s="141">
        <f>IF(N374="zákl. přenesená",J374,0)</f>
        <v>0</v>
      </c>
      <c r="BH374" s="141">
        <f>IF(N374="sníž. přenesená",J374,0)</f>
        <v>0</v>
      </c>
      <c r="BI374" s="141">
        <f>IF(N374="nulová",J374,0)</f>
        <v>0</v>
      </c>
      <c r="BJ374" s="18" t="s">
        <v>84</v>
      </c>
      <c r="BK374" s="141">
        <f>ROUND(I374*H374,2)</f>
        <v>0</v>
      </c>
      <c r="BL374" s="18" t="s">
        <v>124</v>
      </c>
      <c r="BM374" s="140" t="s">
        <v>819</v>
      </c>
    </row>
    <row r="375" spans="2:47" s="1" customFormat="1" ht="12">
      <c r="B375" s="33"/>
      <c r="D375" s="142" t="s">
        <v>199</v>
      </c>
      <c r="F375" s="143" t="s">
        <v>559</v>
      </c>
      <c r="I375" s="144"/>
      <c r="L375" s="33"/>
      <c r="M375" s="145"/>
      <c r="T375" s="54"/>
      <c r="AT375" s="18" t="s">
        <v>199</v>
      </c>
      <c r="AU375" s="18" t="s">
        <v>86</v>
      </c>
    </row>
    <row r="376" spans="2:65" s="1" customFormat="1" ht="21.75" customHeight="1">
      <c r="B376" s="33"/>
      <c r="C376" s="129" t="s">
        <v>568</v>
      </c>
      <c r="D376" s="129" t="s">
        <v>194</v>
      </c>
      <c r="E376" s="130" t="s">
        <v>562</v>
      </c>
      <c r="F376" s="131" t="s">
        <v>563</v>
      </c>
      <c r="G376" s="132" t="s">
        <v>146</v>
      </c>
      <c r="H376" s="133">
        <v>1</v>
      </c>
      <c r="I376" s="134"/>
      <c r="J376" s="135">
        <f>ROUND(I376*H376,2)</f>
        <v>0</v>
      </c>
      <c r="K376" s="131" t="s">
        <v>197</v>
      </c>
      <c r="L376" s="33"/>
      <c r="M376" s="136" t="s">
        <v>19</v>
      </c>
      <c r="N376" s="137" t="s">
        <v>47</v>
      </c>
      <c r="P376" s="138">
        <f>O376*H376</f>
        <v>0</v>
      </c>
      <c r="Q376" s="138">
        <v>0</v>
      </c>
      <c r="R376" s="138">
        <f>Q376*H376</f>
        <v>0</v>
      </c>
      <c r="S376" s="138">
        <v>0</v>
      </c>
      <c r="T376" s="139">
        <f>S376*H376</f>
        <v>0</v>
      </c>
      <c r="AR376" s="140" t="s">
        <v>124</v>
      </c>
      <c r="AT376" s="140" t="s">
        <v>194</v>
      </c>
      <c r="AU376" s="140" t="s">
        <v>86</v>
      </c>
      <c r="AY376" s="18" t="s">
        <v>192</v>
      </c>
      <c r="BE376" s="141">
        <f>IF(N376="základní",J376,0)</f>
        <v>0</v>
      </c>
      <c r="BF376" s="141">
        <f>IF(N376="snížená",J376,0)</f>
        <v>0</v>
      </c>
      <c r="BG376" s="141">
        <f>IF(N376="zákl. přenesená",J376,0)</f>
        <v>0</v>
      </c>
      <c r="BH376" s="141">
        <f>IF(N376="sníž. přenesená",J376,0)</f>
        <v>0</v>
      </c>
      <c r="BI376" s="141">
        <f>IF(N376="nulová",J376,0)</f>
        <v>0</v>
      </c>
      <c r="BJ376" s="18" t="s">
        <v>84</v>
      </c>
      <c r="BK376" s="141">
        <f>ROUND(I376*H376,2)</f>
        <v>0</v>
      </c>
      <c r="BL376" s="18" t="s">
        <v>124</v>
      </c>
      <c r="BM376" s="140" t="s">
        <v>820</v>
      </c>
    </row>
    <row r="377" spans="2:47" s="1" customFormat="1" ht="19.5">
      <c r="B377" s="33"/>
      <c r="D377" s="142" t="s">
        <v>199</v>
      </c>
      <c r="F377" s="143" t="s">
        <v>565</v>
      </c>
      <c r="I377" s="144"/>
      <c r="L377" s="33"/>
      <c r="M377" s="145"/>
      <c r="T377" s="54"/>
      <c r="AT377" s="18" t="s">
        <v>199</v>
      </c>
      <c r="AU377" s="18" t="s">
        <v>86</v>
      </c>
    </row>
    <row r="378" spans="2:47" s="1" customFormat="1" ht="12">
      <c r="B378" s="33"/>
      <c r="D378" s="146" t="s">
        <v>201</v>
      </c>
      <c r="F378" s="147" t="s">
        <v>566</v>
      </c>
      <c r="I378" s="144"/>
      <c r="L378" s="33"/>
      <c r="M378" s="145"/>
      <c r="T378" s="54"/>
      <c r="AT378" s="18" t="s">
        <v>201</v>
      </c>
      <c r="AU378" s="18" t="s">
        <v>86</v>
      </c>
    </row>
    <row r="379" spans="2:51" s="12" customFormat="1" ht="12">
      <c r="B379" s="148"/>
      <c r="D379" s="142" t="s">
        <v>203</v>
      </c>
      <c r="E379" s="149" t="s">
        <v>19</v>
      </c>
      <c r="F379" s="150" t="s">
        <v>821</v>
      </c>
      <c r="H379" s="151">
        <v>1</v>
      </c>
      <c r="I379" s="152"/>
      <c r="L379" s="148"/>
      <c r="M379" s="153"/>
      <c r="T379" s="154"/>
      <c r="AT379" s="149" t="s">
        <v>203</v>
      </c>
      <c r="AU379" s="149" t="s">
        <v>86</v>
      </c>
      <c r="AV379" s="12" t="s">
        <v>86</v>
      </c>
      <c r="AW379" s="12" t="s">
        <v>37</v>
      </c>
      <c r="AX379" s="12" t="s">
        <v>84</v>
      </c>
      <c r="AY379" s="149" t="s">
        <v>192</v>
      </c>
    </row>
    <row r="380" spans="2:65" s="1" customFormat="1" ht="16.5" customHeight="1">
      <c r="B380" s="33"/>
      <c r="C380" s="168" t="s">
        <v>572</v>
      </c>
      <c r="D380" s="168" t="s">
        <v>291</v>
      </c>
      <c r="E380" s="169" t="s">
        <v>569</v>
      </c>
      <c r="F380" s="170" t="s">
        <v>570</v>
      </c>
      <c r="G380" s="171" t="s">
        <v>146</v>
      </c>
      <c r="H380" s="172">
        <v>1</v>
      </c>
      <c r="I380" s="173"/>
      <c r="J380" s="174">
        <f>ROUND(I380*H380,2)</f>
        <v>0</v>
      </c>
      <c r="K380" s="170" t="s">
        <v>197</v>
      </c>
      <c r="L380" s="175"/>
      <c r="M380" s="176" t="s">
        <v>19</v>
      </c>
      <c r="N380" s="177" t="s">
        <v>47</v>
      </c>
      <c r="P380" s="138">
        <f>O380*H380</f>
        <v>0</v>
      </c>
      <c r="Q380" s="138">
        <v>0.0042</v>
      </c>
      <c r="R380" s="138">
        <f>Q380*H380</f>
        <v>0.0042</v>
      </c>
      <c r="S380" s="138">
        <v>0</v>
      </c>
      <c r="T380" s="139">
        <f>S380*H380</f>
        <v>0</v>
      </c>
      <c r="AR380" s="140" t="s">
        <v>248</v>
      </c>
      <c r="AT380" s="140" t="s">
        <v>291</v>
      </c>
      <c r="AU380" s="140" t="s">
        <v>86</v>
      </c>
      <c r="AY380" s="18" t="s">
        <v>192</v>
      </c>
      <c r="BE380" s="141">
        <f>IF(N380="základní",J380,0)</f>
        <v>0</v>
      </c>
      <c r="BF380" s="141">
        <f>IF(N380="snížená",J380,0)</f>
        <v>0</v>
      </c>
      <c r="BG380" s="141">
        <f>IF(N380="zákl. přenesená",J380,0)</f>
        <v>0</v>
      </c>
      <c r="BH380" s="141">
        <f>IF(N380="sníž. přenesená",J380,0)</f>
        <v>0</v>
      </c>
      <c r="BI380" s="141">
        <f>IF(N380="nulová",J380,0)</f>
        <v>0</v>
      </c>
      <c r="BJ380" s="18" t="s">
        <v>84</v>
      </c>
      <c r="BK380" s="141">
        <f>ROUND(I380*H380,2)</f>
        <v>0</v>
      </c>
      <c r="BL380" s="18" t="s">
        <v>124</v>
      </c>
      <c r="BM380" s="140" t="s">
        <v>822</v>
      </c>
    </row>
    <row r="381" spans="2:47" s="1" customFormat="1" ht="12">
      <c r="B381" s="33"/>
      <c r="D381" s="142" t="s">
        <v>199</v>
      </c>
      <c r="F381" s="143" t="s">
        <v>570</v>
      </c>
      <c r="I381" s="144"/>
      <c r="L381" s="33"/>
      <c r="M381" s="145"/>
      <c r="T381" s="54"/>
      <c r="AT381" s="18" t="s">
        <v>199</v>
      </c>
      <c r="AU381" s="18" t="s">
        <v>86</v>
      </c>
    </row>
    <row r="382" spans="2:65" s="1" customFormat="1" ht="16.5" customHeight="1">
      <c r="B382" s="33"/>
      <c r="C382" s="129" t="s">
        <v>578</v>
      </c>
      <c r="D382" s="129" t="s">
        <v>194</v>
      </c>
      <c r="E382" s="130" t="s">
        <v>573</v>
      </c>
      <c r="F382" s="131" t="s">
        <v>574</v>
      </c>
      <c r="G382" s="132" t="s">
        <v>146</v>
      </c>
      <c r="H382" s="133">
        <v>1</v>
      </c>
      <c r="I382" s="134"/>
      <c r="J382" s="135">
        <f>ROUND(I382*H382,2)</f>
        <v>0</v>
      </c>
      <c r="K382" s="131" t="s">
        <v>197</v>
      </c>
      <c r="L382" s="33"/>
      <c r="M382" s="136" t="s">
        <v>19</v>
      </c>
      <c r="N382" s="137" t="s">
        <v>47</v>
      </c>
      <c r="P382" s="138">
        <f>O382*H382</f>
        <v>0</v>
      </c>
      <c r="Q382" s="138">
        <v>0.00012</v>
      </c>
      <c r="R382" s="138">
        <f>Q382*H382</f>
        <v>0.00012</v>
      </c>
      <c r="S382" s="138">
        <v>0</v>
      </c>
      <c r="T382" s="139">
        <f>S382*H382</f>
        <v>0</v>
      </c>
      <c r="AR382" s="140" t="s">
        <v>124</v>
      </c>
      <c r="AT382" s="140" t="s">
        <v>194</v>
      </c>
      <c r="AU382" s="140" t="s">
        <v>86</v>
      </c>
      <c r="AY382" s="18" t="s">
        <v>192</v>
      </c>
      <c r="BE382" s="141">
        <f>IF(N382="základní",J382,0)</f>
        <v>0</v>
      </c>
      <c r="BF382" s="141">
        <f>IF(N382="snížená",J382,0)</f>
        <v>0</v>
      </c>
      <c r="BG382" s="141">
        <f>IF(N382="zákl. přenesená",J382,0)</f>
        <v>0</v>
      </c>
      <c r="BH382" s="141">
        <f>IF(N382="sníž. přenesená",J382,0)</f>
        <v>0</v>
      </c>
      <c r="BI382" s="141">
        <f>IF(N382="nulová",J382,0)</f>
        <v>0</v>
      </c>
      <c r="BJ382" s="18" t="s">
        <v>84</v>
      </c>
      <c r="BK382" s="141">
        <f>ROUND(I382*H382,2)</f>
        <v>0</v>
      </c>
      <c r="BL382" s="18" t="s">
        <v>124</v>
      </c>
      <c r="BM382" s="140" t="s">
        <v>823</v>
      </c>
    </row>
    <row r="383" spans="2:47" s="1" customFormat="1" ht="12">
      <c r="B383" s="33"/>
      <c r="D383" s="142" t="s">
        <v>199</v>
      </c>
      <c r="F383" s="143" t="s">
        <v>576</v>
      </c>
      <c r="I383" s="144"/>
      <c r="L383" s="33"/>
      <c r="M383" s="145"/>
      <c r="T383" s="54"/>
      <c r="AT383" s="18" t="s">
        <v>199</v>
      </c>
      <c r="AU383" s="18" t="s">
        <v>86</v>
      </c>
    </row>
    <row r="384" spans="2:47" s="1" customFormat="1" ht="12">
      <c r="B384" s="33"/>
      <c r="D384" s="146" t="s">
        <v>201</v>
      </c>
      <c r="F384" s="147" t="s">
        <v>577</v>
      </c>
      <c r="I384" s="144"/>
      <c r="L384" s="33"/>
      <c r="M384" s="145"/>
      <c r="T384" s="54"/>
      <c r="AT384" s="18" t="s">
        <v>201</v>
      </c>
      <c r="AU384" s="18" t="s">
        <v>86</v>
      </c>
    </row>
    <row r="385" spans="2:51" s="12" customFormat="1" ht="12">
      <c r="B385" s="148"/>
      <c r="D385" s="142" t="s">
        <v>203</v>
      </c>
      <c r="E385" s="149" t="s">
        <v>19</v>
      </c>
      <c r="F385" s="150" t="s">
        <v>821</v>
      </c>
      <c r="H385" s="151">
        <v>1</v>
      </c>
      <c r="I385" s="152"/>
      <c r="L385" s="148"/>
      <c r="M385" s="153"/>
      <c r="T385" s="154"/>
      <c r="AT385" s="149" t="s">
        <v>203</v>
      </c>
      <c r="AU385" s="149" t="s">
        <v>86</v>
      </c>
      <c r="AV385" s="12" t="s">
        <v>86</v>
      </c>
      <c r="AW385" s="12" t="s">
        <v>37</v>
      </c>
      <c r="AX385" s="12" t="s">
        <v>84</v>
      </c>
      <c r="AY385" s="149" t="s">
        <v>192</v>
      </c>
    </row>
    <row r="386" spans="2:65" s="1" customFormat="1" ht="16.5" customHeight="1">
      <c r="B386" s="33"/>
      <c r="C386" s="168" t="s">
        <v>582</v>
      </c>
      <c r="D386" s="168" t="s">
        <v>291</v>
      </c>
      <c r="E386" s="169" t="s">
        <v>579</v>
      </c>
      <c r="F386" s="170" t="s">
        <v>580</v>
      </c>
      <c r="G386" s="171" t="s">
        <v>146</v>
      </c>
      <c r="H386" s="172">
        <v>1</v>
      </c>
      <c r="I386" s="173"/>
      <c r="J386" s="174">
        <f>ROUND(I386*H386,2)</f>
        <v>0</v>
      </c>
      <c r="K386" s="170" t="s">
        <v>197</v>
      </c>
      <c r="L386" s="175"/>
      <c r="M386" s="176" t="s">
        <v>19</v>
      </c>
      <c r="N386" s="177" t="s">
        <v>47</v>
      </c>
      <c r="P386" s="138">
        <f>O386*H386</f>
        <v>0</v>
      </c>
      <c r="Q386" s="138">
        <v>0.0097</v>
      </c>
      <c r="R386" s="138">
        <f>Q386*H386</f>
        <v>0.0097</v>
      </c>
      <c r="S386" s="138">
        <v>0</v>
      </c>
      <c r="T386" s="139">
        <f>S386*H386</f>
        <v>0</v>
      </c>
      <c r="AR386" s="140" t="s">
        <v>248</v>
      </c>
      <c r="AT386" s="140" t="s">
        <v>291</v>
      </c>
      <c r="AU386" s="140" t="s">
        <v>86</v>
      </c>
      <c r="AY386" s="18" t="s">
        <v>192</v>
      </c>
      <c r="BE386" s="141">
        <f>IF(N386="základní",J386,0)</f>
        <v>0</v>
      </c>
      <c r="BF386" s="141">
        <f>IF(N386="snížená",J386,0)</f>
        <v>0</v>
      </c>
      <c r="BG386" s="141">
        <f>IF(N386="zákl. přenesená",J386,0)</f>
        <v>0</v>
      </c>
      <c r="BH386" s="141">
        <f>IF(N386="sníž. přenesená",J386,0)</f>
        <v>0</v>
      </c>
      <c r="BI386" s="141">
        <f>IF(N386="nulová",J386,0)</f>
        <v>0</v>
      </c>
      <c r="BJ386" s="18" t="s">
        <v>84</v>
      </c>
      <c r="BK386" s="141">
        <f>ROUND(I386*H386,2)</f>
        <v>0</v>
      </c>
      <c r="BL386" s="18" t="s">
        <v>124</v>
      </c>
      <c r="BM386" s="140" t="s">
        <v>824</v>
      </c>
    </row>
    <row r="387" spans="2:47" s="1" customFormat="1" ht="12">
      <c r="B387" s="33"/>
      <c r="D387" s="142" t="s">
        <v>199</v>
      </c>
      <c r="F387" s="143" t="s">
        <v>580</v>
      </c>
      <c r="I387" s="144"/>
      <c r="L387" s="33"/>
      <c r="M387" s="145"/>
      <c r="T387" s="54"/>
      <c r="AT387" s="18" t="s">
        <v>199</v>
      </c>
      <c r="AU387" s="18" t="s">
        <v>86</v>
      </c>
    </row>
    <row r="388" spans="2:65" s="1" customFormat="1" ht="16.5" customHeight="1">
      <c r="B388" s="33"/>
      <c r="C388" s="129" t="s">
        <v>589</v>
      </c>
      <c r="D388" s="129" t="s">
        <v>194</v>
      </c>
      <c r="E388" s="130" t="s">
        <v>583</v>
      </c>
      <c r="F388" s="131" t="s">
        <v>584</v>
      </c>
      <c r="G388" s="132" t="s">
        <v>146</v>
      </c>
      <c r="H388" s="133">
        <v>1</v>
      </c>
      <c r="I388" s="134"/>
      <c r="J388" s="135">
        <f>ROUND(I388*H388,2)</f>
        <v>0</v>
      </c>
      <c r="K388" s="131" t="s">
        <v>197</v>
      </c>
      <c r="L388" s="33"/>
      <c r="M388" s="136" t="s">
        <v>19</v>
      </c>
      <c r="N388" s="137" t="s">
        <v>47</v>
      </c>
      <c r="P388" s="138">
        <f>O388*H388</f>
        <v>0</v>
      </c>
      <c r="Q388" s="138">
        <v>0.0012</v>
      </c>
      <c r="R388" s="138">
        <f>Q388*H388</f>
        <v>0.0012</v>
      </c>
      <c r="S388" s="138">
        <v>0</v>
      </c>
      <c r="T388" s="139">
        <f>S388*H388</f>
        <v>0</v>
      </c>
      <c r="AR388" s="140" t="s">
        <v>124</v>
      </c>
      <c r="AT388" s="140" t="s">
        <v>194</v>
      </c>
      <c r="AU388" s="140" t="s">
        <v>86</v>
      </c>
      <c r="AY388" s="18" t="s">
        <v>192</v>
      </c>
      <c r="BE388" s="141">
        <f>IF(N388="základní",J388,0)</f>
        <v>0</v>
      </c>
      <c r="BF388" s="141">
        <f>IF(N388="snížená",J388,0)</f>
        <v>0</v>
      </c>
      <c r="BG388" s="141">
        <f>IF(N388="zákl. přenesená",J388,0)</f>
        <v>0</v>
      </c>
      <c r="BH388" s="141">
        <f>IF(N388="sníž. přenesená",J388,0)</f>
        <v>0</v>
      </c>
      <c r="BI388" s="141">
        <f>IF(N388="nulová",J388,0)</f>
        <v>0</v>
      </c>
      <c r="BJ388" s="18" t="s">
        <v>84</v>
      </c>
      <c r="BK388" s="141">
        <f>ROUND(I388*H388,2)</f>
        <v>0</v>
      </c>
      <c r="BL388" s="18" t="s">
        <v>124</v>
      </c>
      <c r="BM388" s="140" t="s">
        <v>825</v>
      </c>
    </row>
    <row r="389" spans="2:47" s="1" customFormat="1" ht="12">
      <c r="B389" s="33"/>
      <c r="D389" s="142" t="s">
        <v>199</v>
      </c>
      <c r="F389" s="143" t="s">
        <v>586</v>
      </c>
      <c r="I389" s="144"/>
      <c r="L389" s="33"/>
      <c r="M389" s="145"/>
      <c r="T389" s="54"/>
      <c r="AT389" s="18" t="s">
        <v>199</v>
      </c>
      <c r="AU389" s="18" t="s">
        <v>86</v>
      </c>
    </row>
    <row r="390" spans="2:47" s="1" customFormat="1" ht="12">
      <c r="B390" s="33"/>
      <c r="D390" s="146" t="s">
        <v>201</v>
      </c>
      <c r="F390" s="147" t="s">
        <v>587</v>
      </c>
      <c r="I390" s="144"/>
      <c r="L390" s="33"/>
      <c r="M390" s="145"/>
      <c r="T390" s="54"/>
      <c r="AT390" s="18" t="s">
        <v>201</v>
      </c>
      <c r="AU390" s="18" t="s">
        <v>86</v>
      </c>
    </row>
    <row r="391" spans="2:51" s="12" customFormat="1" ht="12">
      <c r="B391" s="148"/>
      <c r="D391" s="142" t="s">
        <v>203</v>
      </c>
      <c r="E391" s="149" t="s">
        <v>19</v>
      </c>
      <c r="F391" s="150" t="s">
        <v>826</v>
      </c>
      <c r="H391" s="151">
        <v>1</v>
      </c>
      <c r="I391" s="152"/>
      <c r="L391" s="148"/>
      <c r="M391" s="153"/>
      <c r="T391" s="154"/>
      <c r="AT391" s="149" t="s">
        <v>203</v>
      </c>
      <c r="AU391" s="149" t="s">
        <v>86</v>
      </c>
      <c r="AV391" s="12" t="s">
        <v>86</v>
      </c>
      <c r="AW391" s="12" t="s">
        <v>37</v>
      </c>
      <c r="AX391" s="12" t="s">
        <v>84</v>
      </c>
      <c r="AY391" s="149" t="s">
        <v>192</v>
      </c>
    </row>
    <row r="392" spans="2:65" s="1" customFormat="1" ht="16.5" customHeight="1">
      <c r="B392" s="33"/>
      <c r="C392" s="168" t="s">
        <v>593</v>
      </c>
      <c r="D392" s="168" t="s">
        <v>291</v>
      </c>
      <c r="E392" s="169" t="s">
        <v>590</v>
      </c>
      <c r="F392" s="170" t="s">
        <v>591</v>
      </c>
      <c r="G392" s="171" t="s">
        <v>146</v>
      </c>
      <c r="H392" s="172">
        <v>1</v>
      </c>
      <c r="I392" s="173"/>
      <c r="J392" s="174">
        <f>ROUND(I392*H392,2)</f>
        <v>0</v>
      </c>
      <c r="K392" s="170" t="s">
        <v>19</v>
      </c>
      <c r="L392" s="175"/>
      <c r="M392" s="176" t="s">
        <v>19</v>
      </c>
      <c r="N392" s="177" t="s">
        <v>47</v>
      </c>
      <c r="P392" s="138">
        <f>O392*H392</f>
        <v>0</v>
      </c>
      <c r="Q392" s="138">
        <v>0</v>
      </c>
      <c r="R392" s="138">
        <f>Q392*H392</f>
        <v>0</v>
      </c>
      <c r="S392" s="138">
        <v>0</v>
      </c>
      <c r="T392" s="139">
        <f>S392*H392</f>
        <v>0</v>
      </c>
      <c r="AR392" s="140" t="s">
        <v>248</v>
      </c>
      <c r="AT392" s="140" t="s">
        <v>291</v>
      </c>
      <c r="AU392" s="140" t="s">
        <v>86</v>
      </c>
      <c r="AY392" s="18" t="s">
        <v>192</v>
      </c>
      <c r="BE392" s="141">
        <f>IF(N392="základní",J392,0)</f>
        <v>0</v>
      </c>
      <c r="BF392" s="141">
        <f>IF(N392="snížená",J392,0)</f>
        <v>0</v>
      </c>
      <c r="BG392" s="141">
        <f>IF(N392="zákl. přenesená",J392,0)</f>
        <v>0</v>
      </c>
      <c r="BH392" s="141">
        <f>IF(N392="sníž. přenesená",J392,0)</f>
        <v>0</v>
      </c>
      <c r="BI392" s="141">
        <f>IF(N392="nulová",J392,0)</f>
        <v>0</v>
      </c>
      <c r="BJ392" s="18" t="s">
        <v>84</v>
      </c>
      <c r="BK392" s="141">
        <f>ROUND(I392*H392,2)</f>
        <v>0</v>
      </c>
      <c r="BL392" s="18" t="s">
        <v>124</v>
      </c>
      <c r="BM392" s="140" t="s">
        <v>827</v>
      </c>
    </row>
    <row r="393" spans="2:47" s="1" customFormat="1" ht="12">
      <c r="B393" s="33"/>
      <c r="D393" s="142" t="s">
        <v>199</v>
      </c>
      <c r="F393" s="143" t="s">
        <v>591</v>
      </c>
      <c r="I393" s="144"/>
      <c r="L393" s="33"/>
      <c r="M393" s="145"/>
      <c r="T393" s="54"/>
      <c r="AT393" s="18" t="s">
        <v>199</v>
      </c>
      <c r="AU393" s="18" t="s">
        <v>86</v>
      </c>
    </row>
    <row r="394" spans="2:65" s="1" customFormat="1" ht="16.5" customHeight="1">
      <c r="B394" s="33"/>
      <c r="C394" s="129" t="s">
        <v>599</v>
      </c>
      <c r="D394" s="129" t="s">
        <v>194</v>
      </c>
      <c r="E394" s="130" t="s">
        <v>594</v>
      </c>
      <c r="F394" s="131" t="s">
        <v>595</v>
      </c>
      <c r="G394" s="132" t="s">
        <v>146</v>
      </c>
      <c r="H394" s="133">
        <v>2</v>
      </c>
      <c r="I394" s="134"/>
      <c r="J394" s="135">
        <f>ROUND(I394*H394,2)</f>
        <v>0</v>
      </c>
      <c r="K394" s="131" t="s">
        <v>197</v>
      </c>
      <c r="L394" s="33"/>
      <c r="M394" s="136" t="s">
        <v>19</v>
      </c>
      <c r="N394" s="137" t="s">
        <v>47</v>
      </c>
      <c r="P394" s="138">
        <f>O394*H394</f>
        <v>0</v>
      </c>
      <c r="Q394" s="138">
        <v>0.45937</v>
      </c>
      <c r="R394" s="138">
        <f>Q394*H394</f>
        <v>0.91874</v>
      </c>
      <c r="S394" s="138">
        <v>0</v>
      </c>
      <c r="T394" s="139">
        <f>S394*H394</f>
        <v>0</v>
      </c>
      <c r="AR394" s="140" t="s">
        <v>124</v>
      </c>
      <c r="AT394" s="140" t="s">
        <v>194</v>
      </c>
      <c r="AU394" s="140" t="s">
        <v>86</v>
      </c>
      <c r="AY394" s="18" t="s">
        <v>192</v>
      </c>
      <c r="BE394" s="141">
        <f>IF(N394="základní",J394,0)</f>
        <v>0</v>
      </c>
      <c r="BF394" s="141">
        <f>IF(N394="snížená",J394,0)</f>
        <v>0</v>
      </c>
      <c r="BG394" s="141">
        <f>IF(N394="zákl. přenesená",J394,0)</f>
        <v>0</v>
      </c>
      <c r="BH394" s="141">
        <f>IF(N394="sníž. přenesená",J394,0)</f>
        <v>0</v>
      </c>
      <c r="BI394" s="141">
        <f>IF(N394="nulová",J394,0)</f>
        <v>0</v>
      </c>
      <c r="BJ394" s="18" t="s">
        <v>84</v>
      </c>
      <c r="BK394" s="141">
        <f>ROUND(I394*H394,2)</f>
        <v>0</v>
      </c>
      <c r="BL394" s="18" t="s">
        <v>124</v>
      </c>
      <c r="BM394" s="140" t="s">
        <v>828</v>
      </c>
    </row>
    <row r="395" spans="2:47" s="1" customFormat="1" ht="12">
      <c r="B395" s="33"/>
      <c r="D395" s="142" t="s">
        <v>199</v>
      </c>
      <c r="F395" s="143" t="s">
        <v>597</v>
      </c>
      <c r="I395" s="144"/>
      <c r="L395" s="33"/>
      <c r="M395" s="145"/>
      <c r="T395" s="54"/>
      <c r="AT395" s="18" t="s">
        <v>199</v>
      </c>
      <c r="AU395" s="18" t="s">
        <v>86</v>
      </c>
    </row>
    <row r="396" spans="2:47" s="1" customFormat="1" ht="12">
      <c r="B396" s="33"/>
      <c r="D396" s="146" t="s">
        <v>201</v>
      </c>
      <c r="F396" s="147" t="s">
        <v>598</v>
      </c>
      <c r="I396" s="144"/>
      <c r="L396" s="33"/>
      <c r="M396" s="145"/>
      <c r="T396" s="54"/>
      <c r="AT396" s="18" t="s">
        <v>201</v>
      </c>
      <c r="AU396" s="18" t="s">
        <v>86</v>
      </c>
    </row>
    <row r="397" spans="2:65" s="1" customFormat="1" ht="16.5" customHeight="1">
      <c r="B397" s="33"/>
      <c r="C397" s="129" t="s">
        <v>605</v>
      </c>
      <c r="D397" s="129" t="s">
        <v>194</v>
      </c>
      <c r="E397" s="130" t="s">
        <v>600</v>
      </c>
      <c r="F397" s="131" t="s">
        <v>601</v>
      </c>
      <c r="G397" s="132" t="s">
        <v>149</v>
      </c>
      <c r="H397" s="133">
        <v>26.1</v>
      </c>
      <c r="I397" s="134"/>
      <c r="J397" s="135">
        <f>ROUND(I397*H397,2)</f>
        <v>0</v>
      </c>
      <c r="K397" s="131" t="s">
        <v>197</v>
      </c>
      <c r="L397" s="33"/>
      <c r="M397" s="136" t="s">
        <v>19</v>
      </c>
      <c r="N397" s="137" t="s">
        <v>47</v>
      </c>
      <c r="P397" s="138">
        <f>O397*H397</f>
        <v>0</v>
      </c>
      <c r="Q397" s="138">
        <v>0</v>
      </c>
      <c r="R397" s="138">
        <f>Q397*H397</f>
        <v>0</v>
      </c>
      <c r="S397" s="138">
        <v>0</v>
      </c>
      <c r="T397" s="139">
        <f>S397*H397</f>
        <v>0</v>
      </c>
      <c r="AR397" s="140" t="s">
        <v>124</v>
      </c>
      <c r="AT397" s="140" t="s">
        <v>194</v>
      </c>
      <c r="AU397" s="140" t="s">
        <v>86</v>
      </c>
      <c r="AY397" s="18" t="s">
        <v>192</v>
      </c>
      <c r="BE397" s="141">
        <f>IF(N397="základní",J397,0)</f>
        <v>0</v>
      </c>
      <c r="BF397" s="141">
        <f>IF(N397="snížená",J397,0)</f>
        <v>0</v>
      </c>
      <c r="BG397" s="141">
        <f>IF(N397="zákl. přenesená",J397,0)</f>
        <v>0</v>
      </c>
      <c r="BH397" s="141">
        <f>IF(N397="sníž. přenesená",J397,0)</f>
        <v>0</v>
      </c>
      <c r="BI397" s="141">
        <f>IF(N397="nulová",J397,0)</f>
        <v>0</v>
      </c>
      <c r="BJ397" s="18" t="s">
        <v>84</v>
      </c>
      <c r="BK397" s="141">
        <f>ROUND(I397*H397,2)</f>
        <v>0</v>
      </c>
      <c r="BL397" s="18" t="s">
        <v>124</v>
      </c>
      <c r="BM397" s="140" t="s">
        <v>829</v>
      </c>
    </row>
    <row r="398" spans="2:47" s="1" customFormat="1" ht="12">
      <c r="B398" s="33"/>
      <c r="D398" s="142" t="s">
        <v>199</v>
      </c>
      <c r="F398" s="143" t="s">
        <v>603</v>
      </c>
      <c r="I398" s="144"/>
      <c r="L398" s="33"/>
      <c r="M398" s="145"/>
      <c r="T398" s="54"/>
      <c r="AT398" s="18" t="s">
        <v>199</v>
      </c>
      <c r="AU398" s="18" t="s">
        <v>86</v>
      </c>
    </row>
    <row r="399" spans="2:47" s="1" customFormat="1" ht="12">
      <c r="B399" s="33"/>
      <c r="D399" s="146" t="s">
        <v>201</v>
      </c>
      <c r="F399" s="147" t="s">
        <v>604</v>
      </c>
      <c r="I399" s="144"/>
      <c r="L399" s="33"/>
      <c r="M399" s="145"/>
      <c r="T399" s="54"/>
      <c r="AT399" s="18" t="s">
        <v>201</v>
      </c>
      <c r="AU399" s="18" t="s">
        <v>86</v>
      </c>
    </row>
    <row r="400" spans="2:51" s="12" customFormat="1" ht="12">
      <c r="B400" s="148"/>
      <c r="D400" s="142" t="s">
        <v>203</v>
      </c>
      <c r="E400" s="149" t="s">
        <v>19</v>
      </c>
      <c r="F400" s="150" t="s">
        <v>147</v>
      </c>
      <c r="H400" s="151">
        <v>17.9</v>
      </c>
      <c r="I400" s="152"/>
      <c r="L400" s="148"/>
      <c r="M400" s="153"/>
      <c r="T400" s="154"/>
      <c r="AT400" s="149" t="s">
        <v>203</v>
      </c>
      <c r="AU400" s="149" t="s">
        <v>86</v>
      </c>
      <c r="AV400" s="12" t="s">
        <v>86</v>
      </c>
      <c r="AW400" s="12" t="s">
        <v>37</v>
      </c>
      <c r="AX400" s="12" t="s">
        <v>76</v>
      </c>
      <c r="AY400" s="149" t="s">
        <v>192</v>
      </c>
    </row>
    <row r="401" spans="2:51" s="12" customFormat="1" ht="12">
      <c r="B401" s="148"/>
      <c r="D401" s="142" t="s">
        <v>203</v>
      </c>
      <c r="E401" s="149" t="s">
        <v>19</v>
      </c>
      <c r="F401" s="150" t="s">
        <v>151</v>
      </c>
      <c r="H401" s="151">
        <v>8.2</v>
      </c>
      <c r="I401" s="152"/>
      <c r="L401" s="148"/>
      <c r="M401" s="153"/>
      <c r="T401" s="154"/>
      <c r="AT401" s="149" t="s">
        <v>203</v>
      </c>
      <c r="AU401" s="149" t="s">
        <v>86</v>
      </c>
      <c r="AV401" s="12" t="s">
        <v>86</v>
      </c>
      <c r="AW401" s="12" t="s">
        <v>37</v>
      </c>
      <c r="AX401" s="12" t="s">
        <v>76</v>
      </c>
      <c r="AY401" s="149" t="s">
        <v>192</v>
      </c>
    </row>
    <row r="402" spans="2:51" s="13" customFormat="1" ht="12">
      <c r="B402" s="155"/>
      <c r="D402" s="142" t="s">
        <v>203</v>
      </c>
      <c r="E402" s="156" t="s">
        <v>19</v>
      </c>
      <c r="F402" s="157" t="s">
        <v>206</v>
      </c>
      <c r="H402" s="158">
        <v>26.1</v>
      </c>
      <c r="I402" s="159"/>
      <c r="L402" s="155"/>
      <c r="M402" s="160"/>
      <c r="T402" s="161"/>
      <c r="AT402" s="156" t="s">
        <v>203</v>
      </c>
      <c r="AU402" s="156" t="s">
        <v>86</v>
      </c>
      <c r="AV402" s="13" t="s">
        <v>124</v>
      </c>
      <c r="AW402" s="13" t="s">
        <v>37</v>
      </c>
      <c r="AX402" s="13" t="s">
        <v>84</v>
      </c>
      <c r="AY402" s="156" t="s">
        <v>192</v>
      </c>
    </row>
    <row r="403" spans="2:65" s="1" customFormat="1" ht="16.5" customHeight="1">
      <c r="B403" s="33"/>
      <c r="C403" s="129" t="s">
        <v>612</v>
      </c>
      <c r="D403" s="129" t="s">
        <v>194</v>
      </c>
      <c r="E403" s="130" t="s">
        <v>830</v>
      </c>
      <c r="F403" s="131" t="s">
        <v>831</v>
      </c>
      <c r="G403" s="132" t="s">
        <v>146</v>
      </c>
      <c r="H403" s="133">
        <v>1</v>
      </c>
      <c r="I403" s="134"/>
      <c r="J403" s="135">
        <f>ROUND(I403*H403,2)</f>
        <v>0</v>
      </c>
      <c r="K403" s="131" t="s">
        <v>197</v>
      </c>
      <c r="L403" s="33"/>
      <c r="M403" s="136" t="s">
        <v>19</v>
      </c>
      <c r="N403" s="137" t="s">
        <v>47</v>
      </c>
      <c r="P403" s="138">
        <f>O403*H403</f>
        <v>0</v>
      </c>
      <c r="Q403" s="138">
        <v>0.03573</v>
      </c>
      <c r="R403" s="138">
        <f>Q403*H403</f>
        <v>0.03573</v>
      </c>
      <c r="S403" s="138">
        <v>0</v>
      </c>
      <c r="T403" s="139">
        <f>S403*H403</f>
        <v>0</v>
      </c>
      <c r="AR403" s="140" t="s">
        <v>124</v>
      </c>
      <c r="AT403" s="140" t="s">
        <v>194</v>
      </c>
      <c r="AU403" s="140" t="s">
        <v>86</v>
      </c>
      <c r="AY403" s="18" t="s">
        <v>192</v>
      </c>
      <c r="BE403" s="141">
        <f>IF(N403="základní",J403,0)</f>
        <v>0</v>
      </c>
      <c r="BF403" s="141">
        <f>IF(N403="snížená",J403,0)</f>
        <v>0</v>
      </c>
      <c r="BG403" s="141">
        <f>IF(N403="zákl. přenesená",J403,0)</f>
        <v>0</v>
      </c>
      <c r="BH403" s="141">
        <f>IF(N403="sníž. přenesená",J403,0)</f>
        <v>0</v>
      </c>
      <c r="BI403" s="141">
        <f>IF(N403="nulová",J403,0)</f>
        <v>0</v>
      </c>
      <c r="BJ403" s="18" t="s">
        <v>84</v>
      </c>
      <c r="BK403" s="141">
        <f>ROUND(I403*H403,2)</f>
        <v>0</v>
      </c>
      <c r="BL403" s="18" t="s">
        <v>124</v>
      </c>
      <c r="BM403" s="140" t="s">
        <v>832</v>
      </c>
    </row>
    <row r="404" spans="2:47" s="1" customFormat="1" ht="12">
      <c r="B404" s="33"/>
      <c r="D404" s="142" t="s">
        <v>199</v>
      </c>
      <c r="F404" s="143" t="s">
        <v>833</v>
      </c>
      <c r="I404" s="144"/>
      <c r="L404" s="33"/>
      <c r="M404" s="145"/>
      <c r="T404" s="54"/>
      <c r="AT404" s="18" t="s">
        <v>199</v>
      </c>
      <c r="AU404" s="18" t="s">
        <v>86</v>
      </c>
    </row>
    <row r="405" spans="2:47" s="1" customFormat="1" ht="12">
      <c r="B405" s="33"/>
      <c r="D405" s="146" t="s">
        <v>201</v>
      </c>
      <c r="F405" s="147" t="s">
        <v>834</v>
      </c>
      <c r="I405" s="144"/>
      <c r="L405" s="33"/>
      <c r="M405" s="145"/>
      <c r="T405" s="54"/>
      <c r="AT405" s="18" t="s">
        <v>201</v>
      </c>
      <c r="AU405" s="18" t="s">
        <v>86</v>
      </c>
    </row>
    <row r="406" spans="2:51" s="14" customFormat="1" ht="12">
      <c r="B406" s="162"/>
      <c r="D406" s="142" t="s">
        <v>203</v>
      </c>
      <c r="E406" s="163" t="s">
        <v>19</v>
      </c>
      <c r="F406" s="164" t="s">
        <v>789</v>
      </c>
      <c r="H406" s="163" t="s">
        <v>19</v>
      </c>
      <c r="I406" s="165"/>
      <c r="L406" s="162"/>
      <c r="M406" s="166"/>
      <c r="T406" s="167"/>
      <c r="AT406" s="163" t="s">
        <v>203</v>
      </c>
      <c r="AU406" s="163" t="s">
        <v>86</v>
      </c>
      <c r="AV406" s="14" t="s">
        <v>84</v>
      </c>
      <c r="AW406" s="14" t="s">
        <v>37</v>
      </c>
      <c r="AX406" s="14" t="s">
        <v>76</v>
      </c>
      <c r="AY406" s="163" t="s">
        <v>192</v>
      </c>
    </row>
    <row r="407" spans="2:51" s="12" customFormat="1" ht="12">
      <c r="B407" s="148"/>
      <c r="D407" s="142" t="s">
        <v>203</v>
      </c>
      <c r="E407" s="149" t="s">
        <v>19</v>
      </c>
      <c r="F407" s="150" t="s">
        <v>835</v>
      </c>
      <c r="H407" s="151">
        <v>1</v>
      </c>
      <c r="I407" s="152"/>
      <c r="L407" s="148"/>
      <c r="M407" s="153"/>
      <c r="T407" s="154"/>
      <c r="AT407" s="149" t="s">
        <v>203</v>
      </c>
      <c r="AU407" s="149" t="s">
        <v>86</v>
      </c>
      <c r="AV407" s="12" t="s">
        <v>86</v>
      </c>
      <c r="AW407" s="12" t="s">
        <v>37</v>
      </c>
      <c r="AX407" s="12" t="s">
        <v>84</v>
      </c>
      <c r="AY407" s="149" t="s">
        <v>192</v>
      </c>
    </row>
    <row r="408" spans="2:65" s="1" customFormat="1" ht="21.75" customHeight="1">
      <c r="B408" s="33"/>
      <c r="C408" s="129" t="s">
        <v>618</v>
      </c>
      <c r="D408" s="129" t="s">
        <v>194</v>
      </c>
      <c r="E408" s="130" t="s">
        <v>606</v>
      </c>
      <c r="F408" s="131" t="s">
        <v>607</v>
      </c>
      <c r="G408" s="132" t="s">
        <v>146</v>
      </c>
      <c r="H408" s="133">
        <v>1</v>
      </c>
      <c r="I408" s="134"/>
      <c r="J408" s="135">
        <f>ROUND(I408*H408,2)</f>
        <v>0</v>
      </c>
      <c r="K408" s="131" t="s">
        <v>197</v>
      </c>
      <c r="L408" s="33"/>
      <c r="M408" s="136" t="s">
        <v>19</v>
      </c>
      <c r="N408" s="137" t="s">
        <v>47</v>
      </c>
      <c r="P408" s="138">
        <f>O408*H408</f>
        <v>0</v>
      </c>
      <c r="Q408" s="138">
        <v>2.11587</v>
      </c>
      <c r="R408" s="138">
        <f>Q408*H408</f>
        <v>2.11587</v>
      </c>
      <c r="S408" s="138">
        <v>0</v>
      </c>
      <c r="T408" s="139">
        <f>S408*H408</f>
        <v>0</v>
      </c>
      <c r="AR408" s="140" t="s">
        <v>124</v>
      </c>
      <c r="AT408" s="140" t="s">
        <v>194</v>
      </c>
      <c r="AU408" s="140" t="s">
        <v>86</v>
      </c>
      <c r="AY408" s="18" t="s">
        <v>192</v>
      </c>
      <c r="BE408" s="141">
        <f>IF(N408="základní",J408,0)</f>
        <v>0</v>
      </c>
      <c r="BF408" s="141">
        <f>IF(N408="snížená",J408,0)</f>
        <v>0</v>
      </c>
      <c r="BG408" s="141">
        <f>IF(N408="zákl. přenesená",J408,0)</f>
        <v>0</v>
      </c>
      <c r="BH408" s="141">
        <f>IF(N408="sníž. přenesená",J408,0)</f>
        <v>0</v>
      </c>
      <c r="BI408" s="141">
        <f>IF(N408="nulová",J408,0)</f>
        <v>0</v>
      </c>
      <c r="BJ408" s="18" t="s">
        <v>84</v>
      </c>
      <c r="BK408" s="141">
        <f>ROUND(I408*H408,2)</f>
        <v>0</v>
      </c>
      <c r="BL408" s="18" t="s">
        <v>124</v>
      </c>
      <c r="BM408" s="140" t="s">
        <v>836</v>
      </c>
    </row>
    <row r="409" spans="2:47" s="1" customFormat="1" ht="19.5">
      <c r="B409" s="33"/>
      <c r="D409" s="142" t="s">
        <v>199</v>
      </c>
      <c r="F409" s="143" t="s">
        <v>609</v>
      </c>
      <c r="I409" s="144"/>
      <c r="L409" s="33"/>
      <c r="M409" s="145"/>
      <c r="T409" s="54"/>
      <c r="AT409" s="18" t="s">
        <v>199</v>
      </c>
      <c r="AU409" s="18" t="s">
        <v>86</v>
      </c>
    </row>
    <row r="410" spans="2:47" s="1" customFormat="1" ht="12">
      <c r="B410" s="33"/>
      <c r="D410" s="146" t="s">
        <v>201</v>
      </c>
      <c r="F410" s="147" t="s">
        <v>610</v>
      </c>
      <c r="I410" s="144"/>
      <c r="L410" s="33"/>
      <c r="M410" s="145"/>
      <c r="T410" s="54"/>
      <c r="AT410" s="18" t="s">
        <v>201</v>
      </c>
      <c r="AU410" s="18" t="s">
        <v>86</v>
      </c>
    </row>
    <row r="411" spans="2:51" s="14" customFormat="1" ht="12">
      <c r="B411" s="162"/>
      <c r="D411" s="142" t="s">
        <v>203</v>
      </c>
      <c r="E411" s="163" t="s">
        <v>19</v>
      </c>
      <c r="F411" s="164" t="s">
        <v>789</v>
      </c>
      <c r="H411" s="163" t="s">
        <v>19</v>
      </c>
      <c r="I411" s="165"/>
      <c r="L411" s="162"/>
      <c r="M411" s="166"/>
      <c r="T411" s="167"/>
      <c r="AT411" s="163" t="s">
        <v>203</v>
      </c>
      <c r="AU411" s="163" t="s">
        <v>86</v>
      </c>
      <c r="AV411" s="14" t="s">
        <v>84</v>
      </c>
      <c r="AW411" s="14" t="s">
        <v>37</v>
      </c>
      <c r="AX411" s="14" t="s">
        <v>76</v>
      </c>
      <c r="AY411" s="163" t="s">
        <v>192</v>
      </c>
    </row>
    <row r="412" spans="2:51" s="12" customFormat="1" ht="12">
      <c r="B412" s="148"/>
      <c r="D412" s="142" t="s">
        <v>203</v>
      </c>
      <c r="E412" s="149" t="s">
        <v>19</v>
      </c>
      <c r="F412" s="150" t="s">
        <v>835</v>
      </c>
      <c r="H412" s="151">
        <v>1</v>
      </c>
      <c r="I412" s="152"/>
      <c r="L412" s="148"/>
      <c r="M412" s="153"/>
      <c r="T412" s="154"/>
      <c r="AT412" s="149" t="s">
        <v>203</v>
      </c>
      <c r="AU412" s="149" t="s">
        <v>86</v>
      </c>
      <c r="AV412" s="12" t="s">
        <v>86</v>
      </c>
      <c r="AW412" s="12" t="s">
        <v>37</v>
      </c>
      <c r="AX412" s="12" t="s">
        <v>84</v>
      </c>
      <c r="AY412" s="149" t="s">
        <v>192</v>
      </c>
    </row>
    <row r="413" spans="2:65" s="1" customFormat="1" ht="16.5" customHeight="1">
      <c r="B413" s="33"/>
      <c r="C413" s="168" t="s">
        <v>622</v>
      </c>
      <c r="D413" s="168" t="s">
        <v>291</v>
      </c>
      <c r="E413" s="169" t="s">
        <v>613</v>
      </c>
      <c r="F413" s="170" t="s">
        <v>614</v>
      </c>
      <c r="G413" s="171" t="s">
        <v>146</v>
      </c>
      <c r="H413" s="172">
        <v>1</v>
      </c>
      <c r="I413" s="173"/>
      <c r="J413" s="174">
        <f>ROUND(I413*H413,2)</f>
        <v>0</v>
      </c>
      <c r="K413" s="170" t="s">
        <v>19</v>
      </c>
      <c r="L413" s="175"/>
      <c r="M413" s="176" t="s">
        <v>19</v>
      </c>
      <c r="N413" s="177" t="s">
        <v>47</v>
      </c>
      <c r="P413" s="138">
        <f>O413*H413</f>
        <v>0</v>
      </c>
      <c r="Q413" s="138">
        <v>2.59</v>
      </c>
      <c r="R413" s="138">
        <f>Q413*H413</f>
        <v>2.59</v>
      </c>
      <c r="S413" s="138">
        <v>0</v>
      </c>
      <c r="T413" s="139">
        <f>S413*H413</f>
        <v>0</v>
      </c>
      <c r="AR413" s="140" t="s">
        <v>248</v>
      </c>
      <c r="AT413" s="140" t="s">
        <v>291</v>
      </c>
      <c r="AU413" s="140" t="s">
        <v>86</v>
      </c>
      <c r="AY413" s="18" t="s">
        <v>192</v>
      </c>
      <c r="BE413" s="141">
        <f>IF(N413="základní",J413,0)</f>
        <v>0</v>
      </c>
      <c r="BF413" s="141">
        <f>IF(N413="snížená",J413,0)</f>
        <v>0</v>
      </c>
      <c r="BG413" s="141">
        <f>IF(N413="zákl. přenesená",J413,0)</f>
        <v>0</v>
      </c>
      <c r="BH413" s="141">
        <f>IF(N413="sníž. přenesená",J413,0)</f>
        <v>0</v>
      </c>
      <c r="BI413" s="141">
        <f>IF(N413="nulová",J413,0)</f>
        <v>0</v>
      </c>
      <c r="BJ413" s="18" t="s">
        <v>84</v>
      </c>
      <c r="BK413" s="141">
        <f>ROUND(I413*H413,2)</f>
        <v>0</v>
      </c>
      <c r="BL413" s="18" t="s">
        <v>124</v>
      </c>
      <c r="BM413" s="140" t="s">
        <v>837</v>
      </c>
    </row>
    <row r="414" spans="2:47" s="1" customFormat="1" ht="12">
      <c r="B414" s="33"/>
      <c r="D414" s="142" t="s">
        <v>199</v>
      </c>
      <c r="F414" s="143" t="s">
        <v>614</v>
      </c>
      <c r="I414" s="144"/>
      <c r="L414" s="33"/>
      <c r="M414" s="145"/>
      <c r="T414" s="54"/>
      <c r="AT414" s="18" t="s">
        <v>199</v>
      </c>
      <c r="AU414" s="18" t="s">
        <v>86</v>
      </c>
    </row>
    <row r="415" spans="2:47" s="1" customFormat="1" ht="29.25">
      <c r="B415" s="33"/>
      <c r="D415" s="142" t="s">
        <v>295</v>
      </c>
      <c r="F415" s="178" t="s">
        <v>616</v>
      </c>
      <c r="I415" s="144"/>
      <c r="L415" s="33"/>
      <c r="M415" s="145"/>
      <c r="T415" s="54"/>
      <c r="AT415" s="18" t="s">
        <v>295</v>
      </c>
      <c r="AU415" s="18" t="s">
        <v>86</v>
      </c>
    </row>
    <row r="416" spans="2:51" s="12" customFormat="1" ht="12">
      <c r="B416" s="148"/>
      <c r="D416" s="142" t="s">
        <v>203</v>
      </c>
      <c r="E416" s="149" t="s">
        <v>19</v>
      </c>
      <c r="F416" s="150" t="s">
        <v>617</v>
      </c>
      <c r="H416" s="151">
        <v>1</v>
      </c>
      <c r="I416" s="152"/>
      <c r="L416" s="148"/>
      <c r="M416" s="153"/>
      <c r="T416" s="154"/>
      <c r="AT416" s="149" t="s">
        <v>203</v>
      </c>
      <c r="AU416" s="149" t="s">
        <v>86</v>
      </c>
      <c r="AV416" s="12" t="s">
        <v>86</v>
      </c>
      <c r="AW416" s="12" t="s">
        <v>37</v>
      </c>
      <c r="AX416" s="12" t="s">
        <v>84</v>
      </c>
      <c r="AY416" s="149" t="s">
        <v>192</v>
      </c>
    </row>
    <row r="417" spans="2:65" s="1" customFormat="1" ht="16.5" customHeight="1">
      <c r="B417" s="33"/>
      <c r="C417" s="168" t="s">
        <v>629</v>
      </c>
      <c r="D417" s="168" t="s">
        <v>291</v>
      </c>
      <c r="E417" s="169" t="s">
        <v>619</v>
      </c>
      <c r="F417" s="170" t="s">
        <v>620</v>
      </c>
      <c r="G417" s="171" t="s">
        <v>146</v>
      </c>
      <c r="H417" s="172">
        <v>1</v>
      </c>
      <c r="I417" s="173"/>
      <c r="J417" s="174">
        <f>ROUND(I417*H417,2)</f>
        <v>0</v>
      </c>
      <c r="K417" s="170" t="s">
        <v>197</v>
      </c>
      <c r="L417" s="175"/>
      <c r="M417" s="176" t="s">
        <v>19</v>
      </c>
      <c r="N417" s="177" t="s">
        <v>47</v>
      </c>
      <c r="P417" s="138">
        <f>O417*H417</f>
        <v>0</v>
      </c>
      <c r="Q417" s="138">
        <v>0.521</v>
      </c>
      <c r="R417" s="138">
        <f>Q417*H417</f>
        <v>0.521</v>
      </c>
      <c r="S417" s="138">
        <v>0</v>
      </c>
      <c r="T417" s="139">
        <f>S417*H417</f>
        <v>0</v>
      </c>
      <c r="AR417" s="140" t="s">
        <v>248</v>
      </c>
      <c r="AT417" s="140" t="s">
        <v>291</v>
      </c>
      <c r="AU417" s="140" t="s">
        <v>86</v>
      </c>
      <c r="AY417" s="18" t="s">
        <v>192</v>
      </c>
      <c r="BE417" s="141">
        <f>IF(N417="základní",J417,0)</f>
        <v>0</v>
      </c>
      <c r="BF417" s="141">
        <f>IF(N417="snížená",J417,0)</f>
        <v>0</v>
      </c>
      <c r="BG417" s="141">
        <f>IF(N417="zákl. přenesená",J417,0)</f>
        <v>0</v>
      </c>
      <c r="BH417" s="141">
        <f>IF(N417="sníž. přenesená",J417,0)</f>
        <v>0</v>
      </c>
      <c r="BI417" s="141">
        <f>IF(N417="nulová",J417,0)</f>
        <v>0</v>
      </c>
      <c r="BJ417" s="18" t="s">
        <v>84</v>
      </c>
      <c r="BK417" s="141">
        <f>ROUND(I417*H417,2)</f>
        <v>0</v>
      </c>
      <c r="BL417" s="18" t="s">
        <v>124</v>
      </c>
      <c r="BM417" s="140" t="s">
        <v>838</v>
      </c>
    </row>
    <row r="418" spans="2:47" s="1" customFormat="1" ht="12">
      <c r="B418" s="33"/>
      <c r="D418" s="142" t="s">
        <v>199</v>
      </c>
      <c r="F418" s="143" t="s">
        <v>620</v>
      </c>
      <c r="I418" s="144"/>
      <c r="L418" s="33"/>
      <c r="M418" s="145"/>
      <c r="T418" s="54"/>
      <c r="AT418" s="18" t="s">
        <v>199</v>
      </c>
      <c r="AU418" s="18" t="s">
        <v>86</v>
      </c>
    </row>
    <row r="419" spans="2:51" s="12" customFormat="1" ht="12">
      <c r="B419" s="148"/>
      <c r="D419" s="142" t="s">
        <v>203</v>
      </c>
      <c r="E419" s="149" t="s">
        <v>19</v>
      </c>
      <c r="F419" s="150" t="s">
        <v>617</v>
      </c>
      <c r="H419" s="151">
        <v>1</v>
      </c>
      <c r="I419" s="152"/>
      <c r="L419" s="148"/>
      <c r="M419" s="153"/>
      <c r="T419" s="154"/>
      <c r="AT419" s="149" t="s">
        <v>203</v>
      </c>
      <c r="AU419" s="149" t="s">
        <v>86</v>
      </c>
      <c r="AV419" s="12" t="s">
        <v>86</v>
      </c>
      <c r="AW419" s="12" t="s">
        <v>37</v>
      </c>
      <c r="AX419" s="12" t="s">
        <v>84</v>
      </c>
      <c r="AY419" s="149" t="s">
        <v>192</v>
      </c>
    </row>
    <row r="420" spans="2:65" s="1" customFormat="1" ht="16.5" customHeight="1">
      <c r="B420" s="33"/>
      <c r="C420" s="168" t="s">
        <v>636</v>
      </c>
      <c r="D420" s="168" t="s">
        <v>291</v>
      </c>
      <c r="E420" s="169" t="s">
        <v>839</v>
      </c>
      <c r="F420" s="170" t="s">
        <v>840</v>
      </c>
      <c r="G420" s="171" t="s">
        <v>146</v>
      </c>
      <c r="H420" s="172">
        <v>1</v>
      </c>
      <c r="I420" s="173"/>
      <c r="J420" s="174">
        <f>ROUND(I420*H420,2)</f>
        <v>0</v>
      </c>
      <c r="K420" s="170" t="s">
        <v>197</v>
      </c>
      <c r="L420" s="175"/>
      <c r="M420" s="176" t="s">
        <v>19</v>
      </c>
      <c r="N420" s="177" t="s">
        <v>47</v>
      </c>
      <c r="P420" s="138">
        <f>O420*H420</f>
        <v>0</v>
      </c>
      <c r="Q420" s="138">
        <v>0.002</v>
      </c>
      <c r="R420" s="138">
        <f>Q420*H420</f>
        <v>0.002</v>
      </c>
      <c r="S420" s="138">
        <v>0</v>
      </c>
      <c r="T420" s="139">
        <f>S420*H420</f>
        <v>0</v>
      </c>
      <c r="AR420" s="140" t="s">
        <v>248</v>
      </c>
      <c r="AT420" s="140" t="s">
        <v>291</v>
      </c>
      <c r="AU420" s="140" t="s">
        <v>86</v>
      </c>
      <c r="AY420" s="18" t="s">
        <v>192</v>
      </c>
      <c r="BE420" s="141">
        <f>IF(N420="základní",J420,0)</f>
        <v>0</v>
      </c>
      <c r="BF420" s="141">
        <f>IF(N420="snížená",J420,0)</f>
        <v>0</v>
      </c>
      <c r="BG420" s="141">
        <f>IF(N420="zákl. přenesená",J420,0)</f>
        <v>0</v>
      </c>
      <c r="BH420" s="141">
        <f>IF(N420="sníž. přenesená",J420,0)</f>
        <v>0</v>
      </c>
      <c r="BI420" s="141">
        <f>IF(N420="nulová",J420,0)</f>
        <v>0</v>
      </c>
      <c r="BJ420" s="18" t="s">
        <v>84</v>
      </c>
      <c r="BK420" s="141">
        <f>ROUND(I420*H420,2)</f>
        <v>0</v>
      </c>
      <c r="BL420" s="18" t="s">
        <v>124</v>
      </c>
      <c r="BM420" s="140" t="s">
        <v>841</v>
      </c>
    </row>
    <row r="421" spans="2:47" s="1" customFormat="1" ht="12">
      <c r="B421" s="33"/>
      <c r="D421" s="142" t="s">
        <v>199</v>
      </c>
      <c r="F421" s="143" t="s">
        <v>840</v>
      </c>
      <c r="I421" s="144"/>
      <c r="L421" s="33"/>
      <c r="M421" s="145"/>
      <c r="T421" s="54"/>
      <c r="AT421" s="18" t="s">
        <v>199</v>
      </c>
      <c r="AU421" s="18" t="s">
        <v>86</v>
      </c>
    </row>
    <row r="422" spans="2:51" s="12" customFormat="1" ht="12">
      <c r="B422" s="148"/>
      <c r="D422" s="142" t="s">
        <v>203</v>
      </c>
      <c r="E422" s="149" t="s">
        <v>19</v>
      </c>
      <c r="F422" s="150" t="s">
        <v>842</v>
      </c>
      <c r="H422" s="151">
        <v>1</v>
      </c>
      <c r="I422" s="152"/>
      <c r="L422" s="148"/>
      <c r="M422" s="153"/>
      <c r="T422" s="154"/>
      <c r="AT422" s="149" t="s">
        <v>203</v>
      </c>
      <c r="AU422" s="149" t="s">
        <v>86</v>
      </c>
      <c r="AV422" s="12" t="s">
        <v>86</v>
      </c>
      <c r="AW422" s="12" t="s">
        <v>37</v>
      </c>
      <c r="AX422" s="12" t="s">
        <v>84</v>
      </c>
      <c r="AY422" s="149" t="s">
        <v>192</v>
      </c>
    </row>
    <row r="423" spans="2:65" s="1" customFormat="1" ht="16.5" customHeight="1">
      <c r="B423" s="33"/>
      <c r="C423" s="129" t="s">
        <v>642</v>
      </c>
      <c r="D423" s="129" t="s">
        <v>194</v>
      </c>
      <c r="E423" s="130" t="s">
        <v>623</v>
      </c>
      <c r="F423" s="131" t="s">
        <v>624</v>
      </c>
      <c r="G423" s="132" t="s">
        <v>146</v>
      </c>
      <c r="H423" s="133">
        <v>1</v>
      </c>
      <c r="I423" s="134"/>
      <c r="J423" s="135">
        <f>ROUND(I423*H423,2)</f>
        <v>0</v>
      </c>
      <c r="K423" s="131" t="s">
        <v>197</v>
      </c>
      <c r="L423" s="33"/>
      <c r="M423" s="136" t="s">
        <v>19</v>
      </c>
      <c r="N423" s="137" t="s">
        <v>47</v>
      </c>
      <c r="P423" s="138">
        <f>O423*H423</f>
        <v>0</v>
      </c>
      <c r="Q423" s="138">
        <v>0.10833</v>
      </c>
      <c r="R423" s="138">
        <f>Q423*H423</f>
        <v>0.10833</v>
      </c>
      <c r="S423" s="138">
        <v>0</v>
      </c>
      <c r="T423" s="139">
        <f>S423*H423</f>
        <v>0</v>
      </c>
      <c r="AR423" s="140" t="s">
        <v>124</v>
      </c>
      <c r="AT423" s="140" t="s">
        <v>194</v>
      </c>
      <c r="AU423" s="140" t="s">
        <v>86</v>
      </c>
      <c r="AY423" s="18" t="s">
        <v>192</v>
      </c>
      <c r="BE423" s="141">
        <f>IF(N423="základní",J423,0)</f>
        <v>0</v>
      </c>
      <c r="BF423" s="141">
        <f>IF(N423="snížená",J423,0)</f>
        <v>0</v>
      </c>
      <c r="BG423" s="141">
        <f>IF(N423="zákl. přenesená",J423,0)</f>
        <v>0</v>
      </c>
      <c r="BH423" s="141">
        <f>IF(N423="sníž. přenesená",J423,0)</f>
        <v>0</v>
      </c>
      <c r="BI423" s="141">
        <f>IF(N423="nulová",J423,0)</f>
        <v>0</v>
      </c>
      <c r="BJ423" s="18" t="s">
        <v>84</v>
      </c>
      <c r="BK423" s="141">
        <f>ROUND(I423*H423,2)</f>
        <v>0</v>
      </c>
      <c r="BL423" s="18" t="s">
        <v>124</v>
      </c>
      <c r="BM423" s="140" t="s">
        <v>843</v>
      </c>
    </row>
    <row r="424" spans="2:47" s="1" customFormat="1" ht="19.5">
      <c r="B424" s="33"/>
      <c r="D424" s="142" t="s">
        <v>199</v>
      </c>
      <c r="F424" s="143" t="s">
        <v>626</v>
      </c>
      <c r="I424" s="144"/>
      <c r="L424" s="33"/>
      <c r="M424" s="145"/>
      <c r="T424" s="54"/>
      <c r="AT424" s="18" t="s">
        <v>199</v>
      </c>
      <c r="AU424" s="18" t="s">
        <v>86</v>
      </c>
    </row>
    <row r="425" spans="2:47" s="1" customFormat="1" ht="12">
      <c r="B425" s="33"/>
      <c r="D425" s="146" t="s">
        <v>201</v>
      </c>
      <c r="F425" s="147" t="s">
        <v>627</v>
      </c>
      <c r="I425" s="144"/>
      <c r="L425" s="33"/>
      <c r="M425" s="145"/>
      <c r="T425" s="54"/>
      <c r="AT425" s="18" t="s">
        <v>201</v>
      </c>
      <c r="AU425" s="18" t="s">
        <v>86</v>
      </c>
    </row>
    <row r="426" spans="2:51" s="12" customFormat="1" ht="12">
      <c r="B426" s="148"/>
      <c r="D426" s="142" t="s">
        <v>203</v>
      </c>
      <c r="E426" s="149" t="s">
        <v>19</v>
      </c>
      <c r="F426" s="150" t="s">
        <v>844</v>
      </c>
      <c r="H426" s="151">
        <v>1</v>
      </c>
      <c r="I426" s="152"/>
      <c r="L426" s="148"/>
      <c r="M426" s="153"/>
      <c r="T426" s="154"/>
      <c r="AT426" s="149" t="s">
        <v>203</v>
      </c>
      <c r="AU426" s="149" t="s">
        <v>86</v>
      </c>
      <c r="AV426" s="12" t="s">
        <v>86</v>
      </c>
      <c r="AW426" s="12" t="s">
        <v>37</v>
      </c>
      <c r="AX426" s="12" t="s">
        <v>84</v>
      </c>
      <c r="AY426" s="149" t="s">
        <v>192</v>
      </c>
    </row>
    <row r="427" spans="2:65" s="1" customFormat="1" ht="16.5" customHeight="1">
      <c r="B427" s="33"/>
      <c r="C427" s="129" t="s">
        <v>648</v>
      </c>
      <c r="D427" s="129" t="s">
        <v>194</v>
      </c>
      <c r="E427" s="130" t="s">
        <v>630</v>
      </c>
      <c r="F427" s="131" t="s">
        <v>631</v>
      </c>
      <c r="G427" s="132" t="s">
        <v>146</v>
      </c>
      <c r="H427" s="133">
        <v>1</v>
      </c>
      <c r="I427" s="134"/>
      <c r="J427" s="135">
        <f>ROUND(I427*H427,2)</f>
        <v>0</v>
      </c>
      <c r="K427" s="131" t="s">
        <v>197</v>
      </c>
      <c r="L427" s="33"/>
      <c r="M427" s="136" t="s">
        <v>19</v>
      </c>
      <c r="N427" s="137" t="s">
        <v>47</v>
      </c>
      <c r="P427" s="138">
        <f>O427*H427</f>
        <v>0</v>
      </c>
      <c r="Q427" s="138">
        <v>0.02424</v>
      </c>
      <c r="R427" s="138">
        <f>Q427*H427</f>
        <v>0.02424</v>
      </c>
      <c r="S427" s="138">
        <v>0</v>
      </c>
      <c r="T427" s="139">
        <f>S427*H427</f>
        <v>0</v>
      </c>
      <c r="AR427" s="140" t="s">
        <v>124</v>
      </c>
      <c r="AT427" s="140" t="s">
        <v>194</v>
      </c>
      <c r="AU427" s="140" t="s">
        <v>86</v>
      </c>
      <c r="AY427" s="18" t="s">
        <v>192</v>
      </c>
      <c r="BE427" s="141">
        <f>IF(N427="základní",J427,0)</f>
        <v>0</v>
      </c>
      <c r="BF427" s="141">
        <f>IF(N427="snížená",J427,0)</f>
        <v>0</v>
      </c>
      <c r="BG427" s="141">
        <f>IF(N427="zákl. přenesená",J427,0)</f>
        <v>0</v>
      </c>
      <c r="BH427" s="141">
        <f>IF(N427="sníž. přenesená",J427,0)</f>
        <v>0</v>
      </c>
      <c r="BI427" s="141">
        <f>IF(N427="nulová",J427,0)</f>
        <v>0</v>
      </c>
      <c r="BJ427" s="18" t="s">
        <v>84</v>
      </c>
      <c r="BK427" s="141">
        <f>ROUND(I427*H427,2)</f>
        <v>0</v>
      </c>
      <c r="BL427" s="18" t="s">
        <v>124</v>
      </c>
      <c r="BM427" s="140" t="s">
        <v>845</v>
      </c>
    </row>
    <row r="428" spans="2:47" s="1" customFormat="1" ht="12">
      <c r="B428" s="33"/>
      <c r="D428" s="142" t="s">
        <v>199</v>
      </c>
      <c r="F428" s="143" t="s">
        <v>633</v>
      </c>
      <c r="I428" s="144"/>
      <c r="L428" s="33"/>
      <c r="M428" s="145"/>
      <c r="T428" s="54"/>
      <c r="AT428" s="18" t="s">
        <v>199</v>
      </c>
      <c r="AU428" s="18" t="s">
        <v>86</v>
      </c>
    </row>
    <row r="429" spans="2:47" s="1" customFormat="1" ht="12">
      <c r="B429" s="33"/>
      <c r="D429" s="146" t="s">
        <v>201</v>
      </c>
      <c r="F429" s="147" t="s">
        <v>634</v>
      </c>
      <c r="I429" s="144"/>
      <c r="L429" s="33"/>
      <c r="M429" s="145"/>
      <c r="T429" s="54"/>
      <c r="AT429" s="18" t="s">
        <v>201</v>
      </c>
      <c r="AU429" s="18" t="s">
        <v>86</v>
      </c>
    </row>
    <row r="430" spans="2:51" s="12" customFormat="1" ht="12">
      <c r="B430" s="148"/>
      <c r="D430" s="142" t="s">
        <v>203</v>
      </c>
      <c r="E430" s="149" t="s">
        <v>19</v>
      </c>
      <c r="F430" s="150" t="s">
        <v>846</v>
      </c>
      <c r="H430" s="151">
        <v>1</v>
      </c>
      <c r="I430" s="152"/>
      <c r="L430" s="148"/>
      <c r="M430" s="153"/>
      <c r="T430" s="154"/>
      <c r="AT430" s="149" t="s">
        <v>203</v>
      </c>
      <c r="AU430" s="149" t="s">
        <v>86</v>
      </c>
      <c r="AV430" s="12" t="s">
        <v>86</v>
      </c>
      <c r="AW430" s="12" t="s">
        <v>37</v>
      </c>
      <c r="AX430" s="12" t="s">
        <v>84</v>
      </c>
      <c r="AY430" s="149" t="s">
        <v>192</v>
      </c>
    </row>
    <row r="431" spans="2:65" s="1" customFormat="1" ht="16.5" customHeight="1">
      <c r="B431" s="33"/>
      <c r="C431" s="129" t="s">
        <v>654</v>
      </c>
      <c r="D431" s="129" t="s">
        <v>194</v>
      </c>
      <c r="E431" s="130" t="s">
        <v>637</v>
      </c>
      <c r="F431" s="131" t="s">
        <v>638</v>
      </c>
      <c r="G431" s="132" t="s">
        <v>146</v>
      </c>
      <c r="H431" s="133">
        <v>1</v>
      </c>
      <c r="I431" s="134"/>
      <c r="J431" s="135">
        <f>ROUND(I431*H431,2)</f>
        <v>0</v>
      </c>
      <c r="K431" s="131" t="s">
        <v>197</v>
      </c>
      <c r="L431" s="33"/>
      <c r="M431" s="136" t="s">
        <v>19</v>
      </c>
      <c r="N431" s="137" t="s">
        <v>47</v>
      </c>
      <c r="P431" s="138">
        <f>O431*H431</f>
        <v>0</v>
      </c>
      <c r="Q431" s="138">
        <v>0</v>
      </c>
      <c r="R431" s="138">
        <f>Q431*H431</f>
        <v>0</v>
      </c>
      <c r="S431" s="138">
        <v>0</v>
      </c>
      <c r="T431" s="139">
        <f>S431*H431</f>
        <v>0</v>
      </c>
      <c r="AR431" s="140" t="s">
        <v>124</v>
      </c>
      <c r="AT431" s="140" t="s">
        <v>194</v>
      </c>
      <c r="AU431" s="140" t="s">
        <v>86</v>
      </c>
      <c r="AY431" s="18" t="s">
        <v>192</v>
      </c>
      <c r="BE431" s="141">
        <f>IF(N431="základní",J431,0)</f>
        <v>0</v>
      </c>
      <c r="BF431" s="141">
        <f>IF(N431="snížená",J431,0)</f>
        <v>0</v>
      </c>
      <c r="BG431" s="141">
        <f>IF(N431="zákl. přenesená",J431,0)</f>
        <v>0</v>
      </c>
      <c r="BH431" s="141">
        <f>IF(N431="sníž. přenesená",J431,0)</f>
        <v>0</v>
      </c>
      <c r="BI431" s="141">
        <f>IF(N431="nulová",J431,0)</f>
        <v>0</v>
      </c>
      <c r="BJ431" s="18" t="s">
        <v>84</v>
      </c>
      <c r="BK431" s="141">
        <f>ROUND(I431*H431,2)</f>
        <v>0</v>
      </c>
      <c r="BL431" s="18" t="s">
        <v>124</v>
      </c>
      <c r="BM431" s="140" t="s">
        <v>847</v>
      </c>
    </row>
    <row r="432" spans="2:47" s="1" customFormat="1" ht="12">
      <c r="B432" s="33"/>
      <c r="D432" s="142" t="s">
        <v>199</v>
      </c>
      <c r="F432" s="143" t="s">
        <v>640</v>
      </c>
      <c r="I432" s="144"/>
      <c r="L432" s="33"/>
      <c r="M432" s="145"/>
      <c r="T432" s="54"/>
      <c r="AT432" s="18" t="s">
        <v>199</v>
      </c>
      <c r="AU432" s="18" t="s">
        <v>86</v>
      </c>
    </row>
    <row r="433" spans="2:47" s="1" customFormat="1" ht="12">
      <c r="B433" s="33"/>
      <c r="D433" s="146" t="s">
        <v>201</v>
      </c>
      <c r="F433" s="147" t="s">
        <v>641</v>
      </c>
      <c r="I433" s="144"/>
      <c r="L433" s="33"/>
      <c r="M433" s="145"/>
      <c r="T433" s="54"/>
      <c r="AT433" s="18" t="s">
        <v>201</v>
      </c>
      <c r="AU433" s="18" t="s">
        <v>86</v>
      </c>
    </row>
    <row r="434" spans="2:51" s="12" customFormat="1" ht="12">
      <c r="B434" s="148"/>
      <c r="D434" s="142" t="s">
        <v>203</v>
      </c>
      <c r="E434" s="149" t="s">
        <v>19</v>
      </c>
      <c r="F434" s="150" t="s">
        <v>844</v>
      </c>
      <c r="H434" s="151">
        <v>1</v>
      </c>
      <c r="I434" s="152"/>
      <c r="L434" s="148"/>
      <c r="M434" s="153"/>
      <c r="T434" s="154"/>
      <c r="AT434" s="149" t="s">
        <v>203</v>
      </c>
      <c r="AU434" s="149" t="s">
        <v>86</v>
      </c>
      <c r="AV434" s="12" t="s">
        <v>86</v>
      </c>
      <c r="AW434" s="12" t="s">
        <v>37</v>
      </c>
      <c r="AX434" s="12" t="s">
        <v>84</v>
      </c>
      <c r="AY434" s="149" t="s">
        <v>192</v>
      </c>
    </row>
    <row r="435" spans="2:65" s="1" customFormat="1" ht="21.75" customHeight="1">
      <c r="B435" s="33"/>
      <c r="C435" s="129" t="s">
        <v>659</v>
      </c>
      <c r="D435" s="129" t="s">
        <v>194</v>
      </c>
      <c r="E435" s="130" t="s">
        <v>643</v>
      </c>
      <c r="F435" s="131" t="s">
        <v>644</v>
      </c>
      <c r="G435" s="132" t="s">
        <v>146</v>
      </c>
      <c r="H435" s="133">
        <v>1</v>
      </c>
      <c r="I435" s="134"/>
      <c r="J435" s="135">
        <f>ROUND(I435*H435,2)</f>
        <v>0</v>
      </c>
      <c r="K435" s="131" t="s">
        <v>197</v>
      </c>
      <c r="L435" s="33"/>
      <c r="M435" s="136" t="s">
        <v>19</v>
      </c>
      <c r="N435" s="137" t="s">
        <v>47</v>
      </c>
      <c r="P435" s="138">
        <f>O435*H435</f>
        <v>0</v>
      </c>
      <c r="Q435" s="138">
        <v>0.1313</v>
      </c>
      <c r="R435" s="138">
        <f>Q435*H435</f>
        <v>0.1313</v>
      </c>
      <c r="S435" s="138">
        <v>0</v>
      </c>
      <c r="T435" s="139">
        <f>S435*H435</f>
        <v>0</v>
      </c>
      <c r="AR435" s="140" t="s">
        <v>124</v>
      </c>
      <c r="AT435" s="140" t="s">
        <v>194</v>
      </c>
      <c r="AU435" s="140" t="s">
        <v>86</v>
      </c>
      <c r="AY435" s="18" t="s">
        <v>192</v>
      </c>
      <c r="BE435" s="141">
        <f>IF(N435="základní",J435,0)</f>
        <v>0</v>
      </c>
      <c r="BF435" s="141">
        <f>IF(N435="snížená",J435,0)</f>
        <v>0</v>
      </c>
      <c r="BG435" s="141">
        <f>IF(N435="zákl. přenesená",J435,0)</f>
        <v>0</v>
      </c>
      <c r="BH435" s="141">
        <f>IF(N435="sníž. přenesená",J435,0)</f>
        <v>0</v>
      </c>
      <c r="BI435" s="141">
        <f>IF(N435="nulová",J435,0)</f>
        <v>0</v>
      </c>
      <c r="BJ435" s="18" t="s">
        <v>84</v>
      </c>
      <c r="BK435" s="141">
        <f>ROUND(I435*H435,2)</f>
        <v>0</v>
      </c>
      <c r="BL435" s="18" t="s">
        <v>124</v>
      </c>
      <c r="BM435" s="140" t="s">
        <v>848</v>
      </c>
    </row>
    <row r="436" spans="2:47" s="1" customFormat="1" ht="19.5">
      <c r="B436" s="33"/>
      <c r="D436" s="142" t="s">
        <v>199</v>
      </c>
      <c r="F436" s="143" t="s">
        <v>646</v>
      </c>
      <c r="I436" s="144"/>
      <c r="L436" s="33"/>
      <c r="M436" s="145"/>
      <c r="T436" s="54"/>
      <c r="AT436" s="18" t="s">
        <v>199</v>
      </c>
      <c r="AU436" s="18" t="s">
        <v>86</v>
      </c>
    </row>
    <row r="437" spans="2:47" s="1" customFormat="1" ht="12">
      <c r="B437" s="33"/>
      <c r="D437" s="146" t="s">
        <v>201</v>
      </c>
      <c r="F437" s="147" t="s">
        <v>647</v>
      </c>
      <c r="I437" s="144"/>
      <c r="L437" s="33"/>
      <c r="M437" s="145"/>
      <c r="T437" s="54"/>
      <c r="AT437" s="18" t="s">
        <v>201</v>
      </c>
      <c r="AU437" s="18" t="s">
        <v>86</v>
      </c>
    </row>
    <row r="438" spans="2:51" s="12" customFormat="1" ht="12">
      <c r="B438" s="148"/>
      <c r="D438" s="142" t="s">
        <v>203</v>
      </c>
      <c r="E438" s="149" t="s">
        <v>19</v>
      </c>
      <c r="F438" s="150" t="s">
        <v>844</v>
      </c>
      <c r="H438" s="151">
        <v>1</v>
      </c>
      <c r="I438" s="152"/>
      <c r="L438" s="148"/>
      <c r="M438" s="153"/>
      <c r="T438" s="154"/>
      <c r="AT438" s="149" t="s">
        <v>203</v>
      </c>
      <c r="AU438" s="149" t="s">
        <v>86</v>
      </c>
      <c r="AV438" s="12" t="s">
        <v>86</v>
      </c>
      <c r="AW438" s="12" t="s">
        <v>37</v>
      </c>
      <c r="AX438" s="12" t="s">
        <v>84</v>
      </c>
      <c r="AY438" s="149" t="s">
        <v>192</v>
      </c>
    </row>
    <row r="439" spans="2:65" s="1" customFormat="1" ht="21.75" customHeight="1">
      <c r="B439" s="33"/>
      <c r="C439" s="129" t="s">
        <v>667</v>
      </c>
      <c r="D439" s="129" t="s">
        <v>194</v>
      </c>
      <c r="E439" s="130" t="s">
        <v>649</v>
      </c>
      <c r="F439" s="131" t="s">
        <v>650</v>
      </c>
      <c r="G439" s="132" t="s">
        <v>146</v>
      </c>
      <c r="H439" s="133">
        <v>1</v>
      </c>
      <c r="I439" s="134"/>
      <c r="J439" s="135">
        <f>ROUND(I439*H439,2)</f>
        <v>0</v>
      </c>
      <c r="K439" s="131" t="s">
        <v>197</v>
      </c>
      <c r="L439" s="33"/>
      <c r="M439" s="136" t="s">
        <v>19</v>
      </c>
      <c r="N439" s="137" t="s">
        <v>47</v>
      </c>
      <c r="P439" s="138">
        <f>O439*H439</f>
        <v>0</v>
      </c>
      <c r="Q439" s="138">
        <v>0.09</v>
      </c>
      <c r="R439" s="138">
        <f>Q439*H439</f>
        <v>0.09</v>
      </c>
      <c r="S439" s="138">
        <v>0</v>
      </c>
      <c r="T439" s="139">
        <f>S439*H439</f>
        <v>0</v>
      </c>
      <c r="AR439" s="140" t="s">
        <v>124</v>
      </c>
      <c r="AT439" s="140" t="s">
        <v>194</v>
      </c>
      <c r="AU439" s="140" t="s">
        <v>86</v>
      </c>
      <c r="AY439" s="18" t="s">
        <v>192</v>
      </c>
      <c r="BE439" s="141">
        <f>IF(N439="základní",J439,0)</f>
        <v>0</v>
      </c>
      <c r="BF439" s="141">
        <f>IF(N439="snížená",J439,0)</f>
        <v>0</v>
      </c>
      <c r="BG439" s="141">
        <f>IF(N439="zákl. přenesená",J439,0)</f>
        <v>0</v>
      </c>
      <c r="BH439" s="141">
        <f>IF(N439="sníž. přenesená",J439,0)</f>
        <v>0</v>
      </c>
      <c r="BI439" s="141">
        <f>IF(N439="nulová",J439,0)</f>
        <v>0</v>
      </c>
      <c r="BJ439" s="18" t="s">
        <v>84</v>
      </c>
      <c r="BK439" s="141">
        <f>ROUND(I439*H439,2)</f>
        <v>0</v>
      </c>
      <c r="BL439" s="18" t="s">
        <v>124</v>
      </c>
      <c r="BM439" s="140" t="s">
        <v>849</v>
      </c>
    </row>
    <row r="440" spans="2:47" s="1" customFormat="1" ht="12">
      <c r="B440" s="33"/>
      <c r="D440" s="142" t="s">
        <v>199</v>
      </c>
      <c r="F440" s="143" t="s">
        <v>650</v>
      </c>
      <c r="I440" s="144"/>
      <c r="L440" s="33"/>
      <c r="M440" s="145"/>
      <c r="T440" s="54"/>
      <c r="AT440" s="18" t="s">
        <v>199</v>
      </c>
      <c r="AU440" s="18" t="s">
        <v>86</v>
      </c>
    </row>
    <row r="441" spans="2:47" s="1" customFormat="1" ht="12">
      <c r="B441" s="33"/>
      <c r="D441" s="146" t="s">
        <v>201</v>
      </c>
      <c r="F441" s="147" t="s">
        <v>652</v>
      </c>
      <c r="I441" s="144"/>
      <c r="L441" s="33"/>
      <c r="M441" s="145"/>
      <c r="T441" s="54"/>
      <c r="AT441" s="18" t="s">
        <v>201</v>
      </c>
      <c r="AU441" s="18" t="s">
        <v>86</v>
      </c>
    </row>
    <row r="442" spans="2:51" s="12" customFormat="1" ht="12">
      <c r="B442" s="148"/>
      <c r="D442" s="142" t="s">
        <v>203</v>
      </c>
      <c r="E442" s="149" t="s">
        <v>19</v>
      </c>
      <c r="F442" s="150" t="s">
        <v>850</v>
      </c>
      <c r="H442" s="151">
        <v>1</v>
      </c>
      <c r="I442" s="152"/>
      <c r="L442" s="148"/>
      <c r="M442" s="153"/>
      <c r="T442" s="154"/>
      <c r="AT442" s="149" t="s">
        <v>203</v>
      </c>
      <c r="AU442" s="149" t="s">
        <v>86</v>
      </c>
      <c r="AV442" s="12" t="s">
        <v>86</v>
      </c>
      <c r="AW442" s="12" t="s">
        <v>37</v>
      </c>
      <c r="AX442" s="12" t="s">
        <v>84</v>
      </c>
      <c r="AY442" s="149" t="s">
        <v>192</v>
      </c>
    </row>
    <row r="443" spans="2:65" s="1" customFormat="1" ht="16.5" customHeight="1">
      <c r="B443" s="33"/>
      <c r="C443" s="168" t="s">
        <v>674</v>
      </c>
      <c r="D443" s="168" t="s">
        <v>291</v>
      </c>
      <c r="E443" s="169" t="s">
        <v>655</v>
      </c>
      <c r="F443" s="170" t="s">
        <v>656</v>
      </c>
      <c r="G443" s="171" t="s">
        <v>146</v>
      </c>
      <c r="H443" s="172">
        <v>1</v>
      </c>
      <c r="I443" s="173"/>
      <c r="J443" s="174">
        <f>ROUND(I443*H443,2)</f>
        <v>0</v>
      </c>
      <c r="K443" s="170" t="s">
        <v>197</v>
      </c>
      <c r="L443" s="175"/>
      <c r="M443" s="176" t="s">
        <v>19</v>
      </c>
      <c r="N443" s="177" t="s">
        <v>47</v>
      </c>
      <c r="P443" s="138">
        <f>O443*H443</f>
        <v>0</v>
      </c>
      <c r="Q443" s="138">
        <v>0.046</v>
      </c>
      <c r="R443" s="138">
        <f>Q443*H443</f>
        <v>0.046</v>
      </c>
      <c r="S443" s="138">
        <v>0</v>
      </c>
      <c r="T443" s="139">
        <f>S443*H443</f>
        <v>0</v>
      </c>
      <c r="AR443" s="140" t="s">
        <v>248</v>
      </c>
      <c r="AT443" s="140" t="s">
        <v>291</v>
      </c>
      <c r="AU443" s="140" t="s">
        <v>86</v>
      </c>
      <c r="AY443" s="18" t="s">
        <v>192</v>
      </c>
      <c r="BE443" s="141">
        <f>IF(N443="základní",J443,0)</f>
        <v>0</v>
      </c>
      <c r="BF443" s="141">
        <f>IF(N443="snížená",J443,0)</f>
        <v>0</v>
      </c>
      <c r="BG443" s="141">
        <f>IF(N443="zákl. přenesená",J443,0)</f>
        <v>0</v>
      </c>
      <c r="BH443" s="141">
        <f>IF(N443="sníž. přenesená",J443,0)</f>
        <v>0</v>
      </c>
      <c r="BI443" s="141">
        <f>IF(N443="nulová",J443,0)</f>
        <v>0</v>
      </c>
      <c r="BJ443" s="18" t="s">
        <v>84</v>
      </c>
      <c r="BK443" s="141">
        <f>ROUND(I443*H443,2)</f>
        <v>0</v>
      </c>
      <c r="BL443" s="18" t="s">
        <v>124</v>
      </c>
      <c r="BM443" s="140" t="s">
        <v>851</v>
      </c>
    </row>
    <row r="444" spans="2:47" s="1" customFormat="1" ht="12">
      <c r="B444" s="33"/>
      <c r="D444" s="142" t="s">
        <v>199</v>
      </c>
      <c r="F444" s="143" t="s">
        <v>656</v>
      </c>
      <c r="I444" s="144"/>
      <c r="L444" s="33"/>
      <c r="M444" s="145"/>
      <c r="T444" s="54"/>
      <c r="AT444" s="18" t="s">
        <v>199</v>
      </c>
      <c r="AU444" s="18" t="s">
        <v>86</v>
      </c>
    </row>
    <row r="445" spans="2:47" s="1" customFormat="1" ht="19.5">
      <c r="B445" s="33"/>
      <c r="D445" s="142" t="s">
        <v>295</v>
      </c>
      <c r="F445" s="178" t="s">
        <v>658</v>
      </c>
      <c r="I445" s="144"/>
      <c r="L445" s="33"/>
      <c r="M445" s="145"/>
      <c r="T445" s="54"/>
      <c r="AT445" s="18" t="s">
        <v>295</v>
      </c>
      <c r="AU445" s="18" t="s">
        <v>86</v>
      </c>
    </row>
    <row r="446" spans="2:65" s="1" customFormat="1" ht="21.75" customHeight="1">
      <c r="B446" s="33"/>
      <c r="C446" s="129" t="s">
        <v>683</v>
      </c>
      <c r="D446" s="129" t="s">
        <v>194</v>
      </c>
      <c r="E446" s="130" t="s">
        <v>660</v>
      </c>
      <c r="F446" s="131" t="s">
        <v>661</v>
      </c>
      <c r="G446" s="132" t="s">
        <v>128</v>
      </c>
      <c r="H446" s="133">
        <v>1.063</v>
      </c>
      <c r="I446" s="134"/>
      <c r="J446" s="135">
        <f>ROUND(I446*H446,2)</f>
        <v>0</v>
      </c>
      <c r="K446" s="131" t="s">
        <v>19</v>
      </c>
      <c r="L446" s="33"/>
      <c r="M446" s="136" t="s">
        <v>19</v>
      </c>
      <c r="N446" s="137" t="s">
        <v>47</v>
      </c>
      <c r="P446" s="138">
        <f>O446*H446</f>
        <v>0</v>
      </c>
      <c r="Q446" s="138">
        <v>0</v>
      </c>
      <c r="R446" s="138">
        <f>Q446*H446</f>
        <v>0</v>
      </c>
      <c r="S446" s="138">
        <v>0</v>
      </c>
      <c r="T446" s="139">
        <f>S446*H446</f>
        <v>0</v>
      </c>
      <c r="AR446" s="140" t="s">
        <v>124</v>
      </c>
      <c r="AT446" s="140" t="s">
        <v>194</v>
      </c>
      <c r="AU446" s="140" t="s">
        <v>86</v>
      </c>
      <c r="AY446" s="18" t="s">
        <v>192</v>
      </c>
      <c r="BE446" s="141">
        <f>IF(N446="základní",J446,0)</f>
        <v>0</v>
      </c>
      <c r="BF446" s="141">
        <f>IF(N446="snížená",J446,0)</f>
        <v>0</v>
      </c>
      <c r="BG446" s="141">
        <f>IF(N446="zákl. přenesená",J446,0)</f>
        <v>0</v>
      </c>
      <c r="BH446" s="141">
        <f>IF(N446="sníž. přenesená",J446,0)</f>
        <v>0</v>
      </c>
      <c r="BI446" s="141">
        <f>IF(N446="nulová",J446,0)</f>
        <v>0</v>
      </c>
      <c r="BJ446" s="18" t="s">
        <v>84</v>
      </c>
      <c r="BK446" s="141">
        <f>ROUND(I446*H446,2)</f>
        <v>0</v>
      </c>
      <c r="BL446" s="18" t="s">
        <v>124</v>
      </c>
      <c r="BM446" s="140" t="s">
        <v>852</v>
      </c>
    </row>
    <row r="447" spans="2:47" s="1" customFormat="1" ht="12">
      <c r="B447" s="33"/>
      <c r="D447" s="142" t="s">
        <v>199</v>
      </c>
      <c r="F447" s="143" t="s">
        <v>663</v>
      </c>
      <c r="I447" s="144"/>
      <c r="L447" s="33"/>
      <c r="M447" s="145"/>
      <c r="T447" s="54"/>
      <c r="AT447" s="18" t="s">
        <v>199</v>
      </c>
      <c r="AU447" s="18" t="s">
        <v>86</v>
      </c>
    </row>
    <row r="448" spans="2:51" s="14" customFormat="1" ht="12">
      <c r="B448" s="162"/>
      <c r="D448" s="142" t="s">
        <v>203</v>
      </c>
      <c r="E448" s="163" t="s">
        <v>19</v>
      </c>
      <c r="F448" s="164" t="s">
        <v>665</v>
      </c>
      <c r="H448" s="163" t="s">
        <v>19</v>
      </c>
      <c r="I448" s="165"/>
      <c r="L448" s="162"/>
      <c r="M448" s="166"/>
      <c r="T448" s="167"/>
      <c r="AT448" s="163" t="s">
        <v>203</v>
      </c>
      <c r="AU448" s="163" t="s">
        <v>86</v>
      </c>
      <c r="AV448" s="14" t="s">
        <v>84</v>
      </c>
      <c r="AW448" s="14" t="s">
        <v>37</v>
      </c>
      <c r="AX448" s="14" t="s">
        <v>76</v>
      </c>
      <c r="AY448" s="163" t="s">
        <v>192</v>
      </c>
    </row>
    <row r="449" spans="2:51" s="12" customFormat="1" ht="12">
      <c r="B449" s="148"/>
      <c r="D449" s="142" t="s">
        <v>203</v>
      </c>
      <c r="E449" s="149" t="s">
        <v>19</v>
      </c>
      <c r="F449" s="150" t="s">
        <v>853</v>
      </c>
      <c r="H449" s="151">
        <v>1.063</v>
      </c>
      <c r="I449" s="152"/>
      <c r="L449" s="148"/>
      <c r="M449" s="153"/>
      <c r="T449" s="154"/>
      <c r="AT449" s="149" t="s">
        <v>203</v>
      </c>
      <c r="AU449" s="149" t="s">
        <v>86</v>
      </c>
      <c r="AV449" s="12" t="s">
        <v>86</v>
      </c>
      <c r="AW449" s="12" t="s">
        <v>37</v>
      </c>
      <c r="AX449" s="12" t="s">
        <v>76</v>
      </c>
      <c r="AY449" s="149" t="s">
        <v>192</v>
      </c>
    </row>
    <row r="450" spans="2:51" s="13" customFormat="1" ht="12">
      <c r="B450" s="155"/>
      <c r="D450" s="142" t="s">
        <v>203</v>
      </c>
      <c r="E450" s="156" t="s">
        <v>19</v>
      </c>
      <c r="F450" s="157" t="s">
        <v>206</v>
      </c>
      <c r="H450" s="158">
        <v>1.063</v>
      </c>
      <c r="I450" s="159"/>
      <c r="L450" s="155"/>
      <c r="M450" s="160"/>
      <c r="T450" s="161"/>
      <c r="AT450" s="156" t="s">
        <v>203</v>
      </c>
      <c r="AU450" s="156" t="s">
        <v>86</v>
      </c>
      <c r="AV450" s="13" t="s">
        <v>124</v>
      </c>
      <c r="AW450" s="13" t="s">
        <v>37</v>
      </c>
      <c r="AX450" s="13" t="s">
        <v>84</v>
      </c>
      <c r="AY450" s="156" t="s">
        <v>192</v>
      </c>
    </row>
    <row r="451" spans="2:65" s="1" customFormat="1" ht="16.5" customHeight="1">
      <c r="B451" s="33"/>
      <c r="C451" s="129" t="s">
        <v>692</v>
      </c>
      <c r="D451" s="129" t="s">
        <v>194</v>
      </c>
      <c r="E451" s="130" t="s">
        <v>668</v>
      </c>
      <c r="F451" s="131" t="s">
        <v>669</v>
      </c>
      <c r="G451" s="132" t="s">
        <v>123</v>
      </c>
      <c r="H451" s="133">
        <v>6.44</v>
      </c>
      <c r="I451" s="134"/>
      <c r="J451" s="135">
        <f>ROUND(I451*H451,2)</f>
        <v>0</v>
      </c>
      <c r="K451" s="131" t="s">
        <v>197</v>
      </c>
      <c r="L451" s="33"/>
      <c r="M451" s="136" t="s">
        <v>19</v>
      </c>
      <c r="N451" s="137" t="s">
        <v>47</v>
      </c>
      <c r="P451" s="138">
        <f>O451*H451</f>
        <v>0</v>
      </c>
      <c r="Q451" s="138">
        <v>0.00402</v>
      </c>
      <c r="R451" s="138">
        <f>Q451*H451</f>
        <v>0.025888800000000003</v>
      </c>
      <c r="S451" s="138">
        <v>0</v>
      </c>
      <c r="T451" s="139">
        <f>S451*H451</f>
        <v>0</v>
      </c>
      <c r="AR451" s="140" t="s">
        <v>124</v>
      </c>
      <c r="AT451" s="140" t="s">
        <v>194</v>
      </c>
      <c r="AU451" s="140" t="s">
        <v>86</v>
      </c>
      <c r="AY451" s="18" t="s">
        <v>192</v>
      </c>
      <c r="BE451" s="141">
        <f>IF(N451="základní",J451,0)</f>
        <v>0</v>
      </c>
      <c r="BF451" s="141">
        <f>IF(N451="snížená",J451,0)</f>
        <v>0</v>
      </c>
      <c r="BG451" s="141">
        <f>IF(N451="zákl. přenesená",J451,0)</f>
        <v>0</v>
      </c>
      <c r="BH451" s="141">
        <f>IF(N451="sníž. přenesená",J451,0)</f>
        <v>0</v>
      </c>
      <c r="BI451" s="141">
        <f>IF(N451="nulová",J451,0)</f>
        <v>0</v>
      </c>
      <c r="BJ451" s="18" t="s">
        <v>84</v>
      </c>
      <c r="BK451" s="141">
        <f>ROUND(I451*H451,2)</f>
        <v>0</v>
      </c>
      <c r="BL451" s="18" t="s">
        <v>124</v>
      </c>
      <c r="BM451" s="140" t="s">
        <v>854</v>
      </c>
    </row>
    <row r="452" spans="2:47" s="1" customFormat="1" ht="12">
      <c r="B452" s="33"/>
      <c r="D452" s="142" t="s">
        <v>199</v>
      </c>
      <c r="F452" s="143" t="s">
        <v>671</v>
      </c>
      <c r="I452" s="144"/>
      <c r="L452" s="33"/>
      <c r="M452" s="145"/>
      <c r="T452" s="54"/>
      <c r="AT452" s="18" t="s">
        <v>199</v>
      </c>
      <c r="AU452" s="18" t="s">
        <v>86</v>
      </c>
    </row>
    <row r="453" spans="2:47" s="1" customFormat="1" ht="12">
      <c r="B453" s="33"/>
      <c r="D453" s="146" t="s">
        <v>201</v>
      </c>
      <c r="F453" s="147" t="s">
        <v>672</v>
      </c>
      <c r="I453" s="144"/>
      <c r="L453" s="33"/>
      <c r="M453" s="145"/>
      <c r="T453" s="54"/>
      <c r="AT453" s="18" t="s">
        <v>201</v>
      </c>
      <c r="AU453" s="18" t="s">
        <v>86</v>
      </c>
    </row>
    <row r="454" spans="2:51" s="14" customFormat="1" ht="12">
      <c r="B454" s="162"/>
      <c r="D454" s="142" t="s">
        <v>203</v>
      </c>
      <c r="E454" s="163" t="s">
        <v>19</v>
      </c>
      <c r="F454" s="164" t="s">
        <v>665</v>
      </c>
      <c r="H454" s="163" t="s">
        <v>19</v>
      </c>
      <c r="I454" s="165"/>
      <c r="L454" s="162"/>
      <c r="M454" s="166"/>
      <c r="T454" s="167"/>
      <c r="AT454" s="163" t="s">
        <v>203</v>
      </c>
      <c r="AU454" s="163" t="s">
        <v>86</v>
      </c>
      <c r="AV454" s="14" t="s">
        <v>84</v>
      </c>
      <c r="AW454" s="14" t="s">
        <v>37</v>
      </c>
      <c r="AX454" s="14" t="s">
        <v>76</v>
      </c>
      <c r="AY454" s="163" t="s">
        <v>192</v>
      </c>
    </row>
    <row r="455" spans="2:51" s="12" customFormat="1" ht="12">
      <c r="B455" s="148"/>
      <c r="D455" s="142" t="s">
        <v>203</v>
      </c>
      <c r="E455" s="149" t="s">
        <v>19</v>
      </c>
      <c r="F455" s="150" t="s">
        <v>855</v>
      </c>
      <c r="H455" s="151">
        <v>6.44</v>
      </c>
      <c r="I455" s="152"/>
      <c r="L455" s="148"/>
      <c r="M455" s="153"/>
      <c r="T455" s="154"/>
      <c r="AT455" s="149" t="s">
        <v>203</v>
      </c>
      <c r="AU455" s="149" t="s">
        <v>86</v>
      </c>
      <c r="AV455" s="12" t="s">
        <v>86</v>
      </c>
      <c r="AW455" s="12" t="s">
        <v>37</v>
      </c>
      <c r="AX455" s="12" t="s">
        <v>76</v>
      </c>
      <c r="AY455" s="149" t="s">
        <v>192</v>
      </c>
    </row>
    <row r="456" spans="2:51" s="13" customFormat="1" ht="12">
      <c r="B456" s="155"/>
      <c r="D456" s="142" t="s">
        <v>203</v>
      </c>
      <c r="E456" s="156" t="s">
        <v>19</v>
      </c>
      <c r="F456" s="157" t="s">
        <v>206</v>
      </c>
      <c r="H456" s="158">
        <v>6.44</v>
      </c>
      <c r="I456" s="159"/>
      <c r="L456" s="155"/>
      <c r="M456" s="160"/>
      <c r="T456" s="161"/>
      <c r="AT456" s="156" t="s">
        <v>203</v>
      </c>
      <c r="AU456" s="156" t="s">
        <v>86</v>
      </c>
      <c r="AV456" s="13" t="s">
        <v>124</v>
      </c>
      <c r="AW456" s="13" t="s">
        <v>37</v>
      </c>
      <c r="AX456" s="13" t="s">
        <v>84</v>
      </c>
      <c r="AY456" s="156" t="s">
        <v>192</v>
      </c>
    </row>
    <row r="457" spans="2:65" s="1" customFormat="1" ht="16.5" customHeight="1">
      <c r="B457" s="33"/>
      <c r="C457" s="129" t="s">
        <v>700</v>
      </c>
      <c r="D457" s="129" t="s">
        <v>194</v>
      </c>
      <c r="E457" s="130" t="s">
        <v>675</v>
      </c>
      <c r="F457" s="131" t="s">
        <v>676</v>
      </c>
      <c r="G457" s="132" t="s">
        <v>149</v>
      </c>
      <c r="H457" s="133">
        <v>26.1</v>
      </c>
      <c r="I457" s="134"/>
      <c r="J457" s="135">
        <f>ROUND(I457*H457,2)</f>
        <v>0</v>
      </c>
      <c r="K457" s="131" t="s">
        <v>197</v>
      </c>
      <c r="L457" s="33"/>
      <c r="M457" s="136" t="s">
        <v>19</v>
      </c>
      <c r="N457" s="137" t="s">
        <v>47</v>
      </c>
      <c r="P457" s="138">
        <f>O457*H457</f>
        <v>0</v>
      </c>
      <c r="Q457" s="138">
        <v>7E-05</v>
      </c>
      <c r="R457" s="138">
        <f>Q457*H457</f>
        <v>0.0018269999999999998</v>
      </c>
      <c r="S457" s="138">
        <v>0</v>
      </c>
      <c r="T457" s="139">
        <f>S457*H457</f>
        <v>0</v>
      </c>
      <c r="AR457" s="140" t="s">
        <v>124</v>
      </c>
      <c r="AT457" s="140" t="s">
        <v>194</v>
      </c>
      <c r="AU457" s="140" t="s">
        <v>86</v>
      </c>
      <c r="AY457" s="18" t="s">
        <v>192</v>
      </c>
      <c r="BE457" s="141">
        <f>IF(N457="základní",J457,0)</f>
        <v>0</v>
      </c>
      <c r="BF457" s="141">
        <f>IF(N457="snížená",J457,0)</f>
        <v>0</v>
      </c>
      <c r="BG457" s="141">
        <f>IF(N457="zákl. přenesená",J457,0)</f>
        <v>0</v>
      </c>
      <c r="BH457" s="141">
        <f>IF(N457="sníž. přenesená",J457,0)</f>
        <v>0</v>
      </c>
      <c r="BI457" s="141">
        <f>IF(N457="nulová",J457,0)</f>
        <v>0</v>
      </c>
      <c r="BJ457" s="18" t="s">
        <v>84</v>
      </c>
      <c r="BK457" s="141">
        <f>ROUND(I457*H457,2)</f>
        <v>0</v>
      </c>
      <c r="BL457" s="18" t="s">
        <v>124</v>
      </c>
      <c r="BM457" s="140" t="s">
        <v>856</v>
      </c>
    </row>
    <row r="458" spans="2:47" s="1" customFormat="1" ht="12">
      <c r="B458" s="33"/>
      <c r="D458" s="142" t="s">
        <v>199</v>
      </c>
      <c r="F458" s="143" t="s">
        <v>678</v>
      </c>
      <c r="I458" s="144"/>
      <c r="L458" s="33"/>
      <c r="M458" s="145"/>
      <c r="T458" s="54"/>
      <c r="AT458" s="18" t="s">
        <v>199</v>
      </c>
      <c r="AU458" s="18" t="s">
        <v>86</v>
      </c>
    </row>
    <row r="459" spans="2:47" s="1" customFormat="1" ht="12">
      <c r="B459" s="33"/>
      <c r="D459" s="146" t="s">
        <v>201</v>
      </c>
      <c r="F459" s="147" t="s">
        <v>679</v>
      </c>
      <c r="I459" s="144"/>
      <c r="L459" s="33"/>
      <c r="M459" s="145"/>
      <c r="T459" s="54"/>
      <c r="AT459" s="18" t="s">
        <v>201</v>
      </c>
      <c r="AU459" s="18" t="s">
        <v>86</v>
      </c>
    </row>
    <row r="460" spans="2:47" s="1" customFormat="1" ht="19.5">
      <c r="B460" s="33"/>
      <c r="D460" s="142" t="s">
        <v>295</v>
      </c>
      <c r="F460" s="178" t="s">
        <v>680</v>
      </c>
      <c r="I460" s="144"/>
      <c r="L460" s="33"/>
      <c r="M460" s="145"/>
      <c r="T460" s="54"/>
      <c r="AT460" s="18" t="s">
        <v>295</v>
      </c>
      <c r="AU460" s="18" t="s">
        <v>86</v>
      </c>
    </row>
    <row r="461" spans="2:51" s="12" customFormat="1" ht="12">
      <c r="B461" s="148"/>
      <c r="D461" s="142" t="s">
        <v>203</v>
      </c>
      <c r="E461" s="149" t="s">
        <v>19</v>
      </c>
      <c r="F461" s="150" t="s">
        <v>147</v>
      </c>
      <c r="H461" s="151">
        <v>17.9</v>
      </c>
      <c r="I461" s="152"/>
      <c r="L461" s="148"/>
      <c r="M461" s="153"/>
      <c r="T461" s="154"/>
      <c r="AT461" s="149" t="s">
        <v>203</v>
      </c>
      <c r="AU461" s="149" t="s">
        <v>86</v>
      </c>
      <c r="AV461" s="12" t="s">
        <v>86</v>
      </c>
      <c r="AW461" s="12" t="s">
        <v>37</v>
      </c>
      <c r="AX461" s="12" t="s">
        <v>76</v>
      </c>
      <c r="AY461" s="149" t="s">
        <v>192</v>
      </c>
    </row>
    <row r="462" spans="2:51" s="12" customFormat="1" ht="12">
      <c r="B462" s="148"/>
      <c r="D462" s="142" t="s">
        <v>203</v>
      </c>
      <c r="E462" s="149" t="s">
        <v>19</v>
      </c>
      <c r="F462" s="150" t="s">
        <v>151</v>
      </c>
      <c r="H462" s="151">
        <v>8.2</v>
      </c>
      <c r="I462" s="152"/>
      <c r="L462" s="148"/>
      <c r="M462" s="153"/>
      <c r="T462" s="154"/>
      <c r="AT462" s="149" t="s">
        <v>203</v>
      </c>
      <c r="AU462" s="149" t="s">
        <v>86</v>
      </c>
      <c r="AV462" s="12" t="s">
        <v>86</v>
      </c>
      <c r="AW462" s="12" t="s">
        <v>37</v>
      </c>
      <c r="AX462" s="12" t="s">
        <v>76</v>
      </c>
      <c r="AY462" s="149" t="s">
        <v>192</v>
      </c>
    </row>
    <row r="463" spans="2:51" s="13" customFormat="1" ht="12">
      <c r="B463" s="155"/>
      <c r="D463" s="142" t="s">
        <v>203</v>
      </c>
      <c r="E463" s="156" t="s">
        <v>19</v>
      </c>
      <c r="F463" s="157" t="s">
        <v>206</v>
      </c>
      <c r="H463" s="158">
        <v>26.1</v>
      </c>
      <c r="I463" s="159"/>
      <c r="L463" s="155"/>
      <c r="M463" s="160"/>
      <c r="T463" s="161"/>
      <c r="AT463" s="156" t="s">
        <v>203</v>
      </c>
      <c r="AU463" s="156" t="s">
        <v>86</v>
      </c>
      <c r="AV463" s="13" t="s">
        <v>124</v>
      </c>
      <c r="AW463" s="13" t="s">
        <v>37</v>
      </c>
      <c r="AX463" s="13" t="s">
        <v>84</v>
      </c>
      <c r="AY463" s="156" t="s">
        <v>192</v>
      </c>
    </row>
    <row r="464" spans="2:63" s="11" customFormat="1" ht="22.9" customHeight="1">
      <c r="B464" s="117"/>
      <c r="D464" s="118" t="s">
        <v>75</v>
      </c>
      <c r="E464" s="127" t="s">
        <v>681</v>
      </c>
      <c r="F464" s="127" t="s">
        <v>682</v>
      </c>
      <c r="I464" s="120"/>
      <c r="J464" s="128">
        <f>BK464</f>
        <v>0</v>
      </c>
      <c r="L464" s="117"/>
      <c r="M464" s="122"/>
      <c r="P464" s="123">
        <f>SUM(P465:P467)</f>
        <v>0</v>
      </c>
      <c r="R464" s="123">
        <f>SUM(R465:R467)</f>
        <v>0</v>
      </c>
      <c r="T464" s="124">
        <f>SUM(T465:T467)</f>
        <v>0</v>
      </c>
      <c r="AR464" s="118" t="s">
        <v>84</v>
      </c>
      <c r="AT464" s="125" t="s">
        <v>75</v>
      </c>
      <c r="AU464" s="125" t="s">
        <v>84</v>
      </c>
      <c r="AY464" s="118" t="s">
        <v>192</v>
      </c>
      <c r="BK464" s="126">
        <f>SUM(BK465:BK467)</f>
        <v>0</v>
      </c>
    </row>
    <row r="465" spans="2:65" s="1" customFormat="1" ht="16.5" customHeight="1">
      <c r="B465" s="33"/>
      <c r="C465" s="129" t="s">
        <v>706</v>
      </c>
      <c r="D465" s="129" t="s">
        <v>194</v>
      </c>
      <c r="E465" s="130" t="s">
        <v>684</v>
      </c>
      <c r="F465" s="131" t="s">
        <v>685</v>
      </c>
      <c r="G465" s="132" t="s">
        <v>119</v>
      </c>
      <c r="H465" s="133">
        <v>14.335</v>
      </c>
      <c r="I465" s="134"/>
      <c r="J465" s="135">
        <f>ROUND(I465*H465,2)</f>
        <v>0</v>
      </c>
      <c r="K465" s="131" t="s">
        <v>197</v>
      </c>
      <c r="L465" s="33"/>
      <c r="M465" s="136" t="s">
        <v>19</v>
      </c>
      <c r="N465" s="137" t="s">
        <v>47</v>
      </c>
      <c r="P465" s="138">
        <f>O465*H465</f>
        <v>0</v>
      </c>
      <c r="Q465" s="138">
        <v>0</v>
      </c>
      <c r="R465" s="138">
        <f>Q465*H465</f>
        <v>0</v>
      </c>
      <c r="S465" s="138">
        <v>0</v>
      </c>
      <c r="T465" s="139">
        <f>S465*H465</f>
        <v>0</v>
      </c>
      <c r="AR465" s="140" t="s">
        <v>124</v>
      </c>
      <c r="AT465" s="140" t="s">
        <v>194</v>
      </c>
      <c r="AU465" s="140" t="s">
        <v>86</v>
      </c>
      <c r="AY465" s="18" t="s">
        <v>192</v>
      </c>
      <c r="BE465" s="141">
        <f>IF(N465="základní",J465,0)</f>
        <v>0</v>
      </c>
      <c r="BF465" s="141">
        <f>IF(N465="snížená",J465,0)</f>
        <v>0</v>
      </c>
      <c r="BG465" s="141">
        <f>IF(N465="zákl. přenesená",J465,0)</f>
        <v>0</v>
      </c>
      <c r="BH465" s="141">
        <f>IF(N465="sníž. přenesená",J465,0)</f>
        <v>0</v>
      </c>
      <c r="BI465" s="141">
        <f>IF(N465="nulová",J465,0)</f>
        <v>0</v>
      </c>
      <c r="BJ465" s="18" t="s">
        <v>84</v>
      </c>
      <c r="BK465" s="141">
        <f>ROUND(I465*H465,2)</f>
        <v>0</v>
      </c>
      <c r="BL465" s="18" t="s">
        <v>124</v>
      </c>
      <c r="BM465" s="140" t="s">
        <v>857</v>
      </c>
    </row>
    <row r="466" spans="2:47" s="1" customFormat="1" ht="12">
      <c r="B466" s="33"/>
      <c r="D466" s="142" t="s">
        <v>199</v>
      </c>
      <c r="F466" s="143" t="s">
        <v>687</v>
      </c>
      <c r="I466" s="144"/>
      <c r="L466" s="33"/>
      <c r="M466" s="145"/>
      <c r="T466" s="54"/>
      <c r="AT466" s="18" t="s">
        <v>199</v>
      </c>
      <c r="AU466" s="18" t="s">
        <v>86</v>
      </c>
    </row>
    <row r="467" spans="2:47" s="1" customFormat="1" ht="12">
      <c r="B467" s="33"/>
      <c r="D467" s="146" t="s">
        <v>201</v>
      </c>
      <c r="F467" s="147" t="s">
        <v>688</v>
      </c>
      <c r="I467" s="144"/>
      <c r="L467" s="33"/>
      <c r="M467" s="145"/>
      <c r="T467" s="54"/>
      <c r="AT467" s="18" t="s">
        <v>201</v>
      </c>
      <c r="AU467" s="18" t="s">
        <v>86</v>
      </c>
    </row>
    <row r="468" spans="2:63" s="11" customFormat="1" ht="25.9" customHeight="1">
      <c r="B468" s="117"/>
      <c r="D468" s="118" t="s">
        <v>75</v>
      </c>
      <c r="E468" s="119" t="s">
        <v>291</v>
      </c>
      <c r="F468" s="119" t="s">
        <v>689</v>
      </c>
      <c r="I468" s="120"/>
      <c r="J468" s="121">
        <f>BK468</f>
        <v>0</v>
      </c>
      <c r="L468" s="117"/>
      <c r="M468" s="122"/>
      <c r="P468" s="123">
        <f>P469+P502</f>
        <v>0</v>
      </c>
      <c r="R468" s="123">
        <f>R469+R502</f>
        <v>45.275344499999996</v>
      </c>
      <c r="T468" s="124">
        <f>T469+T502</f>
        <v>0</v>
      </c>
      <c r="AR468" s="118" t="s">
        <v>214</v>
      </c>
      <c r="AT468" s="125" t="s">
        <v>75</v>
      </c>
      <c r="AU468" s="125" t="s">
        <v>76</v>
      </c>
      <c r="AY468" s="118" t="s">
        <v>192</v>
      </c>
      <c r="BK468" s="126">
        <f>BK469+BK502</f>
        <v>0</v>
      </c>
    </row>
    <row r="469" spans="2:63" s="11" customFormat="1" ht="22.9" customHeight="1">
      <c r="B469" s="117"/>
      <c r="D469" s="118" t="s">
        <v>75</v>
      </c>
      <c r="E469" s="127" t="s">
        <v>858</v>
      </c>
      <c r="F469" s="127" t="s">
        <v>859</v>
      </c>
      <c r="I469" s="120"/>
      <c r="J469" s="128">
        <f>BK469</f>
        <v>0</v>
      </c>
      <c r="L469" s="117"/>
      <c r="M469" s="122"/>
      <c r="P469" s="123">
        <f>SUM(P470:P501)</f>
        <v>0</v>
      </c>
      <c r="R469" s="123">
        <f>SUM(R470:R501)</f>
        <v>0.05882250000000001</v>
      </c>
      <c r="T469" s="124">
        <f>SUM(T470:T501)</f>
        <v>0</v>
      </c>
      <c r="AR469" s="118" t="s">
        <v>214</v>
      </c>
      <c r="AT469" s="125" t="s">
        <v>75</v>
      </c>
      <c r="AU469" s="125" t="s">
        <v>84</v>
      </c>
      <c r="AY469" s="118" t="s">
        <v>192</v>
      </c>
      <c r="BK469" s="126">
        <f>SUM(BK470:BK501)</f>
        <v>0</v>
      </c>
    </row>
    <row r="470" spans="2:65" s="1" customFormat="1" ht="24.2" customHeight="1">
      <c r="B470" s="33"/>
      <c r="C470" s="129" t="s">
        <v>860</v>
      </c>
      <c r="D470" s="129" t="s">
        <v>194</v>
      </c>
      <c r="E470" s="130" t="s">
        <v>861</v>
      </c>
      <c r="F470" s="131" t="s">
        <v>862</v>
      </c>
      <c r="G470" s="132" t="s">
        <v>149</v>
      </c>
      <c r="H470" s="133">
        <v>110</v>
      </c>
      <c r="I470" s="134"/>
      <c r="J470" s="135">
        <f>ROUND(I470*H470,2)</f>
        <v>0</v>
      </c>
      <c r="K470" s="131" t="s">
        <v>197</v>
      </c>
      <c r="L470" s="33"/>
      <c r="M470" s="136" t="s">
        <v>19</v>
      </c>
      <c r="N470" s="137" t="s">
        <v>47</v>
      </c>
      <c r="P470" s="138">
        <f>O470*H470</f>
        <v>0</v>
      </c>
      <c r="Q470" s="138">
        <v>0</v>
      </c>
      <c r="R470" s="138">
        <f>Q470*H470</f>
        <v>0</v>
      </c>
      <c r="S470" s="138">
        <v>0</v>
      </c>
      <c r="T470" s="139">
        <f>S470*H470</f>
        <v>0</v>
      </c>
      <c r="AR470" s="140" t="s">
        <v>618</v>
      </c>
      <c r="AT470" s="140" t="s">
        <v>194</v>
      </c>
      <c r="AU470" s="140" t="s">
        <v>86</v>
      </c>
      <c r="AY470" s="18" t="s">
        <v>192</v>
      </c>
      <c r="BE470" s="141">
        <f>IF(N470="základní",J470,0)</f>
        <v>0</v>
      </c>
      <c r="BF470" s="141">
        <f>IF(N470="snížená",J470,0)</f>
        <v>0</v>
      </c>
      <c r="BG470" s="141">
        <f>IF(N470="zákl. přenesená",J470,0)</f>
        <v>0</v>
      </c>
      <c r="BH470" s="141">
        <f>IF(N470="sníž. přenesená",J470,0)</f>
        <v>0</v>
      </c>
      <c r="BI470" s="141">
        <f>IF(N470="nulová",J470,0)</f>
        <v>0</v>
      </c>
      <c r="BJ470" s="18" t="s">
        <v>84</v>
      </c>
      <c r="BK470" s="141">
        <f>ROUND(I470*H470,2)</f>
        <v>0</v>
      </c>
      <c r="BL470" s="18" t="s">
        <v>618</v>
      </c>
      <c r="BM470" s="140" t="s">
        <v>863</v>
      </c>
    </row>
    <row r="471" spans="2:47" s="1" customFormat="1" ht="19.5">
      <c r="B471" s="33"/>
      <c r="D471" s="142" t="s">
        <v>199</v>
      </c>
      <c r="F471" s="143" t="s">
        <v>864</v>
      </c>
      <c r="I471" s="144"/>
      <c r="L471" s="33"/>
      <c r="M471" s="145"/>
      <c r="T471" s="54"/>
      <c r="AT471" s="18" t="s">
        <v>199</v>
      </c>
      <c r="AU471" s="18" t="s">
        <v>86</v>
      </c>
    </row>
    <row r="472" spans="2:47" s="1" customFormat="1" ht="12">
      <c r="B472" s="33"/>
      <c r="D472" s="146" t="s">
        <v>201</v>
      </c>
      <c r="F472" s="147" t="s">
        <v>865</v>
      </c>
      <c r="I472" s="144"/>
      <c r="L472" s="33"/>
      <c r="M472" s="145"/>
      <c r="T472" s="54"/>
      <c r="AT472" s="18" t="s">
        <v>201</v>
      </c>
      <c r="AU472" s="18" t="s">
        <v>86</v>
      </c>
    </row>
    <row r="473" spans="2:51" s="12" customFormat="1" ht="12">
      <c r="B473" s="148"/>
      <c r="D473" s="142" t="s">
        <v>203</v>
      </c>
      <c r="E473" s="149" t="s">
        <v>19</v>
      </c>
      <c r="F473" s="150" t="s">
        <v>866</v>
      </c>
      <c r="H473" s="151">
        <v>110</v>
      </c>
      <c r="I473" s="152"/>
      <c r="L473" s="148"/>
      <c r="M473" s="153"/>
      <c r="T473" s="154"/>
      <c r="AT473" s="149" t="s">
        <v>203</v>
      </c>
      <c r="AU473" s="149" t="s">
        <v>86</v>
      </c>
      <c r="AV473" s="12" t="s">
        <v>86</v>
      </c>
      <c r="AW473" s="12" t="s">
        <v>37</v>
      </c>
      <c r="AX473" s="12" t="s">
        <v>84</v>
      </c>
      <c r="AY473" s="149" t="s">
        <v>192</v>
      </c>
    </row>
    <row r="474" spans="2:65" s="1" customFormat="1" ht="16.5" customHeight="1">
      <c r="B474" s="33"/>
      <c r="C474" s="168" t="s">
        <v>867</v>
      </c>
      <c r="D474" s="168" t="s">
        <v>291</v>
      </c>
      <c r="E474" s="169" t="s">
        <v>868</v>
      </c>
      <c r="F474" s="170" t="s">
        <v>869</v>
      </c>
      <c r="G474" s="171" t="s">
        <v>149</v>
      </c>
      <c r="H474" s="172">
        <v>126.5</v>
      </c>
      <c r="I474" s="173"/>
      <c r="J474" s="174">
        <f>ROUND(I474*H474,2)</f>
        <v>0</v>
      </c>
      <c r="K474" s="170" t="s">
        <v>197</v>
      </c>
      <c r="L474" s="175"/>
      <c r="M474" s="176" t="s">
        <v>19</v>
      </c>
      <c r="N474" s="177" t="s">
        <v>47</v>
      </c>
      <c r="P474" s="138">
        <f>O474*H474</f>
        <v>0</v>
      </c>
      <c r="Q474" s="138">
        <v>0.00017</v>
      </c>
      <c r="R474" s="138">
        <f>Q474*H474</f>
        <v>0.021505000000000003</v>
      </c>
      <c r="S474" s="138">
        <v>0</v>
      </c>
      <c r="T474" s="139">
        <f>S474*H474</f>
        <v>0</v>
      </c>
      <c r="AR474" s="140" t="s">
        <v>870</v>
      </c>
      <c r="AT474" s="140" t="s">
        <v>291</v>
      </c>
      <c r="AU474" s="140" t="s">
        <v>86</v>
      </c>
      <c r="AY474" s="18" t="s">
        <v>192</v>
      </c>
      <c r="BE474" s="141">
        <f>IF(N474="základní",J474,0)</f>
        <v>0</v>
      </c>
      <c r="BF474" s="141">
        <f>IF(N474="snížená",J474,0)</f>
        <v>0</v>
      </c>
      <c r="BG474" s="141">
        <f>IF(N474="zákl. přenesená",J474,0)</f>
        <v>0</v>
      </c>
      <c r="BH474" s="141">
        <f>IF(N474="sníž. přenesená",J474,0)</f>
        <v>0</v>
      </c>
      <c r="BI474" s="141">
        <f>IF(N474="nulová",J474,0)</f>
        <v>0</v>
      </c>
      <c r="BJ474" s="18" t="s">
        <v>84</v>
      </c>
      <c r="BK474" s="141">
        <f>ROUND(I474*H474,2)</f>
        <v>0</v>
      </c>
      <c r="BL474" s="18" t="s">
        <v>870</v>
      </c>
      <c r="BM474" s="140" t="s">
        <v>871</v>
      </c>
    </row>
    <row r="475" spans="2:47" s="1" customFormat="1" ht="12">
      <c r="B475" s="33"/>
      <c r="D475" s="142" t="s">
        <v>199</v>
      </c>
      <c r="F475" s="143" t="s">
        <v>869</v>
      </c>
      <c r="I475" s="144"/>
      <c r="L475" s="33"/>
      <c r="M475" s="145"/>
      <c r="T475" s="54"/>
      <c r="AT475" s="18" t="s">
        <v>199</v>
      </c>
      <c r="AU475" s="18" t="s">
        <v>86</v>
      </c>
    </row>
    <row r="476" spans="2:51" s="12" customFormat="1" ht="12">
      <c r="B476" s="148"/>
      <c r="D476" s="142" t="s">
        <v>203</v>
      </c>
      <c r="F476" s="150" t="s">
        <v>872</v>
      </c>
      <c r="H476" s="151">
        <v>126.5</v>
      </c>
      <c r="I476" s="152"/>
      <c r="L476" s="148"/>
      <c r="M476" s="153"/>
      <c r="T476" s="154"/>
      <c r="AT476" s="149" t="s">
        <v>203</v>
      </c>
      <c r="AU476" s="149" t="s">
        <v>86</v>
      </c>
      <c r="AV476" s="12" t="s">
        <v>86</v>
      </c>
      <c r="AW476" s="12" t="s">
        <v>4</v>
      </c>
      <c r="AX476" s="12" t="s">
        <v>84</v>
      </c>
      <c r="AY476" s="149" t="s">
        <v>192</v>
      </c>
    </row>
    <row r="477" spans="2:65" s="1" customFormat="1" ht="24.2" customHeight="1">
      <c r="B477" s="33"/>
      <c r="C477" s="129" t="s">
        <v>873</v>
      </c>
      <c r="D477" s="129" t="s">
        <v>194</v>
      </c>
      <c r="E477" s="130" t="s">
        <v>874</v>
      </c>
      <c r="F477" s="131" t="s">
        <v>875</v>
      </c>
      <c r="G477" s="132" t="s">
        <v>149</v>
      </c>
      <c r="H477" s="133">
        <v>55</v>
      </c>
      <c r="I477" s="134"/>
      <c r="J477" s="135">
        <f>ROUND(I477*H477,2)</f>
        <v>0</v>
      </c>
      <c r="K477" s="131" t="s">
        <v>197</v>
      </c>
      <c r="L477" s="33"/>
      <c r="M477" s="136" t="s">
        <v>19</v>
      </c>
      <c r="N477" s="137" t="s">
        <v>47</v>
      </c>
      <c r="P477" s="138">
        <f>O477*H477</f>
        <v>0</v>
      </c>
      <c r="Q477" s="138">
        <v>0</v>
      </c>
      <c r="R477" s="138">
        <f>Q477*H477</f>
        <v>0</v>
      </c>
      <c r="S477" s="138">
        <v>0</v>
      </c>
      <c r="T477" s="139">
        <f>S477*H477</f>
        <v>0</v>
      </c>
      <c r="AR477" s="140" t="s">
        <v>618</v>
      </c>
      <c r="AT477" s="140" t="s">
        <v>194</v>
      </c>
      <c r="AU477" s="140" t="s">
        <v>86</v>
      </c>
      <c r="AY477" s="18" t="s">
        <v>192</v>
      </c>
      <c r="BE477" s="141">
        <f>IF(N477="základní",J477,0)</f>
        <v>0</v>
      </c>
      <c r="BF477" s="141">
        <f>IF(N477="snížená",J477,0)</f>
        <v>0</v>
      </c>
      <c r="BG477" s="141">
        <f>IF(N477="zákl. přenesená",J477,0)</f>
        <v>0</v>
      </c>
      <c r="BH477" s="141">
        <f>IF(N477="sníž. přenesená",J477,0)</f>
        <v>0</v>
      </c>
      <c r="BI477" s="141">
        <f>IF(N477="nulová",J477,0)</f>
        <v>0</v>
      </c>
      <c r="BJ477" s="18" t="s">
        <v>84</v>
      </c>
      <c r="BK477" s="141">
        <f>ROUND(I477*H477,2)</f>
        <v>0</v>
      </c>
      <c r="BL477" s="18" t="s">
        <v>618</v>
      </c>
      <c r="BM477" s="140" t="s">
        <v>876</v>
      </c>
    </row>
    <row r="478" spans="2:47" s="1" customFormat="1" ht="19.5">
      <c r="B478" s="33"/>
      <c r="D478" s="142" t="s">
        <v>199</v>
      </c>
      <c r="F478" s="143" t="s">
        <v>877</v>
      </c>
      <c r="I478" s="144"/>
      <c r="L478" s="33"/>
      <c r="M478" s="145"/>
      <c r="T478" s="54"/>
      <c r="AT478" s="18" t="s">
        <v>199</v>
      </c>
      <c r="AU478" s="18" t="s">
        <v>86</v>
      </c>
    </row>
    <row r="479" spans="2:47" s="1" customFormat="1" ht="12">
      <c r="B479" s="33"/>
      <c r="D479" s="146" t="s">
        <v>201</v>
      </c>
      <c r="F479" s="147" t="s">
        <v>878</v>
      </c>
      <c r="I479" s="144"/>
      <c r="L479" s="33"/>
      <c r="M479" s="145"/>
      <c r="T479" s="54"/>
      <c r="AT479" s="18" t="s">
        <v>201</v>
      </c>
      <c r="AU479" s="18" t="s">
        <v>86</v>
      </c>
    </row>
    <row r="480" spans="2:51" s="12" customFormat="1" ht="12">
      <c r="B480" s="148"/>
      <c r="D480" s="142" t="s">
        <v>203</v>
      </c>
      <c r="E480" s="149" t="s">
        <v>19</v>
      </c>
      <c r="F480" s="150" t="s">
        <v>879</v>
      </c>
      <c r="H480" s="151">
        <v>55</v>
      </c>
      <c r="I480" s="152"/>
      <c r="L480" s="148"/>
      <c r="M480" s="153"/>
      <c r="T480" s="154"/>
      <c r="AT480" s="149" t="s">
        <v>203</v>
      </c>
      <c r="AU480" s="149" t="s">
        <v>86</v>
      </c>
      <c r="AV480" s="12" t="s">
        <v>86</v>
      </c>
      <c r="AW480" s="12" t="s">
        <v>37</v>
      </c>
      <c r="AX480" s="12" t="s">
        <v>84</v>
      </c>
      <c r="AY480" s="149" t="s">
        <v>192</v>
      </c>
    </row>
    <row r="481" spans="2:65" s="1" customFormat="1" ht="16.5" customHeight="1">
      <c r="B481" s="33"/>
      <c r="C481" s="168" t="s">
        <v>880</v>
      </c>
      <c r="D481" s="168" t="s">
        <v>291</v>
      </c>
      <c r="E481" s="169" t="s">
        <v>881</v>
      </c>
      <c r="F481" s="170" t="s">
        <v>882</v>
      </c>
      <c r="G481" s="171" t="s">
        <v>149</v>
      </c>
      <c r="H481" s="172">
        <v>63.25</v>
      </c>
      <c r="I481" s="173"/>
      <c r="J481" s="174">
        <f>ROUND(I481*H481,2)</f>
        <v>0</v>
      </c>
      <c r="K481" s="170" t="s">
        <v>197</v>
      </c>
      <c r="L481" s="175"/>
      <c r="M481" s="176" t="s">
        <v>19</v>
      </c>
      <c r="N481" s="177" t="s">
        <v>47</v>
      </c>
      <c r="P481" s="138">
        <f>O481*H481</f>
        <v>0</v>
      </c>
      <c r="Q481" s="138">
        <v>0.00025</v>
      </c>
      <c r="R481" s="138">
        <f>Q481*H481</f>
        <v>0.0158125</v>
      </c>
      <c r="S481" s="138">
        <v>0</v>
      </c>
      <c r="T481" s="139">
        <f>S481*H481</f>
        <v>0</v>
      </c>
      <c r="AR481" s="140" t="s">
        <v>870</v>
      </c>
      <c r="AT481" s="140" t="s">
        <v>291</v>
      </c>
      <c r="AU481" s="140" t="s">
        <v>86</v>
      </c>
      <c r="AY481" s="18" t="s">
        <v>192</v>
      </c>
      <c r="BE481" s="141">
        <f>IF(N481="základní",J481,0)</f>
        <v>0</v>
      </c>
      <c r="BF481" s="141">
        <f>IF(N481="snížená",J481,0)</f>
        <v>0</v>
      </c>
      <c r="BG481" s="141">
        <f>IF(N481="zákl. přenesená",J481,0)</f>
        <v>0</v>
      </c>
      <c r="BH481" s="141">
        <f>IF(N481="sníž. přenesená",J481,0)</f>
        <v>0</v>
      </c>
      <c r="BI481" s="141">
        <f>IF(N481="nulová",J481,0)</f>
        <v>0</v>
      </c>
      <c r="BJ481" s="18" t="s">
        <v>84</v>
      </c>
      <c r="BK481" s="141">
        <f>ROUND(I481*H481,2)</f>
        <v>0</v>
      </c>
      <c r="BL481" s="18" t="s">
        <v>870</v>
      </c>
      <c r="BM481" s="140" t="s">
        <v>883</v>
      </c>
    </row>
    <row r="482" spans="2:47" s="1" customFormat="1" ht="12">
      <c r="B482" s="33"/>
      <c r="D482" s="142" t="s">
        <v>199</v>
      </c>
      <c r="F482" s="143" t="s">
        <v>882</v>
      </c>
      <c r="I482" s="144"/>
      <c r="L482" s="33"/>
      <c r="M482" s="145"/>
      <c r="T482" s="54"/>
      <c r="AT482" s="18" t="s">
        <v>199</v>
      </c>
      <c r="AU482" s="18" t="s">
        <v>86</v>
      </c>
    </row>
    <row r="483" spans="2:51" s="12" customFormat="1" ht="12">
      <c r="B483" s="148"/>
      <c r="D483" s="142" t="s">
        <v>203</v>
      </c>
      <c r="F483" s="150" t="s">
        <v>884</v>
      </c>
      <c r="H483" s="151">
        <v>63.25</v>
      </c>
      <c r="I483" s="152"/>
      <c r="L483" s="148"/>
      <c r="M483" s="153"/>
      <c r="T483" s="154"/>
      <c r="AT483" s="149" t="s">
        <v>203</v>
      </c>
      <c r="AU483" s="149" t="s">
        <v>86</v>
      </c>
      <c r="AV483" s="12" t="s">
        <v>86</v>
      </c>
      <c r="AW483" s="12" t="s">
        <v>4</v>
      </c>
      <c r="AX483" s="12" t="s">
        <v>84</v>
      </c>
      <c r="AY483" s="149" t="s">
        <v>192</v>
      </c>
    </row>
    <row r="484" spans="2:65" s="1" customFormat="1" ht="24.2" customHeight="1">
      <c r="B484" s="33"/>
      <c r="C484" s="129" t="s">
        <v>885</v>
      </c>
      <c r="D484" s="129" t="s">
        <v>194</v>
      </c>
      <c r="E484" s="130" t="s">
        <v>886</v>
      </c>
      <c r="F484" s="131" t="s">
        <v>887</v>
      </c>
      <c r="G484" s="132" t="s">
        <v>149</v>
      </c>
      <c r="H484" s="133">
        <v>55</v>
      </c>
      <c r="I484" s="134"/>
      <c r="J484" s="135">
        <f>ROUND(I484*H484,2)</f>
        <v>0</v>
      </c>
      <c r="K484" s="131" t="s">
        <v>197</v>
      </c>
      <c r="L484" s="33"/>
      <c r="M484" s="136" t="s">
        <v>19</v>
      </c>
      <c r="N484" s="137" t="s">
        <v>47</v>
      </c>
      <c r="P484" s="138">
        <f>O484*H484</f>
        <v>0</v>
      </c>
      <c r="Q484" s="138">
        <v>0</v>
      </c>
      <c r="R484" s="138">
        <f>Q484*H484</f>
        <v>0</v>
      </c>
      <c r="S484" s="138">
        <v>0</v>
      </c>
      <c r="T484" s="139">
        <f>S484*H484</f>
        <v>0</v>
      </c>
      <c r="AR484" s="140" t="s">
        <v>618</v>
      </c>
      <c r="AT484" s="140" t="s">
        <v>194</v>
      </c>
      <c r="AU484" s="140" t="s">
        <v>86</v>
      </c>
      <c r="AY484" s="18" t="s">
        <v>192</v>
      </c>
      <c r="BE484" s="141">
        <f>IF(N484="základní",J484,0)</f>
        <v>0</v>
      </c>
      <c r="BF484" s="141">
        <f>IF(N484="snížená",J484,0)</f>
        <v>0</v>
      </c>
      <c r="BG484" s="141">
        <f>IF(N484="zákl. přenesená",J484,0)</f>
        <v>0</v>
      </c>
      <c r="BH484" s="141">
        <f>IF(N484="sníž. přenesená",J484,0)</f>
        <v>0</v>
      </c>
      <c r="BI484" s="141">
        <f>IF(N484="nulová",J484,0)</f>
        <v>0</v>
      </c>
      <c r="BJ484" s="18" t="s">
        <v>84</v>
      </c>
      <c r="BK484" s="141">
        <f>ROUND(I484*H484,2)</f>
        <v>0</v>
      </c>
      <c r="BL484" s="18" t="s">
        <v>618</v>
      </c>
      <c r="BM484" s="140" t="s">
        <v>888</v>
      </c>
    </row>
    <row r="485" spans="2:47" s="1" customFormat="1" ht="19.5">
      <c r="B485" s="33"/>
      <c r="D485" s="142" t="s">
        <v>199</v>
      </c>
      <c r="F485" s="143" t="s">
        <v>889</v>
      </c>
      <c r="I485" s="144"/>
      <c r="L485" s="33"/>
      <c r="M485" s="145"/>
      <c r="T485" s="54"/>
      <c r="AT485" s="18" t="s">
        <v>199</v>
      </c>
      <c r="AU485" s="18" t="s">
        <v>86</v>
      </c>
    </row>
    <row r="486" spans="2:47" s="1" customFormat="1" ht="12">
      <c r="B486" s="33"/>
      <c r="D486" s="146" t="s">
        <v>201</v>
      </c>
      <c r="F486" s="147" t="s">
        <v>890</v>
      </c>
      <c r="I486" s="144"/>
      <c r="L486" s="33"/>
      <c r="M486" s="145"/>
      <c r="T486" s="54"/>
      <c r="AT486" s="18" t="s">
        <v>201</v>
      </c>
      <c r="AU486" s="18" t="s">
        <v>86</v>
      </c>
    </row>
    <row r="487" spans="2:51" s="12" customFormat="1" ht="12">
      <c r="B487" s="148"/>
      <c r="D487" s="142" t="s">
        <v>203</v>
      </c>
      <c r="E487" s="149" t="s">
        <v>19</v>
      </c>
      <c r="F487" s="150" t="s">
        <v>879</v>
      </c>
      <c r="H487" s="151">
        <v>55</v>
      </c>
      <c r="I487" s="152"/>
      <c r="L487" s="148"/>
      <c r="M487" s="153"/>
      <c r="T487" s="154"/>
      <c r="AT487" s="149" t="s">
        <v>203</v>
      </c>
      <c r="AU487" s="149" t="s">
        <v>86</v>
      </c>
      <c r="AV487" s="12" t="s">
        <v>86</v>
      </c>
      <c r="AW487" s="12" t="s">
        <v>37</v>
      </c>
      <c r="AX487" s="12" t="s">
        <v>84</v>
      </c>
      <c r="AY487" s="149" t="s">
        <v>192</v>
      </c>
    </row>
    <row r="488" spans="2:65" s="1" customFormat="1" ht="16.5" customHeight="1">
      <c r="B488" s="33"/>
      <c r="C488" s="168" t="s">
        <v>891</v>
      </c>
      <c r="D488" s="168" t="s">
        <v>291</v>
      </c>
      <c r="E488" s="169" t="s">
        <v>892</v>
      </c>
      <c r="F488" s="170" t="s">
        <v>893</v>
      </c>
      <c r="G488" s="171" t="s">
        <v>149</v>
      </c>
      <c r="H488" s="172">
        <v>63.25</v>
      </c>
      <c r="I488" s="173"/>
      <c r="J488" s="174">
        <f>ROUND(I488*H488,2)</f>
        <v>0</v>
      </c>
      <c r="K488" s="170" t="s">
        <v>197</v>
      </c>
      <c r="L488" s="175"/>
      <c r="M488" s="176" t="s">
        <v>19</v>
      </c>
      <c r="N488" s="177" t="s">
        <v>47</v>
      </c>
      <c r="P488" s="138">
        <f>O488*H488</f>
        <v>0</v>
      </c>
      <c r="Q488" s="138">
        <v>0.00034</v>
      </c>
      <c r="R488" s="138">
        <f>Q488*H488</f>
        <v>0.021505000000000003</v>
      </c>
      <c r="S488" s="138">
        <v>0</v>
      </c>
      <c r="T488" s="139">
        <f>S488*H488</f>
        <v>0</v>
      </c>
      <c r="AR488" s="140" t="s">
        <v>870</v>
      </c>
      <c r="AT488" s="140" t="s">
        <v>291</v>
      </c>
      <c r="AU488" s="140" t="s">
        <v>86</v>
      </c>
      <c r="AY488" s="18" t="s">
        <v>192</v>
      </c>
      <c r="BE488" s="141">
        <f>IF(N488="základní",J488,0)</f>
        <v>0</v>
      </c>
      <c r="BF488" s="141">
        <f>IF(N488="snížená",J488,0)</f>
        <v>0</v>
      </c>
      <c r="BG488" s="141">
        <f>IF(N488="zákl. přenesená",J488,0)</f>
        <v>0</v>
      </c>
      <c r="BH488" s="141">
        <f>IF(N488="sníž. přenesená",J488,0)</f>
        <v>0</v>
      </c>
      <c r="BI488" s="141">
        <f>IF(N488="nulová",J488,0)</f>
        <v>0</v>
      </c>
      <c r="BJ488" s="18" t="s">
        <v>84</v>
      </c>
      <c r="BK488" s="141">
        <f>ROUND(I488*H488,2)</f>
        <v>0</v>
      </c>
      <c r="BL488" s="18" t="s">
        <v>870</v>
      </c>
      <c r="BM488" s="140" t="s">
        <v>894</v>
      </c>
    </row>
    <row r="489" spans="2:47" s="1" customFormat="1" ht="12">
      <c r="B489" s="33"/>
      <c r="D489" s="142" t="s">
        <v>199</v>
      </c>
      <c r="F489" s="143" t="s">
        <v>893</v>
      </c>
      <c r="I489" s="144"/>
      <c r="L489" s="33"/>
      <c r="M489" s="145"/>
      <c r="T489" s="54"/>
      <c r="AT489" s="18" t="s">
        <v>199</v>
      </c>
      <c r="AU489" s="18" t="s">
        <v>86</v>
      </c>
    </row>
    <row r="490" spans="2:51" s="12" customFormat="1" ht="12">
      <c r="B490" s="148"/>
      <c r="D490" s="142" t="s">
        <v>203</v>
      </c>
      <c r="F490" s="150" t="s">
        <v>884</v>
      </c>
      <c r="H490" s="151">
        <v>63.25</v>
      </c>
      <c r="I490" s="152"/>
      <c r="L490" s="148"/>
      <c r="M490" s="153"/>
      <c r="T490" s="154"/>
      <c r="AT490" s="149" t="s">
        <v>203</v>
      </c>
      <c r="AU490" s="149" t="s">
        <v>86</v>
      </c>
      <c r="AV490" s="12" t="s">
        <v>86</v>
      </c>
      <c r="AW490" s="12" t="s">
        <v>4</v>
      </c>
      <c r="AX490" s="12" t="s">
        <v>84</v>
      </c>
      <c r="AY490" s="149" t="s">
        <v>192</v>
      </c>
    </row>
    <row r="491" spans="2:65" s="1" customFormat="1" ht="16.5" customHeight="1">
      <c r="B491" s="33"/>
      <c r="C491" s="129" t="s">
        <v>895</v>
      </c>
      <c r="D491" s="129" t="s">
        <v>194</v>
      </c>
      <c r="E491" s="130" t="s">
        <v>896</v>
      </c>
      <c r="F491" s="131" t="s">
        <v>897</v>
      </c>
      <c r="G491" s="132" t="s">
        <v>898</v>
      </c>
      <c r="H491" s="133">
        <v>4</v>
      </c>
      <c r="I491" s="134"/>
      <c r="J491" s="135">
        <f>ROUND(I491*H491,2)</f>
        <v>0</v>
      </c>
      <c r="K491" s="131" t="s">
        <v>19</v>
      </c>
      <c r="L491" s="33"/>
      <c r="M491" s="136" t="s">
        <v>19</v>
      </c>
      <c r="N491" s="137" t="s">
        <v>47</v>
      </c>
      <c r="P491" s="138">
        <f>O491*H491</f>
        <v>0</v>
      </c>
      <c r="Q491" s="138">
        <v>0</v>
      </c>
      <c r="R491" s="138">
        <f>Q491*H491</f>
        <v>0</v>
      </c>
      <c r="S491" s="138">
        <v>0</v>
      </c>
      <c r="T491" s="139">
        <f>S491*H491</f>
        <v>0</v>
      </c>
      <c r="AR491" s="140" t="s">
        <v>618</v>
      </c>
      <c r="AT491" s="140" t="s">
        <v>194</v>
      </c>
      <c r="AU491" s="140" t="s">
        <v>86</v>
      </c>
      <c r="AY491" s="18" t="s">
        <v>192</v>
      </c>
      <c r="BE491" s="141">
        <f>IF(N491="základní",J491,0)</f>
        <v>0</v>
      </c>
      <c r="BF491" s="141">
        <f>IF(N491="snížená",J491,0)</f>
        <v>0</v>
      </c>
      <c r="BG491" s="141">
        <f>IF(N491="zákl. přenesená",J491,0)</f>
        <v>0</v>
      </c>
      <c r="BH491" s="141">
        <f>IF(N491="sníž. přenesená",J491,0)</f>
        <v>0</v>
      </c>
      <c r="BI491" s="141">
        <f>IF(N491="nulová",J491,0)</f>
        <v>0</v>
      </c>
      <c r="BJ491" s="18" t="s">
        <v>84</v>
      </c>
      <c r="BK491" s="141">
        <f>ROUND(I491*H491,2)</f>
        <v>0</v>
      </c>
      <c r="BL491" s="18" t="s">
        <v>618</v>
      </c>
      <c r="BM491" s="140" t="s">
        <v>899</v>
      </c>
    </row>
    <row r="492" spans="2:47" s="1" customFormat="1" ht="12">
      <c r="B492" s="33"/>
      <c r="D492" s="142" t="s">
        <v>199</v>
      </c>
      <c r="F492" s="143" t="s">
        <v>897</v>
      </c>
      <c r="I492" s="144"/>
      <c r="L492" s="33"/>
      <c r="M492" s="145"/>
      <c r="T492" s="54"/>
      <c r="AT492" s="18" t="s">
        <v>199</v>
      </c>
      <c r="AU492" s="18" t="s">
        <v>86</v>
      </c>
    </row>
    <row r="493" spans="2:65" s="1" customFormat="1" ht="16.5" customHeight="1">
      <c r="B493" s="33"/>
      <c r="C493" s="129" t="s">
        <v>900</v>
      </c>
      <c r="D493" s="129" t="s">
        <v>194</v>
      </c>
      <c r="E493" s="130" t="s">
        <v>901</v>
      </c>
      <c r="F493" s="131" t="s">
        <v>902</v>
      </c>
      <c r="G493" s="132" t="s">
        <v>898</v>
      </c>
      <c r="H493" s="133">
        <v>2</v>
      </c>
      <c r="I493" s="134"/>
      <c r="J493" s="135">
        <f>ROUND(I493*H493,2)</f>
        <v>0</v>
      </c>
      <c r="K493" s="131" t="s">
        <v>19</v>
      </c>
      <c r="L493" s="33"/>
      <c r="M493" s="136" t="s">
        <v>19</v>
      </c>
      <c r="N493" s="137" t="s">
        <v>47</v>
      </c>
      <c r="P493" s="138">
        <f>O493*H493</f>
        <v>0</v>
      </c>
      <c r="Q493" s="138">
        <v>0</v>
      </c>
      <c r="R493" s="138">
        <f>Q493*H493</f>
        <v>0</v>
      </c>
      <c r="S493" s="138">
        <v>0</v>
      </c>
      <c r="T493" s="139">
        <f>S493*H493</f>
        <v>0</v>
      </c>
      <c r="AR493" s="140" t="s">
        <v>618</v>
      </c>
      <c r="AT493" s="140" t="s">
        <v>194</v>
      </c>
      <c r="AU493" s="140" t="s">
        <v>86</v>
      </c>
      <c r="AY493" s="18" t="s">
        <v>192</v>
      </c>
      <c r="BE493" s="141">
        <f>IF(N493="základní",J493,0)</f>
        <v>0</v>
      </c>
      <c r="BF493" s="141">
        <f>IF(N493="snížená",J493,0)</f>
        <v>0</v>
      </c>
      <c r="BG493" s="141">
        <f>IF(N493="zákl. přenesená",J493,0)</f>
        <v>0</v>
      </c>
      <c r="BH493" s="141">
        <f>IF(N493="sníž. přenesená",J493,0)</f>
        <v>0</v>
      </c>
      <c r="BI493" s="141">
        <f>IF(N493="nulová",J493,0)</f>
        <v>0</v>
      </c>
      <c r="BJ493" s="18" t="s">
        <v>84</v>
      </c>
      <c r="BK493" s="141">
        <f>ROUND(I493*H493,2)</f>
        <v>0</v>
      </c>
      <c r="BL493" s="18" t="s">
        <v>618</v>
      </c>
      <c r="BM493" s="140" t="s">
        <v>903</v>
      </c>
    </row>
    <row r="494" spans="2:47" s="1" customFormat="1" ht="12">
      <c r="B494" s="33"/>
      <c r="D494" s="142" t="s">
        <v>199</v>
      </c>
      <c r="F494" s="143" t="s">
        <v>902</v>
      </c>
      <c r="I494" s="144"/>
      <c r="L494" s="33"/>
      <c r="M494" s="145"/>
      <c r="T494" s="54"/>
      <c r="AT494" s="18" t="s">
        <v>199</v>
      </c>
      <c r="AU494" s="18" t="s">
        <v>86</v>
      </c>
    </row>
    <row r="495" spans="2:65" s="1" customFormat="1" ht="16.5" customHeight="1">
      <c r="B495" s="33"/>
      <c r="C495" s="129" t="s">
        <v>904</v>
      </c>
      <c r="D495" s="129" t="s">
        <v>194</v>
      </c>
      <c r="E495" s="130" t="s">
        <v>905</v>
      </c>
      <c r="F495" s="131" t="s">
        <v>906</v>
      </c>
      <c r="G495" s="132" t="s">
        <v>898</v>
      </c>
      <c r="H495" s="133">
        <v>2</v>
      </c>
      <c r="I495" s="134"/>
      <c r="J495" s="135">
        <f>ROUND(I495*H495,2)</f>
        <v>0</v>
      </c>
      <c r="K495" s="131" t="s">
        <v>19</v>
      </c>
      <c r="L495" s="33"/>
      <c r="M495" s="136" t="s">
        <v>19</v>
      </c>
      <c r="N495" s="137" t="s">
        <v>47</v>
      </c>
      <c r="P495" s="138">
        <f>O495*H495</f>
        <v>0</v>
      </c>
      <c r="Q495" s="138">
        <v>0</v>
      </c>
      <c r="R495" s="138">
        <f>Q495*H495</f>
        <v>0</v>
      </c>
      <c r="S495" s="138">
        <v>0</v>
      </c>
      <c r="T495" s="139">
        <f>S495*H495</f>
        <v>0</v>
      </c>
      <c r="AR495" s="140" t="s">
        <v>618</v>
      </c>
      <c r="AT495" s="140" t="s">
        <v>194</v>
      </c>
      <c r="AU495" s="140" t="s">
        <v>86</v>
      </c>
      <c r="AY495" s="18" t="s">
        <v>192</v>
      </c>
      <c r="BE495" s="141">
        <f>IF(N495="základní",J495,0)</f>
        <v>0</v>
      </c>
      <c r="BF495" s="141">
        <f>IF(N495="snížená",J495,0)</f>
        <v>0</v>
      </c>
      <c r="BG495" s="141">
        <f>IF(N495="zákl. přenesená",J495,0)</f>
        <v>0</v>
      </c>
      <c r="BH495" s="141">
        <f>IF(N495="sníž. přenesená",J495,0)</f>
        <v>0</v>
      </c>
      <c r="BI495" s="141">
        <f>IF(N495="nulová",J495,0)</f>
        <v>0</v>
      </c>
      <c r="BJ495" s="18" t="s">
        <v>84</v>
      </c>
      <c r="BK495" s="141">
        <f>ROUND(I495*H495,2)</f>
        <v>0</v>
      </c>
      <c r="BL495" s="18" t="s">
        <v>618</v>
      </c>
      <c r="BM495" s="140" t="s">
        <v>907</v>
      </c>
    </row>
    <row r="496" spans="2:47" s="1" customFormat="1" ht="12">
      <c r="B496" s="33"/>
      <c r="D496" s="142" t="s">
        <v>199</v>
      </c>
      <c r="F496" s="143" t="s">
        <v>906</v>
      </c>
      <c r="I496" s="144"/>
      <c r="L496" s="33"/>
      <c r="M496" s="145"/>
      <c r="T496" s="54"/>
      <c r="AT496" s="18" t="s">
        <v>199</v>
      </c>
      <c r="AU496" s="18" t="s">
        <v>86</v>
      </c>
    </row>
    <row r="497" spans="2:65" s="1" customFormat="1" ht="16.5" customHeight="1">
      <c r="B497" s="33"/>
      <c r="C497" s="129" t="s">
        <v>908</v>
      </c>
      <c r="D497" s="129" t="s">
        <v>194</v>
      </c>
      <c r="E497" s="130" t="s">
        <v>909</v>
      </c>
      <c r="F497" s="131" t="s">
        <v>910</v>
      </c>
      <c r="G497" s="132" t="s">
        <v>898</v>
      </c>
      <c r="H497" s="133">
        <v>1</v>
      </c>
      <c r="I497" s="134"/>
      <c r="J497" s="135">
        <f>ROUND(I497*H497,2)</f>
        <v>0</v>
      </c>
      <c r="K497" s="131" t="s">
        <v>19</v>
      </c>
      <c r="L497" s="33"/>
      <c r="M497" s="136" t="s">
        <v>19</v>
      </c>
      <c r="N497" s="137" t="s">
        <v>47</v>
      </c>
      <c r="P497" s="138">
        <f>O497*H497</f>
        <v>0</v>
      </c>
      <c r="Q497" s="138">
        <v>0</v>
      </c>
      <c r="R497" s="138">
        <f>Q497*H497</f>
        <v>0</v>
      </c>
      <c r="S497" s="138">
        <v>0</v>
      </c>
      <c r="T497" s="139">
        <f>S497*H497</f>
        <v>0</v>
      </c>
      <c r="AR497" s="140" t="s">
        <v>618</v>
      </c>
      <c r="AT497" s="140" t="s">
        <v>194</v>
      </c>
      <c r="AU497" s="140" t="s">
        <v>86</v>
      </c>
      <c r="AY497" s="18" t="s">
        <v>192</v>
      </c>
      <c r="BE497" s="141">
        <f>IF(N497="základní",J497,0)</f>
        <v>0</v>
      </c>
      <c r="BF497" s="141">
        <f>IF(N497="snížená",J497,0)</f>
        <v>0</v>
      </c>
      <c r="BG497" s="141">
        <f>IF(N497="zákl. přenesená",J497,0)</f>
        <v>0</v>
      </c>
      <c r="BH497" s="141">
        <f>IF(N497="sníž. přenesená",J497,0)</f>
        <v>0</v>
      </c>
      <c r="BI497" s="141">
        <f>IF(N497="nulová",J497,0)</f>
        <v>0</v>
      </c>
      <c r="BJ497" s="18" t="s">
        <v>84</v>
      </c>
      <c r="BK497" s="141">
        <f>ROUND(I497*H497,2)</f>
        <v>0</v>
      </c>
      <c r="BL497" s="18" t="s">
        <v>618</v>
      </c>
      <c r="BM497" s="140" t="s">
        <v>911</v>
      </c>
    </row>
    <row r="498" spans="2:47" s="1" customFormat="1" ht="19.5">
      <c r="B498" s="33"/>
      <c r="D498" s="142" t="s">
        <v>199</v>
      </c>
      <c r="F498" s="143" t="s">
        <v>912</v>
      </c>
      <c r="I498" s="144"/>
      <c r="L498" s="33"/>
      <c r="M498" s="145"/>
      <c r="T498" s="54"/>
      <c r="AT498" s="18" t="s">
        <v>199</v>
      </c>
      <c r="AU498" s="18" t="s">
        <v>86</v>
      </c>
    </row>
    <row r="499" spans="2:65" s="1" customFormat="1" ht="16.5" customHeight="1">
      <c r="B499" s="33"/>
      <c r="C499" s="129" t="s">
        <v>913</v>
      </c>
      <c r="D499" s="129" t="s">
        <v>194</v>
      </c>
      <c r="E499" s="130" t="s">
        <v>914</v>
      </c>
      <c r="F499" s="131" t="s">
        <v>915</v>
      </c>
      <c r="G499" s="132" t="s">
        <v>149</v>
      </c>
      <c r="H499" s="133">
        <v>33</v>
      </c>
      <c r="I499" s="134"/>
      <c r="J499" s="135">
        <f>ROUND(I499*H499,2)</f>
        <v>0</v>
      </c>
      <c r="K499" s="131" t="s">
        <v>19</v>
      </c>
      <c r="L499" s="33"/>
      <c r="M499" s="136" t="s">
        <v>19</v>
      </c>
      <c r="N499" s="137" t="s">
        <v>47</v>
      </c>
      <c r="P499" s="138">
        <f>O499*H499</f>
        <v>0</v>
      </c>
      <c r="Q499" s="138">
        <v>0</v>
      </c>
      <c r="R499" s="138">
        <f>Q499*H499</f>
        <v>0</v>
      </c>
      <c r="S499" s="138">
        <v>0</v>
      </c>
      <c r="T499" s="139">
        <f>S499*H499</f>
        <v>0</v>
      </c>
      <c r="AR499" s="140" t="s">
        <v>618</v>
      </c>
      <c r="AT499" s="140" t="s">
        <v>194</v>
      </c>
      <c r="AU499" s="140" t="s">
        <v>86</v>
      </c>
      <c r="AY499" s="18" t="s">
        <v>192</v>
      </c>
      <c r="BE499" s="141">
        <f>IF(N499="základní",J499,0)</f>
        <v>0</v>
      </c>
      <c r="BF499" s="141">
        <f>IF(N499="snížená",J499,0)</f>
        <v>0</v>
      </c>
      <c r="BG499" s="141">
        <f>IF(N499="zákl. přenesená",J499,0)</f>
        <v>0</v>
      </c>
      <c r="BH499" s="141">
        <f>IF(N499="sníž. přenesená",J499,0)</f>
        <v>0</v>
      </c>
      <c r="BI499" s="141">
        <f>IF(N499="nulová",J499,0)</f>
        <v>0</v>
      </c>
      <c r="BJ499" s="18" t="s">
        <v>84</v>
      </c>
      <c r="BK499" s="141">
        <f>ROUND(I499*H499,2)</f>
        <v>0</v>
      </c>
      <c r="BL499" s="18" t="s">
        <v>618</v>
      </c>
      <c r="BM499" s="140" t="s">
        <v>916</v>
      </c>
    </row>
    <row r="500" spans="2:47" s="1" customFormat="1" ht="12">
      <c r="B500" s="33"/>
      <c r="D500" s="142" t="s">
        <v>199</v>
      </c>
      <c r="F500" s="143" t="s">
        <v>915</v>
      </c>
      <c r="I500" s="144"/>
      <c r="L500" s="33"/>
      <c r="M500" s="145"/>
      <c r="T500" s="54"/>
      <c r="AT500" s="18" t="s">
        <v>199</v>
      </c>
      <c r="AU500" s="18" t="s">
        <v>86</v>
      </c>
    </row>
    <row r="501" spans="2:51" s="12" customFormat="1" ht="12">
      <c r="B501" s="148"/>
      <c r="D501" s="142" t="s">
        <v>203</v>
      </c>
      <c r="E501" s="149" t="s">
        <v>19</v>
      </c>
      <c r="F501" s="150" t="s">
        <v>917</v>
      </c>
      <c r="H501" s="151">
        <v>33</v>
      </c>
      <c r="I501" s="152"/>
      <c r="L501" s="148"/>
      <c r="M501" s="153"/>
      <c r="T501" s="154"/>
      <c r="AT501" s="149" t="s">
        <v>203</v>
      </c>
      <c r="AU501" s="149" t="s">
        <v>86</v>
      </c>
      <c r="AV501" s="12" t="s">
        <v>86</v>
      </c>
      <c r="AW501" s="12" t="s">
        <v>37</v>
      </c>
      <c r="AX501" s="12" t="s">
        <v>84</v>
      </c>
      <c r="AY501" s="149" t="s">
        <v>192</v>
      </c>
    </row>
    <row r="502" spans="2:63" s="11" customFormat="1" ht="22.9" customHeight="1">
      <c r="B502" s="117"/>
      <c r="D502" s="118" t="s">
        <v>75</v>
      </c>
      <c r="E502" s="127" t="s">
        <v>918</v>
      </c>
      <c r="F502" s="127" t="s">
        <v>919</v>
      </c>
      <c r="I502" s="120"/>
      <c r="J502" s="128">
        <f>BK502</f>
        <v>0</v>
      </c>
      <c r="L502" s="117"/>
      <c r="M502" s="122"/>
      <c r="P502" s="123">
        <f>SUM(P503:P530)</f>
        <v>0</v>
      </c>
      <c r="R502" s="123">
        <f>SUM(R503:R530)</f>
        <v>45.216522</v>
      </c>
      <c r="T502" s="124">
        <f>SUM(T503:T530)</f>
        <v>0</v>
      </c>
      <c r="AR502" s="118" t="s">
        <v>214</v>
      </c>
      <c r="AT502" s="125" t="s">
        <v>75</v>
      </c>
      <c r="AU502" s="125" t="s">
        <v>84</v>
      </c>
      <c r="AY502" s="118" t="s">
        <v>192</v>
      </c>
      <c r="BK502" s="126">
        <f>SUM(BK503:BK530)</f>
        <v>0</v>
      </c>
    </row>
    <row r="503" spans="2:65" s="1" customFormat="1" ht="16.5" customHeight="1">
      <c r="B503" s="33"/>
      <c r="C503" s="129" t="s">
        <v>920</v>
      </c>
      <c r="D503" s="129" t="s">
        <v>194</v>
      </c>
      <c r="E503" s="130" t="s">
        <v>921</v>
      </c>
      <c r="F503" s="131" t="s">
        <v>922</v>
      </c>
      <c r="G503" s="132" t="s">
        <v>123</v>
      </c>
      <c r="H503" s="133">
        <v>27</v>
      </c>
      <c r="I503" s="134"/>
      <c r="J503" s="135">
        <f>ROUND(I503*H503,2)</f>
        <v>0</v>
      </c>
      <c r="K503" s="131" t="s">
        <v>197</v>
      </c>
      <c r="L503" s="33"/>
      <c r="M503" s="136" t="s">
        <v>19</v>
      </c>
      <c r="N503" s="137" t="s">
        <v>47</v>
      </c>
      <c r="P503" s="138">
        <f>O503*H503</f>
        <v>0</v>
      </c>
      <c r="Q503" s="138">
        <v>0</v>
      </c>
      <c r="R503" s="138">
        <f>Q503*H503</f>
        <v>0</v>
      </c>
      <c r="S503" s="138">
        <v>0</v>
      </c>
      <c r="T503" s="139">
        <f>S503*H503</f>
        <v>0</v>
      </c>
      <c r="AR503" s="140" t="s">
        <v>618</v>
      </c>
      <c r="AT503" s="140" t="s">
        <v>194</v>
      </c>
      <c r="AU503" s="140" t="s">
        <v>86</v>
      </c>
      <c r="AY503" s="18" t="s">
        <v>192</v>
      </c>
      <c r="BE503" s="141">
        <f>IF(N503="základní",J503,0)</f>
        <v>0</v>
      </c>
      <c r="BF503" s="141">
        <f>IF(N503="snížená",J503,0)</f>
        <v>0</v>
      </c>
      <c r="BG503" s="141">
        <f>IF(N503="zákl. přenesená",J503,0)</f>
        <v>0</v>
      </c>
      <c r="BH503" s="141">
        <f>IF(N503="sníž. přenesená",J503,0)</f>
        <v>0</v>
      </c>
      <c r="BI503" s="141">
        <f>IF(N503="nulová",J503,0)</f>
        <v>0</v>
      </c>
      <c r="BJ503" s="18" t="s">
        <v>84</v>
      </c>
      <c r="BK503" s="141">
        <f>ROUND(I503*H503,2)</f>
        <v>0</v>
      </c>
      <c r="BL503" s="18" t="s">
        <v>618</v>
      </c>
      <c r="BM503" s="140" t="s">
        <v>923</v>
      </c>
    </row>
    <row r="504" spans="2:47" s="1" customFormat="1" ht="12">
      <c r="B504" s="33"/>
      <c r="D504" s="142" t="s">
        <v>199</v>
      </c>
      <c r="F504" s="143" t="s">
        <v>924</v>
      </c>
      <c r="I504" s="144"/>
      <c r="L504" s="33"/>
      <c r="M504" s="145"/>
      <c r="T504" s="54"/>
      <c r="AT504" s="18" t="s">
        <v>199</v>
      </c>
      <c r="AU504" s="18" t="s">
        <v>86</v>
      </c>
    </row>
    <row r="505" spans="2:47" s="1" customFormat="1" ht="12">
      <c r="B505" s="33"/>
      <c r="D505" s="146" t="s">
        <v>201</v>
      </c>
      <c r="F505" s="147" t="s">
        <v>925</v>
      </c>
      <c r="I505" s="144"/>
      <c r="L505" s="33"/>
      <c r="M505" s="145"/>
      <c r="T505" s="54"/>
      <c r="AT505" s="18" t="s">
        <v>201</v>
      </c>
      <c r="AU505" s="18" t="s">
        <v>86</v>
      </c>
    </row>
    <row r="506" spans="2:51" s="12" customFormat="1" ht="12">
      <c r="B506" s="148"/>
      <c r="D506" s="142" t="s">
        <v>203</v>
      </c>
      <c r="E506" s="149" t="s">
        <v>19</v>
      </c>
      <c r="F506" s="150" t="s">
        <v>926</v>
      </c>
      <c r="H506" s="151">
        <v>27</v>
      </c>
      <c r="I506" s="152"/>
      <c r="L506" s="148"/>
      <c r="M506" s="153"/>
      <c r="T506" s="154"/>
      <c r="AT506" s="149" t="s">
        <v>203</v>
      </c>
      <c r="AU506" s="149" t="s">
        <v>86</v>
      </c>
      <c r="AV506" s="12" t="s">
        <v>86</v>
      </c>
      <c r="AW506" s="12" t="s">
        <v>37</v>
      </c>
      <c r="AX506" s="12" t="s">
        <v>84</v>
      </c>
      <c r="AY506" s="149" t="s">
        <v>192</v>
      </c>
    </row>
    <row r="507" spans="2:65" s="1" customFormat="1" ht="16.5" customHeight="1">
      <c r="B507" s="33"/>
      <c r="C507" s="129" t="s">
        <v>927</v>
      </c>
      <c r="D507" s="129" t="s">
        <v>194</v>
      </c>
      <c r="E507" s="130" t="s">
        <v>928</v>
      </c>
      <c r="F507" s="131" t="s">
        <v>929</v>
      </c>
      <c r="G507" s="132" t="s">
        <v>149</v>
      </c>
      <c r="H507" s="133">
        <v>54</v>
      </c>
      <c r="I507" s="134"/>
      <c r="J507" s="135">
        <f>ROUND(I507*H507,2)</f>
        <v>0</v>
      </c>
      <c r="K507" s="131" t="s">
        <v>197</v>
      </c>
      <c r="L507" s="33"/>
      <c r="M507" s="136" t="s">
        <v>19</v>
      </c>
      <c r="N507" s="137" t="s">
        <v>47</v>
      </c>
      <c r="P507" s="138">
        <f>O507*H507</f>
        <v>0</v>
      </c>
      <c r="Q507" s="138">
        <v>0</v>
      </c>
      <c r="R507" s="138">
        <f>Q507*H507</f>
        <v>0</v>
      </c>
      <c r="S507" s="138">
        <v>0</v>
      </c>
      <c r="T507" s="139">
        <f>S507*H507</f>
        <v>0</v>
      </c>
      <c r="AR507" s="140" t="s">
        <v>618</v>
      </c>
      <c r="AT507" s="140" t="s">
        <v>194</v>
      </c>
      <c r="AU507" s="140" t="s">
        <v>86</v>
      </c>
      <c r="AY507" s="18" t="s">
        <v>192</v>
      </c>
      <c r="BE507" s="141">
        <f>IF(N507="základní",J507,0)</f>
        <v>0</v>
      </c>
      <c r="BF507" s="141">
        <f>IF(N507="snížená",J507,0)</f>
        <v>0</v>
      </c>
      <c r="BG507" s="141">
        <f>IF(N507="zákl. přenesená",J507,0)</f>
        <v>0</v>
      </c>
      <c r="BH507" s="141">
        <f>IF(N507="sníž. přenesená",J507,0)</f>
        <v>0</v>
      </c>
      <c r="BI507" s="141">
        <f>IF(N507="nulová",J507,0)</f>
        <v>0</v>
      </c>
      <c r="BJ507" s="18" t="s">
        <v>84</v>
      </c>
      <c r="BK507" s="141">
        <f>ROUND(I507*H507,2)</f>
        <v>0</v>
      </c>
      <c r="BL507" s="18" t="s">
        <v>618</v>
      </c>
      <c r="BM507" s="140" t="s">
        <v>930</v>
      </c>
    </row>
    <row r="508" spans="2:47" s="1" customFormat="1" ht="19.5">
      <c r="B508" s="33"/>
      <c r="D508" s="142" t="s">
        <v>199</v>
      </c>
      <c r="F508" s="143" t="s">
        <v>931</v>
      </c>
      <c r="I508" s="144"/>
      <c r="L508" s="33"/>
      <c r="M508" s="145"/>
      <c r="T508" s="54"/>
      <c r="AT508" s="18" t="s">
        <v>199</v>
      </c>
      <c r="AU508" s="18" t="s">
        <v>86</v>
      </c>
    </row>
    <row r="509" spans="2:47" s="1" customFormat="1" ht="12">
      <c r="B509" s="33"/>
      <c r="D509" s="146" t="s">
        <v>201</v>
      </c>
      <c r="F509" s="147" t="s">
        <v>932</v>
      </c>
      <c r="I509" s="144"/>
      <c r="L509" s="33"/>
      <c r="M509" s="145"/>
      <c r="T509" s="54"/>
      <c r="AT509" s="18" t="s">
        <v>201</v>
      </c>
      <c r="AU509" s="18" t="s">
        <v>86</v>
      </c>
    </row>
    <row r="510" spans="2:51" s="14" customFormat="1" ht="12">
      <c r="B510" s="162"/>
      <c r="D510" s="142" t="s">
        <v>203</v>
      </c>
      <c r="E510" s="163" t="s">
        <v>19</v>
      </c>
      <c r="F510" s="164" t="s">
        <v>933</v>
      </c>
      <c r="H510" s="163" t="s">
        <v>19</v>
      </c>
      <c r="I510" s="165"/>
      <c r="L510" s="162"/>
      <c r="M510" s="166"/>
      <c r="T510" s="167"/>
      <c r="AT510" s="163" t="s">
        <v>203</v>
      </c>
      <c r="AU510" s="163" t="s">
        <v>86</v>
      </c>
      <c r="AV510" s="14" t="s">
        <v>84</v>
      </c>
      <c r="AW510" s="14" t="s">
        <v>37</v>
      </c>
      <c r="AX510" s="14" t="s">
        <v>76</v>
      </c>
      <c r="AY510" s="163" t="s">
        <v>192</v>
      </c>
    </row>
    <row r="511" spans="2:51" s="12" customFormat="1" ht="12">
      <c r="B511" s="148"/>
      <c r="D511" s="142" t="s">
        <v>203</v>
      </c>
      <c r="E511" s="149" t="s">
        <v>711</v>
      </c>
      <c r="F511" s="150" t="s">
        <v>934</v>
      </c>
      <c r="H511" s="151">
        <v>54</v>
      </c>
      <c r="I511" s="152"/>
      <c r="L511" s="148"/>
      <c r="M511" s="153"/>
      <c r="T511" s="154"/>
      <c r="AT511" s="149" t="s">
        <v>203</v>
      </c>
      <c r="AU511" s="149" t="s">
        <v>86</v>
      </c>
      <c r="AV511" s="12" t="s">
        <v>86</v>
      </c>
      <c r="AW511" s="12" t="s">
        <v>37</v>
      </c>
      <c r="AX511" s="12" t="s">
        <v>84</v>
      </c>
      <c r="AY511" s="149" t="s">
        <v>192</v>
      </c>
    </row>
    <row r="512" spans="2:65" s="1" customFormat="1" ht="16.5" customHeight="1">
      <c r="B512" s="33"/>
      <c r="C512" s="129" t="s">
        <v>935</v>
      </c>
      <c r="D512" s="129" t="s">
        <v>194</v>
      </c>
      <c r="E512" s="130" t="s">
        <v>936</v>
      </c>
      <c r="F512" s="131" t="s">
        <v>937</v>
      </c>
      <c r="G512" s="132" t="s">
        <v>149</v>
      </c>
      <c r="H512" s="133">
        <v>108</v>
      </c>
      <c r="I512" s="134"/>
      <c r="J512" s="135">
        <f>ROUND(I512*H512,2)</f>
        <v>0</v>
      </c>
      <c r="K512" s="131" t="s">
        <v>197</v>
      </c>
      <c r="L512" s="33"/>
      <c r="M512" s="136" t="s">
        <v>19</v>
      </c>
      <c r="N512" s="137" t="s">
        <v>47</v>
      </c>
      <c r="P512" s="138">
        <f>O512*H512</f>
        <v>0</v>
      </c>
      <c r="Q512" s="138">
        <v>0.351</v>
      </c>
      <c r="R512" s="138">
        <f>Q512*H512</f>
        <v>37.908</v>
      </c>
      <c r="S512" s="138">
        <v>0</v>
      </c>
      <c r="T512" s="139">
        <f>S512*H512</f>
        <v>0</v>
      </c>
      <c r="AR512" s="140" t="s">
        <v>618</v>
      </c>
      <c r="AT512" s="140" t="s">
        <v>194</v>
      </c>
      <c r="AU512" s="140" t="s">
        <v>86</v>
      </c>
      <c r="AY512" s="18" t="s">
        <v>192</v>
      </c>
      <c r="BE512" s="141">
        <f>IF(N512="základní",J512,0)</f>
        <v>0</v>
      </c>
      <c r="BF512" s="141">
        <f>IF(N512="snížená",J512,0)</f>
        <v>0</v>
      </c>
      <c r="BG512" s="141">
        <f>IF(N512="zákl. přenesená",J512,0)</f>
        <v>0</v>
      </c>
      <c r="BH512" s="141">
        <f>IF(N512="sníž. přenesená",J512,0)</f>
        <v>0</v>
      </c>
      <c r="BI512" s="141">
        <f>IF(N512="nulová",J512,0)</f>
        <v>0</v>
      </c>
      <c r="BJ512" s="18" t="s">
        <v>84</v>
      </c>
      <c r="BK512" s="141">
        <f>ROUND(I512*H512,2)</f>
        <v>0</v>
      </c>
      <c r="BL512" s="18" t="s">
        <v>618</v>
      </c>
      <c r="BM512" s="140" t="s">
        <v>938</v>
      </c>
    </row>
    <row r="513" spans="2:47" s="1" customFormat="1" ht="12">
      <c r="B513" s="33"/>
      <c r="D513" s="142" t="s">
        <v>199</v>
      </c>
      <c r="F513" s="143" t="s">
        <v>939</v>
      </c>
      <c r="I513" s="144"/>
      <c r="L513" s="33"/>
      <c r="M513" s="145"/>
      <c r="T513" s="54"/>
      <c r="AT513" s="18" t="s">
        <v>199</v>
      </c>
      <c r="AU513" s="18" t="s">
        <v>86</v>
      </c>
    </row>
    <row r="514" spans="2:47" s="1" customFormat="1" ht="12">
      <c r="B514" s="33"/>
      <c r="D514" s="146" t="s">
        <v>201</v>
      </c>
      <c r="F514" s="147" t="s">
        <v>940</v>
      </c>
      <c r="I514" s="144"/>
      <c r="L514" s="33"/>
      <c r="M514" s="145"/>
      <c r="T514" s="54"/>
      <c r="AT514" s="18" t="s">
        <v>201</v>
      </c>
      <c r="AU514" s="18" t="s">
        <v>86</v>
      </c>
    </row>
    <row r="515" spans="2:51" s="12" customFormat="1" ht="12">
      <c r="B515" s="148"/>
      <c r="D515" s="142" t="s">
        <v>203</v>
      </c>
      <c r="E515" s="149" t="s">
        <v>19</v>
      </c>
      <c r="F515" s="150" t="s">
        <v>941</v>
      </c>
      <c r="H515" s="151">
        <v>108</v>
      </c>
      <c r="I515" s="152"/>
      <c r="L515" s="148"/>
      <c r="M515" s="153"/>
      <c r="T515" s="154"/>
      <c r="AT515" s="149" t="s">
        <v>203</v>
      </c>
      <c r="AU515" s="149" t="s">
        <v>86</v>
      </c>
      <c r="AV515" s="12" t="s">
        <v>86</v>
      </c>
      <c r="AW515" s="12" t="s">
        <v>37</v>
      </c>
      <c r="AX515" s="12" t="s">
        <v>84</v>
      </c>
      <c r="AY515" s="149" t="s">
        <v>192</v>
      </c>
    </row>
    <row r="516" spans="2:65" s="1" customFormat="1" ht="16.5" customHeight="1">
      <c r="B516" s="33"/>
      <c r="C516" s="129" t="s">
        <v>942</v>
      </c>
      <c r="D516" s="129" t="s">
        <v>194</v>
      </c>
      <c r="E516" s="130" t="s">
        <v>943</v>
      </c>
      <c r="F516" s="131" t="s">
        <v>944</v>
      </c>
      <c r="G516" s="132" t="s">
        <v>149</v>
      </c>
      <c r="H516" s="133">
        <v>54</v>
      </c>
      <c r="I516" s="134"/>
      <c r="J516" s="135">
        <f>ROUND(I516*H516,2)</f>
        <v>0</v>
      </c>
      <c r="K516" s="131" t="s">
        <v>197</v>
      </c>
      <c r="L516" s="33"/>
      <c r="M516" s="136" t="s">
        <v>19</v>
      </c>
      <c r="N516" s="137" t="s">
        <v>47</v>
      </c>
      <c r="P516" s="138">
        <f>O516*H516</f>
        <v>0</v>
      </c>
      <c r="Q516" s="138">
        <v>0.13507</v>
      </c>
      <c r="R516" s="138">
        <f>Q516*H516</f>
        <v>7.29378</v>
      </c>
      <c r="S516" s="138">
        <v>0</v>
      </c>
      <c r="T516" s="139">
        <f>S516*H516</f>
        <v>0</v>
      </c>
      <c r="AR516" s="140" t="s">
        <v>618</v>
      </c>
      <c r="AT516" s="140" t="s">
        <v>194</v>
      </c>
      <c r="AU516" s="140" t="s">
        <v>86</v>
      </c>
      <c r="AY516" s="18" t="s">
        <v>192</v>
      </c>
      <c r="BE516" s="141">
        <f>IF(N516="základní",J516,0)</f>
        <v>0</v>
      </c>
      <c r="BF516" s="141">
        <f>IF(N516="snížená",J516,0)</f>
        <v>0</v>
      </c>
      <c r="BG516" s="141">
        <f>IF(N516="zákl. přenesená",J516,0)</f>
        <v>0</v>
      </c>
      <c r="BH516" s="141">
        <f>IF(N516="sníž. přenesená",J516,0)</f>
        <v>0</v>
      </c>
      <c r="BI516" s="141">
        <f>IF(N516="nulová",J516,0)</f>
        <v>0</v>
      </c>
      <c r="BJ516" s="18" t="s">
        <v>84</v>
      </c>
      <c r="BK516" s="141">
        <f>ROUND(I516*H516,2)</f>
        <v>0</v>
      </c>
      <c r="BL516" s="18" t="s">
        <v>618</v>
      </c>
      <c r="BM516" s="140" t="s">
        <v>945</v>
      </c>
    </row>
    <row r="517" spans="2:47" s="1" customFormat="1" ht="12">
      <c r="B517" s="33"/>
      <c r="D517" s="142" t="s">
        <v>199</v>
      </c>
      <c r="F517" s="143" t="s">
        <v>946</v>
      </c>
      <c r="I517" s="144"/>
      <c r="L517" s="33"/>
      <c r="M517" s="145"/>
      <c r="T517" s="54"/>
      <c r="AT517" s="18" t="s">
        <v>199</v>
      </c>
      <c r="AU517" s="18" t="s">
        <v>86</v>
      </c>
    </row>
    <row r="518" spans="2:47" s="1" customFormat="1" ht="12">
      <c r="B518" s="33"/>
      <c r="D518" s="146" t="s">
        <v>201</v>
      </c>
      <c r="F518" s="147" t="s">
        <v>947</v>
      </c>
      <c r="I518" s="144"/>
      <c r="L518" s="33"/>
      <c r="M518" s="145"/>
      <c r="T518" s="54"/>
      <c r="AT518" s="18" t="s">
        <v>201</v>
      </c>
      <c r="AU518" s="18" t="s">
        <v>86</v>
      </c>
    </row>
    <row r="519" spans="2:51" s="12" customFormat="1" ht="12">
      <c r="B519" s="148"/>
      <c r="D519" s="142" t="s">
        <v>203</v>
      </c>
      <c r="E519" s="149" t="s">
        <v>19</v>
      </c>
      <c r="F519" s="150" t="s">
        <v>711</v>
      </c>
      <c r="H519" s="151">
        <v>54</v>
      </c>
      <c r="I519" s="152"/>
      <c r="L519" s="148"/>
      <c r="M519" s="153"/>
      <c r="T519" s="154"/>
      <c r="AT519" s="149" t="s">
        <v>203</v>
      </c>
      <c r="AU519" s="149" t="s">
        <v>86</v>
      </c>
      <c r="AV519" s="12" t="s">
        <v>86</v>
      </c>
      <c r="AW519" s="12" t="s">
        <v>37</v>
      </c>
      <c r="AX519" s="12" t="s">
        <v>84</v>
      </c>
      <c r="AY519" s="149" t="s">
        <v>192</v>
      </c>
    </row>
    <row r="520" spans="2:65" s="1" customFormat="1" ht="16.5" customHeight="1">
      <c r="B520" s="33"/>
      <c r="C520" s="129" t="s">
        <v>948</v>
      </c>
      <c r="D520" s="129" t="s">
        <v>194</v>
      </c>
      <c r="E520" s="130" t="s">
        <v>949</v>
      </c>
      <c r="F520" s="131" t="s">
        <v>950</v>
      </c>
      <c r="G520" s="132" t="s">
        <v>149</v>
      </c>
      <c r="H520" s="133">
        <v>54</v>
      </c>
      <c r="I520" s="134"/>
      <c r="J520" s="135">
        <f>ROUND(I520*H520,2)</f>
        <v>0</v>
      </c>
      <c r="K520" s="131" t="s">
        <v>197</v>
      </c>
      <c r="L520" s="33"/>
      <c r="M520" s="136" t="s">
        <v>19</v>
      </c>
      <c r="N520" s="137" t="s">
        <v>47</v>
      </c>
      <c r="P520" s="138">
        <f>O520*H520</f>
        <v>0</v>
      </c>
      <c r="Q520" s="138">
        <v>0</v>
      </c>
      <c r="R520" s="138">
        <f>Q520*H520</f>
        <v>0</v>
      </c>
      <c r="S520" s="138">
        <v>0</v>
      </c>
      <c r="T520" s="139">
        <f>S520*H520</f>
        <v>0</v>
      </c>
      <c r="AR520" s="140" t="s">
        <v>618</v>
      </c>
      <c r="AT520" s="140" t="s">
        <v>194</v>
      </c>
      <c r="AU520" s="140" t="s">
        <v>86</v>
      </c>
      <c r="AY520" s="18" t="s">
        <v>192</v>
      </c>
      <c r="BE520" s="141">
        <f>IF(N520="základní",J520,0)</f>
        <v>0</v>
      </c>
      <c r="BF520" s="141">
        <f>IF(N520="snížená",J520,0)</f>
        <v>0</v>
      </c>
      <c r="BG520" s="141">
        <f>IF(N520="zákl. přenesená",J520,0)</f>
        <v>0</v>
      </c>
      <c r="BH520" s="141">
        <f>IF(N520="sníž. přenesená",J520,0)</f>
        <v>0</v>
      </c>
      <c r="BI520" s="141">
        <f>IF(N520="nulová",J520,0)</f>
        <v>0</v>
      </c>
      <c r="BJ520" s="18" t="s">
        <v>84</v>
      </c>
      <c r="BK520" s="141">
        <f>ROUND(I520*H520,2)</f>
        <v>0</v>
      </c>
      <c r="BL520" s="18" t="s">
        <v>618</v>
      </c>
      <c r="BM520" s="140" t="s">
        <v>951</v>
      </c>
    </row>
    <row r="521" spans="2:47" s="1" customFormat="1" ht="12">
      <c r="B521" s="33"/>
      <c r="D521" s="142" t="s">
        <v>199</v>
      </c>
      <c r="F521" s="143" t="s">
        <v>952</v>
      </c>
      <c r="I521" s="144"/>
      <c r="L521" s="33"/>
      <c r="M521" s="145"/>
      <c r="T521" s="54"/>
      <c r="AT521" s="18" t="s">
        <v>199</v>
      </c>
      <c r="AU521" s="18" t="s">
        <v>86</v>
      </c>
    </row>
    <row r="522" spans="2:47" s="1" customFormat="1" ht="12">
      <c r="B522" s="33"/>
      <c r="D522" s="146" t="s">
        <v>201</v>
      </c>
      <c r="F522" s="147" t="s">
        <v>953</v>
      </c>
      <c r="I522" s="144"/>
      <c r="L522" s="33"/>
      <c r="M522" s="145"/>
      <c r="T522" s="54"/>
      <c r="AT522" s="18" t="s">
        <v>201</v>
      </c>
      <c r="AU522" s="18" t="s">
        <v>86</v>
      </c>
    </row>
    <row r="523" spans="2:51" s="12" customFormat="1" ht="12">
      <c r="B523" s="148"/>
      <c r="D523" s="142" t="s">
        <v>203</v>
      </c>
      <c r="E523" s="149" t="s">
        <v>19</v>
      </c>
      <c r="F523" s="150" t="s">
        <v>711</v>
      </c>
      <c r="H523" s="151">
        <v>54</v>
      </c>
      <c r="I523" s="152"/>
      <c r="L523" s="148"/>
      <c r="M523" s="153"/>
      <c r="T523" s="154"/>
      <c r="AT523" s="149" t="s">
        <v>203</v>
      </c>
      <c r="AU523" s="149" t="s">
        <v>86</v>
      </c>
      <c r="AV523" s="12" t="s">
        <v>86</v>
      </c>
      <c r="AW523" s="12" t="s">
        <v>37</v>
      </c>
      <c r="AX523" s="12" t="s">
        <v>84</v>
      </c>
      <c r="AY523" s="149" t="s">
        <v>192</v>
      </c>
    </row>
    <row r="524" spans="2:65" s="1" customFormat="1" ht="16.5" customHeight="1">
      <c r="B524" s="33"/>
      <c r="C524" s="168" t="s">
        <v>954</v>
      </c>
      <c r="D524" s="168" t="s">
        <v>291</v>
      </c>
      <c r="E524" s="169" t="s">
        <v>955</v>
      </c>
      <c r="F524" s="170" t="s">
        <v>956</v>
      </c>
      <c r="G524" s="171" t="s">
        <v>149</v>
      </c>
      <c r="H524" s="172">
        <v>56.7</v>
      </c>
      <c r="I524" s="173"/>
      <c r="J524" s="174">
        <f>ROUND(I524*H524,2)</f>
        <v>0</v>
      </c>
      <c r="K524" s="170" t="s">
        <v>197</v>
      </c>
      <c r="L524" s="175"/>
      <c r="M524" s="176" t="s">
        <v>19</v>
      </c>
      <c r="N524" s="177" t="s">
        <v>47</v>
      </c>
      <c r="P524" s="138">
        <f>O524*H524</f>
        <v>0</v>
      </c>
      <c r="Q524" s="138">
        <v>0.00026</v>
      </c>
      <c r="R524" s="138">
        <f>Q524*H524</f>
        <v>0.014742</v>
      </c>
      <c r="S524" s="138">
        <v>0</v>
      </c>
      <c r="T524" s="139">
        <f>S524*H524</f>
        <v>0</v>
      </c>
      <c r="AR524" s="140" t="s">
        <v>870</v>
      </c>
      <c r="AT524" s="140" t="s">
        <v>291</v>
      </c>
      <c r="AU524" s="140" t="s">
        <v>86</v>
      </c>
      <c r="AY524" s="18" t="s">
        <v>192</v>
      </c>
      <c r="BE524" s="141">
        <f>IF(N524="základní",J524,0)</f>
        <v>0</v>
      </c>
      <c r="BF524" s="141">
        <f>IF(N524="snížená",J524,0)</f>
        <v>0</v>
      </c>
      <c r="BG524" s="141">
        <f>IF(N524="zákl. přenesená",J524,0)</f>
        <v>0</v>
      </c>
      <c r="BH524" s="141">
        <f>IF(N524="sníž. přenesená",J524,0)</f>
        <v>0</v>
      </c>
      <c r="BI524" s="141">
        <f>IF(N524="nulová",J524,0)</f>
        <v>0</v>
      </c>
      <c r="BJ524" s="18" t="s">
        <v>84</v>
      </c>
      <c r="BK524" s="141">
        <f>ROUND(I524*H524,2)</f>
        <v>0</v>
      </c>
      <c r="BL524" s="18" t="s">
        <v>870</v>
      </c>
      <c r="BM524" s="140" t="s">
        <v>957</v>
      </c>
    </row>
    <row r="525" spans="2:47" s="1" customFormat="1" ht="12">
      <c r="B525" s="33"/>
      <c r="D525" s="142" t="s">
        <v>199</v>
      </c>
      <c r="F525" s="143" t="s">
        <v>956</v>
      </c>
      <c r="I525" s="144"/>
      <c r="L525" s="33"/>
      <c r="M525" s="145"/>
      <c r="T525" s="54"/>
      <c r="AT525" s="18" t="s">
        <v>199</v>
      </c>
      <c r="AU525" s="18" t="s">
        <v>86</v>
      </c>
    </row>
    <row r="526" spans="2:51" s="12" customFormat="1" ht="12">
      <c r="B526" s="148"/>
      <c r="D526" s="142" t="s">
        <v>203</v>
      </c>
      <c r="E526" s="149" t="s">
        <v>19</v>
      </c>
      <c r="F526" s="150" t="s">
        <v>958</v>
      </c>
      <c r="H526" s="151">
        <v>56.7</v>
      </c>
      <c r="I526" s="152"/>
      <c r="L526" s="148"/>
      <c r="M526" s="153"/>
      <c r="T526" s="154"/>
      <c r="AT526" s="149" t="s">
        <v>203</v>
      </c>
      <c r="AU526" s="149" t="s">
        <v>86</v>
      </c>
      <c r="AV526" s="12" t="s">
        <v>86</v>
      </c>
      <c r="AW526" s="12" t="s">
        <v>37</v>
      </c>
      <c r="AX526" s="12" t="s">
        <v>84</v>
      </c>
      <c r="AY526" s="149" t="s">
        <v>192</v>
      </c>
    </row>
    <row r="527" spans="2:65" s="1" customFormat="1" ht="16.5" customHeight="1">
      <c r="B527" s="33"/>
      <c r="C527" s="129" t="s">
        <v>959</v>
      </c>
      <c r="D527" s="129" t="s">
        <v>194</v>
      </c>
      <c r="E527" s="130" t="s">
        <v>960</v>
      </c>
      <c r="F527" s="131" t="s">
        <v>961</v>
      </c>
      <c r="G527" s="132" t="s">
        <v>149</v>
      </c>
      <c r="H527" s="133">
        <v>54</v>
      </c>
      <c r="I527" s="134"/>
      <c r="J527" s="135">
        <f>ROUND(I527*H527,2)</f>
        <v>0</v>
      </c>
      <c r="K527" s="131" t="s">
        <v>197</v>
      </c>
      <c r="L527" s="33"/>
      <c r="M527" s="136" t="s">
        <v>19</v>
      </c>
      <c r="N527" s="137" t="s">
        <v>47</v>
      </c>
      <c r="P527" s="138">
        <f>O527*H527</f>
        <v>0</v>
      </c>
      <c r="Q527" s="138">
        <v>0</v>
      </c>
      <c r="R527" s="138">
        <f>Q527*H527</f>
        <v>0</v>
      </c>
      <c r="S527" s="138">
        <v>0</v>
      </c>
      <c r="T527" s="139">
        <f>S527*H527</f>
        <v>0</v>
      </c>
      <c r="AR527" s="140" t="s">
        <v>618</v>
      </c>
      <c r="AT527" s="140" t="s">
        <v>194</v>
      </c>
      <c r="AU527" s="140" t="s">
        <v>86</v>
      </c>
      <c r="AY527" s="18" t="s">
        <v>192</v>
      </c>
      <c r="BE527" s="141">
        <f>IF(N527="základní",J527,0)</f>
        <v>0</v>
      </c>
      <c r="BF527" s="141">
        <f>IF(N527="snížená",J527,0)</f>
        <v>0</v>
      </c>
      <c r="BG527" s="141">
        <f>IF(N527="zákl. přenesená",J527,0)</f>
        <v>0</v>
      </c>
      <c r="BH527" s="141">
        <f>IF(N527="sníž. přenesená",J527,0)</f>
        <v>0</v>
      </c>
      <c r="BI527" s="141">
        <f>IF(N527="nulová",J527,0)</f>
        <v>0</v>
      </c>
      <c r="BJ527" s="18" t="s">
        <v>84</v>
      </c>
      <c r="BK527" s="141">
        <f>ROUND(I527*H527,2)</f>
        <v>0</v>
      </c>
      <c r="BL527" s="18" t="s">
        <v>618</v>
      </c>
      <c r="BM527" s="140" t="s">
        <v>962</v>
      </c>
    </row>
    <row r="528" spans="2:47" s="1" customFormat="1" ht="19.5">
      <c r="B528" s="33"/>
      <c r="D528" s="142" t="s">
        <v>199</v>
      </c>
      <c r="F528" s="143" t="s">
        <v>963</v>
      </c>
      <c r="I528" s="144"/>
      <c r="L528" s="33"/>
      <c r="M528" s="145"/>
      <c r="T528" s="54"/>
      <c r="AT528" s="18" t="s">
        <v>199</v>
      </c>
      <c r="AU528" s="18" t="s">
        <v>86</v>
      </c>
    </row>
    <row r="529" spans="2:47" s="1" customFormat="1" ht="12">
      <c r="B529" s="33"/>
      <c r="D529" s="146" t="s">
        <v>201</v>
      </c>
      <c r="F529" s="147" t="s">
        <v>964</v>
      </c>
      <c r="I529" s="144"/>
      <c r="L529" s="33"/>
      <c r="M529" s="145"/>
      <c r="T529" s="54"/>
      <c r="AT529" s="18" t="s">
        <v>201</v>
      </c>
      <c r="AU529" s="18" t="s">
        <v>86</v>
      </c>
    </row>
    <row r="530" spans="2:51" s="12" customFormat="1" ht="12">
      <c r="B530" s="148"/>
      <c r="D530" s="142" t="s">
        <v>203</v>
      </c>
      <c r="E530" s="149" t="s">
        <v>19</v>
      </c>
      <c r="F530" s="150" t="s">
        <v>711</v>
      </c>
      <c r="H530" s="151">
        <v>54</v>
      </c>
      <c r="I530" s="152"/>
      <c r="L530" s="148"/>
      <c r="M530" s="179"/>
      <c r="N530" s="180"/>
      <c r="O530" s="180"/>
      <c r="P530" s="180"/>
      <c r="Q530" s="180"/>
      <c r="R530" s="180"/>
      <c r="S530" s="180"/>
      <c r="T530" s="181"/>
      <c r="AT530" s="149" t="s">
        <v>203</v>
      </c>
      <c r="AU530" s="149" t="s">
        <v>86</v>
      </c>
      <c r="AV530" s="12" t="s">
        <v>86</v>
      </c>
      <c r="AW530" s="12" t="s">
        <v>37</v>
      </c>
      <c r="AX530" s="12" t="s">
        <v>84</v>
      </c>
      <c r="AY530" s="149" t="s">
        <v>192</v>
      </c>
    </row>
    <row r="531" spans="2:12" s="1" customFormat="1" ht="6.95" customHeight="1">
      <c r="B531" s="42"/>
      <c r="C531" s="43"/>
      <c r="D531" s="43"/>
      <c r="E531" s="43"/>
      <c r="F531" s="43"/>
      <c r="G531" s="43"/>
      <c r="H531" s="43"/>
      <c r="I531" s="43"/>
      <c r="J531" s="43"/>
      <c r="K531" s="43"/>
      <c r="L531" s="33"/>
    </row>
  </sheetData>
  <sheetProtection algorithmName="SHA-512" hashValue="EwBR5KvtPpKNQj2p7dR7JTIhC1cS2FJZm8N/2bWHm8EFoggw62Wm2tz97LV2YprDv3uuy6aaRH4Dv9Ikw6zdOA==" saltValue="rdw0+8+XMJXvaOvrTAmdgyglNsPt0nQNW5+ihPDwupPIyiSmNB71SaGVk261zMslsg8aONl+CAiNFNN6l+zfpQ==" spinCount="100000" sheet="1" objects="1" scenarios="1" formatColumns="0" formatRows="0" autoFilter="0"/>
  <autoFilter ref="C86:K530"/>
  <mergeCells count="9">
    <mergeCell ref="E50:H50"/>
    <mergeCell ref="E77:H77"/>
    <mergeCell ref="E79:H79"/>
    <mergeCell ref="L2:V2"/>
    <mergeCell ref="E7:H7"/>
    <mergeCell ref="E9:H9"/>
    <mergeCell ref="E18:H18"/>
    <mergeCell ref="E27:H27"/>
    <mergeCell ref="E48:H48"/>
  </mergeCells>
  <hyperlinks>
    <hyperlink ref="F92" r:id="rId1" display="https://podminky.urs.cz/item/CS_URS_2023_02/121151123"/>
    <hyperlink ref="F97" r:id="rId2" display="https://podminky.urs.cz/item/CS_URS_2023_02/131251105"/>
    <hyperlink ref="F103" r:id="rId3" display="https://podminky.urs.cz/item/CS_URS_2023_02/132251101"/>
    <hyperlink ref="F109" r:id="rId4" display="https://podminky.urs.cz/item/CS_URS_2023_02/132254202"/>
    <hyperlink ref="F115" r:id="rId5" display="https://podminky.urs.cz/item/CS_URS_2023_02/162351103"/>
    <hyperlink ref="F119" r:id="rId6" display="https://podminky.urs.cz/item/CS_URS_2023_02/162751117"/>
    <hyperlink ref="F127" r:id="rId7" display="https://podminky.urs.cz/item/CS_URS_2023_02/162751119"/>
    <hyperlink ref="F131" r:id="rId8" display="https://podminky.urs.cz/item/CS_URS_2023_02/167151101"/>
    <hyperlink ref="F135" r:id="rId9" display="https://podminky.urs.cz/item/CS_URS_2023_02/171201231"/>
    <hyperlink ref="F139" r:id="rId10" display="https://podminky.urs.cz/item/CS_URS_2023_02/171251201"/>
    <hyperlink ref="F143" r:id="rId11" display="https://podminky.urs.cz/item/CS_URS_2023_02/174151101"/>
    <hyperlink ref="F153" r:id="rId12" display="https://podminky.urs.cz/item/CS_URS_2023_02/175111101"/>
    <hyperlink ref="F166" r:id="rId13" display="https://podminky.urs.cz/item/CS_URS_2023_02/181351103"/>
    <hyperlink ref="F174" r:id="rId14" display="https://podminky.urs.cz/item/CS_URS_2023_02/181411121"/>
    <hyperlink ref="F183" r:id="rId15" display="https://podminky.urs.cz/item/CS_URS_2023_02/181411122"/>
    <hyperlink ref="F192" r:id="rId16" display="https://podminky.urs.cz/item/CS_URS_2023_02/181951111"/>
    <hyperlink ref="F196" r:id="rId17" display="https://podminky.urs.cz/item/CS_URS_2023_02/182151111"/>
    <hyperlink ref="F200" r:id="rId18" display="https://podminky.urs.cz/item/CS_URS_2023_02/182351123"/>
    <hyperlink ref="F206" r:id="rId19" display="https://podminky.urs.cz/item/CS_URS_2023_02/183101121"/>
    <hyperlink ref="F211" r:id="rId20" display="https://podminky.urs.cz/item/CS_URS_2023_02/184201112"/>
    <hyperlink ref="F217" r:id="rId21" display="https://podminky.urs.cz/item/CS_URS_2023_02/184215133"/>
    <hyperlink ref="F226" r:id="rId22" display="https://podminky.urs.cz/item/CS_URS_2023_02/184401112"/>
    <hyperlink ref="F235" r:id="rId23" display="https://podminky.urs.cz/item/CS_URS_2023_02/184502115"/>
    <hyperlink ref="F240" r:id="rId24" display="https://podminky.urs.cz/item/CS_URS_2023_02/184801121"/>
    <hyperlink ref="F245" r:id="rId25" display="https://podminky.urs.cz/item/CS_URS_2023_02/184818241"/>
    <hyperlink ref="F250" r:id="rId26" display="https://podminky.urs.cz/item/CS_URS_2023_02/184911431"/>
    <hyperlink ref="F259" r:id="rId27" display="https://podminky.urs.cz/item/CS_URS_2023_02/185802114R"/>
    <hyperlink ref="F269" r:id="rId28" display="https://podminky.urs.cz/item/CS_URS_2023_02/185803111"/>
    <hyperlink ref="F274" r:id="rId29" display="https://podminky.urs.cz/item/CS_URS_2023_02/185803112"/>
    <hyperlink ref="F279" r:id="rId30" display="https://podminky.urs.cz/item/CS_URS_2023_02/185804312"/>
    <hyperlink ref="F286" r:id="rId31" display="https://podminky.urs.cz/item/CS_URS_2023_02/185851121"/>
    <hyperlink ref="F291" r:id="rId32" display="https://podminky.urs.cz/item/CS_URS_2023_02/185851129"/>
    <hyperlink ref="F297" r:id="rId33" display="https://podminky.urs.cz/item/CS_URS_2023_02/451571111"/>
    <hyperlink ref="F303" r:id="rId34" display="https://podminky.urs.cz/item/CS_URS_2023_02/451573111"/>
    <hyperlink ref="F310" r:id="rId35" display="https://podminky.urs.cz/item/CS_URS_2023_02/452112112"/>
    <hyperlink ref="F321" r:id="rId36" display="https://podminky.urs.cz/item/CS_URS_2023_02/452311131"/>
    <hyperlink ref="F329" r:id="rId37" display="https://podminky.urs.cz/item/CS_URS_2023_02/452351101"/>
    <hyperlink ref="F337" r:id="rId38" display="https://podminky.urs.cz/item/CS_URS_2023_02/462511270"/>
    <hyperlink ref="F343" r:id="rId39" display="https://podminky.urs.cz/item/CS_URS_2023_02/462519002"/>
    <hyperlink ref="F348" r:id="rId40" display="https://podminky.urs.cz/item/CS_URS_2023_02/463212111"/>
    <hyperlink ref="F354" r:id="rId41" display="https://podminky.urs.cz/item/CS_URS_2023_02/463212191"/>
    <hyperlink ref="F360" r:id="rId42" display="https://podminky.urs.cz/item/CS_URS_2023_02/871365241"/>
    <hyperlink ref="F367" r:id="rId43" display="https://podminky.urs.cz/item/CS_URS_2023_02/871375241"/>
    <hyperlink ref="F372" r:id="rId44" display="https://podminky.urs.cz/item/CS_URS_2023_02/877365211"/>
    <hyperlink ref="F378" r:id="rId45" display="https://podminky.urs.cz/item/CS_URS_2023_02/877370330"/>
    <hyperlink ref="F384" r:id="rId46" display="https://podminky.urs.cz/item/CS_URS_2023_02/877375121R"/>
    <hyperlink ref="F390" r:id="rId47" display="https://podminky.urs.cz/item/CS_URS_2023_02/891365111"/>
    <hyperlink ref="F396" r:id="rId48" display="https://podminky.urs.cz/item/CS_URS_2023_02/892372111"/>
    <hyperlink ref="F399" r:id="rId49" display="https://podminky.urs.cz/item/CS_URS_2023_02/892381111"/>
    <hyperlink ref="F405" r:id="rId50" display="https://podminky.urs.cz/item/CS_URS_2023_02/894118001"/>
    <hyperlink ref="F410" r:id="rId51" display="https://podminky.urs.cz/item/CS_URS_2023_02/894411121"/>
    <hyperlink ref="F425" r:id="rId52" display="https://podminky.urs.cz/item/CS_URS_2023_02/894812322"/>
    <hyperlink ref="F429" r:id="rId53" display="https://podminky.urs.cz/item/CS_URS_2023_02/894812332"/>
    <hyperlink ref="F433" r:id="rId54" display="https://podminky.urs.cz/item/CS_URS_2023_02/894812339"/>
    <hyperlink ref="F437" r:id="rId55" display="https://podminky.urs.cz/item/CS_URS_2023_02/894812359"/>
    <hyperlink ref="F441" r:id="rId56" display="https://podminky.urs.cz/item/CS_URS_2023_02/899103112"/>
    <hyperlink ref="F453" r:id="rId57" display="https://podminky.urs.cz/item/CS_URS_2023_02/899643111"/>
    <hyperlink ref="F459" r:id="rId58" display="https://podminky.urs.cz/item/CS_URS_2023_02/899722112"/>
    <hyperlink ref="F467" r:id="rId59" display="https://podminky.urs.cz/item/CS_URS_2023_02/998331011"/>
    <hyperlink ref="F472" r:id="rId60" display="https://podminky.urs.cz/item/CS_URS_2023_02/210813011"/>
    <hyperlink ref="F479" r:id="rId61" display="https://podminky.urs.cz/item/CS_URS_2023_02/210813061"/>
    <hyperlink ref="F486" r:id="rId62" display="https://podminky.urs.cz/item/CS_URS_2023_02/210813063"/>
    <hyperlink ref="F505" r:id="rId63" display="https://podminky.urs.cz/item/CS_URS_2023_02/460021111"/>
    <hyperlink ref="F509" r:id="rId64" display="https://podminky.urs.cz/item/CS_URS_2023_02/460150283"/>
    <hyperlink ref="F514" r:id="rId65" display="https://podminky.urs.cz/item/CS_URS_2023_02/460421101"/>
    <hyperlink ref="F518" r:id="rId66" display="https://podminky.urs.cz/item/CS_URS_2023_02/460421181"/>
    <hyperlink ref="F522" r:id="rId67" display="https://podminky.urs.cz/item/CS_URS_2023_02/460520172"/>
    <hyperlink ref="F529" r:id="rId68" display="https://podminky.urs.cz/item/CS_URS_2023_02/460560283"/>
  </hyperlinks>
  <printOptions/>
  <pageMargins left="0.39375" right="0.39375" top="0.39375" bottom="0.39375" header="0" footer="0"/>
  <pageSetup blackAndWhite="1" fitToHeight="100" fitToWidth="1" horizontalDpi="600" verticalDpi="600" orientation="landscape" paperSize="9" scale="84" r:id="rId70"/>
  <headerFooter>
    <oddFooter>&amp;CStrana &amp;P z &amp;N</oddFooter>
  </headerFooter>
  <drawing r:id="rId6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2:BM506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56" ht="36.95" customHeight="1">
      <c r="L2" s="291"/>
      <c r="M2" s="291"/>
      <c r="N2" s="291"/>
      <c r="O2" s="291"/>
      <c r="P2" s="291"/>
      <c r="Q2" s="291"/>
      <c r="R2" s="291"/>
      <c r="S2" s="291"/>
      <c r="T2" s="291"/>
      <c r="U2" s="291"/>
      <c r="V2" s="291"/>
      <c r="AT2" s="18" t="s">
        <v>92</v>
      </c>
      <c r="AZ2" s="86" t="s">
        <v>965</v>
      </c>
      <c r="BA2" s="86" t="s">
        <v>966</v>
      </c>
      <c r="BB2" s="86" t="s">
        <v>123</v>
      </c>
      <c r="BC2" s="86" t="s">
        <v>967</v>
      </c>
      <c r="BD2" s="86" t="s">
        <v>86</v>
      </c>
    </row>
    <row r="3" spans="2:56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86</v>
      </c>
      <c r="AZ3" s="86" t="s">
        <v>117</v>
      </c>
      <c r="BA3" s="86" t="s">
        <v>118</v>
      </c>
      <c r="BB3" s="86" t="s">
        <v>119</v>
      </c>
      <c r="BC3" s="86" t="s">
        <v>968</v>
      </c>
      <c r="BD3" s="86" t="s">
        <v>86</v>
      </c>
    </row>
    <row r="4" spans="2:56" ht="24.95" customHeight="1">
      <c r="B4" s="21"/>
      <c r="D4" s="22" t="s">
        <v>125</v>
      </c>
      <c r="L4" s="21"/>
      <c r="M4" s="87" t="s">
        <v>10</v>
      </c>
      <c r="AT4" s="18" t="s">
        <v>4</v>
      </c>
      <c r="AZ4" s="86" t="s">
        <v>121</v>
      </c>
      <c r="BA4" s="86" t="s">
        <v>122</v>
      </c>
      <c r="BB4" s="86" t="s">
        <v>123</v>
      </c>
      <c r="BC4" s="86" t="s">
        <v>280</v>
      </c>
      <c r="BD4" s="86" t="s">
        <v>86</v>
      </c>
    </row>
    <row r="5" spans="2:56" ht="6.95" customHeight="1">
      <c r="B5" s="21"/>
      <c r="L5" s="21"/>
      <c r="AZ5" s="86" t="s">
        <v>126</v>
      </c>
      <c r="BA5" s="86" t="s">
        <v>127</v>
      </c>
      <c r="BB5" s="86" t="s">
        <v>128</v>
      </c>
      <c r="BC5" s="86" t="s">
        <v>969</v>
      </c>
      <c r="BD5" s="86" t="s">
        <v>86</v>
      </c>
    </row>
    <row r="6" spans="2:56" ht="12" customHeight="1">
      <c r="B6" s="21"/>
      <c r="D6" s="28" t="s">
        <v>16</v>
      </c>
      <c r="L6" s="21"/>
      <c r="AZ6" s="86" t="s">
        <v>130</v>
      </c>
      <c r="BA6" s="86" t="s">
        <v>131</v>
      </c>
      <c r="BB6" s="86" t="s">
        <v>128</v>
      </c>
      <c r="BC6" s="86" t="s">
        <v>970</v>
      </c>
      <c r="BD6" s="86" t="s">
        <v>86</v>
      </c>
    </row>
    <row r="7" spans="2:56" ht="16.5" customHeight="1">
      <c r="B7" s="21"/>
      <c r="E7" s="317" t="str">
        <f>'Rekapitulace stavby'!K6</f>
        <v>Hospodaření  se  srážkovou  vodou  z budovy  Přírodovědecké  fakulty  UP  v Olomouci</v>
      </c>
      <c r="F7" s="318"/>
      <c r="G7" s="318"/>
      <c r="H7" s="318"/>
      <c r="L7" s="21"/>
      <c r="AZ7" s="86" t="s">
        <v>971</v>
      </c>
      <c r="BA7" s="86" t="s">
        <v>972</v>
      </c>
      <c r="BB7" s="86" t="s">
        <v>128</v>
      </c>
      <c r="BC7" s="86" t="s">
        <v>973</v>
      </c>
      <c r="BD7" s="86" t="s">
        <v>86</v>
      </c>
    </row>
    <row r="8" spans="2:56" s="1" customFormat="1" ht="12" customHeight="1">
      <c r="B8" s="33"/>
      <c r="D8" s="28" t="s">
        <v>139</v>
      </c>
      <c r="L8" s="33"/>
      <c r="AZ8" s="86" t="s">
        <v>133</v>
      </c>
      <c r="BA8" s="86" t="s">
        <v>134</v>
      </c>
      <c r="BB8" s="86" t="s">
        <v>128</v>
      </c>
      <c r="BC8" s="86" t="s">
        <v>974</v>
      </c>
      <c r="BD8" s="86" t="s">
        <v>86</v>
      </c>
    </row>
    <row r="9" spans="2:56" s="1" customFormat="1" ht="16.5" customHeight="1">
      <c r="B9" s="33"/>
      <c r="E9" s="300" t="s">
        <v>975</v>
      </c>
      <c r="F9" s="316"/>
      <c r="G9" s="316"/>
      <c r="H9" s="316"/>
      <c r="L9" s="33"/>
      <c r="AZ9" s="86" t="s">
        <v>136</v>
      </c>
      <c r="BA9" s="86" t="s">
        <v>137</v>
      </c>
      <c r="BB9" s="86" t="s">
        <v>123</v>
      </c>
      <c r="BC9" s="86" t="s">
        <v>976</v>
      </c>
      <c r="BD9" s="86" t="s">
        <v>86</v>
      </c>
    </row>
    <row r="10" spans="2:56" s="1" customFormat="1" ht="12">
      <c r="B10" s="33"/>
      <c r="L10" s="33"/>
      <c r="AZ10" s="86" t="s">
        <v>144</v>
      </c>
      <c r="BA10" s="86" t="s">
        <v>145</v>
      </c>
      <c r="BB10" s="86" t="s">
        <v>146</v>
      </c>
      <c r="BC10" s="86" t="s">
        <v>214</v>
      </c>
      <c r="BD10" s="86" t="s">
        <v>86</v>
      </c>
    </row>
    <row r="11" spans="2:56" s="1" customFormat="1" ht="12" customHeight="1">
      <c r="B11" s="33"/>
      <c r="D11" s="28" t="s">
        <v>18</v>
      </c>
      <c r="F11" s="26" t="s">
        <v>19</v>
      </c>
      <c r="I11" s="28" t="s">
        <v>20</v>
      </c>
      <c r="J11" s="26" t="s">
        <v>19</v>
      </c>
      <c r="L11" s="33"/>
      <c r="AZ11" s="86" t="s">
        <v>147</v>
      </c>
      <c r="BA11" s="86" t="s">
        <v>148</v>
      </c>
      <c r="BB11" s="86" t="s">
        <v>149</v>
      </c>
      <c r="BC11" s="86" t="s">
        <v>977</v>
      </c>
      <c r="BD11" s="86" t="s">
        <v>86</v>
      </c>
    </row>
    <row r="12" spans="2:56" s="1" customFormat="1" ht="12" customHeight="1">
      <c r="B12" s="33"/>
      <c r="D12" s="28" t="s">
        <v>21</v>
      </c>
      <c r="F12" s="26" t="s">
        <v>22</v>
      </c>
      <c r="I12" s="28" t="s">
        <v>23</v>
      </c>
      <c r="J12" s="50" t="str">
        <f>'Rekapitulace stavby'!AN8</f>
        <v>4. 9. 2023</v>
      </c>
      <c r="L12" s="33"/>
      <c r="AZ12" s="86" t="s">
        <v>978</v>
      </c>
      <c r="BA12" s="86" t="s">
        <v>979</v>
      </c>
      <c r="BB12" s="86" t="s">
        <v>146</v>
      </c>
      <c r="BC12" s="86" t="s">
        <v>248</v>
      </c>
      <c r="BD12" s="86" t="s">
        <v>86</v>
      </c>
    </row>
    <row r="13" spans="2:56" s="1" customFormat="1" ht="10.9" customHeight="1">
      <c r="B13" s="33"/>
      <c r="L13" s="33"/>
      <c r="AZ13" s="86" t="s">
        <v>160</v>
      </c>
      <c r="BA13" s="86" t="s">
        <v>161</v>
      </c>
      <c r="BB13" s="86" t="s">
        <v>128</v>
      </c>
      <c r="BC13" s="86" t="s">
        <v>980</v>
      </c>
      <c r="BD13" s="86" t="s">
        <v>86</v>
      </c>
    </row>
    <row r="14" spans="2:56" s="1" customFormat="1" ht="12" customHeight="1">
      <c r="B14" s="33"/>
      <c r="D14" s="28" t="s">
        <v>25</v>
      </c>
      <c r="I14" s="28" t="s">
        <v>26</v>
      </c>
      <c r="J14" s="26" t="s">
        <v>27</v>
      </c>
      <c r="L14" s="33"/>
      <c r="AZ14" s="86" t="s">
        <v>163</v>
      </c>
      <c r="BA14" s="86" t="s">
        <v>164</v>
      </c>
      <c r="BB14" s="86" t="s">
        <v>128</v>
      </c>
      <c r="BC14" s="86" t="s">
        <v>981</v>
      </c>
      <c r="BD14" s="86" t="s">
        <v>86</v>
      </c>
    </row>
    <row r="15" spans="2:12" s="1" customFormat="1" ht="18" customHeight="1">
      <c r="B15" s="33"/>
      <c r="E15" s="26" t="s">
        <v>28</v>
      </c>
      <c r="I15" s="28" t="s">
        <v>29</v>
      </c>
      <c r="J15" s="26" t="s">
        <v>30</v>
      </c>
      <c r="L15" s="33"/>
    </row>
    <row r="16" spans="2:12" s="1" customFormat="1" ht="6.95" customHeight="1">
      <c r="B16" s="33"/>
      <c r="L16" s="33"/>
    </row>
    <row r="17" spans="2:12" s="1" customFormat="1" ht="12" customHeight="1">
      <c r="B17" s="33"/>
      <c r="D17" s="28" t="s">
        <v>31</v>
      </c>
      <c r="I17" s="28" t="s">
        <v>26</v>
      </c>
      <c r="J17" s="29" t="str">
        <f>'Rekapitulace stavby'!AN13</f>
        <v>Vyplň údaj</v>
      </c>
      <c r="L17" s="33"/>
    </row>
    <row r="18" spans="2:12" s="1" customFormat="1" ht="18" customHeight="1">
      <c r="B18" s="33"/>
      <c r="E18" s="319" t="str">
        <f>'Rekapitulace stavby'!E14</f>
        <v>Vyplň údaj</v>
      </c>
      <c r="F18" s="307"/>
      <c r="G18" s="307"/>
      <c r="H18" s="307"/>
      <c r="I18" s="28" t="s">
        <v>29</v>
      </c>
      <c r="J18" s="29" t="str">
        <f>'Rekapitulace stavby'!AN14</f>
        <v>Vyplň údaj</v>
      </c>
      <c r="L18" s="33"/>
    </row>
    <row r="19" spans="2:12" s="1" customFormat="1" ht="6.95" customHeight="1">
      <c r="B19" s="33"/>
      <c r="L19" s="33"/>
    </row>
    <row r="20" spans="2:12" s="1" customFormat="1" ht="12" customHeight="1">
      <c r="B20" s="33"/>
      <c r="D20" s="28" t="s">
        <v>33</v>
      </c>
      <c r="I20" s="28" t="s">
        <v>26</v>
      </c>
      <c r="J20" s="26" t="s">
        <v>34</v>
      </c>
      <c r="L20" s="33"/>
    </row>
    <row r="21" spans="2:12" s="1" customFormat="1" ht="18" customHeight="1">
      <c r="B21" s="33"/>
      <c r="E21" s="26" t="s">
        <v>35</v>
      </c>
      <c r="I21" s="28" t="s">
        <v>29</v>
      </c>
      <c r="J21" s="26" t="s">
        <v>36</v>
      </c>
      <c r="L21" s="33"/>
    </row>
    <row r="22" spans="2:12" s="1" customFormat="1" ht="6.95" customHeight="1">
      <c r="B22" s="33"/>
      <c r="L22" s="33"/>
    </row>
    <row r="23" spans="2:12" s="1" customFormat="1" ht="12" customHeight="1">
      <c r="B23" s="33"/>
      <c r="D23" s="28" t="s">
        <v>38</v>
      </c>
      <c r="I23" s="28" t="s">
        <v>26</v>
      </c>
      <c r="J23" s="26" t="str">
        <f>IF('Rekapitulace stavby'!AN19="","",'Rekapitulace stavby'!AN19)</f>
        <v/>
      </c>
      <c r="L23" s="33"/>
    </row>
    <row r="24" spans="2:12" s="1" customFormat="1" ht="18" customHeight="1">
      <c r="B24" s="33"/>
      <c r="E24" s="26" t="str">
        <f>IF('Rekapitulace stavby'!E20="","",'Rekapitulace stavby'!E20)</f>
        <v xml:space="preserve"> </v>
      </c>
      <c r="I24" s="28" t="s">
        <v>29</v>
      </c>
      <c r="J24" s="26" t="str">
        <f>IF('Rekapitulace stavby'!AN20="","",'Rekapitulace stavby'!AN20)</f>
        <v/>
      </c>
      <c r="L24" s="33"/>
    </row>
    <row r="25" spans="2:12" s="1" customFormat="1" ht="6.95" customHeight="1">
      <c r="B25" s="33"/>
      <c r="L25" s="33"/>
    </row>
    <row r="26" spans="2:12" s="1" customFormat="1" ht="12" customHeight="1">
      <c r="B26" s="33"/>
      <c r="D26" s="28" t="s">
        <v>40</v>
      </c>
      <c r="L26" s="33"/>
    </row>
    <row r="27" spans="2:12" s="7" customFormat="1" ht="16.5" customHeight="1">
      <c r="B27" s="88"/>
      <c r="E27" s="311" t="s">
        <v>19</v>
      </c>
      <c r="F27" s="311"/>
      <c r="G27" s="311"/>
      <c r="H27" s="311"/>
      <c r="L27" s="88"/>
    </row>
    <row r="28" spans="2:12" s="1" customFormat="1" ht="6.95" customHeight="1">
      <c r="B28" s="33"/>
      <c r="L28" s="33"/>
    </row>
    <row r="29" spans="2:12" s="1" customFormat="1" ht="6.95" customHeight="1">
      <c r="B29" s="33"/>
      <c r="D29" s="51"/>
      <c r="E29" s="51"/>
      <c r="F29" s="51"/>
      <c r="G29" s="51"/>
      <c r="H29" s="51"/>
      <c r="I29" s="51"/>
      <c r="J29" s="51"/>
      <c r="K29" s="51"/>
      <c r="L29" s="33"/>
    </row>
    <row r="30" spans="2:12" s="1" customFormat="1" ht="25.35" customHeight="1">
      <c r="B30" s="33"/>
      <c r="D30" s="89" t="s">
        <v>42</v>
      </c>
      <c r="J30" s="64">
        <f>ROUND(J85,2)</f>
        <v>0</v>
      </c>
      <c r="L30" s="33"/>
    </row>
    <row r="31" spans="2:12" s="1" customFormat="1" ht="6.95" customHeight="1">
      <c r="B31" s="33"/>
      <c r="D31" s="51"/>
      <c r="E31" s="51"/>
      <c r="F31" s="51"/>
      <c r="G31" s="51"/>
      <c r="H31" s="51"/>
      <c r="I31" s="51"/>
      <c r="J31" s="51"/>
      <c r="K31" s="51"/>
      <c r="L31" s="33"/>
    </row>
    <row r="32" spans="2:12" s="1" customFormat="1" ht="14.45" customHeight="1">
      <c r="B32" s="33"/>
      <c r="F32" s="36" t="s">
        <v>44</v>
      </c>
      <c r="I32" s="36" t="s">
        <v>43</v>
      </c>
      <c r="J32" s="36" t="s">
        <v>45</v>
      </c>
      <c r="L32" s="33"/>
    </row>
    <row r="33" spans="2:12" s="1" customFormat="1" ht="14.45" customHeight="1">
      <c r="B33" s="33"/>
      <c r="D33" s="53" t="s">
        <v>46</v>
      </c>
      <c r="E33" s="28" t="s">
        <v>47</v>
      </c>
      <c r="F33" s="90">
        <f>ROUND((SUM(BE85:BE505)),2)</f>
        <v>0</v>
      </c>
      <c r="I33" s="91">
        <v>0.21</v>
      </c>
      <c r="J33" s="90">
        <f>ROUND(((SUM(BE85:BE505))*I33),2)</f>
        <v>0</v>
      </c>
      <c r="L33" s="33"/>
    </row>
    <row r="34" spans="2:12" s="1" customFormat="1" ht="14.45" customHeight="1">
      <c r="B34" s="33"/>
      <c r="E34" s="28" t="s">
        <v>48</v>
      </c>
      <c r="F34" s="90">
        <f>ROUND((SUM(BF85:BF505)),2)</f>
        <v>0</v>
      </c>
      <c r="I34" s="91">
        <v>0.15</v>
      </c>
      <c r="J34" s="90">
        <f>ROUND(((SUM(BF85:BF505))*I34),2)</f>
        <v>0</v>
      </c>
      <c r="L34" s="33"/>
    </row>
    <row r="35" spans="2:12" s="1" customFormat="1" ht="14.45" customHeight="1" hidden="1">
      <c r="B35" s="33"/>
      <c r="E35" s="28" t="s">
        <v>49</v>
      </c>
      <c r="F35" s="90">
        <f>ROUND((SUM(BG85:BG505)),2)</f>
        <v>0</v>
      </c>
      <c r="I35" s="91">
        <v>0.21</v>
      </c>
      <c r="J35" s="90">
        <f>0</f>
        <v>0</v>
      </c>
      <c r="L35" s="33"/>
    </row>
    <row r="36" spans="2:12" s="1" customFormat="1" ht="14.45" customHeight="1" hidden="1">
      <c r="B36" s="33"/>
      <c r="E36" s="28" t="s">
        <v>50</v>
      </c>
      <c r="F36" s="90">
        <f>ROUND((SUM(BH85:BH505)),2)</f>
        <v>0</v>
      </c>
      <c r="I36" s="91">
        <v>0.15</v>
      </c>
      <c r="J36" s="90">
        <f>0</f>
        <v>0</v>
      </c>
      <c r="L36" s="33"/>
    </row>
    <row r="37" spans="2:12" s="1" customFormat="1" ht="14.45" customHeight="1" hidden="1">
      <c r="B37" s="33"/>
      <c r="E37" s="28" t="s">
        <v>51</v>
      </c>
      <c r="F37" s="90">
        <f>ROUND((SUM(BI85:BI505)),2)</f>
        <v>0</v>
      </c>
      <c r="I37" s="91">
        <v>0</v>
      </c>
      <c r="J37" s="90">
        <f>0</f>
        <v>0</v>
      </c>
      <c r="L37" s="33"/>
    </row>
    <row r="38" spans="2:12" s="1" customFormat="1" ht="6.95" customHeight="1">
      <c r="B38" s="33"/>
      <c r="L38" s="33"/>
    </row>
    <row r="39" spans="2:12" s="1" customFormat="1" ht="25.35" customHeight="1">
      <c r="B39" s="33"/>
      <c r="C39" s="92"/>
      <c r="D39" s="93" t="s">
        <v>52</v>
      </c>
      <c r="E39" s="55"/>
      <c r="F39" s="55"/>
      <c r="G39" s="94" t="s">
        <v>53</v>
      </c>
      <c r="H39" s="95" t="s">
        <v>54</v>
      </c>
      <c r="I39" s="55"/>
      <c r="J39" s="96">
        <f>SUM(J30:J37)</f>
        <v>0</v>
      </c>
      <c r="K39" s="97"/>
      <c r="L39" s="33"/>
    </row>
    <row r="40" spans="2:12" s="1" customFormat="1" ht="14.45" customHeight="1">
      <c r="B40" s="42"/>
      <c r="C40" s="43"/>
      <c r="D40" s="43"/>
      <c r="E40" s="43"/>
      <c r="F40" s="43"/>
      <c r="G40" s="43"/>
      <c r="H40" s="43"/>
      <c r="I40" s="43"/>
      <c r="J40" s="43"/>
      <c r="K40" s="43"/>
      <c r="L40" s="33"/>
    </row>
    <row r="44" spans="2:12" s="1" customFormat="1" ht="6.95" customHeight="1">
      <c r="B44" s="44"/>
      <c r="C44" s="45"/>
      <c r="D44" s="45"/>
      <c r="E44" s="45"/>
      <c r="F44" s="45"/>
      <c r="G44" s="45"/>
      <c r="H44" s="45"/>
      <c r="I44" s="45"/>
      <c r="J44" s="45"/>
      <c r="K44" s="45"/>
      <c r="L44" s="33"/>
    </row>
    <row r="45" spans="2:12" s="1" customFormat="1" ht="24.95" customHeight="1">
      <c r="B45" s="33"/>
      <c r="C45" s="22" t="s">
        <v>166</v>
      </c>
      <c r="L45" s="33"/>
    </row>
    <row r="46" spans="2:12" s="1" customFormat="1" ht="6.95" customHeight="1">
      <c r="B46" s="33"/>
      <c r="L46" s="33"/>
    </row>
    <row r="47" spans="2:12" s="1" customFormat="1" ht="12" customHeight="1">
      <c r="B47" s="33"/>
      <c r="C47" s="28" t="s">
        <v>16</v>
      </c>
      <c r="L47" s="33"/>
    </row>
    <row r="48" spans="2:12" s="1" customFormat="1" ht="16.5" customHeight="1">
      <c r="B48" s="33"/>
      <c r="E48" s="317" t="str">
        <f>E7</f>
        <v>Hospodaření  se  srážkovou  vodou  z budovy  Přírodovědecké  fakulty  UP  v Olomouci</v>
      </c>
      <c r="F48" s="318"/>
      <c r="G48" s="318"/>
      <c r="H48" s="318"/>
      <c r="L48" s="33"/>
    </row>
    <row r="49" spans="2:12" s="1" customFormat="1" ht="12" customHeight="1">
      <c r="B49" s="33"/>
      <c r="C49" s="28" t="s">
        <v>139</v>
      </c>
      <c r="L49" s="33"/>
    </row>
    <row r="50" spans="2:12" s="1" customFormat="1" ht="16.5" customHeight="1">
      <c r="B50" s="33"/>
      <c r="E50" s="300" t="str">
        <f>E9</f>
        <v xml:space="preserve">SO 03 - Podzemní vsakovací zařízení v ploše 23 m2  </v>
      </c>
      <c r="F50" s="316"/>
      <c r="G50" s="316"/>
      <c r="H50" s="316"/>
      <c r="L50" s="33"/>
    </row>
    <row r="51" spans="2:12" s="1" customFormat="1" ht="6.95" customHeight="1">
      <c r="B51" s="33"/>
      <c r="L51" s="33"/>
    </row>
    <row r="52" spans="2:12" s="1" customFormat="1" ht="12" customHeight="1">
      <c r="B52" s="33"/>
      <c r="C52" s="28" t="s">
        <v>21</v>
      </c>
      <c r="F52" s="26" t="str">
        <f>F12</f>
        <v>Olomouc – město</v>
      </c>
      <c r="I52" s="28" t="s">
        <v>23</v>
      </c>
      <c r="J52" s="50" t="str">
        <f>IF(J12="","",J12)</f>
        <v>4. 9. 2023</v>
      </c>
      <c r="L52" s="33"/>
    </row>
    <row r="53" spans="2:12" s="1" customFormat="1" ht="6.95" customHeight="1">
      <c r="B53" s="33"/>
      <c r="L53" s="33"/>
    </row>
    <row r="54" spans="2:12" s="1" customFormat="1" ht="15.2" customHeight="1">
      <c r="B54" s="33"/>
      <c r="C54" s="28" t="s">
        <v>25</v>
      </c>
      <c r="F54" s="26" t="str">
        <f>E15</f>
        <v>Univerzita Palackého v Olomouci,Přírodovědecká fa.</v>
      </c>
      <c r="I54" s="28" t="s">
        <v>33</v>
      </c>
      <c r="J54" s="31" t="str">
        <f>E21</f>
        <v>VHRoušar, s.r.o.</v>
      </c>
      <c r="L54" s="33"/>
    </row>
    <row r="55" spans="2:12" s="1" customFormat="1" ht="15.2" customHeight="1">
      <c r="B55" s="33"/>
      <c r="C55" s="28" t="s">
        <v>31</v>
      </c>
      <c r="F55" s="26" t="str">
        <f>IF(E18="","",E18)</f>
        <v>Vyplň údaj</v>
      </c>
      <c r="I55" s="28" t="s">
        <v>38</v>
      </c>
      <c r="J55" s="31" t="str">
        <f>E24</f>
        <v xml:space="preserve"> </v>
      </c>
      <c r="L55" s="33"/>
    </row>
    <row r="56" spans="2:12" s="1" customFormat="1" ht="10.35" customHeight="1">
      <c r="B56" s="33"/>
      <c r="L56" s="33"/>
    </row>
    <row r="57" spans="2:12" s="1" customFormat="1" ht="29.25" customHeight="1">
      <c r="B57" s="33"/>
      <c r="C57" s="98" t="s">
        <v>167</v>
      </c>
      <c r="D57" s="92"/>
      <c r="E57" s="92"/>
      <c r="F57" s="92"/>
      <c r="G57" s="92"/>
      <c r="H57" s="92"/>
      <c r="I57" s="92"/>
      <c r="J57" s="99" t="s">
        <v>168</v>
      </c>
      <c r="K57" s="92"/>
      <c r="L57" s="33"/>
    </row>
    <row r="58" spans="2:12" s="1" customFormat="1" ht="10.35" customHeight="1">
      <c r="B58" s="33"/>
      <c r="L58" s="33"/>
    </row>
    <row r="59" spans="2:47" s="1" customFormat="1" ht="22.9" customHeight="1">
      <c r="B59" s="33"/>
      <c r="C59" s="100" t="s">
        <v>74</v>
      </c>
      <c r="J59" s="64">
        <f>J85</f>
        <v>0</v>
      </c>
      <c r="L59" s="33"/>
      <c r="AU59" s="18" t="s">
        <v>169</v>
      </c>
    </row>
    <row r="60" spans="2:12" s="8" customFormat="1" ht="24.95" customHeight="1">
      <c r="B60" s="101"/>
      <c r="D60" s="102" t="s">
        <v>170</v>
      </c>
      <c r="E60" s="103"/>
      <c r="F60" s="103"/>
      <c r="G60" s="103"/>
      <c r="H60" s="103"/>
      <c r="I60" s="103"/>
      <c r="J60" s="104">
        <f>J86</f>
        <v>0</v>
      </c>
      <c r="L60" s="101"/>
    </row>
    <row r="61" spans="2:12" s="9" customFormat="1" ht="19.9" customHeight="1">
      <c r="B61" s="105"/>
      <c r="D61" s="106" t="s">
        <v>171</v>
      </c>
      <c r="E61" s="107"/>
      <c r="F61" s="107"/>
      <c r="G61" s="107"/>
      <c r="H61" s="107"/>
      <c r="I61" s="107"/>
      <c r="J61" s="108">
        <f>J87</f>
        <v>0</v>
      </c>
      <c r="L61" s="105"/>
    </row>
    <row r="62" spans="2:12" s="9" customFormat="1" ht="19.9" customHeight="1">
      <c r="B62" s="105"/>
      <c r="D62" s="106" t="s">
        <v>982</v>
      </c>
      <c r="E62" s="107"/>
      <c r="F62" s="107"/>
      <c r="G62" s="107"/>
      <c r="H62" s="107"/>
      <c r="I62" s="107"/>
      <c r="J62" s="108">
        <f>J275</f>
        <v>0</v>
      </c>
      <c r="L62" s="105"/>
    </row>
    <row r="63" spans="2:12" s="9" customFormat="1" ht="19.9" customHeight="1">
      <c r="B63" s="105"/>
      <c r="D63" s="106" t="s">
        <v>172</v>
      </c>
      <c r="E63" s="107"/>
      <c r="F63" s="107"/>
      <c r="G63" s="107"/>
      <c r="H63" s="107"/>
      <c r="I63" s="107"/>
      <c r="J63" s="108">
        <f>J315</f>
        <v>0</v>
      </c>
      <c r="L63" s="105"/>
    </row>
    <row r="64" spans="2:12" s="9" customFormat="1" ht="19.9" customHeight="1">
      <c r="B64" s="105"/>
      <c r="D64" s="106" t="s">
        <v>173</v>
      </c>
      <c r="E64" s="107"/>
      <c r="F64" s="107"/>
      <c r="G64" s="107"/>
      <c r="H64" s="107"/>
      <c r="I64" s="107"/>
      <c r="J64" s="108">
        <f>J342</f>
        <v>0</v>
      </c>
      <c r="L64" s="105"/>
    </row>
    <row r="65" spans="2:12" s="9" customFormat="1" ht="19.9" customHeight="1">
      <c r="B65" s="105"/>
      <c r="D65" s="106" t="s">
        <v>174</v>
      </c>
      <c r="E65" s="107"/>
      <c r="F65" s="107"/>
      <c r="G65" s="107"/>
      <c r="H65" s="107"/>
      <c r="I65" s="107"/>
      <c r="J65" s="108">
        <f>J502</f>
        <v>0</v>
      </c>
      <c r="L65" s="105"/>
    </row>
    <row r="66" spans="2:12" s="1" customFormat="1" ht="21.75" customHeight="1">
      <c r="B66" s="33"/>
      <c r="L66" s="33"/>
    </row>
    <row r="67" spans="2:12" s="1" customFormat="1" ht="6.95" customHeight="1">
      <c r="B67" s="42"/>
      <c r="C67" s="43"/>
      <c r="D67" s="43"/>
      <c r="E67" s="43"/>
      <c r="F67" s="43"/>
      <c r="G67" s="43"/>
      <c r="H67" s="43"/>
      <c r="I67" s="43"/>
      <c r="J67" s="43"/>
      <c r="K67" s="43"/>
      <c r="L67" s="33"/>
    </row>
    <row r="71" spans="2:12" s="1" customFormat="1" ht="6.95" customHeight="1">
      <c r="B71" s="44"/>
      <c r="C71" s="45"/>
      <c r="D71" s="45"/>
      <c r="E71" s="45"/>
      <c r="F71" s="45"/>
      <c r="G71" s="45"/>
      <c r="H71" s="45"/>
      <c r="I71" s="45"/>
      <c r="J71" s="45"/>
      <c r="K71" s="45"/>
      <c r="L71" s="33"/>
    </row>
    <row r="72" spans="2:12" s="1" customFormat="1" ht="24.95" customHeight="1">
      <c r="B72" s="33"/>
      <c r="C72" s="22" t="s">
        <v>177</v>
      </c>
      <c r="L72" s="33"/>
    </row>
    <row r="73" spans="2:12" s="1" customFormat="1" ht="6.95" customHeight="1">
      <c r="B73" s="33"/>
      <c r="L73" s="33"/>
    </row>
    <row r="74" spans="2:12" s="1" customFormat="1" ht="12" customHeight="1">
      <c r="B74" s="33"/>
      <c r="C74" s="28" t="s">
        <v>16</v>
      </c>
      <c r="L74" s="33"/>
    </row>
    <row r="75" spans="2:12" s="1" customFormat="1" ht="16.5" customHeight="1">
      <c r="B75" s="33"/>
      <c r="E75" s="317" t="str">
        <f>E7</f>
        <v>Hospodaření  se  srážkovou  vodou  z budovy  Přírodovědecké  fakulty  UP  v Olomouci</v>
      </c>
      <c r="F75" s="318"/>
      <c r="G75" s="318"/>
      <c r="H75" s="318"/>
      <c r="L75" s="33"/>
    </row>
    <row r="76" spans="2:12" s="1" customFormat="1" ht="12" customHeight="1">
      <c r="B76" s="33"/>
      <c r="C76" s="28" t="s">
        <v>139</v>
      </c>
      <c r="L76" s="33"/>
    </row>
    <row r="77" spans="2:12" s="1" customFormat="1" ht="16.5" customHeight="1">
      <c r="B77" s="33"/>
      <c r="E77" s="300" t="str">
        <f>E9</f>
        <v xml:space="preserve">SO 03 - Podzemní vsakovací zařízení v ploše 23 m2  </v>
      </c>
      <c r="F77" s="316"/>
      <c r="G77" s="316"/>
      <c r="H77" s="316"/>
      <c r="L77" s="33"/>
    </row>
    <row r="78" spans="2:12" s="1" customFormat="1" ht="6.95" customHeight="1">
      <c r="B78" s="33"/>
      <c r="L78" s="33"/>
    </row>
    <row r="79" spans="2:12" s="1" customFormat="1" ht="12" customHeight="1">
      <c r="B79" s="33"/>
      <c r="C79" s="28" t="s">
        <v>21</v>
      </c>
      <c r="F79" s="26" t="str">
        <f>F12</f>
        <v>Olomouc – město</v>
      </c>
      <c r="I79" s="28" t="s">
        <v>23</v>
      </c>
      <c r="J79" s="50" t="str">
        <f>IF(J12="","",J12)</f>
        <v>4. 9. 2023</v>
      </c>
      <c r="L79" s="33"/>
    </row>
    <row r="80" spans="2:12" s="1" customFormat="1" ht="6.95" customHeight="1">
      <c r="B80" s="33"/>
      <c r="L80" s="33"/>
    </row>
    <row r="81" spans="2:12" s="1" customFormat="1" ht="15.2" customHeight="1">
      <c r="B81" s="33"/>
      <c r="C81" s="28" t="s">
        <v>25</v>
      </c>
      <c r="F81" s="26" t="str">
        <f>E15</f>
        <v>Univerzita Palackého v Olomouci,Přírodovědecká fa.</v>
      </c>
      <c r="I81" s="28" t="s">
        <v>33</v>
      </c>
      <c r="J81" s="31" t="str">
        <f>E21</f>
        <v>VHRoušar, s.r.o.</v>
      </c>
      <c r="L81" s="33"/>
    </row>
    <row r="82" spans="2:12" s="1" customFormat="1" ht="15.2" customHeight="1">
      <c r="B82" s="33"/>
      <c r="C82" s="28" t="s">
        <v>31</v>
      </c>
      <c r="F82" s="26" t="str">
        <f>IF(E18="","",E18)</f>
        <v>Vyplň údaj</v>
      </c>
      <c r="I82" s="28" t="s">
        <v>38</v>
      </c>
      <c r="J82" s="31" t="str">
        <f>E24</f>
        <v xml:space="preserve"> </v>
      </c>
      <c r="L82" s="33"/>
    </row>
    <row r="83" spans="2:12" s="1" customFormat="1" ht="10.35" customHeight="1">
      <c r="B83" s="33"/>
      <c r="L83" s="33"/>
    </row>
    <row r="84" spans="2:20" s="10" customFormat="1" ht="29.25" customHeight="1">
      <c r="B84" s="109"/>
      <c r="C84" s="110" t="s">
        <v>178</v>
      </c>
      <c r="D84" s="111" t="s">
        <v>61</v>
      </c>
      <c r="E84" s="111" t="s">
        <v>57</v>
      </c>
      <c r="F84" s="111" t="s">
        <v>58</v>
      </c>
      <c r="G84" s="111" t="s">
        <v>179</v>
      </c>
      <c r="H84" s="111" t="s">
        <v>180</v>
      </c>
      <c r="I84" s="111" t="s">
        <v>181</v>
      </c>
      <c r="J84" s="111" t="s">
        <v>168</v>
      </c>
      <c r="K84" s="112" t="s">
        <v>182</v>
      </c>
      <c r="L84" s="109"/>
      <c r="M84" s="57" t="s">
        <v>19</v>
      </c>
      <c r="N84" s="58" t="s">
        <v>46</v>
      </c>
      <c r="O84" s="58" t="s">
        <v>183</v>
      </c>
      <c r="P84" s="58" t="s">
        <v>184</v>
      </c>
      <c r="Q84" s="58" t="s">
        <v>185</v>
      </c>
      <c r="R84" s="58" t="s">
        <v>186</v>
      </c>
      <c r="S84" s="58" t="s">
        <v>187</v>
      </c>
      <c r="T84" s="59" t="s">
        <v>188</v>
      </c>
    </row>
    <row r="85" spans="2:63" s="1" customFormat="1" ht="22.9" customHeight="1">
      <c r="B85" s="33"/>
      <c r="C85" s="62" t="s">
        <v>189</v>
      </c>
      <c r="J85" s="113">
        <f>BK85</f>
        <v>0</v>
      </c>
      <c r="L85" s="33"/>
      <c r="M85" s="60"/>
      <c r="N85" s="51"/>
      <c r="O85" s="51"/>
      <c r="P85" s="114">
        <f>P86</f>
        <v>0</v>
      </c>
      <c r="Q85" s="51"/>
      <c r="R85" s="114">
        <f>R86</f>
        <v>23.708259149999996</v>
      </c>
      <c r="S85" s="51"/>
      <c r="T85" s="115">
        <f>T86</f>
        <v>0</v>
      </c>
      <c r="AT85" s="18" t="s">
        <v>75</v>
      </c>
      <c r="AU85" s="18" t="s">
        <v>169</v>
      </c>
      <c r="BK85" s="116">
        <f>BK86</f>
        <v>0</v>
      </c>
    </row>
    <row r="86" spans="2:63" s="11" customFormat="1" ht="25.9" customHeight="1">
      <c r="B86" s="117"/>
      <c r="D86" s="118" t="s">
        <v>75</v>
      </c>
      <c r="E86" s="119" t="s">
        <v>190</v>
      </c>
      <c r="F86" s="119" t="s">
        <v>191</v>
      </c>
      <c r="I86" s="120"/>
      <c r="J86" s="121">
        <f>BK86</f>
        <v>0</v>
      </c>
      <c r="L86" s="117"/>
      <c r="M86" s="122"/>
      <c r="P86" s="123">
        <f>P87+P275+P315+P342+P502</f>
        <v>0</v>
      </c>
      <c r="R86" s="123">
        <f>R87+R275+R315+R342+R502</f>
        <v>23.708259149999996</v>
      </c>
      <c r="T86" s="124">
        <f>T87+T275+T315+T342+T502</f>
        <v>0</v>
      </c>
      <c r="AR86" s="118" t="s">
        <v>84</v>
      </c>
      <c r="AT86" s="125" t="s">
        <v>75</v>
      </c>
      <c r="AU86" s="125" t="s">
        <v>76</v>
      </c>
      <c r="AY86" s="118" t="s">
        <v>192</v>
      </c>
      <c r="BK86" s="126">
        <f>BK87+BK275+BK315+BK342+BK502</f>
        <v>0</v>
      </c>
    </row>
    <row r="87" spans="2:63" s="11" customFormat="1" ht="22.9" customHeight="1">
      <c r="B87" s="117"/>
      <c r="D87" s="118" t="s">
        <v>75</v>
      </c>
      <c r="E87" s="127" t="s">
        <v>84</v>
      </c>
      <c r="F87" s="127" t="s">
        <v>193</v>
      </c>
      <c r="I87" s="120"/>
      <c r="J87" s="128">
        <f>BK87</f>
        <v>0</v>
      </c>
      <c r="L87" s="117"/>
      <c r="M87" s="122"/>
      <c r="P87" s="123">
        <f>SUM(P88:P274)</f>
        <v>0</v>
      </c>
      <c r="R87" s="123">
        <f>SUM(R88:R274)</f>
        <v>0.44116000000000005</v>
      </c>
      <c r="T87" s="124">
        <f>SUM(T88:T274)</f>
        <v>0</v>
      </c>
      <c r="AR87" s="118" t="s">
        <v>84</v>
      </c>
      <c r="AT87" s="125" t="s">
        <v>75</v>
      </c>
      <c r="AU87" s="125" t="s">
        <v>84</v>
      </c>
      <c r="AY87" s="118" t="s">
        <v>192</v>
      </c>
      <c r="BK87" s="126">
        <f>SUM(BK88:BK274)</f>
        <v>0</v>
      </c>
    </row>
    <row r="88" spans="2:65" s="1" customFormat="1" ht="16.5" customHeight="1">
      <c r="B88" s="33"/>
      <c r="C88" s="129" t="s">
        <v>84</v>
      </c>
      <c r="D88" s="129" t="s">
        <v>194</v>
      </c>
      <c r="E88" s="130" t="s">
        <v>983</v>
      </c>
      <c r="F88" s="131" t="s">
        <v>984</v>
      </c>
      <c r="G88" s="132" t="s">
        <v>985</v>
      </c>
      <c r="H88" s="133">
        <v>240</v>
      </c>
      <c r="I88" s="134"/>
      <c r="J88" s="135">
        <f>ROUND(I88*H88,2)</f>
        <v>0</v>
      </c>
      <c r="K88" s="131" t="s">
        <v>197</v>
      </c>
      <c r="L88" s="33"/>
      <c r="M88" s="136" t="s">
        <v>19</v>
      </c>
      <c r="N88" s="137" t="s">
        <v>47</v>
      </c>
      <c r="P88" s="138">
        <f>O88*H88</f>
        <v>0</v>
      </c>
      <c r="Q88" s="138">
        <v>3E-05</v>
      </c>
      <c r="R88" s="138">
        <f>Q88*H88</f>
        <v>0.0072</v>
      </c>
      <c r="S88" s="138">
        <v>0</v>
      </c>
      <c r="T88" s="139">
        <f>S88*H88</f>
        <v>0</v>
      </c>
      <c r="AR88" s="140" t="s">
        <v>124</v>
      </c>
      <c r="AT88" s="140" t="s">
        <v>194</v>
      </c>
      <c r="AU88" s="140" t="s">
        <v>86</v>
      </c>
      <c r="AY88" s="18" t="s">
        <v>192</v>
      </c>
      <c r="BE88" s="141">
        <f>IF(N88="základní",J88,0)</f>
        <v>0</v>
      </c>
      <c r="BF88" s="141">
        <f>IF(N88="snížená",J88,0)</f>
        <v>0</v>
      </c>
      <c r="BG88" s="141">
        <f>IF(N88="zákl. přenesená",J88,0)</f>
        <v>0</v>
      </c>
      <c r="BH88" s="141">
        <f>IF(N88="sníž. přenesená",J88,0)</f>
        <v>0</v>
      </c>
      <c r="BI88" s="141">
        <f>IF(N88="nulová",J88,0)</f>
        <v>0</v>
      </c>
      <c r="BJ88" s="18" t="s">
        <v>84</v>
      </c>
      <c r="BK88" s="141">
        <f>ROUND(I88*H88,2)</f>
        <v>0</v>
      </c>
      <c r="BL88" s="18" t="s">
        <v>124</v>
      </c>
      <c r="BM88" s="140" t="s">
        <v>986</v>
      </c>
    </row>
    <row r="89" spans="2:47" s="1" customFormat="1" ht="12">
      <c r="B89" s="33"/>
      <c r="D89" s="142" t="s">
        <v>199</v>
      </c>
      <c r="F89" s="143" t="s">
        <v>987</v>
      </c>
      <c r="I89" s="144"/>
      <c r="L89" s="33"/>
      <c r="M89" s="145"/>
      <c r="T89" s="54"/>
      <c r="AT89" s="18" t="s">
        <v>199</v>
      </c>
      <c r="AU89" s="18" t="s">
        <v>86</v>
      </c>
    </row>
    <row r="90" spans="2:47" s="1" customFormat="1" ht="12">
      <c r="B90" s="33"/>
      <c r="D90" s="146" t="s">
        <v>201</v>
      </c>
      <c r="F90" s="147" t="s">
        <v>988</v>
      </c>
      <c r="I90" s="144"/>
      <c r="L90" s="33"/>
      <c r="M90" s="145"/>
      <c r="T90" s="54"/>
      <c r="AT90" s="18" t="s">
        <v>201</v>
      </c>
      <c r="AU90" s="18" t="s">
        <v>86</v>
      </c>
    </row>
    <row r="91" spans="2:51" s="14" customFormat="1" ht="12">
      <c r="B91" s="162"/>
      <c r="D91" s="142" t="s">
        <v>203</v>
      </c>
      <c r="E91" s="163" t="s">
        <v>19</v>
      </c>
      <c r="F91" s="164" t="s">
        <v>989</v>
      </c>
      <c r="H91" s="163" t="s">
        <v>19</v>
      </c>
      <c r="I91" s="165"/>
      <c r="L91" s="162"/>
      <c r="M91" s="166"/>
      <c r="T91" s="167"/>
      <c r="AT91" s="163" t="s">
        <v>203</v>
      </c>
      <c r="AU91" s="163" t="s">
        <v>86</v>
      </c>
      <c r="AV91" s="14" t="s">
        <v>84</v>
      </c>
      <c r="AW91" s="14" t="s">
        <v>37</v>
      </c>
      <c r="AX91" s="14" t="s">
        <v>76</v>
      </c>
      <c r="AY91" s="163" t="s">
        <v>192</v>
      </c>
    </row>
    <row r="92" spans="2:51" s="12" customFormat="1" ht="12">
      <c r="B92" s="148"/>
      <c r="D92" s="142" t="s">
        <v>203</v>
      </c>
      <c r="E92" s="149" t="s">
        <v>19</v>
      </c>
      <c r="F92" s="150" t="s">
        <v>990</v>
      </c>
      <c r="H92" s="151">
        <v>240</v>
      </c>
      <c r="I92" s="152"/>
      <c r="L92" s="148"/>
      <c r="M92" s="153"/>
      <c r="T92" s="154"/>
      <c r="AT92" s="149" t="s">
        <v>203</v>
      </c>
      <c r="AU92" s="149" t="s">
        <v>86</v>
      </c>
      <c r="AV92" s="12" t="s">
        <v>86</v>
      </c>
      <c r="AW92" s="12" t="s">
        <v>37</v>
      </c>
      <c r="AX92" s="12" t="s">
        <v>84</v>
      </c>
      <c r="AY92" s="149" t="s">
        <v>192</v>
      </c>
    </row>
    <row r="93" spans="2:65" s="1" customFormat="1" ht="16.5" customHeight="1">
      <c r="B93" s="33"/>
      <c r="C93" s="129" t="s">
        <v>86</v>
      </c>
      <c r="D93" s="129" t="s">
        <v>194</v>
      </c>
      <c r="E93" s="130" t="s">
        <v>195</v>
      </c>
      <c r="F93" s="131" t="s">
        <v>196</v>
      </c>
      <c r="G93" s="132" t="s">
        <v>123</v>
      </c>
      <c r="H93" s="133">
        <v>100</v>
      </c>
      <c r="I93" s="134"/>
      <c r="J93" s="135">
        <f>ROUND(I93*H93,2)</f>
        <v>0</v>
      </c>
      <c r="K93" s="131" t="s">
        <v>197</v>
      </c>
      <c r="L93" s="33"/>
      <c r="M93" s="136" t="s">
        <v>19</v>
      </c>
      <c r="N93" s="137" t="s">
        <v>47</v>
      </c>
      <c r="P93" s="138">
        <f>O93*H93</f>
        <v>0</v>
      </c>
      <c r="Q93" s="138">
        <v>0</v>
      </c>
      <c r="R93" s="138">
        <f>Q93*H93</f>
        <v>0</v>
      </c>
      <c r="S93" s="138">
        <v>0</v>
      </c>
      <c r="T93" s="139">
        <f>S93*H93</f>
        <v>0</v>
      </c>
      <c r="AR93" s="140" t="s">
        <v>124</v>
      </c>
      <c r="AT93" s="140" t="s">
        <v>194</v>
      </c>
      <c r="AU93" s="140" t="s">
        <v>86</v>
      </c>
      <c r="AY93" s="18" t="s">
        <v>192</v>
      </c>
      <c r="BE93" s="141">
        <f>IF(N93="základní",J93,0)</f>
        <v>0</v>
      </c>
      <c r="BF93" s="141">
        <f>IF(N93="snížená",J93,0)</f>
        <v>0</v>
      </c>
      <c r="BG93" s="141">
        <f>IF(N93="zákl. přenesená",J93,0)</f>
        <v>0</v>
      </c>
      <c r="BH93" s="141">
        <f>IF(N93="sníž. přenesená",J93,0)</f>
        <v>0</v>
      </c>
      <c r="BI93" s="141">
        <f>IF(N93="nulová",J93,0)</f>
        <v>0</v>
      </c>
      <c r="BJ93" s="18" t="s">
        <v>84</v>
      </c>
      <c r="BK93" s="141">
        <f>ROUND(I93*H93,2)</f>
        <v>0</v>
      </c>
      <c r="BL93" s="18" t="s">
        <v>124</v>
      </c>
      <c r="BM93" s="140" t="s">
        <v>991</v>
      </c>
    </row>
    <row r="94" spans="2:47" s="1" customFormat="1" ht="12">
      <c r="B94" s="33"/>
      <c r="D94" s="142" t="s">
        <v>199</v>
      </c>
      <c r="F94" s="143" t="s">
        <v>200</v>
      </c>
      <c r="I94" s="144"/>
      <c r="L94" s="33"/>
      <c r="M94" s="145"/>
      <c r="T94" s="54"/>
      <c r="AT94" s="18" t="s">
        <v>199</v>
      </c>
      <c r="AU94" s="18" t="s">
        <v>86</v>
      </c>
    </row>
    <row r="95" spans="2:47" s="1" customFormat="1" ht="12">
      <c r="B95" s="33"/>
      <c r="D95" s="146" t="s">
        <v>201</v>
      </c>
      <c r="F95" s="147" t="s">
        <v>202</v>
      </c>
      <c r="I95" s="144"/>
      <c r="L95" s="33"/>
      <c r="M95" s="145"/>
      <c r="T95" s="54"/>
      <c r="AT95" s="18" t="s">
        <v>201</v>
      </c>
      <c r="AU95" s="18" t="s">
        <v>86</v>
      </c>
    </row>
    <row r="96" spans="2:51" s="12" customFormat="1" ht="12">
      <c r="B96" s="148"/>
      <c r="D96" s="142" t="s">
        <v>203</v>
      </c>
      <c r="E96" s="149" t="s">
        <v>19</v>
      </c>
      <c r="F96" s="150" t="s">
        <v>992</v>
      </c>
      <c r="H96" s="151">
        <v>100</v>
      </c>
      <c r="I96" s="152"/>
      <c r="L96" s="148"/>
      <c r="M96" s="153"/>
      <c r="T96" s="154"/>
      <c r="AT96" s="149" t="s">
        <v>203</v>
      </c>
      <c r="AU96" s="149" t="s">
        <v>86</v>
      </c>
      <c r="AV96" s="12" t="s">
        <v>86</v>
      </c>
      <c r="AW96" s="12" t="s">
        <v>37</v>
      </c>
      <c r="AX96" s="12" t="s">
        <v>76</v>
      </c>
      <c r="AY96" s="149" t="s">
        <v>192</v>
      </c>
    </row>
    <row r="97" spans="2:51" s="13" customFormat="1" ht="12">
      <c r="B97" s="155"/>
      <c r="D97" s="142" t="s">
        <v>203</v>
      </c>
      <c r="E97" s="156" t="s">
        <v>205</v>
      </c>
      <c r="F97" s="157" t="s">
        <v>206</v>
      </c>
      <c r="H97" s="158">
        <v>100</v>
      </c>
      <c r="I97" s="159"/>
      <c r="L97" s="155"/>
      <c r="M97" s="160"/>
      <c r="T97" s="161"/>
      <c r="AT97" s="156" t="s">
        <v>203</v>
      </c>
      <c r="AU97" s="156" t="s">
        <v>86</v>
      </c>
      <c r="AV97" s="13" t="s">
        <v>124</v>
      </c>
      <c r="AW97" s="13" t="s">
        <v>37</v>
      </c>
      <c r="AX97" s="13" t="s">
        <v>84</v>
      </c>
      <c r="AY97" s="156" t="s">
        <v>192</v>
      </c>
    </row>
    <row r="98" spans="2:65" s="1" customFormat="1" ht="16.5" customHeight="1">
      <c r="B98" s="33"/>
      <c r="C98" s="129" t="s">
        <v>214</v>
      </c>
      <c r="D98" s="129" t="s">
        <v>194</v>
      </c>
      <c r="E98" s="130" t="s">
        <v>993</v>
      </c>
      <c r="F98" s="131" t="s">
        <v>994</v>
      </c>
      <c r="G98" s="132" t="s">
        <v>128</v>
      </c>
      <c r="H98" s="133">
        <v>199.194</v>
      </c>
      <c r="I98" s="134"/>
      <c r="J98" s="135">
        <f>ROUND(I98*H98,2)</f>
        <v>0</v>
      </c>
      <c r="K98" s="131" t="s">
        <v>197</v>
      </c>
      <c r="L98" s="33"/>
      <c r="M98" s="136" t="s">
        <v>19</v>
      </c>
      <c r="N98" s="137" t="s">
        <v>47</v>
      </c>
      <c r="P98" s="138">
        <f>O98*H98</f>
        <v>0</v>
      </c>
      <c r="Q98" s="138">
        <v>0</v>
      </c>
      <c r="R98" s="138">
        <f>Q98*H98</f>
        <v>0</v>
      </c>
      <c r="S98" s="138">
        <v>0</v>
      </c>
      <c r="T98" s="139">
        <f>S98*H98</f>
        <v>0</v>
      </c>
      <c r="AR98" s="140" t="s">
        <v>124</v>
      </c>
      <c r="AT98" s="140" t="s">
        <v>194</v>
      </c>
      <c r="AU98" s="140" t="s">
        <v>86</v>
      </c>
      <c r="AY98" s="18" t="s">
        <v>192</v>
      </c>
      <c r="BE98" s="141">
        <f>IF(N98="základní",J98,0)</f>
        <v>0</v>
      </c>
      <c r="BF98" s="141">
        <f>IF(N98="snížená",J98,0)</f>
        <v>0</v>
      </c>
      <c r="BG98" s="141">
        <f>IF(N98="zákl. přenesená",J98,0)</f>
        <v>0</v>
      </c>
      <c r="BH98" s="141">
        <f>IF(N98="sníž. přenesená",J98,0)</f>
        <v>0</v>
      </c>
      <c r="BI98" s="141">
        <f>IF(N98="nulová",J98,0)</f>
        <v>0</v>
      </c>
      <c r="BJ98" s="18" t="s">
        <v>84</v>
      </c>
      <c r="BK98" s="141">
        <f>ROUND(I98*H98,2)</f>
        <v>0</v>
      </c>
      <c r="BL98" s="18" t="s">
        <v>124</v>
      </c>
      <c r="BM98" s="140" t="s">
        <v>995</v>
      </c>
    </row>
    <row r="99" spans="2:47" s="1" customFormat="1" ht="19.5">
      <c r="B99" s="33"/>
      <c r="D99" s="142" t="s">
        <v>199</v>
      </c>
      <c r="F99" s="143" t="s">
        <v>996</v>
      </c>
      <c r="I99" s="144"/>
      <c r="L99" s="33"/>
      <c r="M99" s="145"/>
      <c r="T99" s="54"/>
      <c r="AT99" s="18" t="s">
        <v>199</v>
      </c>
      <c r="AU99" s="18" t="s">
        <v>86</v>
      </c>
    </row>
    <row r="100" spans="2:47" s="1" customFormat="1" ht="12">
      <c r="B100" s="33"/>
      <c r="D100" s="146" t="s">
        <v>201</v>
      </c>
      <c r="F100" s="147" t="s">
        <v>997</v>
      </c>
      <c r="I100" s="144"/>
      <c r="L100" s="33"/>
      <c r="M100" s="145"/>
      <c r="T100" s="54"/>
      <c r="AT100" s="18" t="s">
        <v>201</v>
      </c>
      <c r="AU100" s="18" t="s">
        <v>86</v>
      </c>
    </row>
    <row r="101" spans="2:51" s="14" customFormat="1" ht="12">
      <c r="B101" s="162"/>
      <c r="D101" s="142" t="s">
        <v>203</v>
      </c>
      <c r="E101" s="163" t="s">
        <v>19</v>
      </c>
      <c r="F101" s="164" t="s">
        <v>998</v>
      </c>
      <c r="H101" s="163" t="s">
        <v>19</v>
      </c>
      <c r="I101" s="165"/>
      <c r="L101" s="162"/>
      <c r="M101" s="166"/>
      <c r="T101" s="167"/>
      <c r="AT101" s="163" t="s">
        <v>203</v>
      </c>
      <c r="AU101" s="163" t="s">
        <v>86</v>
      </c>
      <c r="AV101" s="14" t="s">
        <v>84</v>
      </c>
      <c r="AW101" s="14" t="s">
        <v>37</v>
      </c>
      <c r="AX101" s="14" t="s">
        <v>76</v>
      </c>
      <c r="AY101" s="163" t="s">
        <v>192</v>
      </c>
    </row>
    <row r="102" spans="2:51" s="12" customFormat="1" ht="12">
      <c r="B102" s="148"/>
      <c r="D102" s="142" t="s">
        <v>203</v>
      </c>
      <c r="E102" s="149" t="s">
        <v>19</v>
      </c>
      <c r="F102" s="150" t="s">
        <v>999</v>
      </c>
      <c r="H102" s="151">
        <v>172.886</v>
      </c>
      <c r="I102" s="152"/>
      <c r="L102" s="148"/>
      <c r="M102" s="153"/>
      <c r="T102" s="154"/>
      <c r="AT102" s="149" t="s">
        <v>203</v>
      </c>
      <c r="AU102" s="149" t="s">
        <v>86</v>
      </c>
      <c r="AV102" s="12" t="s">
        <v>86</v>
      </c>
      <c r="AW102" s="12" t="s">
        <v>37</v>
      </c>
      <c r="AX102" s="12" t="s">
        <v>76</v>
      </c>
      <c r="AY102" s="149" t="s">
        <v>192</v>
      </c>
    </row>
    <row r="103" spans="2:51" s="12" customFormat="1" ht="12">
      <c r="B103" s="148"/>
      <c r="D103" s="142" t="s">
        <v>203</v>
      </c>
      <c r="E103" s="149" t="s">
        <v>19</v>
      </c>
      <c r="F103" s="150" t="s">
        <v>1000</v>
      </c>
      <c r="H103" s="151">
        <v>26.308</v>
      </c>
      <c r="I103" s="152"/>
      <c r="L103" s="148"/>
      <c r="M103" s="153"/>
      <c r="T103" s="154"/>
      <c r="AT103" s="149" t="s">
        <v>203</v>
      </c>
      <c r="AU103" s="149" t="s">
        <v>86</v>
      </c>
      <c r="AV103" s="12" t="s">
        <v>86</v>
      </c>
      <c r="AW103" s="12" t="s">
        <v>37</v>
      </c>
      <c r="AX103" s="12" t="s">
        <v>76</v>
      </c>
      <c r="AY103" s="149" t="s">
        <v>192</v>
      </c>
    </row>
    <row r="104" spans="2:51" s="13" customFormat="1" ht="12">
      <c r="B104" s="155"/>
      <c r="D104" s="142" t="s">
        <v>203</v>
      </c>
      <c r="E104" s="156" t="s">
        <v>126</v>
      </c>
      <c r="F104" s="157" t="s">
        <v>206</v>
      </c>
      <c r="H104" s="158">
        <v>199.194</v>
      </c>
      <c r="I104" s="159"/>
      <c r="L104" s="155"/>
      <c r="M104" s="160"/>
      <c r="T104" s="161"/>
      <c r="AT104" s="156" t="s">
        <v>203</v>
      </c>
      <c r="AU104" s="156" t="s">
        <v>86</v>
      </c>
      <c r="AV104" s="13" t="s">
        <v>124</v>
      </c>
      <c r="AW104" s="13" t="s">
        <v>37</v>
      </c>
      <c r="AX104" s="13" t="s">
        <v>84</v>
      </c>
      <c r="AY104" s="156" t="s">
        <v>192</v>
      </c>
    </row>
    <row r="105" spans="2:65" s="1" customFormat="1" ht="21.75" customHeight="1">
      <c r="B105" s="33"/>
      <c r="C105" s="129" t="s">
        <v>124</v>
      </c>
      <c r="D105" s="129" t="s">
        <v>194</v>
      </c>
      <c r="E105" s="130" t="s">
        <v>228</v>
      </c>
      <c r="F105" s="131" t="s">
        <v>229</v>
      </c>
      <c r="G105" s="132" t="s">
        <v>128</v>
      </c>
      <c r="H105" s="133">
        <v>287.51</v>
      </c>
      <c r="I105" s="134"/>
      <c r="J105" s="135">
        <f>ROUND(I105*H105,2)</f>
        <v>0</v>
      </c>
      <c r="K105" s="131" t="s">
        <v>197</v>
      </c>
      <c r="L105" s="33"/>
      <c r="M105" s="136" t="s">
        <v>19</v>
      </c>
      <c r="N105" s="137" t="s">
        <v>47</v>
      </c>
      <c r="P105" s="138">
        <f>O105*H105</f>
        <v>0</v>
      </c>
      <c r="Q105" s="138">
        <v>0</v>
      </c>
      <c r="R105" s="138">
        <f>Q105*H105</f>
        <v>0</v>
      </c>
      <c r="S105" s="138">
        <v>0</v>
      </c>
      <c r="T105" s="139">
        <f>S105*H105</f>
        <v>0</v>
      </c>
      <c r="AR105" s="140" t="s">
        <v>124</v>
      </c>
      <c r="AT105" s="140" t="s">
        <v>194</v>
      </c>
      <c r="AU105" s="140" t="s">
        <v>86</v>
      </c>
      <c r="AY105" s="18" t="s">
        <v>192</v>
      </c>
      <c r="BE105" s="141">
        <f>IF(N105="základní",J105,0)</f>
        <v>0</v>
      </c>
      <c r="BF105" s="141">
        <f>IF(N105="snížená",J105,0)</f>
        <v>0</v>
      </c>
      <c r="BG105" s="141">
        <f>IF(N105="zákl. přenesená",J105,0)</f>
        <v>0</v>
      </c>
      <c r="BH105" s="141">
        <f>IF(N105="sníž. přenesená",J105,0)</f>
        <v>0</v>
      </c>
      <c r="BI105" s="141">
        <f>IF(N105="nulová",J105,0)</f>
        <v>0</v>
      </c>
      <c r="BJ105" s="18" t="s">
        <v>84</v>
      </c>
      <c r="BK105" s="141">
        <f>ROUND(I105*H105,2)</f>
        <v>0</v>
      </c>
      <c r="BL105" s="18" t="s">
        <v>124</v>
      </c>
      <c r="BM105" s="140" t="s">
        <v>1001</v>
      </c>
    </row>
    <row r="106" spans="2:47" s="1" customFormat="1" ht="19.5">
      <c r="B106" s="33"/>
      <c r="D106" s="142" t="s">
        <v>199</v>
      </c>
      <c r="F106" s="143" t="s">
        <v>231</v>
      </c>
      <c r="I106" s="144"/>
      <c r="L106" s="33"/>
      <c r="M106" s="145"/>
      <c r="T106" s="54"/>
      <c r="AT106" s="18" t="s">
        <v>199</v>
      </c>
      <c r="AU106" s="18" t="s">
        <v>86</v>
      </c>
    </row>
    <row r="107" spans="2:47" s="1" customFormat="1" ht="12">
      <c r="B107" s="33"/>
      <c r="D107" s="146" t="s">
        <v>201</v>
      </c>
      <c r="F107" s="147" t="s">
        <v>232</v>
      </c>
      <c r="I107" s="144"/>
      <c r="L107" s="33"/>
      <c r="M107" s="145"/>
      <c r="T107" s="54"/>
      <c r="AT107" s="18" t="s">
        <v>201</v>
      </c>
      <c r="AU107" s="18" t="s">
        <v>86</v>
      </c>
    </row>
    <row r="108" spans="2:51" s="12" customFormat="1" ht="12">
      <c r="B108" s="148"/>
      <c r="D108" s="142" t="s">
        <v>203</v>
      </c>
      <c r="E108" s="149" t="s">
        <v>19</v>
      </c>
      <c r="F108" s="150" t="s">
        <v>233</v>
      </c>
      <c r="H108" s="151">
        <v>287.51</v>
      </c>
      <c r="I108" s="152"/>
      <c r="L108" s="148"/>
      <c r="M108" s="153"/>
      <c r="T108" s="154"/>
      <c r="AT108" s="149" t="s">
        <v>203</v>
      </c>
      <c r="AU108" s="149" t="s">
        <v>86</v>
      </c>
      <c r="AV108" s="12" t="s">
        <v>86</v>
      </c>
      <c r="AW108" s="12" t="s">
        <v>37</v>
      </c>
      <c r="AX108" s="12" t="s">
        <v>84</v>
      </c>
      <c r="AY108" s="149" t="s">
        <v>192</v>
      </c>
    </row>
    <row r="109" spans="2:65" s="1" customFormat="1" ht="21.75" customHeight="1">
      <c r="B109" s="33"/>
      <c r="C109" s="129" t="s">
        <v>227</v>
      </c>
      <c r="D109" s="129" t="s">
        <v>194</v>
      </c>
      <c r="E109" s="130" t="s">
        <v>235</v>
      </c>
      <c r="F109" s="131" t="s">
        <v>236</v>
      </c>
      <c r="G109" s="132" t="s">
        <v>128</v>
      </c>
      <c r="H109" s="133">
        <v>55.439</v>
      </c>
      <c r="I109" s="134"/>
      <c r="J109" s="135">
        <f>ROUND(I109*H109,2)</f>
        <v>0</v>
      </c>
      <c r="K109" s="131" t="s">
        <v>197</v>
      </c>
      <c r="L109" s="33"/>
      <c r="M109" s="136" t="s">
        <v>19</v>
      </c>
      <c r="N109" s="137" t="s">
        <v>47</v>
      </c>
      <c r="P109" s="138">
        <f>O109*H109</f>
        <v>0</v>
      </c>
      <c r="Q109" s="138">
        <v>0</v>
      </c>
      <c r="R109" s="138">
        <f>Q109*H109</f>
        <v>0</v>
      </c>
      <c r="S109" s="138">
        <v>0</v>
      </c>
      <c r="T109" s="139">
        <f>S109*H109</f>
        <v>0</v>
      </c>
      <c r="AR109" s="140" t="s">
        <v>124</v>
      </c>
      <c r="AT109" s="140" t="s">
        <v>194</v>
      </c>
      <c r="AU109" s="140" t="s">
        <v>86</v>
      </c>
      <c r="AY109" s="18" t="s">
        <v>192</v>
      </c>
      <c r="BE109" s="141">
        <f>IF(N109="základní",J109,0)</f>
        <v>0</v>
      </c>
      <c r="BF109" s="141">
        <f>IF(N109="snížená",J109,0)</f>
        <v>0</v>
      </c>
      <c r="BG109" s="141">
        <f>IF(N109="zákl. přenesená",J109,0)</f>
        <v>0</v>
      </c>
      <c r="BH109" s="141">
        <f>IF(N109="sníž. přenesená",J109,0)</f>
        <v>0</v>
      </c>
      <c r="BI109" s="141">
        <f>IF(N109="nulová",J109,0)</f>
        <v>0</v>
      </c>
      <c r="BJ109" s="18" t="s">
        <v>84</v>
      </c>
      <c r="BK109" s="141">
        <f>ROUND(I109*H109,2)</f>
        <v>0</v>
      </c>
      <c r="BL109" s="18" t="s">
        <v>124</v>
      </c>
      <c r="BM109" s="140" t="s">
        <v>1002</v>
      </c>
    </row>
    <row r="110" spans="2:47" s="1" customFormat="1" ht="19.5">
      <c r="B110" s="33"/>
      <c r="D110" s="142" t="s">
        <v>199</v>
      </c>
      <c r="F110" s="143" t="s">
        <v>238</v>
      </c>
      <c r="I110" s="144"/>
      <c r="L110" s="33"/>
      <c r="M110" s="145"/>
      <c r="T110" s="54"/>
      <c r="AT110" s="18" t="s">
        <v>199</v>
      </c>
      <c r="AU110" s="18" t="s">
        <v>86</v>
      </c>
    </row>
    <row r="111" spans="2:47" s="1" customFormat="1" ht="12">
      <c r="B111" s="33"/>
      <c r="D111" s="146" t="s">
        <v>201</v>
      </c>
      <c r="F111" s="147" t="s">
        <v>239</v>
      </c>
      <c r="I111" s="144"/>
      <c r="L111" s="33"/>
      <c r="M111" s="145"/>
      <c r="T111" s="54"/>
      <c r="AT111" s="18" t="s">
        <v>201</v>
      </c>
      <c r="AU111" s="18" t="s">
        <v>86</v>
      </c>
    </row>
    <row r="112" spans="2:51" s="12" customFormat="1" ht="12">
      <c r="B112" s="148"/>
      <c r="D112" s="142" t="s">
        <v>203</v>
      </c>
      <c r="E112" s="149" t="s">
        <v>19</v>
      </c>
      <c r="F112" s="150" t="s">
        <v>126</v>
      </c>
      <c r="H112" s="151">
        <v>199.194</v>
      </c>
      <c r="I112" s="152"/>
      <c r="L112" s="148"/>
      <c r="M112" s="153"/>
      <c r="T112" s="154"/>
      <c r="AT112" s="149" t="s">
        <v>203</v>
      </c>
      <c r="AU112" s="149" t="s">
        <v>86</v>
      </c>
      <c r="AV112" s="12" t="s">
        <v>86</v>
      </c>
      <c r="AW112" s="12" t="s">
        <v>37</v>
      </c>
      <c r="AX112" s="12" t="s">
        <v>76</v>
      </c>
      <c r="AY112" s="149" t="s">
        <v>192</v>
      </c>
    </row>
    <row r="113" spans="2:51" s="12" customFormat="1" ht="12">
      <c r="B113" s="148"/>
      <c r="D113" s="142" t="s">
        <v>203</v>
      </c>
      <c r="E113" s="149" t="s">
        <v>19</v>
      </c>
      <c r="F113" s="150" t="s">
        <v>240</v>
      </c>
      <c r="H113" s="151">
        <v>-143.755</v>
      </c>
      <c r="I113" s="152"/>
      <c r="L113" s="148"/>
      <c r="M113" s="153"/>
      <c r="T113" s="154"/>
      <c r="AT113" s="149" t="s">
        <v>203</v>
      </c>
      <c r="AU113" s="149" t="s">
        <v>86</v>
      </c>
      <c r="AV113" s="12" t="s">
        <v>86</v>
      </c>
      <c r="AW113" s="12" t="s">
        <v>37</v>
      </c>
      <c r="AX113" s="12" t="s">
        <v>76</v>
      </c>
      <c r="AY113" s="149" t="s">
        <v>192</v>
      </c>
    </row>
    <row r="114" spans="2:51" s="13" customFormat="1" ht="12">
      <c r="B114" s="155"/>
      <c r="D114" s="142" t="s">
        <v>203</v>
      </c>
      <c r="E114" s="156" t="s">
        <v>133</v>
      </c>
      <c r="F114" s="157" t="s">
        <v>206</v>
      </c>
      <c r="H114" s="158">
        <v>55.439</v>
      </c>
      <c r="I114" s="159"/>
      <c r="L114" s="155"/>
      <c r="M114" s="160"/>
      <c r="T114" s="161"/>
      <c r="AT114" s="156" t="s">
        <v>203</v>
      </c>
      <c r="AU114" s="156" t="s">
        <v>86</v>
      </c>
      <c r="AV114" s="13" t="s">
        <v>124</v>
      </c>
      <c r="AW114" s="13" t="s">
        <v>37</v>
      </c>
      <c r="AX114" s="13" t="s">
        <v>84</v>
      </c>
      <c r="AY114" s="156" t="s">
        <v>192</v>
      </c>
    </row>
    <row r="115" spans="2:65" s="1" customFormat="1" ht="24.2" customHeight="1">
      <c r="B115" s="33"/>
      <c r="C115" s="129" t="s">
        <v>234</v>
      </c>
      <c r="D115" s="129" t="s">
        <v>194</v>
      </c>
      <c r="E115" s="130" t="s">
        <v>242</v>
      </c>
      <c r="F115" s="131" t="s">
        <v>243</v>
      </c>
      <c r="G115" s="132" t="s">
        <v>128</v>
      </c>
      <c r="H115" s="133">
        <v>332.634</v>
      </c>
      <c r="I115" s="134"/>
      <c r="J115" s="135">
        <f>ROUND(I115*H115,2)</f>
        <v>0</v>
      </c>
      <c r="K115" s="131" t="s">
        <v>197</v>
      </c>
      <c r="L115" s="33"/>
      <c r="M115" s="136" t="s">
        <v>19</v>
      </c>
      <c r="N115" s="137" t="s">
        <v>47</v>
      </c>
      <c r="P115" s="138">
        <f>O115*H115</f>
        <v>0</v>
      </c>
      <c r="Q115" s="138">
        <v>0</v>
      </c>
      <c r="R115" s="138">
        <f>Q115*H115</f>
        <v>0</v>
      </c>
      <c r="S115" s="138">
        <v>0</v>
      </c>
      <c r="T115" s="139">
        <f>S115*H115</f>
        <v>0</v>
      </c>
      <c r="AR115" s="140" t="s">
        <v>124</v>
      </c>
      <c r="AT115" s="140" t="s">
        <v>194</v>
      </c>
      <c r="AU115" s="140" t="s">
        <v>86</v>
      </c>
      <c r="AY115" s="18" t="s">
        <v>192</v>
      </c>
      <c r="BE115" s="141">
        <f>IF(N115="základní",J115,0)</f>
        <v>0</v>
      </c>
      <c r="BF115" s="141">
        <f>IF(N115="snížená",J115,0)</f>
        <v>0</v>
      </c>
      <c r="BG115" s="141">
        <f>IF(N115="zákl. přenesená",J115,0)</f>
        <v>0</v>
      </c>
      <c r="BH115" s="141">
        <f>IF(N115="sníž. přenesená",J115,0)</f>
        <v>0</v>
      </c>
      <c r="BI115" s="141">
        <f>IF(N115="nulová",J115,0)</f>
        <v>0</v>
      </c>
      <c r="BJ115" s="18" t="s">
        <v>84</v>
      </c>
      <c r="BK115" s="141">
        <f>ROUND(I115*H115,2)</f>
        <v>0</v>
      </c>
      <c r="BL115" s="18" t="s">
        <v>124</v>
      </c>
      <c r="BM115" s="140" t="s">
        <v>1003</v>
      </c>
    </row>
    <row r="116" spans="2:47" s="1" customFormat="1" ht="19.5">
      <c r="B116" s="33"/>
      <c r="D116" s="142" t="s">
        <v>199</v>
      </c>
      <c r="F116" s="143" t="s">
        <v>245</v>
      </c>
      <c r="I116" s="144"/>
      <c r="L116" s="33"/>
      <c r="M116" s="145"/>
      <c r="T116" s="54"/>
      <c r="AT116" s="18" t="s">
        <v>199</v>
      </c>
      <c r="AU116" s="18" t="s">
        <v>86</v>
      </c>
    </row>
    <row r="117" spans="2:47" s="1" customFormat="1" ht="12">
      <c r="B117" s="33"/>
      <c r="D117" s="146" t="s">
        <v>201</v>
      </c>
      <c r="F117" s="147" t="s">
        <v>246</v>
      </c>
      <c r="I117" s="144"/>
      <c r="L117" s="33"/>
      <c r="M117" s="145"/>
      <c r="T117" s="54"/>
      <c r="AT117" s="18" t="s">
        <v>201</v>
      </c>
      <c r="AU117" s="18" t="s">
        <v>86</v>
      </c>
    </row>
    <row r="118" spans="2:51" s="12" customFormat="1" ht="12">
      <c r="B118" s="148"/>
      <c r="D118" s="142" t="s">
        <v>203</v>
      </c>
      <c r="E118" s="149" t="s">
        <v>19</v>
      </c>
      <c r="F118" s="150" t="s">
        <v>247</v>
      </c>
      <c r="H118" s="151">
        <v>332.634</v>
      </c>
      <c r="I118" s="152"/>
      <c r="L118" s="148"/>
      <c r="M118" s="153"/>
      <c r="T118" s="154"/>
      <c r="AT118" s="149" t="s">
        <v>203</v>
      </c>
      <c r="AU118" s="149" t="s">
        <v>86</v>
      </c>
      <c r="AV118" s="12" t="s">
        <v>86</v>
      </c>
      <c r="AW118" s="12" t="s">
        <v>37</v>
      </c>
      <c r="AX118" s="12" t="s">
        <v>84</v>
      </c>
      <c r="AY118" s="149" t="s">
        <v>192</v>
      </c>
    </row>
    <row r="119" spans="2:65" s="1" customFormat="1" ht="16.5" customHeight="1">
      <c r="B119" s="33"/>
      <c r="C119" s="129" t="s">
        <v>241</v>
      </c>
      <c r="D119" s="129" t="s">
        <v>194</v>
      </c>
      <c r="E119" s="130" t="s">
        <v>249</v>
      </c>
      <c r="F119" s="131" t="s">
        <v>250</v>
      </c>
      <c r="G119" s="132" t="s">
        <v>128</v>
      </c>
      <c r="H119" s="133">
        <v>143.755</v>
      </c>
      <c r="I119" s="134"/>
      <c r="J119" s="135">
        <f>ROUND(I119*H119,2)</f>
        <v>0</v>
      </c>
      <c r="K119" s="131" t="s">
        <v>197</v>
      </c>
      <c r="L119" s="33"/>
      <c r="M119" s="136" t="s">
        <v>19</v>
      </c>
      <c r="N119" s="137" t="s">
        <v>47</v>
      </c>
      <c r="P119" s="138">
        <f>O119*H119</f>
        <v>0</v>
      </c>
      <c r="Q119" s="138">
        <v>0</v>
      </c>
      <c r="R119" s="138">
        <f>Q119*H119</f>
        <v>0</v>
      </c>
      <c r="S119" s="138">
        <v>0</v>
      </c>
      <c r="T119" s="139">
        <f>S119*H119</f>
        <v>0</v>
      </c>
      <c r="AR119" s="140" t="s">
        <v>124</v>
      </c>
      <c r="AT119" s="140" t="s">
        <v>194</v>
      </c>
      <c r="AU119" s="140" t="s">
        <v>86</v>
      </c>
      <c r="AY119" s="18" t="s">
        <v>192</v>
      </c>
      <c r="BE119" s="141">
        <f>IF(N119="základní",J119,0)</f>
        <v>0</v>
      </c>
      <c r="BF119" s="141">
        <f>IF(N119="snížená",J119,0)</f>
        <v>0</v>
      </c>
      <c r="BG119" s="141">
        <f>IF(N119="zákl. přenesená",J119,0)</f>
        <v>0</v>
      </c>
      <c r="BH119" s="141">
        <f>IF(N119="sníž. přenesená",J119,0)</f>
        <v>0</v>
      </c>
      <c r="BI119" s="141">
        <f>IF(N119="nulová",J119,0)</f>
        <v>0</v>
      </c>
      <c r="BJ119" s="18" t="s">
        <v>84</v>
      </c>
      <c r="BK119" s="141">
        <f>ROUND(I119*H119,2)</f>
        <v>0</v>
      </c>
      <c r="BL119" s="18" t="s">
        <v>124</v>
      </c>
      <c r="BM119" s="140" t="s">
        <v>1004</v>
      </c>
    </row>
    <row r="120" spans="2:47" s="1" customFormat="1" ht="19.5">
      <c r="B120" s="33"/>
      <c r="D120" s="142" t="s">
        <v>199</v>
      </c>
      <c r="F120" s="143" t="s">
        <v>252</v>
      </c>
      <c r="I120" s="144"/>
      <c r="L120" s="33"/>
      <c r="M120" s="145"/>
      <c r="T120" s="54"/>
      <c r="AT120" s="18" t="s">
        <v>199</v>
      </c>
      <c r="AU120" s="18" t="s">
        <v>86</v>
      </c>
    </row>
    <row r="121" spans="2:47" s="1" customFormat="1" ht="12">
      <c r="B121" s="33"/>
      <c r="D121" s="146" t="s">
        <v>201</v>
      </c>
      <c r="F121" s="147" t="s">
        <v>253</v>
      </c>
      <c r="I121" s="144"/>
      <c r="L121" s="33"/>
      <c r="M121" s="145"/>
      <c r="T121" s="54"/>
      <c r="AT121" s="18" t="s">
        <v>201</v>
      </c>
      <c r="AU121" s="18" t="s">
        <v>86</v>
      </c>
    </row>
    <row r="122" spans="2:51" s="12" customFormat="1" ht="12">
      <c r="B122" s="148"/>
      <c r="D122" s="142" t="s">
        <v>203</v>
      </c>
      <c r="E122" s="149" t="s">
        <v>19</v>
      </c>
      <c r="F122" s="150" t="s">
        <v>254</v>
      </c>
      <c r="H122" s="151">
        <v>143.755</v>
      </c>
      <c r="I122" s="152"/>
      <c r="L122" s="148"/>
      <c r="M122" s="153"/>
      <c r="T122" s="154"/>
      <c r="AT122" s="149" t="s">
        <v>203</v>
      </c>
      <c r="AU122" s="149" t="s">
        <v>86</v>
      </c>
      <c r="AV122" s="12" t="s">
        <v>86</v>
      </c>
      <c r="AW122" s="12" t="s">
        <v>37</v>
      </c>
      <c r="AX122" s="12" t="s">
        <v>84</v>
      </c>
      <c r="AY122" s="149" t="s">
        <v>192</v>
      </c>
    </row>
    <row r="123" spans="2:65" s="1" customFormat="1" ht="16.5" customHeight="1">
      <c r="B123" s="33"/>
      <c r="C123" s="129" t="s">
        <v>248</v>
      </c>
      <c r="D123" s="129" t="s">
        <v>194</v>
      </c>
      <c r="E123" s="130" t="s">
        <v>256</v>
      </c>
      <c r="F123" s="131" t="s">
        <v>257</v>
      </c>
      <c r="G123" s="132" t="s">
        <v>119</v>
      </c>
      <c r="H123" s="133">
        <v>99.79</v>
      </c>
      <c r="I123" s="134"/>
      <c r="J123" s="135">
        <f>ROUND(I123*H123,2)</f>
        <v>0</v>
      </c>
      <c r="K123" s="131" t="s">
        <v>197</v>
      </c>
      <c r="L123" s="33"/>
      <c r="M123" s="136" t="s">
        <v>19</v>
      </c>
      <c r="N123" s="137" t="s">
        <v>47</v>
      </c>
      <c r="P123" s="138">
        <f>O123*H123</f>
        <v>0</v>
      </c>
      <c r="Q123" s="138">
        <v>0</v>
      </c>
      <c r="R123" s="138">
        <f>Q123*H123</f>
        <v>0</v>
      </c>
      <c r="S123" s="138">
        <v>0</v>
      </c>
      <c r="T123" s="139">
        <f>S123*H123</f>
        <v>0</v>
      </c>
      <c r="AR123" s="140" t="s">
        <v>124</v>
      </c>
      <c r="AT123" s="140" t="s">
        <v>194</v>
      </c>
      <c r="AU123" s="140" t="s">
        <v>86</v>
      </c>
      <c r="AY123" s="18" t="s">
        <v>192</v>
      </c>
      <c r="BE123" s="141">
        <f>IF(N123="základní",J123,0)</f>
        <v>0</v>
      </c>
      <c r="BF123" s="141">
        <f>IF(N123="snížená",J123,0)</f>
        <v>0</v>
      </c>
      <c r="BG123" s="141">
        <f>IF(N123="zákl. přenesená",J123,0)</f>
        <v>0</v>
      </c>
      <c r="BH123" s="141">
        <f>IF(N123="sníž. přenesená",J123,0)</f>
        <v>0</v>
      </c>
      <c r="BI123" s="141">
        <f>IF(N123="nulová",J123,0)</f>
        <v>0</v>
      </c>
      <c r="BJ123" s="18" t="s">
        <v>84</v>
      </c>
      <c r="BK123" s="141">
        <f>ROUND(I123*H123,2)</f>
        <v>0</v>
      </c>
      <c r="BL123" s="18" t="s">
        <v>124</v>
      </c>
      <c r="BM123" s="140" t="s">
        <v>1005</v>
      </c>
    </row>
    <row r="124" spans="2:47" s="1" customFormat="1" ht="19.5">
      <c r="B124" s="33"/>
      <c r="D124" s="142" t="s">
        <v>199</v>
      </c>
      <c r="F124" s="143" t="s">
        <v>259</v>
      </c>
      <c r="I124" s="144"/>
      <c r="L124" s="33"/>
      <c r="M124" s="145"/>
      <c r="T124" s="54"/>
      <c r="AT124" s="18" t="s">
        <v>199</v>
      </c>
      <c r="AU124" s="18" t="s">
        <v>86</v>
      </c>
    </row>
    <row r="125" spans="2:47" s="1" customFormat="1" ht="12">
      <c r="B125" s="33"/>
      <c r="D125" s="146" t="s">
        <v>201</v>
      </c>
      <c r="F125" s="147" t="s">
        <v>260</v>
      </c>
      <c r="I125" s="144"/>
      <c r="L125" s="33"/>
      <c r="M125" s="145"/>
      <c r="T125" s="54"/>
      <c r="AT125" s="18" t="s">
        <v>201</v>
      </c>
      <c r="AU125" s="18" t="s">
        <v>86</v>
      </c>
    </row>
    <row r="126" spans="2:51" s="12" customFormat="1" ht="12">
      <c r="B126" s="148"/>
      <c r="D126" s="142" t="s">
        <v>203</v>
      </c>
      <c r="E126" s="149" t="s">
        <v>19</v>
      </c>
      <c r="F126" s="150" t="s">
        <v>261</v>
      </c>
      <c r="H126" s="151">
        <v>99.79</v>
      </c>
      <c r="I126" s="152"/>
      <c r="L126" s="148"/>
      <c r="M126" s="153"/>
      <c r="T126" s="154"/>
      <c r="AT126" s="149" t="s">
        <v>203</v>
      </c>
      <c r="AU126" s="149" t="s">
        <v>86</v>
      </c>
      <c r="AV126" s="12" t="s">
        <v>86</v>
      </c>
      <c r="AW126" s="12" t="s">
        <v>37</v>
      </c>
      <c r="AX126" s="12" t="s">
        <v>84</v>
      </c>
      <c r="AY126" s="149" t="s">
        <v>192</v>
      </c>
    </row>
    <row r="127" spans="2:65" s="1" customFormat="1" ht="16.5" customHeight="1">
      <c r="B127" s="33"/>
      <c r="C127" s="129" t="s">
        <v>255</v>
      </c>
      <c r="D127" s="129" t="s">
        <v>194</v>
      </c>
      <c r="E127" s="130" t="s">
        <v>263</v>
      </c>
      <c r="F127" s="131" t="s">
        <v>264</v>
      </c>
      <c r="G127" s="132" t="s">
        <v>128</v>
      </c>
      <c r="H127" s="133">
        <v>143.755</v>
      </c>
      <c r="I127" s="134"/>
      <c r="J127" s="135">
        <f>ROUND(I127*H127,2)</f>
        <v>0</v>
      </c>
      <c r="K127" s="131" t="s">
        <v>197</v>
      </c>
      <c r="L127" s="33"/>
      <c r="M127" s="136" t="s">
        <v>19</v>
      </c>
      <c r="N127" s="137" t="s">
        <v>47</v>
      </c>
      <c r="P127" s="138">
        <f>O127*H127</f>
        <v>0</v>
      </c>
      <c r="Q127" s="138">
        <v>0</v>
      </c>
      <c r="R127" s="138">
        <f>Q127*H127</f>
        <v>0</v>
      </c>
      <c r="S127" s="138">
        <v>0</v>
      </c>
      <c r="T127" s="139">
        <f>S127*H127</f>
        <v>0</v>
      </c>
      <c r="AR127" s="140" t="s">
        <v>124</v>
      </c>
      <c r="AT127" s="140" t="s">
        <v>194</v>
      </c>
      <c r="AU127" s="140" t="s">
        <v>86</v>
      </c>
      <c r="AY127" s="18" t="s">
        <v>192</v>
      </c>
      <c r="BE127" s="141">
        <f>IF(N127="základní",J127,0)</f>
        <v>0</v>
      </c>
      <c r="BF127" s="141">
        <f>IF(N127="snížená",J127,0)</f>
        <v>0</v>
      </c>
      <c r="BG127" s="141">
        <f>IF(N127="zákl. přenesená",J127,0)</f>
        <v>0</v>
      </c>
      <c r="BH127" s="141">
        <f>IF(N127="sníž. přenesená",J127,0)</f>
        <v>0</v>
      </c>
      <c r="BI127" s="141">
        <f>IF(N127="nulová",J127,0)</f>
        <v>0</v>
      </c>
      <c r="BJ127" s="18" t="s">
        <v>84</v>
      </c>
      <c r="BK127" s="141">
        <f>ROUND(I127*H127,2)</f>
        <v>0</v>
      </c>
      <c r="BL127" s="18" t="s">
        <v>124</v>
      </c>
      <c r="BM127" s="140" t="s">
        <v>1006</v>
      </c>
    </row>
    <row r="128" spans="2:47" s="1" customFormat="1" ht="12">
      <c r="B128" s="33"/>
      <c r="D128" s="142" t="s">
        <v>199</v>
      </c>
      <c r="F128" s="143" t="s">
        <v>266</v>
      </c>
      <c r="I128" s="144"/>
      <c r="L128" s="33"/>
      <c r="M128" s="145"/>
      <c r="T128" s="54"/>
      <c r="AT128" s="18" t="s">
        <v>199</v>
      </c>
      <c r="AU128" s="18" t="s">
        <v>86</v>
      </c>
    </row>
    <row r="129" spans="2:47" s="1" customFormat="1" ht="12">
      <c r="B129" s="33"/>
      <c r="D129" s="146" t="s">
        <v>201</v>
      </c>
      <c r="F129" s="147" t="s">
        <v>267</v>
      </c>
      <c r="I129" s="144"/>
      <c r="L129" s="33"/>
      <c r="M129" s="145"/>
      <c r="T129" s="54"/>
      <c r="AT129" s="18" t="s">
        <v>201</v>
      </c>
      <c r="AU129" s="18" t="s">
        <v>86</v>
      </c>
    </row>
    <row r="130" spans="2:51" s="12" customFormat="1" ht="12">
      <c r="B130" s="148"/>
      <c r="D130" s="142" t="s">
        <v>203</v>
      </c>
      <c r="E130" s="149" t="s">
        <v>19</v>
      </c>
      <c r="F130" s="150" t="s">
        <v>268</v>
      </c>
      <c r="H130" s="151">
        <v>143.755</v>
      </c>
      <c r="I130" s="152"/>
      <c r="L130" s="148"/>
      <c r="M130" s="153"/>
      <c r="T130" s="154"/>
      <c r="AT130" s="149" t="s">
        <v>203</v>
      </c>
      <c r="AU130" s="149" t="s">
        <v>86</v>
      </c>
      <c r="AV130" s="12" t="s">
        <v>86</v>
      </c>
      <c r="AW130" s="12" t="s">
        <v>37</v>
      </c>
      <c r="AX130" s="12" t="s">
        <v>84</v>
      </c>
      <c r="AY130" s="149" t="s">
        <v>192</v>
      </c>
    </row>
    <row r="131" spans="2:65" s="1" customFormat="1" ht="16.5" customHeight="1">
      <c r="B131" s="33"/>
      <c r="C131" s="129" t="s">
        <v>262</v>
      </c>
      <c r="D131" s="129" t="s">
        <v>194</v>
      </c>
      <c r="E131" s="130" t="s">
        <v>270</v>
      </c>
      <c r="F131" s="131" t="s">
        <v>271</v>
      </c>
      <c r="G131" s="132" t="s">
        <v>128</v>
      </c>
      <c r="H131" s="133">
        <v>143.755</v>
      </c>
      <c r="I131" s="134"/>
      <c r="J131" s="135">
        <f>ROUND(I131*H131,2)</f>
        <v>0</v>
      </c>
      <c r="K131" s="131" t="s">
        <v>197</v>
      </c>
      <c r="L131" s="33"/>
      <c r="M131" s="136" t="s">
        <v>19</v>
      </c>
      <c r="N131" s="137" t="s">
        <v>47</v>
      </c>
      <c r="P131" s="138">
        <f>O131*H131</f>
        <v>0</v>
      </c>
      <c r="Q131" s="138">
        <v>0</v>
      </c>
      <c r="R131" s="138">
        <f>Q131*H131</f>
        <v>0</v>
      </c>
      <c r="S131" s="138">
        <v>0</v>
      </c>
      <c r="T131" s="139">
        <f>S131*H131</f>
        <v>0</v>
      </c>
      <c r="AR131" s="140" t="s">
        <v>124</v>
      </c>
      <c r="AT131" s="140" t="s">
        <v>194</v>
      </c>
      <c r="AU131" s="140" t="s">
        <v>86</v>
      </c>
      <c r="AY131" s="18" t="s">
        <v>192</v>
      </c>
      <c r="BE131" s="141">
        <f>IF(N131="základní",J131,0)</f>
        <v>0</v>
      </c>
      <c r="BF131" s="141">
        <f>IF(N131="snížená",J131,0)</f>
        <v>0</v>
      </c>
      <c r="BG131" s="141">
        <f>IF(N131="zákl. přenesená",J131,0)</f>
        <v>0</v>
      </c>
      <c r="BH131" s="141">
        <f>IF(N131="sníž. přenesená",J131,0)</f>
        <v>0</v>
      </c>
      <c r="BI131" s="141">
        <f>IF(N131="nulová",J131,0)</f>
        <v>0</v>
      </c>
      <c r="BJ131" s="18" t="s">
        <v>84</v>
      </c>
      <c r="BK131" s="141">
        <f>ROUND(I131*H131,2)</f>
        <v>0</v>
      </c>
      <c r="BL131" s="18" t="s">
        <v>124</v>
      </c>
      <c r="BM131" s="140" t="s">
        <v>1007</v>
      </c>
    </row>
    <row r="132" spans="2:47" s="1" customFormat="1" ht="19.5">
      <c r="B132" s="33"/>
      <c r="D132" s="142" t="s">
        <v>199</v>
      </c>
      <c r="F132" s="143" t="s">
        <v>273</v>
      </c>
      <c r="I132" s="144"/>
      <c r="L132" s="33"/>
      <c r="M132" s="145"/>
      <c r="T132" s="54"/>
      <c r="AT132" s="18" t="s">
        <v>199</v>
      </c>
      <c r="AU132" s="18" t="s">
        <v>86</v>
      </c>
    </row>
    <row r="133" spans="2:47" s="1" customFormat="1" ht="12">
      <c r="B133" s="33"/>
      <c r="D133" s="146" t="s">
        <v>201</v>
      </c>
      <c r="F133" s="147" t="s">
        <v>274</v>
      </c>
      <c r="I133" s="144"/>
      <c r="L133" s="33"/>
      <c r="M133" s="145"/>
      <c r="T133" s="54"/>
      <c r="AT133" s="18" t="s">
        <v>201</v>
      </c>
      <c r="AU133" s="18" t="s">
        <v>86</v>
      </c>
    </row>
    <row r="134" spans="2:51" s="14" customFormat="1" ht="12">
      <c r="B134" s="162"/>
      <c r="D134" s="142" t="s">
        <v>203</v>
      </c>
      <c r="E134" s="163" t="s">
        <v>19</v>
      </c>
      <c r="F134" s="164" t="s">
        <v>1008</v>
      </c>
      <c r="H134" s="163" t="s">
        <v>19</v>
      </c>
      <c r="I134" s="165"/>
      <c r="L134" s="162"/>
      <c r="M134" s="166"/>
      <c r="T134" s="167"/>
      <c r="AT134" s="163" t="s">
        <v>203</v>
      </c>
      <c r="AU134" s="163" t="s">
        <v>86</v>
      </c>
      <c r="AV134" s="14" t="s">
        <v>84</v>
      </c>
      <c r="AW134" s="14" t="s">
        <v>37</v>
      </c>
      <c r="AX134" s="14" t="s">
        <v>76</v>
      </c>
      <c r="AY134" s="163" t="s">
        <v>192</v>
      </c>
    </row>
    <row r="135" spans="2:51" s="12" customFormat="1" ht="12">
      <c r="B135" s="148"/>
      <c r="D135" s="142" t="s">
        <v>203</v>
      </c>
      <c r="E135" s="149" t="s">
        <v>19</v>
      </c>
      <c r="F135" s="150" t="s">
        <v>126</v>
      </c>
      <c r="H135" s="151">
        <v>199.194</v>
      </c>
      <c r="I135" s="152"/>
      <c r="L135" s="148"/>
      <c r="M135" s="153"/>
      <c r="T135" s="154"/>
      <c r="AT135" s="149" t="s">
        <v>203</v>
      </c>
      <c r="AU135" s="149" t="s">
        <v>86</v>
      </c>
      <c r="AV135" s="12" t="s">
        <v>86</v>
      </c>
      <c r="AW135" s="12" t="s">
        <v>37</v>
      </c>
      <c r="AX135" s="12" t="s">
        <v>76</v>
      </c>
      <c r="AY135" s="149" t="s">
        <v>192</v>
      </c>
    </row>
    <row r="136" spans="2:51" s="12" customFormat="1" ht="12">
      <c r="B136" s="148"/>
      <c r="D136" s="142" t="s">
        <v>203</v>
      </c>
      <c r="E136" s="149" t="s">
        <v>19</v>
      </c>
      <c r="F136" s="150" t="s">
        <v>1009</v>
      </c>
      <c r="H136" s="151">
        <v>-45.92</v>
      </c>
      <c r="I136" s="152"/>
      <c r="L136" s="148"/>
      <c r="M136" s="153"/>
      <c r="T136" s="154"/>
      <c r="AT136" s="149" t="s">
        <v>203</v>
      </c>
      <c r="AU136" s="149" t="s">
        <v>86</v>
      </c>
      <c r="AV136" s="12" t="s">
        <v>86</v>
      </c>
      <c r="AW136" s="12" t="s">
        <v>37</v>
      </c>
      <c r="AX136" s="12" t="s">
        <v>76</v>
      </c>
      <c r="AY136" s="149" t="s">
        <v>192</v>
      </c>
    </row>
    <row r="137" spans="2:51" s="12" customFormat="1" ht="12">
      <c r="B137" s="148"/>
      <c r="D137" s="142" t="s">
        <v>203</v>
      </c>
      <c r="E137" s="149" t="s">
        <v>19</v>
      </c>
      <c r="F137" s="150" t="s">
        <v>1010</v>
      </c>
      <c r="H137" s="151">
        <v>-0.385</v>
      </c>
      <c r="I137" s="152"/>
      <c r="L137" s="148"/>
      <c r="M137" s="153"/>
      <c r="T137" s="154"/>
      <c r="AT137" s="149" t="s">
        <v>203</v>
      </c>
      <c r="AU137" s="149" t="s">
        <v>86</v>
      </c>
      <c r="AV137" s="12" t="s">
        <v>86</v>
      </c>
      <c r="AW137" s="12" t="s">
        <v>37</v>
      </c>
      <c r="AX137" s="12" t="s">
        <v>76</v>
      </c>
      <c r="AY137" s="149" t="s">
        <v>192</v>
      </c>
    </row>
    <row r="138" spans="2:51" s="12" customFormat="1" ht="12">
      <c r="B138" s="148"/>
      <c r="D138" s="142" t="s">
        <v>203</v>
      </c>
      <c r="E138" s="149" t="s">
        <v>19</v>
      </c>
      <c r="F138" s="150" t="s">
        <v>1011</v>
      </c>
      <c r="H138" s="151">
        <v>-1.186</v>
      </c>
      <c r="I138" s="152"/>
      <c r="L138" s="148"/>
      <c r="M138" s="153"/>
      <c r="T138" s="154"/>
      <c r="AT138" s="149" t="s">
        <v>203</v>
      </c>
      <c r="AU138" s="149" t="s">
        <v>86</v>
      </c>
      <c r="AV138" s="12" t="s">
        <v>86</v>
      </c>
      <c r="AW138" s="12" t="s">
        <v>37</v>
      </c>
      <c r="AX138" s="12" t="s">
        <v>76</v>
      </c>
      <c r="AY138" s="149" t="s">
        <v>192</v>
      </c>
    </row>
    <row r="139" spans="2:51" s="12" customFormat="1" ht="12">
      <c r="B139" s="148"/>
      <c r="D139" s="142" t="s">
        <v>203</v>
      </c>
      <c r="E139" s="149" t="s">
        <v>19</v>
      </c>
      <c r="F139" s="150" t="s">
        <v>1012</v>
      </c>
      <c r="H139" s="151">
        <v>-7.634</v>
      </c>
      <c r="I139" s="152"/>
      <c r="L139" s="148"/>
      <c r="M139" s="153"/>
      <c r="T139" s="154"/>
      <c r="AT139" s="149" t="s">
        <v>203</v>
      </c>
      <c r="AU139" s="149" t="s">
        <v>86</v>
      </c>
      <c r="AV139" s="12" t="s">
        <v>86</v>
      </c>
      <c r="AW139" s="12" t="s">
        <v>37</v>
      </c>
      <c r="AX139" s="12" t="s">
        <v>76</v>
      </c>
      <c r="AY139" s="149" t="s">
        <v>192</v>
      </c>
    </row>
    <row r="140" spans="2:51" s="12" customFormat="1" ht="12">
      <c r="B140" s="148"/>
      <c r="D140" s="142" t="s">
        <v>203</v>
      </c>
      <c r="E140" s="149" t="s">
        <v>19</v>
      </c>
      <c r="F140" s="150" t="s">
        <v>1013</v>
      </c>
      <c r="H140" s="151">
        <v>-0.314</v>
      </c>
      <c r="I140" s="152"/>
      <c r="L140" s="148"/>
      <c r="M140" s="153"/>
      <c r="T140" s="154"/>
      <c r="AT140" s="149" t="s">
        <v>203</v>
      </c>
      <c r="AU140" s="149" t="s">
        <v>86</v>
      </c>
      <c r="AV140" s="12" t="s">
        <v>86</v>
      </c>
      <c r="AW140" s="12" t="s">
        <v>37</v>
      </c>
      <c r="AX140" s="12" t="s">
        <v>76</v>
      </c>
      <c r="AY140" s="149" t="s">
        <v>192</v>
      </c>
    </row>
    <row r="141" spans="2:51" s="13" customFormat="1" ht="12">
      <c r="B141" s="155"/>
      <c r="D141" s="142" t="s">
        <v>203</v>
      </c>
      <c r="E141" s="156" t="s">
        <v>163</v>
      </c>
      <c r="F141" s="157" t="s">
        <v>206</v>
      </c>
      <c r="H141" s="158">
        <v>143.755</v>
      </c>
      <c r="I141" s="159"/>
      <c r="L141" s="155"/>
      <c r="M141" s="160"/>
      <c r="T141" s="161"/>
      <c r="AT141" s="156" t="s">
        <v>203</v>
      </c>
      <c r="AU141" s="156" t="s">
        <v>86</v>
      </c>
      <c r="AV141" s="13" t="s">
        <v>124</v>
      </c>
      <c r="AW141" s="13" t="s">
        <v>37</v>
      </c>
      <c r="AX141" s="13" t="s">
        <v>84</v>
      </c>
      <c r="AY141" s="156" t="s">
        <v>192</v>
      </c>
    </row>
    <row r="142" spans="2:65" s="1" customFormat="1" ht="16.5" customHeight="1">
      <c r="B142" s="33"/>
      <c r="C142" s="129" t="s">
        <v>269</v>
      </c>
      <c r="D142" s="129" t="s">
        <v>194</v>
      </c>
      <c r="E142" s="130" t="s">
        <v>281</v>
      </c>
      <c r="F142" s="131" t="s">
        <v>282</v>
      </c>
      <c r="G142" s="132" t="s">
        <v>128</v>
      </c>
      <c r="H142" s="133">
        <v>3.536</v>
      </c>
      <c r="I142" s="134"/>
      <c r="J142" s="135">
        <f>ROUND(I142*H142,2)</f>
        <v>0</v>
      </c>
      <c r="K142" s="131" t="s">
        <v>197</v>
      </c>
      <c r="L142" s="33"/>
      <c r="M142" s="136" t="s">
        <v>19</v>
      </c>
      <c r="N142" s="137" t="s">
        <v>47</v>
      </c>
      <c r="P142" s="138">
        <f>O142*H142</f>
        <v>0</v>
      </c>
      <c r="Q142" s="138">
        <v>0</v>
      </c>
      <c r="R142" s="138">
        <f>Q142*H142</f>
        <v>0</v>
      </c>
      <c r="S142" s="138">
        <v>0</v>
      </c>
      <c r="T142" s="139">
        <f>S142*H142</f>
        <v>0</v>
      </c>
      <c r="AR142" s="140" t="s">
        <v>124</v>
      </c>
      <c r="AT142" s="140" t="s">
        <v>194</v>
      </c>
      <c r="AU142" s="140" t="s">
        <v>86</v>
      </c>
      <c r="AY142" s="18" t="s">
        <v>192</v>
      </c>
      <c r="BE142" s="141">
        <f>IF(N142="základní",J142,0)</f>
        <v>0</v>
      </c>
      <c r="BF142" s="141">
        <f>IF(N142="snížená",J142,0)</f>
        <v>0</v>
      </c>
      <c r="BG142" s="141">
        <f>IF(N142="zákl. přenesená",J142,0)</f>
        <v>0</v>
      </c>
      <c r="BH142" s="141">
        <f>IF(N142="sníž. přenesená",J142,0)</f>
        <v>0</v>
      </c>
      <c r="BI142" s="141">
        <f>IF(N142="nulová",J142,0)</f>
        <v>0</v>
      </c>
      <c r="BJ142" s="18" t="s">
        <v>84</v>
      </c>
      <c r="BK142" s="141">
        <f>ROUND(I142*H142,2)</f>
        <v>0</v>
      </c>
      <c r="BL142" s="18" t="s">
        <v>124</v>
      </c>
      <c r="BM142" s="140" t="s">
        <v>1014</v>
      </c>
    </row>
    <row r="143" spans="2:47" s="1" customFormat="1" ht="19.5">
      <c r="B143" s="33"/>
      <c r="D143" s="142" t="s">
        <v>199</v>
      </c>
      <c r="F143" s="143" t="s">
        <v>284</v>
      </c>
      <c r="I143" s="144"/>
      <c r="L143" s="33"/>
      <c r="M143" s="145"/>
      <c r="T143" s="54"/>
      <c r="AT143" s="18" t="s">
        <v>199</v>
      </c>
      <c r="AU143" s="18" t="s">
        <v>86</v>
      </c>
    </row>
    <row r="144" spans="2:47" s="1" customFormat="1" ht="12">
      <c r="B144" s="33"/>
      <c r="D144" s="146" t="s">
        <v>201</v>
      </c>
      <c r="F144" s="147" t="s">
        <v>285</v>
      </c>
      <c r="I144" s="144"/>
      <c r="L144" s="33"/>
      <c r="M144" s="145"/>
      <c r="T144" s="54"/>
      <c r="AT144" s="18" t="s">
        <v>201</v>
      </c>
      <c r="AU144" s="18" t="s">
        <v>86</v>
      </c>
    </row>
    <row r="145" spans="2:51" s="14" customFormat="1" ht="12">
      <c r="B145" s="162"/>
      <c r="D145" s="142" t="s">
        <v>203</v>
      </c>
      <c r="E145" s="163" t="s">
        <v>19</v>
      </c>
      <c r="F145" s="164" t="s">
        <v>1015</v>
      </c>
      <c r="H145" s="163" t="s">
        <v>19</v>
      </c>
      <c r="I145" s="165"/>
      <c r="L145" s="162"/>
      <c r="M145" s="166"/>
      <c r="T145" s="167"/>
      <c r="AT145" s="163" t="s">
        <v>203</v>
      </c>
      <c r="AU145" s="163" t="s">
        <v>86</v>
      </c>
      <c r="AV145" s="14" t="s">
        <v>84</v>
      </c>
      <c r="AW145" s="14" t="s">
        <v>37</v>
      </c>
      <c r="AX145" s="14" t="s">
        <v>76</v>
      </c>
      <c r="AY145" s="163" t="s">
        <v>192</v>
      </c>
    </row>
    <row r="146" spans="2:51" s="12" customFormat="1" ht="12">
      <c r="B146" s="148"/>
      <c r="D146" s="142" t="s">
        <v>203</v>
      </c>
      <c r="E146" s="149" t="s">
        <v>19</v>
      </c>
      <c r="F146" s="150" t="s">
        <v>1016</v>
      </c>
      <c r="H146" s="151">
        <v>1.186</v>
      </c>
      <c r="I146" s="152"/>
      <c r="L146" s="148"/>
      <c r="M146" s="153"/>
      <c r="T146" s="154"/>
      <c r="AT146" s="149" t="s">
        <v>203</v>
      </c>
      <c r="AU146" s="149" t="s">
        <v>86</v>
      </c>
      <c r="AV146" s="12" t="s">
        <v>86</v>
      </c>
      <c r="AW146" s="12" t="s">
        <v>37</v>
      </c>
      <c r="AX146" s="12" t="s">
        <v>76</v>
      </c>
      <c r="AY146" s="149" t="s">
        <v>192</v>
      </c>
    </row>
    <row r="147" spans="2:51" s="12" customFormat="1" ht="12">
      <c r="B147" s="148"/>
      <c r="D147" s="142" t="s">
        <v>203</v>
      </c>
      <c r="E147" s="149" t="s">
        <v>19</v>
      </c>
      <c r="F147" s="150" t="s">
        <v>1017</v>
      </c>
      <c r="H147" s="151">
        <v>-0.058</v>
      </c>
      <c r="I147" s="152"/>
      <c r="L147" s="148"/>
      <c r="M147" s="153"/>
      <c r="T147" s="154"/>
      <c r="AT147" s="149" t="s">
        <v>203</v>
      </c>
      <c r="AU147" s="149" t="s">
        <v>86</v>
      </c>
      <c r="AV147" s="12" t="s">
        <v>86</v>
      </c>
      <c r="AW147" s="12" t="s">
        <v>37</v>
      </c>
      <c r="AX147" s="12" t="s">
        <v>76</v>
      </c>
      <c r="AY147" s="149" t="s">
        <v>192</v>
      </c>
    </row>
    <row r="148" spans="2:51" s="15" customFormat="1" ht="12">
      <c r="B148" s="182"/>
      <c r="D148" s="142" t="s">
        <v>203</v>
      </c>
      <c r="E148" s="183" t="s">
        <v>19</v>
      </c>
      <c r="F148" s="184" t="s">
        <v>1018</v>
      </c>
      <c r="H148" s="185">
        <v>1.128</v>
      </c>
      <c r="I148" s="186"/>
      <c r="L148" s="182"/>
      <c r="M148" s="187"/>
      <c r="T148" s="188"/>
      <c r="AT148" s="183" t="s">
        <v>203</v>
      </c>
      <c r="AU148" s="183" t="s">
        <v>86</v>
      </c>
      <c r="AV148" s="15" t="s">
        <v>214</v>
      </c>
      <c r="AW148" s="15" t="s">
        <v>37</v>
      </c>
      <c r="AX148" s="15" t="s">
        <v>76</v>
      </c>
      <c r="AY148" s="183" t="s">
        <v>192</v>
      </c>
    </row>
    <row r="149" spans="2:51" s="14" customFormat="1" ht="12">
      <c r="B149" s="162"/>
      <c r="D149" s="142" t="s">
        <v>203</v>
      </c>
      <c r="E149" s="163" t="s">
        <v>19</v>
      </c>
      <c r="F149" s="164" t="s">
        <v>1019</v>
      </c>
      <c r="H149" s="163" t="s">
        <v>19</v>
      </c>
      <c r="I149" s="165"/>
      <c r="L149" s="162"/>
      <c r="M149" s="166"/>
      <c r="T149" s="167"/>
      <c r="AT149" s="163" t="s">
        <v>203</v>
      </c>
      <c r="AU149" s="163" t="s">
        <v>86</v>
      </c>
      <c r="AV149" s="14" t="s">
        <v>84</v>
      </c>
      <c r="AW149" s="14" t="s">
        <v>37</v>
      </c>
      <c r="AX149" s="14" t="s">
        <v>76</v>
      </c>
      <c r="AY149" s="163" t="s">
        <v>192</v>
      </c>
    </row>
    <row r="150" spans="2:51" s="12" customFormat="1" ht="12">
      <c r="B150" s="148"/>
      <c r="D150" s="142" t="s">
        <v>203</v>
      </c>
      <c r="E150" s="149" t="s">
        <v>19</v>
      </c>
      <c r="F150" s="150" t="s">
        <v>286</v>
      </c>
      <c r="H150" s="151">
        <v>2.673</v>
      </c>
      <c r="I150" s="152"/>
      <c r="L150" s="148"/>
      <c r="M150" s="153"/>
      <c r="T150" s="154"/>
      <c r="AT150" s="149" t="s">
        <v>203</v>
      </c>
      <c r="AU150" s="149" t="s">
        <v>86</v>
      </c>
      <c r="AV150" s="12" t="s">
        <v>86</v>
      </c>
      <c r="AW150" s="12" t="s">
        <v>37</v>
      </c>
      <c r="AX150" s="12" t="s">
        <v>76</v>
      </c>
      <c r="AY150" s="149" t="s">
        <v>192</v>
      </c>
    </row>
    <row r="151" spans="2:51" s="12" customFormat="1" ht="12">
      <c r="B151" s="148"/>
      <c r="D151" s="142" t="s">
        <v>203</v>
      </c>
      <c r="E151" s="149" t="s">
        <v>19</v>
      </c>
      <c r="F151" s="150" t="s">
        <v>1020</v>
      </c>
      <c r="H151" s="151">
        <v>-0.265</v>
      </c>
      <c r="I151" s="152"/>
      <c r="L151" s="148"/>
      <c r="M151" s="153"/>
      <c r="T151" s="154"/>
      <c r="AT151" s="149" t="s">
        <v>203</v>
      </c>
      <c r="AU151" s="149" t="s">
        <v>86</v>
      </c>
      <c r="AV151" s="12" t="s">
        <v>86</v>
      </c>
      <c r="AW151" s="12" t="s">
        <v>37</v>
      </c>
      <c r="AX151" s="12" t="s">
        <v>76</v>
      </c>
      <c r="AY151" s="149" t="s">
        <v>192</v>
      </c>
    </row>
    <row r="152" spans="2:51" s="15" customFormat="1" ht="12">
      <c r="B152" s="182"/>
      <c r="D152" s="142" t="s">
        <v>203</v>
      </c>
      <c r="E152" s="183" t="s">
        <v>19</v>
      </c>
      <c r="F152" s="184" t="s">
        <v>1018</v>
      </c>
      <c r="H152" s="185">
        <v>2.408</v>
      </c>
      <c r="I152" s="186"/>
      <c r="L152" s="182"/>
      <c r="M152" s="187"/>
      <c r="T152" s="188"/>
      <c r="AT152" s="183" t="s">
        <v>203</v>
      </c>
      <c r="AU152" s="183" t="s">
        <v>86</v>
      </c>
      <c r="AV152" s="15" t="s">
        <v>214</v>
      </c>
      <c r="AW152" s="15" t="s">
        <v>37</v>
      </c>
      <c r="AX152" s="15" t="s">
        <v>76</v>
      </c>
      <c r="AY152" s="183" t="s">
        <v>192</v>
      </c>
    </row>
    <row r="153" spans="2:51" s="13" customFormat="1" ht="12">
      <c r="B153" s="155"/>
      <c r="D153" s="142" t="s">
        <v>203</v>
      </c>
      <c r="E153" s="156" t="s">
        <v>130</v>
      </c>
      <c r="F153" s="157" t="s">
        <v>206</v>
      </c>
      <c r="H153" s="158">
        <v>3.536</v>
      </c>
      <c r="I153" s="159"/>
      <c r="L153" s="155"/>
      <c r="M153" s="160"/>
      <c r="T153" s="161"/>
      <c r="AT153" s="156" t="s">
        <v>203</v>
      </c>
      <c r="AU153" s="156" t="s">
        <v>86</v>
      </c>
      <c r="AV153" s="13" t="s">
        <v>124</v>
      </c>
      <c r="AW153" s="13" t="s">
        <v>37</v>
      </c>
      <c r="AX153" s="13" t="s">
        <v>84</v>
      </c>
      <c r="AY153" s="156" t="s">
        <v>192</v>
      </c>
    </row>
    <row r="154" spans="2:65" s="1" customFormat="1" ht="16.5" customHeight="1">
      <c r="B154" s="33"/>
      <c r="C154" s="168" t="s">
        <v>280</v>
      </c>
      <c r="D154" s="168" t="s">
        <v>291</v>
      </c>
      <c r="E154" s="169" t="s">
        <v>292</v>
      </c>
      <c r="F154" s="170" t="s">
        <v>293</v>
      </c>
      <c r="G154" s="171" t="s">
        <v>119</v>
      </c>
      <c r="H154" s="172">
        <v>6.683</v>
      </c>
      <c r="I154" s="173"/>
      <c r="J154" s="174">
        <f>ROUND(I154*H154,2)</f>
        <v>0</v>
      </c>
      <c r="K154" s="170" t="s">
        <v>197</v>
      </c>
      <c r="L154" s="175"/>
      <c r="M154" s="176" t="s">
        <v>19</v>
      </c>
      <c r="N154" s="177" t="s">
        <v>47</v>
      </c>
      <c r="P154" s="138">
        <f>O154*H154</f>
        <v>0</v>
      </c>
      <c r="Q154" s="138">
        <v>0</v>
      </c>
      <c r="R154" s="138">
        <f>Q154*H154</f>
        <v>0</v>
      </c>
      <c r="S154" s="138">
        <v>0</v>
      </c>
      <c r="T154" s="139">
        <f>S154*H154</f>
        <v>0</v>
      </c>
      <c r="AR154" s="140" t="s">
        <v>248</v>
      </c>
      <c r="AT154" s="140" t="s">
        <v>291</v>
      </c>
      <c r="AU154" s="140" t="s">
        <v>86</v>
      </c>
      <c r="AY154" s="18" t="s">
        <v>192</v>
      </c>
      <c r="BE154" s="141">
        <f>IF(N154="základní",J154,0)</f>
        <v>0</v>
      </c>
      <c r="BF154" s="141">
        <f>IF(N154="snížená",J154,0)</f>
        <v>0</v>
      </c>
      <c r="BG154" s="141">
        <f>IF(N154="zákl. přenesená",J154,0)</f>
        <v>0</v>
      </c>
      <c r="BH154" s="141">
        <f>IF(N154="sníž. přenesená",J154,0)</f>
        <v>0</v>
      </c>
      <c r="BI154" s="141">
        <f>IF(N154="nulová",J154,0)</f>
        <v>0</v>
      </c>
      <c r="BJ154" s="18" t="s">
        <v>84</v>
      </c>
      <c r="BK154" s="141">
        <f>ROUND(I154*H154,2)</f>
        <v>0</v>
      </c>
      <c r="BL154" s="18" t="s">
        <v>124</v>
      </c>
      <c r="BM154" s="140" t="s">
        <v>1021</v>
      </c>
    </row>
    <row r="155" spans="2:47" s="1" customFormat="1" ht="12">
      <c r="B155" s="33"/>
      <c r="D155" s="142" t="s">
        <v>199</v>
      </c>
      <c r="F155" s="143" t="s">
        <v>293</v>
      </c>
      <c r="I155" s="144"/>
      <c r="L155" s="33"/>
      <c r="M155" s="145"/>
      <c r="T155" s="54"/>
      <c r="AT155" s="18" t="s">
        <v>199</v>
      </c>
      <c r="AU155" s="18" t="s">
        <v>86</v>
      </c>
    </row>
    <row r="156" spans="2:47" s="1" customFormat="1" ht="29.25">
      <c r="B156" s="33"/>
      <c r="D156" s="142" t="s">
        <v>295</v>
      </c>
      <c r="F156" s="178" t="s">
        <v>296</v>
      </c>
      <c r="I156" s="144"/>
      <c r="L156" s="33"/>
      <c r="M156" s="145"/>
      <c r="T156" s="54"/>
      <c r="AT156" s="18" t="s">
        <v>295</v>
      </c>
      <c r="AU156" s="18" t="s">
        <v>86</v>
      </c>
    </row>
    <row r="157" spans="2:51" s="12" customFormat="1" ht="12">
      <c r="B157" s="148"/>
      <c r="D157" s="142" t="s">
        <v>203</v>
      </c>
      <c r="E157" s="149" t="s">
        <v>19</v>
      </c>
      <c r="F157" s="150" t="s">
        <v>297</v>
      </c>
      <c r="H157" s="151">
        <v>6.683</v>
      </c>
      <c r="I157" s="152"/>
      <c r="L157" s="148"/>
      <c r="M157" s="153"/>
      <c r="T157" s="154"/>
      <c r="AT157" s="149" t="s">
        <v>203</v>
      </c>
      <c r="AU157" s="149" t="s">
        <v>86</v>
      </c>
      <c r="AV157" s="12" t="s">
        <v>86</v>
      </c>
      <c r="AW157" s="12" t="s">
        <v>37</v>
      </c>
      <c r="AX157" s="12" t="s">
        <v>84</v>
      </c>
      <c r="AY157" s="149" t="s">
        <v>192</v>
      </c>
    </row>
    <row r="158" spans="2:65" s="1" customFormat="1" ht="16.5" customHeight="1">
      <c r="B158" s="33"/>
      <c r="C158" s="129" t="s">
        <v>290</v>
      </c>
      <c r="D158" s="129" t="s">
        <v>194</v>
      </c>
      <c r="E158" s="130" t="s">
        <v>1022</v>
      </c>
      <c r="F158" s="131" t="s">
        <v>1023</v>
      </c>
      <c r="G158" s="132" t="s">
        <v>128</v>
      </c>
      <c r="H158" s="133">
        <v>30.297</v>
      </c>
      <c r="I158" s="134"/>
      <c r="J158" s="135">
        <f>ROUND(I158*H158,2)</f>
        <v>0</v>
      </c>
      <c r="K158" s="131" t="s">
        <v>197</v>
      </c>
      <c r="L158" s="33"/>
      <c r="M158" s="136" t="s">
        <v>19</v>
      </c>
      <c r="N158" s="137" t="s">
        <v>47</v>
      </c>
      <c r="P158" s="138">
        <f>O158*H158</f>
        <v>0</v>
      </c>
      <c r="Q158" s="138">
        <v>0</v>
      </c>
      <c r="R158" s="138">
        <f>Q158*H158</f>
        <v>0</v>
      </c>
      <c r="S158" s="138">
        <v>0</v>
      </c>
      <c r="T158" s="139">
        <f>S158*H158</f>
        <v>0</v>
      </c>
      <c r="AR158" s="140" t="s">
        <v>124</v>
      </c>
      <c r="AT158" s="140" t="s">
        <v>194</v>
      </c>
      <c r="AU158" s="140" t="s">
        <v>86</v>
      </c>
      <c r="AY158" s="18" t="s">
        <v>192</v>
      </c>
      <c r="BE158" s="141">
        <f>IF(N158="základní",J158,0)</f>
        <v>0</v>
      </c>
      <c r="BF158" s="141">
        <f>IF(N158="snížená",J158,0)</f>
        <v>0</v>
      </c>
      <c r="BG158" s="141">
        <f>IF(N158="zákl. přenesená",J158,0)</f>
        <v>0</v>
      </c>
      <c r="BH158" s="141">
        <f>IF(N158="sníž. přenesená",J158,0)</f>
        <v>0</v>
      </c>
      <c r="BI158" s="141">
        <f>IF(N158="nulová",J158,0)</f>
        <v>0</v>
      </c>
      <c r="BJ158" s="18" t="s">
        <v>84</v>
      </c>
      <c r="BK158" s="141">
        <f>ROUND(I158*H158,2)</f>
        <v>0</v>
      </c>
      <c r="BL158" s="18" t="s">
        <v>124</v>
      </c>
      <c r="BM158" s="140" t="s">
        <v>1024</v>
      </c>
    </row>
    <row r="159" spans="2:47" s="1" customFormat="1" ht="19.5">
      <c r="B159" s="33"/>
      <c r="D159" s="142" t="s">
        <v>199</v>
      </c>
      <c r="F159" s="143" t="s">
        <v>1025</v>
      </c>
      <c r="I159" s="144"/>
      <c r="L159" s="33"/>
      <c r="M159" s="145"/>
      <c r="T159" s="54"/>
      <c r="AT159" s="18" t="s">
        <v>199</v>
      </c>
      <c r="AU159" s="18" t="s">
        <v>86</v>
      </c>
    </row>
    <row r="160" spans="2:47" s="1" customFormat="1" ht="12">
      <c r="B160" s="33"/>
      <c r="D160" s="146" t="s">
        <v>201</v>
      </c>
      <c r="F160" s="147" t="s">
        <v>1026</v>
      </c>
      <c r="I160" s="144"/>
      <c r="L160" s="33"/>
      <c r="M160" s="145"/>
      <c r="T160" s="54"/>
      <c r="AT160" s="18" t="s">
        <v>201</v>
      </c>
      <c r="AU160" s="18" t="s">
        <v>86</v>
      </c>
    </row>
    <row r="161" spans="2:51" s="14" customFormat="1" ht="12">
      <c r="B161" s="162"/>
      <c r="D161" s="142" t="s">
        <v>203</v>
      </c>
      <c r="E161" s="163" t="s">
        <v>19</v>
      </c>
      <c r="F161" s="164" t="s">
        <v>1008</v>
      </c>
      <c r="H161" s="163" t="s">
        <v>19</v>
      </c>
      <c r="I161" s="165"/>
      <c r="L161" s="162"/>
      <c r="M161" s="166"/>
      <c r="T161" s="167"/>
      <c r="AT161" s="163" t="s">
        <v>203</v>
      </c>
      <c r="AU161" s="163" t="s">
        <v>86</v>
      </c>
      <c r="AV161" s="14" t="s">
        <v>84</v>
      </c>
      <c r="AW161" s="14" t="s">
        <v>37</v>
      </c>
      <c r="AX161" s="14" t="s">
        <v>76</v>
      </c>
      <c r="AY161" s="163" t="s">
        <v>192</v>
      </c>
    </row>
    <row r="162" spans="2:51" s="14" customFormat="1" ht="12">
      <c r="B162" s="162"/>
      <c r="D162" s="142" t="s">
        <v>203</v>
      </c>
      <c r="E162" s="163" t="s">
        <v>19</v>
      </c>
      <c r="F162" s="164" t="s">
        <v>1027</v>
      </c>
      <c r="H162" s="163" t="s">
        <v>19</v>
      </c>
      <c r="I162" s="165"/>
      <c r="L162" s="162"/>
      <c r="M162" s="166"/>
      <c r="T162" s="167"/>
      <c r="AT162" s="163" t="s">
        <v>203</v>
      </c>
      <c r="AU162" s="163" t="s">
        <v>86</v>
      </c>
      <c r="AV162" s="14" t="s">
        <v>84</v>
      </c>
      <c r="AW162" s="14" t="s">
        <v>37</v>
      </c>
      <c r="AX162" s="14" t="s">
        <v>76</v>
      </c>
      <c r="AY162" s="163" t="s">
        <v>192</v>
      </c>
    </row>
    <row r="163" spans="2:51" s="12" customFormat="1" ht="12">
      <c r="B163" s="148"/>
      <c r="D163" s="142" t="s">
        <v>203</v>
      </c>
      <c r="E163" s="149" t="s">
        <v>19</v>
      </c>
      <c r="F163" s="150" t="s">
        <v>1028</v>
      </c>
      <c r="H163" s="151">
        <v>11.124</v>
      </c>
      <c r="I163" s="152"/>
      <c r="L163" s="148"/>
      <c r="M163" s="153"/>
      <c r="T163" s="154"/>
      <c r="AT163" s="149" t="s">
        <v>203</v>
      </c>
      <c r="AU163" s="149" t="s">
        <v>86</v>
      </c>
      <c r="AV163" s="12" t="s">
        <v>86</v>
      </c>
      <c r="AW163" s="12" t="s">
        <v>37</v>
      </c>
      <c r="AX163" s="12" t="s">
        <v>76</v>
      </c>
      <c r="AY163" s="149" t="s">
        <v>192</v>
      </c>
    </row>
    <row r="164" spans="2:51" s="12" customFormat="1" ht="12">
      <c r="B164" s="148"/>
      <c r="D164" s="142" t="s">
        <v>203</v>
      </c>
      <c r="E164" s="149" t="s">
        <v>19</v>
      </c>
      <c r="F164" s="150" t="s">
        <v>1029</v>
      </c>
      <c r="H164" s="151">
        <v>-0.603</v>
      </c>
      <c r="I164" s="152"/>
      <c r="L164" s="148"/>
      <c r="M164" s="153"/>
      <c r="T164" s="154"/>
      <c r="AT164" s="149" t="s">
        <v>203</v>
      </c>
      <c r="AU164" s="149" t="s">
        <v>86</v>
      </c>
      <c r="AV164" s="12" t="s">
        <v>86</v>
      </c>
      <c r="AW164" s="12" t="s">
        <v>37</v>
      </c>
      <c r="AX164" s="12" t="s">
        <v>76</v>
      </c>
      <c r="AY164" s="149" t="s">
        <v>192</v>
      </c>
    </row>
    <row r="165" spans="2:51" s="15" customFormat="1" ht="12">
      <c r="B165" s="182"/>
      <c r="D165" s="142" t="s">
        <v>203</v>
      </c>
      <c r="E165" s="183" t="s">
        <v>19</v>
      </c>
      <c r="F165" s="184" t="s">
        <v>1018</v>
      </c>
      <c r="H165" s="185">
        <v>10.521</v>
      </c>
      <c r="I165" s="186"/>
      <c r="L165" s="182"/>
      <c r="M165" s="187"/>
      <c r="T165" s="188"/>
      <c r="AT165" s="183" t="s">
        <v>203</v>
      </c>
      <c r="AU165" s="183" t="s">
        <v>86</v>
      </c>
      <c r="AV165" s="15" t="s">
        <v>214</v>
      </c>
      <c r="AW165" s="15" t="s">
        <v>37</v>
      </c>
      <c r="AX165" s="15" t="s">
        <v>76</v>
      </c>
      <c r="AY165" s="183" t="s">
        <v>192</v>
      </c>
    </row>
    <row r="166" spans="2:51" s="14" customFormat="1" ht="12">
      <c r="B166" s="162"/>
      <c r="D166" s="142" t="s">
        <v>203</v>
      </c>
      <c r="E166" s="163" t="s">
        <v>19</v>
      </c>
      <c r="F166" s="164" t="s">
        <v>1030</v>
      </c>
      <c r="H166" s="163" t="s">
        <v>19</v>
      </c>
      <c r="I166" s="165"/>
      <c r="L166" s="162"/>
      <c r="M166" s="166"/>
      <c r="T166" s="167"/>
      <c r="AT166" s="163" t="s">
        <v>203</v>
      </c>
      <c r="AU166" s="163" t="s">
        <v>86</v>
      </c>
      <c r="AV166" s="14" t="s">
        <v>84</v>
      </c>
      <c r="AW166" s="14" t="s">
        <v>37</v>
      </c>
      <c r="AX166" s="14" t="s">
        <v>76</v>
      </c>
      <c r="AY166" s="163" t="s">
        <v>192</v>
      </c>
    </row>
    <row r="167" spans="2:51" s="12" customFormat="1" ht="12">
      <c r="B167" s="148"/>
      <c r="D167" s="142" t="s">
        <v>203</v>
      </c>
      <c r="E167" s="149" t="s">
        <v>19</v>
      </c>
      <c r="F167" s="150" t="s">
        <v>1031</v>
      </c>
      <c r="H167" s="151">
        <v>32.357</v>
      </c>
      <c r="I167" s="152"/>
      <c r="L167" s="148"/>
      <c r="M167" s="153"/>
      <c r="T167" s="154"/>
      <c r="AT167" s="149" t="s">
        <v>203</v>
      </c>
      <c r="AU167" s="149" t="s">
        <v>86</v>
      </c>
      <c r="AV167" s="12" t="s">
        <v>86</v>
      </c>
      <c r="AW167" s="12" t="s">
        <v>37</v>
      </c>
      <c r="AX167" s="12" t="s">
        <v>76</v>
      </c>
      <c r="AY167" s="149" t="s">
        <v>192</v>
      </c>
    </row>
    <row r="168" spans="2:51" s="12" customFormat="1" ht="12">
      <c r="B168" s="148"/>
      <c r="D168" s="142" t="s">
        <v>203</v>
      </c>
      <c r="E168" s="149" t="s">
        <v>19</v>
      </c>
      <c r="F168" s="150" t="s">
        <v>1032</v>
      </c>
      <c r="H168" s="151">
        <v>-12.43</v>
      </c>
      <c r="I168" s="152"/>
      <c r="L168" s="148"/>
      <c r="M168" s="153"/>
      <c r="T168" s="154"/>
      <c r="AT168" s="149" t="s">
        <v>203</v>
      </c>
      <c r="AU168" s="149" t="s">
        <v>86</v>
      </c>
      <c r="AV168" s="12" t="s">
        <v>86</v>
      </c>
      <c r="AW168" s="12" t="s">
        <v>37</v>
      </c>
      <c r="AX168" s="12" t="s">
        <v>76</v>
      </c>
      <c r="AY168" s="149" t="s">
        <v>192</v>
      </c>
    </row>
    <row r="169" spans="2:51" s="12" customFormat="1" ht="12">
      <c r="B169" s="148"/>
      <c r="D169" s="142" t="s">
        <v>203</v>
      </c>
      <c r="E169" s="149" t="s">
        <v>19</v>
      </c>
      <c r="F169" s="150" t="s">
        <v>1033</v>
      </c>
      <c r="H169" s="151">
        <v>-0.151</v>
      </c>
      <c r="I169" s="152"/>
      <c r="L169" s="148"/>
      <c r="M169" s="153"/>
      <c r="T169" s="154"/>
      <c r="AT169" s="149" t="s">
        <v>203</v>
      </c>
      <c r="AU169" s="149" t="s">
        <v>86</v>
      </c>
      <c r="AV169" s="12" t="s">
        <v>86</v>
      </c>
      <c r="AW169" s="12" t="s">
        <v>37</v>
      </c>
      <c r="AX169" s="12" t="s">
        <v>76</v>
      </c>
      <c r="AY169" s="149" t="s">
        <v>192</v>
      </c>
    </row>
    <row r="170" spans="2:51" s="15" customFormat="1" ht="12">
      <c r="B170" s="182"/>
      <c r="D170" s="142" t="s">
        <v>203</v>
      </c>
      <c r="E170" s="183" t="s">
        <v>19</v>
      </c>
      <c r="F170" s="184" t="s">
        <v>1018</v>
      </c>
      <c r="H170" s="185">
        <v>19.776</v>
      </c>
      <c r="I170" s="186"/>
      <c r="L170" s="182"/>
      <c r="M170" s="187"/>
      <c r="T170" s="188"/>
      <c r="AT170" s="183" t="s">
        <v>203</v>
      </c>
      <c r="AU170" s="183" t="s">
        <v>86</v>
      </c>
      <c r="AV170" s="15" t="s">
        <v>214</v>
      </c>
      <c r="AW170" s="15" t="s">
        <v>37</v>
      </c>
      <c r="AX170" s="15" t="s">
        <v>76</v>
      </c>
      <c r="AY170" s="183" t="s">
        <v>192</v>
      </c>
    </row>
    <row r="171" spans="2:51" s="13" customFormat="1" ht="12">
      <c r="B171" s="155"/>
      <c r="D171" s="142" t="s">
        <v>203</v>
      </c>
      <c r="E171" s="156" t="s">
        <v>971</v>
      </c>
      <c r="F171" s="157" t="s">
        <v>206</v>
      </c>
      <c r="H171" s="158">
        <v>30.297</v>
      </c>
      <c r="I171" s="159"/>
      <c r="L171" s="155"/>
      <c r="M171" s="160"/>
      <c r="T171" s="161"/>
      <c r="AT171" s="156" t="s">
        <v>203</v>
      </c>
      <c r="AU171" s="156" t="s">
        <v>86</v>
      </c>
      <c r="AV171" s="13" t="s">
        <v>124</v>
      </c>
      <c r="AW171" s="13" t="s">
        <v>37</v>
      </c>
      <c r="AX171" s="13" t="s">
        <v>84</v>
      </c>
      <c r="AY171" s="156" t="s">
        <v>192</v>
      </c>
    </row>
    <row r="172" spans="2:65" s="1" customFormat="1" ht="16.5" customHeight="1">
      <c r="B172" s="33"/>
      <c r="C172" s="168" t="s">
        <v>298</v>
      </c>
      <c r="D172" s="168" t="s">
        <v>291</v>
      </c>
      <c r="E172" s="169" t="s">
        <v>1034</v>
      </c>
      <c r="F172" s="170" t="s">
        <v>1035</v>
      </c>
      <c r="G172" s="171" t="s">
        <v>119</v>
      </c>
      <c r="H172" s="172">
        <v>56.049</v>
      </c>
      <c r="I172" s="173"/>
      <c r="J172" s="174">
        <f>ROUND(I172*H172,2)</f>
        <v>0</v>
      </c>
      <c r="K172" s="170" t="s">
        <v>197</v>
      </c>
      <c r="L172" s="175"/>
      <c r="M172" s="176" t="s">
        <v>19</v>
      </c>
      <c r="N172" s="177" t="s">
        <v>47</v>
      </c>
      <c r="P172" s="138">
        <f>O172*H172</f>
        <v>0</v>
      </c>
      <c r="Q172" s="138">
        <v>0</v>
      </c>
      <c r="R172" s="138">
        <f>Q172*H172</f>
        <v>0</v>
      </c>
      <c r="S172" s="138">
        <v>0</v>
      </c>
      <c r="T172" s="139">
        <f>S172*H172</f>
        <v>0</v>
      </c>
      <c r="AR172" s="140" t="s">
        <v>248</v>
      </c>
      <c r="AT172" s="140" t="s">
        <v>291</v>
      </c>
      <c r="AU172" s="140" t="s">
        <v>86</v>
      </c>
      <c r="AY172" s="18" t="s">
        <v>192</v>
      </c>
      <c r="BE172" s="141">
        <f>IF(N172="základní",J172,0)</f>
        <v>0</v>
      </c>
      <c r="BF172" s="141">
        <f>IF(N172="snížená",J172,0)</f>
        <v>0</v>
      </c>
      <c r="BG172" s="141">
        <f>IF(N172="zákl. přenesená",J172,0)</f>
        <v>0</v>
      </c>
      <c r="BH172" s="141">
        <f>IF(N172="sníž. přenesená",J172,0)</f>
        <v>0</v>
      </c>
      <c r="BI172" s="141">
        <f>IF(N172="nulová",J172,0)</f>
        <v>0</v>
      </c>
      <c r="BJ172" s="18" t="s">
        <v>84</v>
      </c>
      <c r="BK172" s="141">
        <f>ROUND(I172*H172,2)</f>
        <v>0</v>
      </c>
      <c r="BL172" s="18" t="s">
        <v>124</v>
      </c>
      <c r="BM172" s="140" t="s">
        <v>1036</v>
      </c>
    </row>
    <row r="173" spans="2:47" s="1" customFormat="1" ht="12">
      <c r="B173" s="33"/>
      <c r="D173" s="142" t="s">
        <v>199</v>
      </c>
      <c r="F173" s="143" t="s">
        <v>1035</v>
      </c>
      <c r="I173" s="144"/>
      <c r="L173" s="33"/>
      <c r="M173" s="145"/>
      <c r="T173" s="54"/>
      <c r="AT173" s="18" t="s">
        <v>199</v>
      </c>
      <c r="AU173" s="18" t="s">
        <v>86</v>
      </c>
    </row>
    <row r="174" spans="2:47" s="1" customFormat="1" ht="19.5">
      <c r="B174" s="33"/>
      <c r="D174" s="142" t="s">
        <v>295</v>
      </c>
      <c r="F174" s="178" t="s">
        <v>1037</v>
      </c>
      <c r="I174" s="144"/>
      <c r="L174" s="33"/>
      <c r="M174" s="145"/>
      <c r="T174" s="54"/>
      <c r="AT174" s="18" t="s">
        <v>295</v>
      </c>
      <c r="AU174" s="18" t="s">
        <v>86</v>
      </c>
    </row>
    <row r="175" spans="2:51" s="12" customFormat="1" ht="12">
      <c r="B175" s="148"/>
      <c r="D175" s="142" t="s">
        <v>203</v>
      </c>
      <c r="E175" s="149" t="s">
        <v>19</v>
      </c>
      <c r="F175" s="150" t="s">
        <v>1038</v>
      </c>
      <c r="H175" s="151">
        <v>56.049</v>
      </c>
      <c r="I175" s="152"/>
      <c r="L175" s="148"/>
      <c r="M175" s="153"/>
      <c r="T175" s="154"/>
      <c r="AT175" s="149" t="s">
        <v>203</v>
      </c>
      <c r="AU175" s="149" t="s">
        <v>86</v>
      </c>
      <c r="AV175" s="12" t="s">
        <v>86</v>
      </c>
      <c r="AW175" s="12" t="s">
        <v>37</v>
      </c>
      <c r="AX175" s="12" t="s">
        <v>84</v>
      </c>
      <c r="AY175" s="149" t="s">
        <v>192</v>
      </c>
    </row>
    <row r="176" spans="2:65" s="1" customFormat="1" ht="21.75" customHeight="1">
      <c r="B176" s="33"/>
      <c r="C176" s="129" t="s">
        <v>8</v>
      </c>
      <c r="D176" s="129" t="s">
        <v>194</v>
      </c>
      <c r="E176" s="130" t="s">
        <v>299</v>
      </c>
      <c r="F176" s="131" t="s">
        <v>300</v>
      </c>
      <c r="G176" s="132" t="s">
        <v>123</v>
      </c>
      <c r="H176" s="133">
        <v>100</v>
      </c>
      <c r="I176" s="134"/>
      <c r="J176" s="135">
        <f>ROUND(I176*H176,2)</f>
        <v>0</v>
      </c>
      <c r="K176" s="131" t="s">
        <v>197</v>
      </c>
      <c r="L176" s="33"/>
      <c r="M176" s="136" t="s">
        <v>19</v>
      </c>
      <c r="N176" s="137" t="s">
        <v>47</v>
      </c>
      <c r="P176" s="138">
        <f>O176*H176</f>
        <v>0</v>
      </c>
      <c r="Q176" s="138">
        <v>0</v>
      </c>
      <c r="R176" s="138">
        <f>Q176*H176</f>
        <v>0</v>
      </c>
      <c r="S176" s="138">
        <v>0</v>
      </c>
      <c r="T176" s="139">
        <f>S176*H176</f>
        <v>0</v>
      </c>
      <c r="AR176" s="140" t="s">
        <v>124</v>
      </c>
      <c r="AT176" s="140" t="s">
        <v>194</v>
      </c>
      <c r="AU176" s="140" t="s">
        <v>86</v>
      </c>
      <c r="AY176" s="18" t="s">
        <v>192</v>
      </c>
      <c r="BE176" s="141">
        <f>IF(N176="základní",J176,0)</f>
        <v>0</v>
      </c>
      <c r="BF176" s="141">
        <f>IF(N176="snížená",J176,0)</f>
        <v>0</v>
      </c>
      <c r="BG176" s="141">
        <f>IF(N176="zákl. přenesená",J176,0)</f>
        <v>0</v>
      </c>
      <c r="BH176" s="141">
        <f>IF(N176="sníž. přenesená",J176,0)</f>
        <v>0</v>
      </c>
      <c r="BI176" s="141">
        <f>IF(N176="nulová",J176,0)</f>
        <v>0</v>
      </c>
      <c r="BJ176" s="18" t="s">
        <v>84</v>
      </c>
      <c r="BK176" s="141">
        <f>ROUND(I176*H176,2)</f>
        <v>0</v>
      </c>
      <c r="BL176" s="18" t="s">
        <v>124</v>
      </c>
      <c r="BM176" s="140" t="s">
        <v>1039</v>
      </c>
    </row>
    <row r="177" spans="2:47" s="1" customFormat="1" ht="19.5">
      <c r="B177" s="33"/>
      <c r="D177" s="142" t="s">
        <v>199</v>
      </c>
      <c r="F177" s="143" t="s">
        <v>302</v>
      </c>
      <c r="I177" s="144"/>
      <c r="L177" s="33"/>
      <c r="M177" s="145"/>
      <c r="T177" s="54"/>
      <c r="AT177" s="18" t="s">
        <v>199</v>
      </c>
      <c r="AU177" s="18" t="s">
        <v>86</v>
      </c>
    </row>
    <row r="178" spans="2:47" s="1" customFormat="1" ht="12">
      <c r="B178" s="33"/>
      <c r="D178" s="146" t="s">
        <v>201</v>
      </c>
      <c r="F178" s="147" t="s">
        <v>303</v>
      </c>
      <c r="I178" s="144"/>
      <c r="L178" s="33"/>
      <c r="M178" s="145"/>
      <c r="T178" s="54"/>
      <c r="AT178" s="18" t="s">
        <v>201</v>
      </c>
      <c r="AU178" s="18" t="s">
        <v>86</v>
      </c>
    </row>
    <row r="179" spans="2:51" s="14" customFormat="1" ht="12">
      <c r="B179" s="162"/>
      <c r="D179" s="142" t="s">
        <v>203</v>
      </c>
      <c r="E179" s="163" t="s">
        <v>19</v>
      </c>
      <c r="F179" s="164" t="s">
        <v>998</v>
      </c>
      <c r="H179" s="163" t="s">
        <v>19</v>
      </c>
      <c r="I179" s="165"/>
      <c r="L179" s="162"/>
      <c r="M179" s="166"/>
      <c r="T179" s="167"/>
      <c r="AT179" s="163" t="s">
        <v>203</v>
      </c>
      <c r="AU179" s="163" t="s">
        <v>86</v>
      </c>
      <c r="AV179" s="14" t="s">
        <v>84</v>
      </c>
      <c r="AW179" s="14" t="s">
        <v>37</v>
      </c>
      <c r="AX179" s="14" t="s">
        <v>76</v>
      </c>
      <c r="AY179" s="163" t="s">
        <v>192</v>
      </c>
    </row>
    <row r="180" spans="2:51" s="12" customFormat="1" ht="12">
      <c r="B180" s="148"/>
      <c r="D180" s="142" t="s">
        <v>203</v>
      </c>
      <c r="E180" s="149" t="s">
        <v>19</v>
      </c>
      <c r="F180" s="150" t="s">
        <v>976</v>
      </c>
      <c r="H180" s="151">
        <v>100</v>
      </c>
      <c r="I180" s="152"/>
      <c r="L180" s="148"/>
      <c r="M180" s="153"/>
      <c r="T180" s="154"/>
      <c r="AT180" s="149" t="s">
        <v>203</v>
      </c>
      <c r="AU180" s="149" t="s">
        <v>86</v>
      </c>
      <c r="AV180" s="12" t="s">
        <v>86</v>
      </c>
      <c r="AW180" s="12" t="s">
        <v>37</v>
      </c>
      <c r="AX180" s="12" t="s">
        <v>76</v>
      </c>
      <c r="AY180" s="149" t="s">
        <v>192</v>
      </c>
    </row>
    <row r="181" spans="2:51" s="13" customFormat="1" ht="12">
      <c r="B181" s="155"/>
      <c r="D181" s="142" t="s">
        <v>203</v>
      </c>
      <c r="E181" s="156" t="s">
        <v>136</v>
      </c>
      <c r="F181" s="157" t="s">
        <v>206</v>
      </c>
      <c r="H181" s="158">
        <v>100</v>
      </c>
      <c r="I181" s="159"/>
      <c r="L181" s="155"/>
      <c r="M181" s="160"/>
      <c r="T181" s="161"/>
      <c r="AT181" s="156" t="s">
        <v>203</v>
      </c>
      <c r="AU181" s="156" t="s">
        <v>86</v>
      </c>
      <c r="AV181" s="13" t="s">
        <v>124</v>
      </c>
      <c r="AW181" s="13" t="s">
        <v>37</v>
      </c>
      <c r="AX181" s="13" t="s">
        <v>84</v>
      </c>
      <c r="AY181" s="156" t="s">
        <v>192</v>
      </c>
    </row>
    <row r="182" spans="2:65" s="1" customFormat="1" ht="16.5" customHeight="1">
      <c r="B182" s="33"/>
      <c r="C182" s="129" t="s">
        <v>312</v>
      </c>
      <c r="D182" s="129" t="s">
        <v>194</v>
      </c>
      <c r="E182" s="130" t="s">
        <v>306</v>
      </c>
      <c r="F182" s="131" t="s">
        <v>307</v>
      </c>
      <c r="G182" s="132" t="s">
        <v>123</v>
      </c>
      <c r="H182" s="133">
        <v>100</v>
      </c>
      <c r="I182" s="134"/>
      <c r="J182" s="135">
        <f>ROUND(I182*H182,2)</f>
        <v>0</v>
      </c>
      <c r="K182" s="131" t="s">
        <v>197</v>
      </c>
      <c r="L182" s="33"/>
      <c r="M182" s="136" t="s">
        <v>19</v>
      </c>
      <c r="N182" s="137" t="s">
        <v>47</v>
      </c>
      <c r="P182" s="138">
        <f>O182*H182</f>
        <v>0</v>
      </c>
      <c r="Q182" s="138">
        <v>0</v>
      </c>
      <c r="R182" s="138">
        <f>Q182*H182</f>
        <v>0</v>
      </c>
      <c r="S182" s="138">
        <v>0</v>
      </c>
      <c r="T182" s="139">
        <f>S182*H182</f>
        <v>0</v>
      </c>
      <c r="AR182" s="140" t="s">
        <v>124</v>
      </c>
      <c r="AT182" s="140" t="s">
        <v>194</v>
      </c>
      <c r="AU182" s="140" t="s">
        <v>86</v>
      </c>
      <c r="AY182" s="18" t="s">
        <v>192</v>
      </c>
      <c r="BE182" s="141">
        <f>IF(N182="základní",J182,0)</f>
        <v>0</v>
      </c>
      <c r="BF182" s="141">
        <f>IF(N182="snížená",J182,0)</f>
        <v>0</v>
      </c>
      <c r="BG182" s="141">
        <f>IF(N182="zákl. přenesená",J182,0)</f>
        <v>0</v>
      </c>
      <c r="BH182" s="141">
        <f>IF(N182="sníž. přenesená",J182,0)</f>
        <v>0</v>
      </c>
      <c r="BI182" s="141">
        <f>IF(N182="nulová",J182,0)</f>
        <v>0</v>
      </c>
      <c r="BJ182" s="18" t="s">
        <v>84</v>
      </c>
      <c r="BK182" s="141">
        <f>ROUND(I182*H182,2)</f>
        <v>0</v>
      </c>
      <c r="BL182" s="18" t="s">
        <v>124</v>
      </c>
      <c r="BM182" s="140" t="s">
        <v>1040</v>
      </c>
    </row>
    <row r="183" spans="2:47" s="1" customFormat="1" ht="12">
      <c r="B183" s="33"/>
      <c r="D183" s="142" t="s">
        <v>199</v>
      </c>
      <c r="F183" s="143" t="s">
        <v>309</v>
      </c>
      <c r="I183" s="144"/>
      <c r="L183" s="33"/>
      <c r="M183" s="145"/>
      <c r="T183" s="54"/>
      <c r="AT183" s="18" t="s">
        <v>199</v>
      </c>
      <c r="AU183" s="18" t="s">
        <v>86</v>
      </c>
    </row>
    <row r="184" spans="2:47" s="1" customFormat="1" ht="12">
      <c r="B184" s="33"/>
      <c r="D184" s="146" t="s">
        <v>201</v>
      </c>
      <c r="F184" s="147" t="s">
        <v>310</v>
      </c>
      <c r="I184" s="144"/>
      <c r="L184" s="33"/>
      <c r="M184" s="145"/>
      <c r="T184" s="54"/>
      <c r="AT184" s="18" t="s">
        <v>201</v>
      </c>
      <c r="AU184" s="18" t="s">
        <v>86</v>
      </c>
    </row>
    <row r="185" spans="2:47" s="1" customFormat="1" ht="19.5">
      <c r="B185" s="33"/>
      <c r="D185" s="142" t="s">
        <v>295</v>
      </c>
      <c r="F185" s="178" t="s">
        <v>311</v>
      </c>
      <c r="I185" s="144"/>
      <c r="L185" s="33"/>
      <c r="M185" s="145"/>
      <c r="T185" s="54"/>
      <c r="AT185" s="18" t="s">
        <v>295</v>
      </c>
      <c r="AU185" s="18" t="s">
        <v>86</v>
      </c>
    </row>
    <row r="186" spans="2:51" s="12" customFormat="1" ht="12">
      <c r="B186" s="148"/>
      <c r="D186" s="142" t="s">
        <v>203</v>
      </c>
      <c r="E186" s="149" t="s">
        <v>19</v>
      </c>
      <c r="F186" s="150" t="s">
        <v>136</v>
      </c>
      <c r="H186" s="151">
        <v>100</v>
      </c>
      <c r="I186" s="152"/>
      <c r="L186" s="148"/>
      <c r="M186" s="153"/>
      <c r="T186" s="154"/>
      <c r="AT186" s="149" t="s">
        <v>203</v>
      </c>
      <c r="AU186" s="149" t="s">
        <v>86</v>
      </c>
      <c r="AV186" s="12" t="s">
        <v>86</v>
      </c>
      <c r="AW186" s="12" t="s">
        <v>37</v>
      </c>
      <c r="AX186" s="12" t="s">
        <v>84</v>
      </c>
      <c r="AY186" s="149" t="s">
        <v>192</v>
      </c>
    </row>
    <row r="187" spans="2:65" s="1" customFormat="1" ht="16.5" customHeight="1">
      <c r="B187" s="33"/>
      <c r="C187" s="168" t="s">
        <v>319</v>
      </c>
      <c r="D187" s="168" t="s">
        <v>291</v>
      </c>
      <c r="E187" s="169" t="s">
        <v>313</v>
      </c>
      <c r="F187" s="170" t="s">
        <v>314</v>
      </c>
      <c r="G187" s="171" t="s">
        <v>315</v>
      </c>
      <c r="H187" s="172">
        <v>0.4</v>
      </c>
      <c r="I187" s="173"/>
      <c r="J187" s="174">
        <f>ROUND(I187*H187,2)</f>
        <v>0</v>
      </c>
      <c r="K187" s="170" t="s">
        <v>19</v>
      </c>
      <c r="L187" s="175"/>
      <c r="M187" s="176" t="s">
        <v>19</v>
      </c>
      <c r="N187" s="177" t="s">
        <v>47</v>
      </c>
      <c r="P187" s="138">
        <f>O187*H187</f>
        <v>0</v>
      </c>
      <c r="Q187" s="138">
        <v>0.001</v>
      </c>
      <c r="R187" s="138">
        <f>Q187*H187</f>
        <v>0.0004</v>
      </c>
      <c r="S187" s="138">
        <v>0</v>
      </c>
      <c r="T187" s="139">
        <f>S187*H187</f>
        <v>0</v>
      </c>
      <c r="AR187" s="140" t="s">
        <v>248</v>
      </c>
      <c r="AT187" s="140" t="s">
        <v>291</v>
      </c>
      <c r="AU187" s="140" t="s">
        <v>86</v>
      </c>
      <c r="AY187" s="18" t="s">
        <v>192</v>
      </c>
      <c r="BE187" s="141">
        <f>IF(N187="základní",J187,0)</f>
        <v>0</v>
      </c>
      <c r="BF187" s="141">
        <f>IF(N187="snížená",J187,0)</f>
        <v>0</v>
      </c>
      <c r="BG187" s="141">
        <f>IF(N187="zákl. přenesená",J187,0)</f>
        <v>0</v>
      </c>
      <c r="BH187" s="141">
        <f>IF(N187="sníž. přenesená",J187,0)</f>
        <v>0</v>
      </c>
      <c r="BI187" s="141">
        <f>IF(N187="nulová",J187,0)</f>
        <v>0</v>
      </c>
      <c r="BJ187" s="18" t="s">
        <v>84</v>
      </c>
      <c r="BK187" s="141">
        <f>ROUND(I187*H187,2)</f>
        <v>0</v>
      </c>
      <c r="BL187" s="18" t="s">
        <v>124</v>
      </c>
      <c r="BM187" s="140" t="s">
        <v>1041</v>
      </c>
    </row>
    <row r="188" spans="2:47" s="1" customFormat="1" ht="12">
      <c r="B188" s="33"/>
      <c r="D188" s="142" t="s">
        <v>199</v>
      </c>
      <c r="F188" s="143" t="s">
        <v>314</v>
      </c>
      <c r="I188" s="144"/>
      <c r="L188" s="33"/>
      <c r="M188" s="145"/>
      <c r="T188" s="54"/>
      <c r="AT188" s="18" t="s">
        <v>199</v>
      </c>
      <c r="AU188" s="18" t="s">
        <v>86</v>
      </c>
    </row>
    <row r="189" spans="2:47" s="1" customFormat="1" ht="29.25">
      <c r="B189" s="33"/>
      <c r="D189" s="142" t="s">
        <v>295</v>
      </c>
      <c r="F189" s="178" t="s">
        <v>317</v>
      </c>
      <c r="I189" s="144"/>
      <c r="L189" s="33"/>
      <c r="M189" s="145"/>
      <c r="T189" s="54"/>
      <c r="AT189" s="18" t="s">
        <v>295</v>
      </c>
      <c r="AU189" s="18" t="s">
        <v>86</v>
      </c>
    </row>
    <row r="190" spans="2:51" s="12" customFormat="1" ht="12">
      <c r="B190" s="148"/>
      <c r="D190" s="142" t="s">
        <v>203</v>
      </c>
      <c r="E190" s="149" t="s">
        <v>19</v>
      </c>
      <c r="F190" s="150" t="s">
        <v>318</v>
      </c>
      <c r="H190" s="151">
        <v>0.4</v>
      </c>
      <c r="I190" s="152"/>
      <c r="L190" s="148"/>
      <c r="M190" s="153"/>
      <c r="T190" s="154"/>
      <c r="AT190" s="149" t="s">
        <v>203</v>
      </c>
      <c r="AU190" s="149" t="s">
        <v>86</v>
      </c>
      <c r="AV190" s="12" t="s">
        <v>86</v>
      </c>
      <c r="AW190" s="12" t="s">
        <v>37</v>
      </c>
      <c r="AX190" s="12" t="s">
        <v>84</v>
      </c>
      <c r="AY190" s="149" t="s">
        <v>192</v>
      </c>
    </row>
    <row r="191" spans="2:65" s="1" customFormat="1" ht="16.5" customHeight="1">
      <c r="B191" s="33"/>
      <c r="C191" s="129" t="s">
        <v>325</v>
      </c>
      <c r="D191" s="129" t="s">
        <v>194</v>
      </c>
      <c r="E191" s="130" t="s">
        <v>329</v>
      </c>
      <c r="F191" s="131" t="s">
        <v>330</v>
      </c>
      <c r="G191" s="132" t="s">
        <v>123</v>
      </c>
      <c r="H191" s="133">
        <v>100</v>
      </c>
      <c r="I191" s="134"/>
      <c r="J191" s="135">
        <f>ROUND(I191*H191,2)</f>
        <v>0</v>
      </c>
      <c r="K191" s="131" t="s">
        <v>197</v>
      </c>
      <c r="L191" s="33"/>
      <c r="M191" s="136" t="s">
        <v>19</v>
      </c>
      <c r="N191" s="137" t="s">
        <v>47</v>
      </c>
      <c r="P191" s="138">
        <f>O191*H191</f>
        <v>0</v>
      </c>
      <c r="Q191" s="138">
        <v>0</v>
      </c>
      <c r="R191" s="138">
        <f>Q191*H191</f>
        <v>0</v>
      </c>
      <c r="S191" s="138">
        <v>0</v>
      </c>
      <c r="T191" s="139">
        <f>S191*H191</f>
        <v>0</v>
      </c>
      <c r="AR191" s="140" t="s">
        <v>124</v>
      </c>
      <c r="AT191" s="140" t="s">
        <v>194</v>
      </c>
      <c r="AU191" s="140" t="s">
        <v>86</v>
      </c>
      <c r="AY191" s="18" t="s">
        <v>192</v>
      </c>
      <c r="BE191" s="141">
        <f>IF(N191="základní",J191,0)</f>
        <v>0</v>
      </c>
      <c r="BF191" s="141">
        <f>IF(N191="snížená",J191,0)</f>
        <v>0</v>
      </c>
      <c r="BG191" s="141">
        <f>IF(N191="zákl. přenesená",J191,0)</f>
        <v>0</v>
      </c>
      <c r="BH191" s="141">
        <f>IF(N191="sníž. přenesená",J191,0)</f>
        <v>0</v>
      </c>
      <c r="BI191" s="141">
        <f>IF(N191="nulová",J191,0)</f>
        <v>0</v>
      </c>
      <c r="BJ191" s="18" t="s">
        <v>84</v>
      </c>
      <c r="BK191" s="141">
        <f>ROUND(I191*H191,2)</f>
        <v>0</v>
      </c>
      <c r="BL191" s="18" t="s">
        <v>124</v>
      </c>
      <c r="BM191" s="140" t="s">
        <v>1042</v>
      </c>
    </row>
    <row r="192" spans="2:47" s="1" customFormat="1" ht="12">
      <c r="B192" s="33"/>
      <c r="D192" s="142" t="s">
        <v>199</v>
      </c>
      <c r="F192" s="143" t="s">
        <v>332</v>
      </c>
      <c r="I192" s="144"/>
      <c r="L192" s="33"/>
      <c r="M192" s="145"/>
      <c r="T192" s="54"/>
      <c r="AT192" s="18" t="s">
        <v>199</v>
      </c>
      <c r="AU192" s="18" t="s">
        <v>86</v>
      </c>
    </row>
    <row r="193" spans="2:47" s="1" customFormat="1" ht="12">
      <c r="B193" s="33"/>
      <c r="D193" s="146" t="s">
        <v>201</v>
      </c>
      <c r="F193" s="147" t="s">
        <v>333</v>
      </c>
      <c r="I193" s="144"/>
      <c r="L193" s="33"/>
      <c r="M193" s="145"/>
      <c r="T193" s="54"/>
      <c r="AT193" s="18" t="s">
        <v>201</v>
      </c>
      <c r="AU193" s="18" t="s">
        <v>86</v>
      </c>
    </row>
    <row r="194" spans="2:51" s="12" customFormat="1" ht="12">
      <c r="B194" s="148"/>
      <c r="D194" s="142" t="s">
        <v>203</v>
      </c>
      <c r="E194" s="149" t="s">
        <v>19</v>
      </c>
      <c r="F194" s="150" t="s">
        <v>136</v>
      </c>
      <c r="H194" s="151">
        <v>100</v>
      </c>
      <c r="I194" s="152"/>
      <c r="L194" s="148"/>
      <c r="M194" s="153"/>
      <c r="T194" s="154"/>
      <c r="AT194" s="149" t="s">
        <v>203</v>
      </c>
      <c r="AU194" s="149" t="s">
        <v>86</v>
      </c>
      <c r="AV194" s="12" t="s">
        <v>86</v>
      </c>
      <c r="AW194" s="12" t="s">
        <v>37</v>
      </c>
      <c r="AX194" s="12" t="s">
        <v>84</v>
      </c>
      <c r="AY194" s="149" t="s">
        <v>192</v>
      </c>
    </row>
    <row r="195" spans="2:65" s="1" customFormat="1" ht="21.75" customHeight="1">
      <c r="B195" s="33"/>
      <c r="C195" s="129" t="s">
        <v>328</v>
      </c>
      <c r="D195" s="129" t="s">
        <v>194</v>
      </c>
      <c r="E195" s="130" t="s">
        <v>347</v>
      </c>
      <c r="F195" s="131" t="s">
        <v>348</v>
      </c>
      <c r="G195" s="132" t="s">
        <v>146</v>
      </c>
      <c r="H195" s="133">
        <v>3</v>
      </c>
      <c r="I195" s="134"/>
      <c r="J195" s="135">
        <f>ROUND(I195*H195,2)</f>
        <v>0</v>
      </c>
      <c r="K195" s="131" t="s">
        <v>197</v>
      </c>
      <c r="L195" s="33"/>
      <c r="M195" s="136" t="s">
        <v>19</v>
      </c>
      <c r="N195" s="137" t="s">
        <v>47</v>
      </c>
      <c r="P195" s="138">
        <f>O195*H195</f>
        <v>0</v>
      </c>
      <c r="Q195" s="138">
        <v>0</v>
      </c>
      <c r="R195" s="138">
        <f>Q195*H195</f>
        <v>0</v>
      </c>
      <c r="S195" s="138">
        <v>0</v>
      </c>
      <c r="T195" s="139">
        <f>S195*H195</f>
        <v>0</v>
      </c>
      <c r="AR195" s="140" t="s">
        <v>124</v>
      </c>
      <c r="AT195" s="140" t="s">
        <v>194</v>
      </c>
      <c r="AU195" s="140" t="s">
        <v>86</v>
      </c>
      <c r="AY195" s="18" t="s">
        <v>192</v>
      </c>
      <c r="BE195" s="141">
        <f>IF(N195="základní",J195,0)</f>
        <v>0</v>
      </c>
      <c r="BF195" s="141">
        <f>IF(N195="snížená",J195,0)</f>
        <v>0</v>
      </c>
      <c r="BG195" s="141">
        <f>IF(N195="zákl. přenesená",J195,0)</f>
        <v>0</v>
      </c>
      <c r="BH195" s="141">
        <f>IF(N195="sníž. přenesená",J195,0)</f>
        <v>0</v>
      </c>
      <c r="BI195" s="141">
        <f>IF(N195="nulová",J195,0)</f>
        <v>0</v>
      </c>
      <c r="BJ195" s="18" t="s">
        <v>84</v>
      </c>
      <c r="BK195" s="141">
        <f>ROUND(I195*H195,2)</f>
        <v>0</v>
      </c>
      <c r="BL195" s="18" t="s">
        <v>124</v>
      </c>
      <c r="BM195" s="140" t="s">
        <v>1043</v>
      </c>
    </row>
    <row r="196" spans="2:47" s="1" customFormat="1" ht="19.5">
      <c r="B196" s="33"/>
      <c r="D196" s="142" t="s">
        <v>199</v>
      </c>
      <c r="F196" s="143" t="s">
        <v>350</v>
      </c>
      <c r="I196" s="144"/>
      <c r="L196" s="33"/>
      <c r="M196" s="145"/>
      <c r="T196" s="54"/>
      <c r="AT196" s="18" t="s">
        <v>199</v>
      </c>
      <c r="AU196" s="18" t="s">
        <v>86</v>
      </c>
    </row>
    <row r="197" spans="2:47" s="1" customFormat="1" ht="12">
      <c r="B197" s="33"/>
      <c r="D197" s="146" t="s">
        <v>201</v>
      </c>
      <c r="F197" s="147" t="s">
        <v>351</v>
      </c>
      <c r="I197" s="144"/>
      <c r="L197" s="33"/>
      <c r="M197" s="145"/>
      <c r="T197" s="54"/>
      <c r="AT197" s="18" t="s">
        <v>201</v>
      </c>
      <c r="AU197" s="18" t="s">
        <v>86</v>
      </c>
    </row>
    <row r="198" spans="2:47" s="1" customFormat="1" ht="19.5">
      <c r="B198" s="33"/>
      <c r="D198" s="142" t="s">
        <v>295</v>
      </c>
      <c r="F198" s="178" t="s">
        <v>311</v>
      </c>
      <c r="I198" s="144"/>
      <c r="L198" s="33"/>
      <c r="M198" s="145"/>
      <c r="T198" s="54"/>
      <c r="AT198" s="18" t="s">
        <v>295</v>
      </c>
      <c r="AU198" s="18" t="s">
        <v>86</v>
      </c>
    </row>
    <row r="199" spans="2:51" s="12" customFormat="1" ht="12">
      <c r="B199" s="148"/>
      <c r="D199" s="142" t="s">
        <v>203</v>
      </c>
      <c r="E199" s="149" t="s">
        <v>19</v>
      </c>
      <c r="F199" s="150" t="s">
        <v>144</v>
      </c>
      <c r="H199" s="151">
        <v>3</v>
      </c>
      <c r="I199" s="152"/>
      <c r="L199" s="148"/>
      <c r="M199" s="153"/>
      <c r="T199" s="154"/>
      <c r="AT199" s="149" t="s">
        <v>203</v>
      </c>
      <c r="AU199" s="149" t="s">
        <v>86</v>
      </c>
      <c r="AV199" s="12" t="s">
        <v>86</v>
      </c>
      <c r="AW199" s="12" t="s">
        <v>37</v>
      </c>
      <c r="AX199" s="12" t="s">
        <v>84</v>
      </c>
      <c r="AY199" s="149" t="s">
        <v>192</v>
      </c>
    </row>
    <row r="200" spans="2:65" s="1" customFormat="1" ht="16.5" customHeight="1">
      <c r="B200" s="33"/>
      <c r="C200" s="129" t="s">
        <v>334</v>
      </c>
      <c r="D200" s="129" t="s">
        <v>194</v>
      </c>
      <c r="E200" s="130" t="s">
        <v>353</v>
      </c>
      <c r="F200" s="131" t="s">
        <v>354</v>
      </c>
      <c r="G200" s="132" t="s">
        <v>146</v>
      </c>
      <c r="H200" s="133">
        <v>3</v>
      </c>
      <c r="I200" s="134"/>
      <c r="J200" s="135">
        <f>ROUND(I200*H200,2)</f>
        <v>0</v>
      </c>
      <c r="K200" s="131" t="s">
        <v>197</v>
      </c>
      <c r="L200" s="33"/>
      <c r="M200" s="136" t="s">
        <v>19</v>
      </c>
      <c r="N200" s="137" t="s">
        <v>47</v>
      </c>
      <c r="P200" s="138">
        <f>O200*H200</f>
        <v>0</v>
      </c>
      <c r="Q200" s="138">
        <v>0</v>
      </c>
      <c r="R200" s="138">
        <f>Q200*H200</f>
        <v>0</v>
      </c>
      <c r="S200" s="138">
        <v>0</v>
      </c>
      <c r="T200" s="139">
        <f>S200*H200</f>
        <v>0</v>
      </c>
      <c r="AR200" s="140" t="s">
        <v>124</v>
      </c>
      <c r="AT200" s="140" t="s">
        <v>194</v>
      </c>
      <c r="AU200" s="140" t="s">
        <v>86</v>
      </c>
      <c r="AY200" s="18" t="s">
        <v>192</v>
      </c>
      <c r="BE200" s="141">
        <f>IF(N200="základní",J200,0)</f>
        <v>0</v>
      </c>
      <c r="BF200" s="141">
        <f>IF(N200="snížená",J200,0)</f>
        <v>0</v>
      </c>
      <c r="BG200" s="141">
        <f>IF(N200="zákl. přenesená",J200,0)</f>
        <v>0</v>
      </c>
      <c r="BH200" s="141">
        <f>IF(N200="sníž. přenesená",J200,0)</f>
        <v>0</v>
      </c>
      <c r="BI200" s="141">
        <f>IF(N200="nulová",J200,0)</f>
        <v>0</v>
      </c>
      <c r="BJ200" s="18" t="s">
        <v>84</v>
      </c>
      <c r="BK200" s="141">
        <f>ROUND(I200*H200,2)</f>
        <v>0</v>
      </c>
      <c r="BL200" s="18" t="s">
        <v>124</v>
      </c>
      <c r="BM200" s="140" t="s">
        <v>1044</v>
      </c>
    </row>
    <row r="201" spans="2:47" s="1" customFormat="1" ht="12">
      <c r="B201" s="33"/>
      <c r="D201" s="142" t="s">
        <v>199</v>
      </c>
      <c r="F201" s="143" t="s">
        <v>356</v>
      </c>
      <c r="I201" s="144"/>
      <c r="L201" s="33"/>
      <c r="M201" s="145"/>
      <c r="T201" s="54"/>
      <c r="AT201" s="18" t="s">
        <v>199</v>
      </c>
      <c r="AU201" s="18" t="s">
        <v>86</v>
      </c>
    </row>
    <row r="202" spans="2:47" s="1" customFormat="1" ht="12">
      <c r="B202" s="33"/>
      <c r="D202" s="146" t="s">
        <v>201</v>
      </c>
      <c r="F202" s="147" t="s">
        <v>357</v>
      </c>
      <c r="I202" s="144"/>
      <c r="L202" s="33"/>
      <c r="M202" s="145"/>
      <c r="T202" s="54"/>
      <c r="AT202" s="18" t="s">
        <v>201</v>
      </c>
      <c r="AU202" s="18" t="s">
        <v>86</v>
      </c>
    </row>
    <row r="203" spans="2:47" s="1" customFormat="1" ht="29.25">
      <c r="B203" s="33"/>
      <c r="D203" s="142" t="s">
        <v>295</v>
      </c>
      <c r="F203" s="178" t="s">
        <v>358</v>
      </c>
      <c r="I203" s="144"/>
      <c r="L203" s="33"/>
      <c r="M203" s="145"/>
      <c r="T203" s="54"/>
      <c r="AT203" s="18" t="s">
        <v>295</v>
      </c>
      <c r="AU203" s="18" t="s">
        <v>86</v>
      </c>
    </row>
    <row r="204" spans="2:51" s="12" customFormat="1" ht="12">
      <c r="B204" s="148"/>
      <c r="D204" s="142" t="s">
        <v>203</v>
      </c>
      <c r="E204" s="149" t="s">
        <v>19</v>
      </c>
      <c r="F204" s="150" t="s">
        <v>1045</v>
      </c>
      <c r="H204" s="151">
        <v>3</v>
      </c>
      <c r="I204" s="152"/>
      <c r="L204" s="148"/>
      <c r="M204" s="153"/>
      <c r="T204" s="154"/>
      <c r="AT204" s="149" t="s">
        <v>203</v>
      </c>
      <c r="AU204" s="149" t="s">
        <v>86</v>
      </c>
      <c r="AV204" s="12" t="s">
        <v>86</v>
      </c>
      <c r="AW204" s="12" t="s">
        <v>37</v>
      </c>
      <c r="AX204" s="12" t="s">
        <v>76</v>
      </c>
      <c r="AY204" s="149" t="s">
        <v>192</v>
      </c>
    </row>
    <row r="205" spans="2:51" s="13" customFormat="1" ht="12">
      <c r="B205" s="155"/>
      <c r="D205" s="142" t="s">
        <v>203</v>
      </c>
      <c r="E205" s="156" t="s">
        <v>144</v>
      </c>
      <c r="F205" s="157" t="s">
        <v>206</v>
      </c>
      <c r="H205" s="158">
        <v>3</v>
      </c>
      <c r="I205" s="159"/>
      <c r="L205" s="155"/>
      <c r="M205" s="160"/>
      <c r="T205" s="161"/>
      <c r="AT205" s="156" t="s">
        <v>203</v>
      </c>
      <c r="AU205" s="156" t="s">
        <v>86</v>
      </c>
      <c r="AV205" s="13" t="s">
        <v>124</v>
      </c>
      <c r="AW205" s="13" t="s">
        <v>37</v>
      </c>
      <c r="AX205" s="13" t="s">
        <v>84</v>
      </c>
      <c r="AY205" s="156" t="s">
        <v>192</v>
      </c>
    </row>
    <row r="206" spans="2:65" s="1" customFormat="1" ht="21.75" customHeight="1">
      <c r="B206" s="33"/>
      <c r="C206" s="129" t="s">
        <v>7</v>
      </c>
      <c r="D206" s="129" t="s">
        <v>194</v>
      </c>
      <c r="E206" s="130" t="s">
        <v>361</v>
      </c>
      <c r="F206" s="131" t="s">
        <v>362</v>
      </c>
      <c r="G206" s="132" t="s">
        <v>146</v>
      </c>
      <c r="H206" s="133">
        <v>3</v>
      </c>
      <c r="I206" s="134"/>
      <c r="J206" s="135">
        <f>ROUND(I206*H206,2)</f>
        <v>0</v>
      </c>
      <c r="K206" s="131" t="s">
        <v>197</v>
      </c>
      <c r="L206" s="33"/>
      <c r="M206" s="136" t="s">
        <v>19</v>
      </c>
      <c r="N206" s="137" t="s">
        <v>47</v>
      </c>
      <c r="P206" s="138">
        <f>O206*H206</f>
        <v>0</v>
      </c>
      <c r="Q206" s="138">
        <v>6E-05</v>
      </c>
      <c r="R206" s="138">
        <f>Q206*H206</f>
        <v>0.00018</v>
      </c>
      <c r="S206" s="138">
        <v>0</v>
      </c>
      <c r="T206" s="139">
        <f>S206*H206</f>
        <v>0</v>
      </c>
      <c r="AR206" s="140" t="s">
        <v>124</v>
      </c>
      <c r="AT206" s="140" t="s">
        <v>194</v>
      </c>
      <c r="AU206" s="140" t="s">
        <v>86</v>
      </c>
      <c r="AY206" s="18" t="s">
        <v>192</v>
      </c>
      <c r="BE206" s="141">
        <f>IF(N206="základní",J206,0)</f>
        <v>0</v>
      </c>
      <c r="BF206" s="141">
        <f>IF(N206="snížená",J206,0)</f>
        <v>0</v>
      </c>
      <c r="BG206" s="141">
        <f>IF(N206="zákl. přenesená",J206,0)</f>
        <v>0</v>
      </c>
      <c r="BH206" s="141">
        <f>IF(N206="sníž. přenesená",J206,0)</f>
        <v>0</v>
      </c>
      <c r="BI206" s="141">
        <f>IF(N206="nulová",J206,0)</f>
        <v>0</v>
      </c>
      <c r="BJ206" s="18" t="s">
        <v>84</v>
      </c>
      <c r="BK206" s="141">
        <f>ROUND(I206*H206,2)</f>
        <v>0</v>
      </c>
      <c r="BL206" s="18" t="s">
        <v>124</v>
      </c>
      <c r="BM206" s="140" t="s">
        <v>1046</v>
      </c>
    </row>
    <row r="207" spans="2:47" s="1" customFormat="1" ht="12">
      <c r="B207" s="33"/>
      <c r="D207" s="142" t="s">
        <v>199</v>
      </c>
      <c r="F207" s="143" t="s">
        <v>364</v>
      </c>
      <c r="I207" s="144"/>
      <c r="L207" s="33"/>
      <c r="M207" s="145"/>
      <c r="T207" s="54"/>
      <c r="AT207" s="18" t="s">
        <v>199</v>
      </c>
      <c r="AU207" s="18" t="s">
        <v>86</v>
      </c>
    </row>
    <row r="208" spans="2:47" s="1" customFormat="1" ht="12">
      <c r="B208" s="33"/>
      <c r="D208" s="146" t="s">
        <v>201</v>
      </c>
      <c r="F208" s="147" t="s">
        <v>365</v>
      </c>
      <c r="I208" s="144"/>
      <c r="L208" s="33"/>
      <c r="M208" s="145"/>
      <c r="T208" s="54"/>
      <c r="AT208" s="18" t="s">
        <v>201</v>
      </c>
      <c r="AU208" s="18" t="s">
        <v>86</v>
      </c>
    </row>
    <row r="209" spans="2:47" s="1" customFormat="1" ht="19.5">
      <c r="B209" s="33"/>
      <c r="D209" s="142" t="s">
        <v>295</v>
      </c>
      <c r="F209" s="178" t="s">
        <v>311</v>
      </c>
      <c r="I209" s="144"/>
      <c r="L209" s="33"/>
      <c r="M209" s="145"/>
      <c r="T209" s="54"/>
      <c r="AT209" s="18" t="s">
        <v>295</v>
      </c>
      <c r="AU209" s="18" t="s">
        <v>86</v>
      </c>
    </row>
    <row r="210" spans="2:51" s="12" customFormat="1" ht="12">
      <c r="B210" s="148"/>
      <c r="D210" s="142" t="s">
        <v>203</v>
      </c>
      <c r="E210" s="149" t="s">
        <v>19</v>
      </c>
      <c r="F210" s="150" t="s">
        <v>144</v>
      </c>
      <c r="H210" s="151">
        <v>3</v>
      </c>
      <c r="I210" s="152"/>
      <c r="L210" s="148"/>
      <c r="M210" s="153"/>
      <c r="T210" s="154"/>
      <c r="AT210" s="149" t="s">
        <v>203</v>
      </c>
      <c r="AU210" s="149" t="s">
        <v>86</v>
      </c>
      <c r="AV210" s="12" t="s">
        <v>86</v>
      </c>
      <c r="AW210" s="12" t="s">
        <v>37</v>
      </c>
      <c r="AX210" s="12" t="s">
        <v>84</v>
      </c>
      <c r="AY210" s="149" t="s">
        <v>192</v>
      </c>
    </row>
    <row r="211" spans="2:65" s="1" customFormat="1" ht="16.5" customHeight="1">
      <c r="B211" s="33"/>
      <c r="C211" s="168" t="s">
        <v>346</v>
      </c>
      <c r="D211" s="168" t="s">
        <v>291</v>
      </c>
      <c r="E211" s="169" t="s">
        <v>367</v>
      </c>
      <c r="F211" s="170" t="s">
        <v>368</v>
      </c>
      <c r="G211" s="171" t="s">
        <v>146</v>
      </c>
      <c r="H211" s="172">
        <v>9</v>
      </c>
      <c r="I211" s="173"/>
      <c r="J211" s="174">
        <f>ROUND(I211*H211,2)</f>
        <v>0</v>
      </c>
      <c r="K211" s="170" t="s">
        <v>197</v>
      </c>
      <c r="L211" s="175"/>
      <c r="M211" s="176" t="s">
        <v>19</v>
      </c>
      <c r="N211" s="177" t="s">
        <v>47</v>
      </c>
      <c r="P211" s="138">
        <f>O211*H211</f>
        <v>0</v>
      </c>
      <c r="Q211" s="138">
        <v>0.00709</v>
      </c>
      <c r="R211" s="138">
        <f>Q211*H211</f>
        <v>0.06381</v>
      </c>
      <c r="S211" s="138">
        <v>0</v>
      </c>
      <c r="T211" s="139">
        <f>S211*H211</f>
        <v>0</v>
      </c>
      <c r="AR211" s="140" t="s">
        <v>248</v>
      </c>
      <c r="AT211" s="140" t="s">
        <v>291</v>
      </c>
      <c r="AU211" s="140" t="s">
        <v>86</v>
      </c>
      <c r="AY211" s="18" t="s">
        <v>192</v>
      </c>
      <c r="BE211" s="141">
        <f>IF(N211="základní",J211,0)</f>
        <v>0</v>
      </c>
      <c r="BF211" s="141">
        <f>IF(N211="snížená",J211,0)</f>
        <v>0</v>
      </c>
      <c r="BG211" s="141">
        <f>IF(N211="zákl. přenesená",J211,0)</f>
        <v>0</v>
      </c>
      <c r="BH211" s="141">
        <f>IF(N211="sníž. přenesená",J211,0)</f>
        <v>0</v>
      </c>
      <c r="BI211" s="141">
        <f>IF(N211="nulová",J211,0)</f>
        <v>0</v>
      </c>
      <c r="BJ211" s="18" t="s">
        <v>84</v>
      </c>
      <c r="BK211" s="141">
        <f>ROUND(I211*H211,2)</f>
        <v>0</v>
      </c>
      <c r="BL211" s="18" t="s">
        <v>124</v>
      </c>
      <c r="BM211" s="140" t="s">
        <v>1047</v>
      </c>
    </row>
    <row r="212" spans="2:47" s="1" customFormat="1" ht="12">
      <c r="B212" s="33"/>
      <c r="D212" s="142" t="s">
        <v>199</v>
      </c>
      <c r="F212" s="143" t="s">
        <v>368</v>
      </c>
      <c r="I212" s="144"/>
      <c r="L212" s="33"/>
      <c r="M212" s="145"/>
      <c r="T212" s="54"/>
      <c r="AT212" s="18" t="s">
        <v>199</v>
      </c>
      <c r="AU212" s="18" t="s">
        <v>86</v>
      </c>
    </row>
    <row r="213" spans="2:47" s="1" customFormat="1" ht="19.5">
      <c r="B213" s="33"/>
      <c r="D213" s="142" t="s">
        <v>295</v>
      </c>
      <c r="F213" s="178" t="s">
        <v>311</v>
      </c>
      <c r="I213" s="144"/>
      <c r="L213" s="33"/>
      <c r="M213" s="145"/>
      <c r="T213" s="54"/>
      <c r="AT213" s="18" t="s">
        <v>295</v>
      </c>
      <c r="AU213" s="18" t="s">
        <v>86</v>
      </c>
    </row>
    <row r="214" spans="2:51" s="12" customFormat="1" ht="12">
      <c r="B214" s="148"/>
      <c r="D214" s="142" t="s">
        <v>203</v>
      </c>
      <c r="E214" s="149" t="s">
        <v>19</v>
      </c>
      <c r="F214" s="150" t="s">
        <v>370</v>
      </c>
      <c r="H214" s="151">
        <v>9</v>
      </c>
      <c r="I214" s="152"/>
      <c r="L214" s="148"/>
      <c r="M214" s="153"/>
      <c r="T214" s="154"/>
      <c r="AT214" s="149" t="s">
        <v>203</v>
      </c>
      <c r="AU214" s="149" t="s">
        <v>86</v>
      </c>
      <c r="AV214" s="12" t="s">
        <v>86</v>
      </c>
      <c r="AW214" s="12" t="s">
        <v>37</v>
      </c>
      <c r="AX214" s="12" t="s">
        <v>84</v>
      </c>
      <c r="AY214" s="149" t="s">
        <v>192</v>
      </c>
    </row>
    <row r="215" spans="2:65" s="1" customFormat="1" ht="21.75" customHeight="1">
      <c r="B215" s="33"/>
      <c r="C215" s="129" t="s">
        <v>352</v>
      </c>
      <c r="D215" s="129" t="s">
        <v>194</v>
      </c>
      <c r="E215" s="130" t="s">
        <v>372</v>
      </c>
      <c r="F215" s="131" t="s">
        <v>373</v>
      </c>
      <c r="G215" s="132" t="s">
        <v>146</v>
      </c>
      <c r="H215" s="133">
        <v>3</v>
      </c>
      <c r="I215" s="134"/>
      <c r="J215" s="135">
        <f>ROUND(I215*H215,2)</f>
        <v>0</v>
      </c>
      <c r="K215" s="131" t="s">
        <v>197</v>
      </c>
      <c r="L215" s="33"/>
      <c r="M215" s="136" t="s">
        <v>19</v>
      </c>
      <c r="N215" s="137" t="s">
        <v>47</v>
      </c>
      <c r="P215" s="138">
        <f>O215*H215</f>
        <v>0</v>
      </c>
      <c r="Q215" s="138">
        <v>0</v>
      </c>
      <c r="R215" s="138">
        <f>Q215*H215</f>
        <v>0</v>
      </c>
      <c r="S215" s="138">
        <v>0</v>
      </c>
      <c r="T215" s="139">
        <f>S215*H215</f>
        <v>0</v>
      </c>
      <c r="AR215" s="140" t="s">
        <v>124</v>
      </c>
      <c r="AT215" s="140" t="s">
        <v>194</v>
      </c>
      <c r="AU215" s="140" t="s">
        <v>86</v>
      </c>
      <c r="AY215" s="18" t="s">
        <v>192</v>
      </c>
      <c r="BE215" s="141">
        <f>IF(N215="základní",J215,0)</f>
        <v>0</v>
      </c>
      <c r="BF215" s="141">
        <f>IF(N215="snížená",J215,0)</f>
        <v>0</v>
      </c>
      <c r="BG215" s="141">
        <f>IF(N215="zákl. přenesená",J215,0)</f>
        <v>0</v>
      </c>
      <c r="BH215" s="141">
        <f>IF(N215="sníž. přenesená",J215,0)</f>
        <v>0</v>
      </c>
      <c r="BI215" s="141">
        <f>IF(N215="nulová",J215,0)</f>
        <v>0</v>
      </c>
      <c r="BJ215" s="18" t="s">
        <v>84</v>
      </c>
      <c r="BK215" s="141">
        <f>ROUND(I215*H215,2)</f>
        <v>0</v>
      </c>
      <c r="BL215" s="18" t="s">
        <v>124</v>
      </c>
      <c r="BM215" s="140" t="s">
        <v>1048</v>
      </c>
    </row>
    <row r="216" spans="2:47" s="1" customFormat="1" ht="12">
      <c r="B216" s="33"/>
      <c r="D216" s="142" t="s">
        <v>199</v>
      </c>
      <c r="F216" s="143" t="s">
        <v>375</v>
      </c>
      <c r="I216" s="144"/>
      <c r="L216" s="33"/>
      <c r="M216" s="145"/>
      <c r="T216" s="54"/>
      <c r="AT216" s="18" t="s">
        <v>199</v>
      </c>
      <c r="AU216" s="18" t="s">
        <v>86</v>
      </c>
    </row>
    <row r="217" spans="2:47" s="1" customFormat="1" ht="12">
      <c r="B217" s="33"/>
      <c r="D217" s="146" t="s">
        <v>201</v>
      </c>
      <c r="F217" s="147" t="s">
        <v>376</v>
      </c>
      <c r="I217" s="144"/>
      <c r="L217" s="33"/>
      <c r="M217" s="145"/>
      <c r="T217" s="54"/>
      <c r="AT217" s="18" t="s">
        <v>201</v>
      </c>
      <c r="AU217" s="18" t="s">
        <v>86</v>
      </c>
    </row>
    <row r="218" spans="2:47" s="1" customFormat="1" ht="19.5">
      <c r="B218" s="33"/>
      <c r="D218" s="142" t="s">
        <v>295</v>
      </c>
      <c r="F218" s="178" t="s">
        <v>311</v>
      </c>
      <c r="I218" s="144"/>
      <c r="L218" s="33"/>
      <c r="M218" s="145"/>
      <c r="T218" s="54"/>
      <c r="AT218" s="18" t="s">
        <v>295</v>
      </c>
      <c r="AU218" s="18" t="s">
        <v>86</v>
      </c>
    </row>
    <row r="219" spans="2:51" s="12" customFormat="1" ht="12">
      <c r="B219" s="148"/>
      <c r="D219" s="142" t="s">
        <v>203</v>
      </c>
      <c r="E219" s="149" t="s">
        <v>19</v>
      </c>
      <c r="F219" s="150" t="s">
        <v>144</v>
      </c>
      <c r="H219" s="151">
        <v>3</v>
      </c>
      <c r="I219" s="152"/>
      <c r="L219" s="148"/>
      <c r="M219" s="153"/>
      <c r="T219" s="154"/>
      <c r="AT219" s="149" t="s">
        <v>203</v>
      </c>
      <c r="AU219" s="149" t="s">
        <v>86</v>
      </c>
      <c r="AV219" s="12" t="s">
        <v>86</v>
      </c>
      <c r="AW219" s="12" t="s">
        <v>37</v>
      </c>
      <c r="AX219" s="12" t="s">
        <v>84</v>
      </c>
      <c r="AY219" s="149" t="s">
        <v>192</v>
      </c>
    </row>
    <row r="220" spans="2:65" s="1" customFormat="1" ht="16.5" customHeight="1">
      <c r="B220" s="33"/>
      <c r="C220" s="129" t="s">
        <v>360</v>
      </c>
      <c r="D220" s="129" t="s">
        <v>194</v>
      </c>
      <c r="E220" s="130" t="s">
        <v>378</v>
      </c>
      <c r="F220" s="131" t="s">
        <v>379</v>
      </c>
      <c r="G220" s="132" t="s">
        <v>146</v>
      </c>
      <c r="H220" s="133">
        <v>3</v>
      </c>
      <c r="I220" s="134"/>
      <c r="J220" s="135">
        <f>ROUND(I220*H220,2)</f>
        <v>0</v>
      </c>
      <c r="K220" s="131" t="s">
        <v>19</v>
      </c>
      <c r="L220" s="33"/>
      <c r="M220" s="136" t="s">
        <v>19</v>
      </c>
      <c r="N220" s="137" t="s">
        <v>47</v>
      </c>
      <c r="P220" s="138">
        <f>O220*H220</f>
        <v>0</v>
      </c>
      <c r="Q220" s="138">
        <v>0</v>
      </c>
      <c r="R220" s="138">
        <f>Q220*H220</f>
        <v>0</v>
      </c>
      <c r="S220" s="138">
        <v>0</v>
      </c>
      <c r="T220" s="139">
        <f>S220*H220</f>
        <v>0</v>
      </c>
      <c r="AR220" s="140" t="s">
        <v>124</v>
      </c>
      <c r="AT220" s="140" t="s">
        <v>194</v>
      </c>
      <c r="AU220" s="140" t="s">
        <v>86</v>
      </c>
      <c r="AY220" s="18" t="s">
        <v>192</v>
      </c>
      <c r="BE220" s="141">
        <f>IF(N220="základní",J220,0)</f>
        <v>0</v>
      </c>
      <c r="BF220" s="141">
        <f>IF(N220="snížená",J220,0)</f>
        <v>0</v>
      </c>
      <c r="BG220" s="141">
        <f>IF(N220="zákl. přenesená",J220,0)</f>
        <v>0</v>
      </c>
      <c r="BH220" s="141">
        <f>IF(N220="sníž. přenesená",J220,0)</f>
        <v>0</v>
      </c>
      <c r="BI220" s="141">
        <f>IF(N220="nulová",J220,0)</f>
        <v>0</v>
      </c>
      <c r="BJ220" s="18" t="s">
        <v>84</v>
      </c>
      <c r="BK220" s="141">
        <f>ROUND(I220*H220,2)</f>
        <v>0</v>
      </c>
      <c r="BL220" s="18" t="s">
        <v>124</v>
      </c>
      <c r="BM220" s="140" t="s">
        <v>1049</v>
      </c>
    </row>
    <row r="221" spans="2:47" s="1" customFormat="1" ht="12">
      <c r="B221" s="33"/>
      <c r="D221" s="142" t="s">
        <v>199</v>
      </c>
      <c r="F221" s="143" t="s">
        <v>379</v>
      </c>
      <c r="I221" s="144"/>
      <c r="L221" s="33"/>
      <c r="M221" s="145"/>
      <c r="T221" s="54"/>
      <c r="AT221" s="18" t="s">
        <v>199</v>
      </c>
      <c r="AU221" s="18" t="s">
        <v>86</v>
      </c>
    </row>
    <row r="222" spans="2:47" s="1" customFormat="1" ht="19.5">
      <c r="B222" s="33"/>
      <c r="D222" s="142" t="s">
        <v>295</v>
      </c>
      <c r="F222" s="178" t="s">
        <v>311</v>
      </c>
      <c r="I222" s="144"/>
      <c r="L222" s="33"/>
      <c r="M222" s="145"/>
      <c r="T222" s="54"/>
      <c r="AT222" s="18" t="s">
        <v>295</v>
      </c>
      <c r="AU222" s="18" t="s">
        <v>86</v>
      </c>
    </row>
    <row r="223" spans="2:51" s="12" customFormat="1" ht="12">
      <c r="B223" s="148"/>
      <c r="D223" s="142" t="s">
        <v>203</v>
      </c>
      <c r="E223" s="149" t="s">
        <v>19</v>
      </c>
      <c r="F223" s="150" t="s">
        <v>144</v>
      </c>
      <c r="H223" s="151">
        <v>3</v>
      </c>
      <c r="I223" s="152"/>
      <c r="L223" s="148"/>
      <c r="M223" s="153"/>
      <c r="T223" s="154"/>
      <c r="AT223" s="149" t="s">
        <v>203</v>
      </c>
      <c r="AU223" s="149" t="s">
        <v>86</v>
      </c>
      <c r="AV223" s="12" t="s">
        <v>86</v>
      </c>
      <c r="AW223" s="12" t="s">
        <v>37</v>
      </c>
      <c r="AX223" s="12" t="s">
        <v>84</v>
      </c>
      <c r="AY223" s="149" t="s">
        <v>192</v>
      </c>
    </row>
    <row r="224" spans="2:65" s="1" customFormat="1" ht="16.5" customHeight="1">
      <c r="B224" s="33"/>
      <c r="C224" s="129" t="s">
        <v>366</v>
      </c>
      <c r="D224" s="129" t="s">
        <v>194</v>
      </c>
      <c r="E224" s="130" t="s">
        <v>382</v>
      </c>
      <c r="F224" s="131" t="s">
        <v>383</v>
      </c>
      <c r="G224" s="132" t="s">
        <v>146</v>
      </c>
      <c r="H224" s="133">
        <v>3</v>
      </c>
      <c r="I224" s="134"/>
      <c r="J224" s="135">
        <f>ROUND(I224*H224,2)</f>
        <v>0</v>
      </c>
      <c r="K224" s="131" t="s">
        <v>197</v>
      </c>
      <c r="L224" s="33"/>
      <c r="M224" s="136" t="s">
        <v>19</v>
      </c>
      <c r="N224" s="137" t="s">
        <v>47</v>
      </c>
      <c r="P224" s="138">
        <f>O224*H224</f>
        <v>0</v>
      </c>
      <c r="Q224" s="138">
        <v>0.00289</v>
      </c>
      <c r="R224" s="138">
        <f>Q224*H224</f>
        <v>0.00867</v>
      </c>
      <c r="S224" s="138">
        <v>0</v>
      </c>
      <c r="T224" s="139">
        <f>S224*H224</f>
        <v>0</v>
      </c>
      <c r="AR224" s="140" t="s">
        <v>124</v>
      </c>
      <c r="AT224" s="140" t="s">
        <v>194</v>
      </c>
      <c r="AU224" s="140" t="s">
        <v>86</v>
      </c>
      <c r="AY224" s="18" t="s">
        <v>192</v>
      </c>
      <c r="BE224" s="141">
        <f>IF(N224="základní",J224,0)</f>
        <v>0</v>
      </c>
      <c r="BF224" s="141">
        <f>IF(N224="snížená",J224,0)</f>
        <v>0</v>
      </c>
      <c r="BG224" s="141">
        <f>IF(N224="zákl. přenesená",J224,0)</f>
        <v>0</v>
      </c>
      <c r="BH224" s="141">
        <f>IF(N224="sníž. přenesená",J224,0)</f>
        <v>0</v>
      </c>
      <c r="BI224" s="141">
        <f>IF(N224="nulová",J224,0)</f>
        <v>0</v>
      </c>
      <c r="BJ224" s="18" t="s">
        <v>84</v>
      </c>
      <c r="BK224" s="141">
        <f>ROUND(I224*H224,2)</f>
        <v>0</v>
      </c>
      <c r="BL224" s="18" t="s">
        <v>124</v>
      </c>
      <c r="BM224" s="140" t="s">
        <v>1050</v>
      </c>
    </row>
    <row r="225" spans="2:47" s="1" customFormat="1" ht="12">
      <c r="B225" s="33"/>
      <c r="D225" s="142" t="s">
        <v>199</v>
      </c>
      <c r="F225" s="143" t="s">
        <v>385</v>
      </c>
      <c r="I225" s="144"/>
      <c r="L225" s="33"/>
      <c r="M225" s="145"/>
      <c r="T225" s="54"/>
      <c r="AT225" s="18" t="s">
        <v>199</v>
      </c>
      <c r="AU225" s="18" t="s">
        <v>86</v>
      </c>
    </row>
    <row r="226" spans="2:47" s="1" customFormat="1" ht="12">
      <c r="B226" s="33"/>
      <c r="D226" s="146" t="s">
        <v>201</v>
      </c>
      <c r="F226" s="147" t="s">
        <v>386</v>
      </c>
      <c r="I226" s="144"/>
      <c r="L226" s="33"/>
      <c r="M226" s="145"/>
      <c r="T226" s="54"/>
      <c r="AT226" s="18" t="s">
        <v>201</v>
      </c>
      <c r="AU226" s="18" t="s">
        <v>86</v>
      </c>
    </row>
    <row r="227" spans="2:47" s="1" customFormat="1" ht="19.5">
      <c r="B227" s="33"/>
      <c r="D227" s="142" t="s">
        <v>295</v>
      </c>
      <c r="F227" s="178" t="s">
        <v>311</v>
      </c>
      <c r="I227" s="144"/>
      <c r="L227" s="33"/>
      <c r="M227" s="145"/>
      <c r="T227" s="54"/>
      <c r="AT227" s="18" t="s">
        <v>295</v>
      </c>
      <c r="AU227" s="18" t="s">
        <v>86</v>
      </c>
    </row>
    <row r="228" spans="2:51" s="12" customFormat="1" ht="12">
      <c r="B228" s="148"/>
      <c r="D228" s="142" t="s">
        <v>203</v>
      </c>
      <c r="E228" s="149" t="s">
        <v>19</v>
      </c>
      <c r="F228" s="150" t="s">
        <v>144</v>
      </c>
      <c r="H228" s="151">
        <v>3</v>
      </c>
      <c r="I228" s="152"/>
      <c r="L228" s="148"/>
      <c r="M228" s="153"/>
      <c r="T228" s="154"/>
      <c r="AT228" s="149" t="s">
        <v>203</v>
      </c>
      <c r="AU228" s="149" t="s">
        <v>86</v>
      </c>
      <c r="AV228" s="12" t="s">
        <v>86</v>
      </c>
      <c r="AW228" s="12" t="s">
        <v>37</v>
      </c>
      <c r="AX228" s="12" t="s">
        <v>84</v>
      </c>
      <c r="AY228" s="149" t="s">
        <v>192</v>
      </c>
    </row>
    <row r="229" spans="2:65" s="1" customFormat="1" ht="16.5" customHeight="1">
      <c r="B229" s="33"/>
      <c r="C229" s="129" t="s">
        <v>371</v>
      </c>
      <c r="D229" s="129" t="s">
        <v>194</v>
      </c>
      <c r="E229" s="130" t="s">
        <v>388</v>
      </c>
      <c r="F229" s="131" t="s">
        <v>389</v>
      </c>
      <c r="G229" s="132" t="s">
        <v>146</v>
      </c>
      <c r="H229" s="133">
        <v>3</v>
      </c>
      <c r="I229" s="134"/>
      <c r="J229" s="135">
        <f>ROUND(I229*H229,2)</f>
        <v>0</v>
      </c>
      <c r="K229" s="131" t="s">
        <v>197</v>
      </c>
      <c r="L229" s="33"/>
      <c r="M229" s="136" t="s">
        <v>19</v>
      </c>
      <c r="N229" s="137" t="s">
        <v>47</v>
      </c>
      <c r="P229" s="138">
        <f>O229*H229</f>
        <v>0</v>
      </c>
      <c r="Q229" s="138">
        <v>0</v>
      </c>
      <c r="R229" s="138">
        <f>Q229*H229</f>
        <v>0</v>
      </c>
      <c r="S229" s="138">
        <v>0</v>
      </c>
      <c r="T229" s="139">
        <f>S229*H229</f>
        <v>0</v>
      </c>
      <c r="AR229" s="140" t="s">
        <v>124</v>
      </c>
      <c r="AT229" s="140" t="s">
        <v>194</v>
      </c>
      <c r="AU229" s="140" t="s">
        <v>86</v>
      </c>
      <c r="AY229" s="18" t="s">
        <v>192</v>
      </c>
      <c r="BE229" s="141">
        <f>IF(N229="základní",J229,0)</f>
        <v>0</v>
      </c>
      <c r="BF229" s="141">
        <f>IF(N229="snížená",J229,0)</f>
        <v>0</v>
      </c>
      <c r="BG229" s="141">
        <f>IF(N229="zákl. přenesená",J229,0)</f>
        <v>0</v>
      </c>
      <c r="BH229" s="141">
        <f>IF(N229="sníž. přenesená",J229,0)</f>
        <v>0</v>
      </c>
      <c r="BI229" s="141">
        <f>IF(N229="nulová",J229,0)</f>
        <v>0</v>
      </c>
      <c r="BJ229" s="18" t="s">
        <v>84</v>
      </c>
      <c r="BK229" s="141">
        <f>ROUND(I229*H229,2)</f>
        <v>0</v>
      </c>
      <c r="BL229" s="18" t="s">
        <v>124</v>
      </c>
      <c r="BM229" s="140" t="s">
        <v>1051</v>
      </c>
    </row>
    <row r="230" spans="2:47" s="1" customFormat="1" ht="12">
      <c r="B230" s="33"/>
      <c r="D230" s="142" t="s">
        <v>199</v>
      </c>
      <c r="F230" s="143" t="s">
        <v>391</v>
      </c>
      <c r="I230" s="144"/>
      <c r="L230" s="33"/>
      <c r="M230" s="145"/>
      <c r="T230" s="54"/>
      <c r="AT230" s="18" t="s">
        <v>199</v>
      </c>
      <c r="AU230" s="18" t="s">
        <v>86</v>
      </c>
    </row>
    <row r="231" spans="2:47" s="1" customFormat="1" ht="12">
      <c r="B231" s="33"/>
      <c r="D231" s="146" t="s">
        <v>201</v>
      </c>
      <c r="F231" s="147" t="s">
        <v>392</v>
      </c>
      <c r="I231" s="144"/>
      <c r="L231" s="33"/>
      <c r="M231" s="145"/>
      <c r="T231" s="54"/>
      <c r="AT231" s="18" t="s">
        <v>201</v>
      </c>
      <c r="AU231" s="18" t="s">
        <v>86</v>
      </c>
    </row>
    <row r="232" spans="2:47" s="1" customFormat="1" ht="19.5">
      <c r="B232" s="33"/>
      <c r="D232" s="142" t="s">
        <v>295</v>
      </c>
      <c r="F232" s="178" t="s">
        <v>311</v>
      </c>
      <c r="I232" s="144"/>
      <c r="L232" s="33"/>
      <c r="M232" s="145"/>
      <c r="T232" s="54"/>
      <c r="AT232" s="18" t="s">
        <v>295</v>
      </c>
      <c r="AU232" s="18" t="s">
        <v>86</v>
      </c>
    </row>
    <row r="233" spans="2:51" s="12" customFormat="1" ht="12">
      <c r="B233" s="148"/>
      <c r="D233" s="142" t="s">
        <v>203</v>
      </c>
      <c r="E233" s="149" t="s">
        <v>19</v>
      </c>
      <c r="F233" s="150" t="s">
        <v>144</v>
      </c>
      <c r="H233" s="151">
        <v>3</v>
      </c>
      <c r="I233" s="152"/>
      <c r="L233" s="148"/>
      <c r="M233" s="153"/>
      <c r="T233" s="154"/>
      <c r="AT233" s="149" t="s">
        <v>203</v>
      </c>
      <c r="AU233" s="149" t="s">
        <v>86</v>
      </c>
      <c r="AV233" s="12" t="s">
        <v>86</v>
      </c>
      <c r="AW233" s="12" t="s">
        <v>37</v>
      </c>
      <c r="AX233" s="12" t="s">
        <v>84</v>
      </c>
      <c r="AY233" s="149" t="s">
        <v>192</v>
      </c>
    </row>
    <row r="234" spans="2:65" s="1" customFormat="1" ht="16.5" customHeight="1">
      <c r="B234" s="33"/>
      <c r="C234" s="129" t="s">
        <v>377</v>
      </c>
      <c r="D234" s="129" t="s">
        <v>194</v>
      </c>
      <c r="E234" s="130" t="s">
        <v>401</v>
      </c>
      <c r="F234" s="131" t="s">
        <v>402</v>
      </c>
      <c r="G234" s="132" t="s">
        <v>123</v>
      </c>
      <c r="H234" s="133">
        <v>12</v>
      </c>
      <c r="I234" s="134"/>
      <c r="J234" s="135">
        <f>ROUND(I234*H234,2)</f>
        <v>0</v>
      </c>
      <c r="K234" s="131" t="s">
        <v>197</v>
      </c>
      <c r="L234" s="33"/>
      <c r="M234" s="136" t="s">
        <v>19</v>
      </c>
      <c r="N234" s="137" t="s">
        <v>47</v>
      </c>
      <c r="P234" s="138">
        <f>O234*H234</f>
        <v>0</v>
      </c>
      <c r="Q234" s="138">
        <v>0</v>
      </c>
      <c r="R234" s="138">
        <f>Q234*H234</f>
        <v>0</v>
      </c>
      <c r="S234" s="138">
        <v>0</v>
      </c>
      <c r="T234" s="139">
        <f>S234*H234</f>
        <v>0</v>
      </c>
      <c r="AR234" s="140" t="s">
        <v>124</v>
      </c>
      <c r="AT234" s="140" t="s">
        <v>194</v>
      </c>
      <c r="AU234" s="140" t="s">
        <v>86</v>
      </c>
      <c r="AY234" s="18" t="s">
        <v>192</v>
      </c>
      <c r="BE234" s="141">
        <f>IF(N234="základní",J234,0)</f>
        <v>0</v>
      </c>
      <c r="BF234" s="141">
        <f>IF(N234="snížená",J234,0)</f>
        <v>0</v>
      </c>
      <c r="BG234" s="141">
        <f>IF(N234="zákl. přenesená",J234,0)</f>
        <v>0</v>
      </c>
      <c r="BH234" s="141">
        <f>IF(N234="sníž. přenesená",J234,0)</f>
        <v>0</v>
      </c>
      <c r="BI234" s="141">
        <f>IF(N234="nulová",J234,0)</f>
        <v>0</v>
      </c>
      <c r="BJ234" s="18" t="s">
        <v>84</v>
      </c>
      <c r="BK234" s="141">
        <f>ROUND(I234*H234,2)</f>
        <v>0</v>
      </c>
      <c r="BL234" s="18" t="s">
        <v>124</v>
      </c>
      <c r="BM234" s="140" t="s">
        <v>1052</v>
      </c>
    </row>
    <row r="235" spans="2:47" s="1" customFormat="1" ht="12">
      <c r="B235" s="33"/>
      <c r="D235" s="142" t="s">
        <v>199</v>
      </c>
      <c r="F235" s="143" t="s">
        <v>404</v>
      </c>
      <c r="I235" s="144"/>
      <c r="L235" s="33"/>
      <c r="M235" s="145"/>
      <c r="T235" s="54"/>
      <c r="AT235" s="18" t="s">
        <v>199</v>
      </c>
      <c r="AU235" s="18" t="s">
        <v>86</v>
      </c>
    </row>
    <row r="236" spans="2:47" s="1" customFormat="1" ht="12">
      <c r="B236" s="33"/>
      <c r="D236" s="146" t="s">
        <v>201</v>
      </c>
      <c r="F236" s="147" t="s">
        <v>405</v>
      </c>
      <c r="I236" s="144"/>
      <c r="L236" s="33"/>
      <c r="M236" s="145"/>
      <c r="T236" s="54"/>
      <c r="AT236" s="18" t="s">
        <v>201</v>
      </c>
      <c r="AU236" s="18" t="s">
        <v>86</v>
      </c>
    </row>
    <row r="237" spans="2:47" s="1" customFormat="1" ht="19.5">
      <c r="B237" s="33"/>
      <c r="D237" s="142" t="s">
        <v>295</v>
      </c>
      <c r="F237" s="178" t="s">
        <v>311</v>
      </c>
      <c r="I237" s="144"/>
      <c r="L237" s="33"/>
      <c r="M237" s="145"/>
      <c r="T237" s="54"/>
      <c r="AT237" s="18" t="s">
        <v>295</v>
      </c>
      <c r="AU237" s="18" t="s">
        <v>86</v>
      </c>
    </row>
    <row r="238" spans="2:51" s="12" customFormat="1" ht="12">
      <c r="B238" s="148"/>
      <c r="D238" s="142" t="s">
        <v>203</v>
      </c>
      <c r="E238" s="149" t="s">
        <v>121</v>
      </c>
      <c r="F238" s="150" t="s">
        <v>406</v>
      </c>
      <c r="H238" s="151">
        <v>12</v>
      </c>
      <c r="I238" s="152"/>
      <c r="L238" s="148"/>
      <c r="M238" s="153"/>
      <c r="T238" s="154"/>
      <c r="AT238" s="149" t="s">
        <v>203</v>
      </c>
      <c r="AU238" s="149" t="s">
        <v>86</v>
      </c>
      <c r="AV238" s="12" t="s">
        <v>86</v>
      </c>
      <c r="AW238" s="12" t="s">
        <v>37</v>
      </c>
      <c r="AX238" s="12" t="s">
        <v>84</v>
      </c>
      <c r="AY238" s="149" t="s">
        <v>192</v>
      </c>
    </row>
    <row r="239" spans="2:65" s="1" customFormat="1" ht="16.5" customHeight="1">
      <c r="B239" s="33"/>
      <c r="C239" s="168" t="s">
        <v>381</v>
      </c>
      <c r="D239" s="168" t="s">
        <v>291</v>
      </c>
      <c r="E239" s="169" t="s">
        <v>408</v>
      </c>
      <c r="F239" s="170" t="s">
        <v>409</v>
      </c>
      <c r="G239" s="171" t="s">
        <v>128</v>
      </c>
      <c r="H239" s="172">
        <v>1.8</v>
      </c>
      <c r="I239" s="173"/>
      <c r="J239" s="174">
        <f>ROUND(I239*H239,2)</f>
        <v>0</v>
      </c>
      <c r="K239" s="170" t="s">
        <v>197</v>
      </c>
      <c r="L239" s="175"/>
      <c r="M239" s="176" t="s">
        <v>19</v>
      </c>
      <c r="N239" s="177" t="s">
        <v>47</v>
      </c>
      <c r="P239" s="138">
        <f>O239*H239</f>
        <v>0</v>
      </c>
      <c r="Q239" s="138">
        <v>0.2</v>
      </c>
      <c r="R239" s="138">
        <f>Q239*H239</f>
        <v>0.36000000000000004</v>
      </c>
      <c r="S239" s="138">
        <v>0</v>
      </c>
      <c r="T239" s="139">
        <f>S239*H239</f>
        <v>0</v>
      </c>
      <c r="AR239" s="140" t="s">
        <v>248</v>
      </c>
      <c r="AT239" s="140" t="s">
        <v>291</v>
      </c>
      <c r="AU239" s="140" t="s">
        <v>86</v>
      </c>
      <c r="AY239" s="18" t="s">
        <v>192</v>
      </c>
      <c r="BE239" s="141">
        <f>IF(N239="základní",J239,0)</f>
        <v>0</v>
      </c>
      <c r="BF239" s="141">
        <f>IF(N239="snížená",J239,0)</f>
        <v>0</v>
      </c>
      <c r="BG239" s="141">
        <f>IF(N239="zákl. přenesená",J239,0)</f>
        <v>0</v>
      </c>
      <c r="BH239" s="141">
        <f>IF(N239="sníž. přenesená",J239,0)</f>
        <v>0</v>
      </c>
      <c r="BI239" s="141">
        <f>IF(N239="nulová",J239,0)</f>
        <v>0</v>
      </c>
      <c r="BJ239" s="18" t="s">
        <v>84</v>
      </c>
      <c r="BK239" s="141">
        <f>ROUND(I239*H239,2)</f>
        <v>0</v>
      </c>
      <c r="BL239" s="18" t="s">
        <v>124</v>
      </c>
      <c r="BM239" s="140" t="s">
        <v>1053</v>
      </c>
    </row>
    <row r="240" spans="2:47" s="1" customFormat="1" ht="12">
      <c r="B240" s="33"/>
      <c r="D240" s="142" t="s">
        <v>199</v>
      </c>
      <c r="F240" s="143" t="s">
        <v>409</v>
      </c>
      <c r="I240" s="144"/>
      <c r="L240" s="33"/>
      <c r="M240" s="145"/>
      <c r="T240" s="54"/>
      <c r="AT240" s="18" t="s">
        <v>199</v>
      </c>
      <c r="AU240" s="18" t="s">
        <v>86</v>
      </c>
    </row>
    <row r="241" spans="2:47" s="1" customFormat="1" ht="19.5">
      <c r="B241" s="33"/>
      <c r="D241" s="142" t="s">
        <v>295</v>
      </c>
      <c r="F241" s="178" t="s">
        <v>311</v>
      </c>
      <c r="I241" s="144"/>
      <c r="L241" s="33"/>
      <c r="M241" s="145"/>
      <c r="T241" s="54"/>
      <c r="AT241" s="18" t="s">
        <v>295</v>
      </c>
      <c r="AU241" s="18" t="s">
        <v>86</v>
      </c>
    </row>
    <row r="242" spans="2:51" s="12" customFormat="1" ht="12">
      <c r="B242" s="148"/>
      <c r="D242" s="142" t="s">
        <v>203</v>
      </c>
      <c r="E242" s="149" t="s">
        <v>19</v>
      </c>
      <c r="F242" s="150" t="s">
        <v>411</v>
      </c>
      <c r="H242" s="151">
        <v>1.8</v>
      </c>
      <c r="I242" s="152"/>
      <c r="L242" s="148"/>
      <c r="M242" s="153"/>
      <c r="T242" s="154"/>
      <c r="AT242" s="149" t="s">
        <v>203</v>
      </c>
      <c r="AU242" s="149" t="s">
        <v>86</v>
      </c>
      <c r="AV242" s="12" t="s">
        <v>86</v>
      </c>
      <c r="AW242" s="12" t="s">
        <v>37</v>
      </c>
      <c r="AX242" s="12" t="s">
        <v>84</v>
      </c>
      <c r="AY242" s="149" t="s">
        <v>192</v>
      </c>
    </row>
    <row r="243" spans="2:65" s="1" customFormat="1" ht="16.5" customHeight="1">
      <c r="B243" s="33"/>
      <c r="C243" s="129" t="s">
        <v>387</v>
      </c>
      <c r="D243" s="129" t="s">
        <v>194</v>
      </c>
      <c r="E243" s="130" t="s">
        <v>413</v>
      </c>
      <c r="F243" s="131" t="s">
        <v>414</v>
      </c>
      <c r="G243" s="132" t="s">
        <v>315</v>
      </c>
      <c r="H243" s="133">
        <v>0.9</v>
      </c>
      <c r="I243" s="134"/>
      <c r="J243" s="135">
        <f>ROUND(I243*H243,2)</f>
        <v>0</v>
      </c>
      <c r="K243" s="131" t="s">
        <v>197</v>
      </c>
      <c r="L243" s="33"/>
      <c r="M243" s="136" t="s">
        <v>19</v>
      </c>
      <c r="N243" s="137" t="s">
        <v>47</v>
      </c>
      <c r="P243" s="138">
        <f>O243*H243</f>
        <v>0</v>
      </c>
      <c r="Q243" s="138">
        <v>0</v>
      </c>
      <c r="R243" s="138">
        <f>Q243*H243</f>
        <v>0</v>
      </c>
      <c r="S243" s="138">
        <v>0</v>
      </c>
      <c r="T243" s="139">
        <f>S243*H243</f>
        <v>0</v>
      </c>
      <c r="AR243" s="140" t="s">
        <v>124</v>
      </c>
      <c r="AT243" s="140" t="s">
        <v>194</v>
      </c>
      <c r="AU243" s="140" t="s">
        <v>86</v>
      </c>
      <c r="AY243" s="18" t="s">
        <v>192</v>
      </c>
      <c r="BE243" s="141">
        <f>IF(N243="základní",J243,0)</f>
        <v>0</v>
      </c>
      <c r="BF243" s="141">
        <f>IF(N243="snížená",J243,0)</f>
        <v>0</v>
      </c>
      <c r="BG243" s="141">
        <f>IF(N243="zákl. přenesená",J243,0)</f>
        <v>0</v>
      </c>
      <c r="BH243" s="141">
        <f>IF(N243="sníž. přenesená",J243,0)</f>
        <v>0</v>
      </c>
      <c r="BI243" s="141">
        <f>IF(N243="nulová",J243,0)</f>
        <v>0</v>
      </c>
      <c r="BJ243" s="18" t="s">
        <v>84</v>
      </c>
      <c r="BK243" s="141">
        <f>ROUND(I243*H243,2)</f>
        <v>0</v>
      </c>
      <c r="BL243" s="18" t="s">
        <v>124</v>
      </c>
      <c r="BM243" s="140" t="s">
        <v>1054</v>
      </c>
    </row>
    <row r="244" spans="2:47" s="1" customFormat="1" ht="12">
      <c r="B244" s="33"/>
      <c r="D244" s="142" t="s">
        <v>199</v>
      </c>
      <c r="F244" s="143" t="s">
        <v>416</v>
      </c>
      <c r="I244" s="144"/>
      <c r="L244" s="33"/>
      <c r="M244" s="145"/>
      <c r="T244" s="54"/>
      <c r="AT244" s="18" t="s">
        <v>199</v>
      </c>
      <c r="AU244" s="18" t="s">
        <v>86</v>
      </c>
    </row>
    <row r="245" spans="2:47" s="1" customFormat="1" ht="12">
      <c r="B245" s="33"/>
      <c r="D245" s="146" t="s">
        <v>201</v>
      </c>
      <c r="F245" s="147" t="s">
        <v>417</v>
      </c>
      <c r="I245" s="144"/>
      <c r="L245" s="33"/>
      <c r="M245" s="145"/>
      <c r="T245" s="54"/>
      <c r="AT245" s="18" t="s">
        <v>201</v>
      </c>
      <c r="AU245" s="18" t="s">
        <v>86</v>
      </c>
    </row>
    <row r="246" spans="2:47" s="1" customFormat="1" ht="19.5">
      <c r="B246" s="33"/>
      <c r="D246" s="142" t="s">
        <v>295</v>
      </c>
      <c r="F246" s="178" t="s">
        <v>311</v>
      </c>
      <c r="I246" s="144"/>
      <c r="L246" s="33"/>
      <c r="M246" s="145"/>
      <c r="T246" s="54"/>
      <c r="AT246" s="18" t="s">
        <v>295</v>
      </c>
      <c r="AU246" s="18" t="s">
        <v>86</v>
      </c>
    </row>
    <row r="247" spans="2:51" s="12" customFormat="1" ht="12">
      <c r="B247" s="148"/>
      <c r="D247" s="142" t="s">
        <v>203</v>
      </c>
      <c r="E247" s="149" t="s">
        <v>19</v>
      </c>
      <c r="F247" s="150" t="s">
        <v>418</v>
      </c>
      <c r="H247" s="151">
        <v>0.9</v>
      </c>
      <c r="I247" s="152"/>
      <c r="L247" s="148"/>
      <c r="M247" s="153"/>
      <c r="T247" s="154"/>
      <c r="AT247" s="149" t="s">
        <v>203</v>
      </c>
      <c r="AU247" s="149" t="s">
        <v>86</v>
      </c>
      <c r="AV247" s="12" t="s">
        <v>86</v>
      </c>
      <c r="AW247" s="12" t="s">
        <v>37</v>
      </c>
      <c r="AX247" s="12" t="s">
        <v>76</v>
      </c>
      <c r="AY247" s="149" t="s">
        <v>192</v>
      </c>
    </row>
    <row r="248" spans="2:51" s="13" customFormat="1" ht="12">
      <c r="B248" s="155"/>
      <c r="D248" s="142" t="s">
        <v>203</v>
      </c>
      <c r="E248" s="156" t="s">
        <v>117</v>
      </c>
      <c r="F248" s="157" t="s">
        <v>206</v>
      </c>
      <c r="H248" s="158">
        <v>0.9</v>
      </c>
      <c r="I248" s="159"/>
      <c r="L248" s="155"/>
      <c r="M248" s="160"/>
      <c r="T248" s="161"/>
      <c r="AT248" s="156" t="s">
        <v>203</v>
      </c>
      <c r="AU248" s="156" t="s">
        <v>86</v>
      </c>
      <c r="AV248" s="13" t="s">
        <v>124</v>
      </c>
      <c r="AW248" s="13" t="s">
        <v>37</v>
      </c>
      <c r="AX248" s="13" t="s">
        <v>84</v>
      </c>
      <c r="AY248" s="156" t="s">
        <v>192</v>
      </c>
    </row>
    <row r="249" spans="2:65" s="1" customFormat="1" ht="16.5" customHeight="1">
      <c r="B249" s="33"/>
      <c r="C249" s="168" t="s">
        <v>393</v>
      </c>
      <c r="D249" s="168" t="s">
        <v>291</v>
      </c>
      <c r="E249" s="169" t="s">
        <v>420</v>
      </c>
      <c r="F249" s="170" t="s">
        <v>421</v>
      </c>
      <c r="G249" s="171" t="s">
        <v>315</v>
      </c>
      <c r="H249" s="172">
        <v>0.9</v>
      </c>
      <c r="I249" s="173"/>
      <c r="J249" s="174">
        <f>ROUND(I249*H249,2)</f>
        <v>0</v>
      </c>
      <c r="K249" s="170" t="s">
        <v>197</v>
      </c>
      <c r="L249" s="175"/>
      <c r="M249" s="176" t="s">
        <v>19</v>
      </c>
      <c r="N249" s="177" t="s">
        <v>47</v>
      </c>
      <c r="P249" s="138">
        <f>O249*H249</f>
        <v>0</v>
      </c>
      <c r="Q249" s="138">
        <v>0.001</v>
      </c>
      <c r="R249" s="138">
        <f>Q249*H249</f>
        <v>0.0009000000000000001</v>
      </c>
      <c r="S249" s="138">
        <v>0</v>
      </c>
      <c r="T249" s="139">
        <f>S249*H249</f>
        <v>0</v>
      </c>
      <c r="AR249" s="140" t="s">
        <v>248</v>
      </c>
      <c r="AT249" s="140" t="s">
        <v>291</v>
      </c>
      <c r="AU249" s="140" t="s">
        <v>86</v>
      </c>
      <c r="AY249" s="18" t="s">
        <v>192</v>
      </c>
      <c r="BE249" s="141">
        <f>IF(N249="základní",J249,0)</f>
        <v>0</v>
      </c>
      <c r="BF249" s="141">
        <f>IF(N249="snížená",J249,0)</f>
        <v>0</v>
      </c>
      <c r="BG249" s="141">
        <f>IF(N249="zákl. přenesená",J249,0)</f>
        <v>0</v>
      </c>
      <c r="BH249" s="141">
        <f>IF(N249="sníž. přenesená",J249,0)</f>
        <v>0</v>
      </c>
      <c r="BI249" s="141">
        <f>IF(N249="nulová",J249,0)</f>
        <v>0</v>
      </c>
      <c r="BJ249" s="18" t="s">
        <v>84</v>
      </c>
      <c r="BK249" s="141">
        <f>ROUND(I249*H249,2)</f>
        <v>0</v>
      </c>
      <c r="BL249" s="18" t="s">
        <v>124</v>
      </c>
      <c r="BM249" s="140" t="s">
        <v>1055</v>
      </c>
    </row>
    <row r="250" spans="2:47" s="1" customFormat="1" ht="12">
      <c r="B250" s="33"/>
      <c r="D250" s="142" t="s">
        <v>199</v>
      </c>
      <c r="F250" s="143" t="s">
        <v>421</v>
      </c>
      <c r="I250" s="144"/>
      <c r="L250" s="33"/>
      <c r="M250" s="145"/>
      <c r="T250" s="54"/>
      <c r="AT250" s="18" t="s">
        <v>199</v>
      </c>
      <c r="AU250" s="18" t="s">
        <v>86</v>
      </c>
    </row>
    <row r="251" spans="2:47" s="1" customFormat="1" ht="19.5">
      <c r="B251" s="33"/>
      <c r="D251" s="142" t="s">
        <v>295</v>
      </c>
      <c r="F251" s="178" t="s">
        <v>311</v>
      </c>
      <c r="I251" s="144"/>
      <c r="L251" s="33"/>
      <c r="M251" s="145"/>
      <c r="T251" s="54"/>
      <c r="AT251" s="18" t="s">
        <v>295</v>
      </c>
      <c r="AU251" s="18" t="s">
        <v>86</v>
      </c>
    </row>
    <row r="252" spans="2:51" s="12" customFormat="1" ht="12">
      <c r="B252" s="148"/>
      <c r="D252" s="142" t="s">
        <v>203</v>
      </c>
      <c r="E252" s="149" t="s">
        <v>19</v>
      </c>
      <c r="F252" s="150" t="s">
        <v>117</v>
      </c>
      <c r="H252" s="151">
        <v>0.9</v>
      </c>
      <c r="I252" s="152"/>
      <c r="L252" s="148"/>
      <c r="M252" s="153"/>
      <c r="T252" s="154"/>
      <c r="AT252" s="149" t="s">
        <v>203</v>
      </c>
      <c r="AU252" s="149" t="s">
        <v>86</v>
      </c>
      <c r="AV252" s="12" t="s">
        <v>86</v>
      </c>
      <c r="AW252" s="12" t="s">
        <v>37</v>
      </c>
      <c r="AX252" s="12" t="s">
        <v>84</v>
      </c>
      <c r="AY252" s="149" t="s">
        <v>192</v>
      </c>
    </row>
    <row r="253" spans="2:65" s="1" customFormat="1" ht="16.5" customHeight="1">
      <c r="B253" s="33"/>
      <c r="C253" s="129" t="s">
        <v>400</v>
      </c>
      <c r="D253" s="129" t="s">
        <v>194</v>
      </c>
      <c r="E253" s="130" t="s">
        <v>424</v>
      </c>
      <c r="F253" s="131" t="s">
        <v>425</v>
      </c>
      <c r="G253" s="132" t="s">
        <v>123</v>
      </c>
      <c r="H253" s="133">
        <v>100</v>
      </c>
      <c r="I253" s="134"/>
      <c r="J253" s="135">
        <f>ROUND(I253*H253,2)</f>
        <v>0</v>
      </c>
      <c r="K253" s="131" t="s">
        <v>197</v>
      </c>
      <c r="L253" s="33"/>
      <c r="M253" s="136" t="s">
        <v>19</v>
      </c>
      <c r="N253" s="137" t="s">
        <v>47</v>
      </c>
      <c r="P253" s="138">
        <f>O253*H253</f>
        <v>0</v>
      </c>
      <c r="Q253" s="138">
        <v>0</v>
      </c>
      <c r="R253" s="138">
        <f>Q253*H253</f>
        <v>0</v>
      </c>
      <c r="S253" s="138">
        <v>0</v>
      </c>
      <c r="T253" s="139">
        <f>S253*H253</f>
        <v>0</v>
      </c>
      <c r="AR253" s="140" t="s">
        <v>124</v>
      </c>
      <c r="AT253" s="140" t="s">
        <v>194</v>
      </c>
      <c r="AU253" s="140" t="s">
        <v>86</v>
      </c>
      <c r="AY253" s="18" t="s">
        <v>192</v>
      </c>
      <c r="BE253" s="141">
        <f>IF(N253="základní",J253,0)</f>
        <v>0</v>
      </c>
      <c r="BF253" s="141">
        <f>IF(N253="snížená",J253,0)</f>
        <v>0</v>
      </c>
      <c r="BG253" s="141">
        <f>IF(N253="zákl. přenesená",J253,0)</f>
        <v>0</v>
      </c>
      <c r="BH253" s="141">
        <f>IF(N253="sníž. přenesená",J253,0)</f>
        <v>0</v>
      </c>
      <c r="BI253" s="141">
        <f>IF(N253="nulová",J253,0)</f>
        <v>0</v>
      </c>
      <c r="BJ253" s="18" t="s">
        <v>84</v>
      </c>
      <c r="BK253" s="141">
        <f>ROUND(I253*H253,2)</f>
        <v>0</v>
      </c>
      <c r="BL253" s="18" t="s">
        <v>124</v>
      </c>
      <c r="BM253" s="140" t="s">
        <v>1056</v>
      </c>
    </row>
    <row r="254" spans="2:47" s="1" customFormat="1" ht="12">
      <c r="B254" s="33"/>
      <c r="D254" s="142" t="s">
        <v>199</v>
      </c>
      <c r="F254" s="143" t="s">
        <v>427</v>
      </c>
      <c r="I254" s="144"/>
      <c r="L254" s="33"/>
      <c r="M254" s="145"/>
      <c r="T254" s="54"/>
      <c r="AT254" s="18" t="s">
        <v>199</v>
      </c>
      <c r="AU254" s="18" t="s">
        <v>86</v>
      </c>
    </row>
    <row r="255" spans="2:47" s="1" customFormat="1" ht="12">
      <c r="B255" s="33"/>
      <c r="D255" s="146" t="s">
        <v>201</v>
      </c>
      <c r="F255" s="147" t="s">
        <v>428</v>
      </c>
      <c r="I255" s="144"/>
      <c r="L255" s="33"/>
      <c r="M255" s="145"/>
      <c r="T255" s="54"/>
      <c r="AT255" s="18" t="s">
        <v>201</v>
      </c>
      <c r="AU255" s="18" t="s">
        <v>86</v>
      </c>
    </row>
    <row r="256" spans="2:47" s="1" customFormat="1" ht="19.5">
      <c r="B256" s="33"/>
      <c r="D256" s="142" t="s">
        <v>295</v>
      </c>
      <c r="F256" s="178" t="s">
        <v>311</v>
      </c>
      <c r="I256" s="144"/>
      <c r="L256" s="33"/>
      <c r="M256" s="145"/>
      <c r="T256" s="54"/>
      <c r="AT256" s="18" t="s">
        <v>295</v>
      </c>
      <c r="AU256" s="18" t="s">
        <v>86</v>
      </c>
    </row>
    <row r="257" spans="2:51" s="12" customFormat="1" ht="12">
      <c r="B257" s="148"/>
      <c r="D257" s="142" t="s">
        <v>203</v>
      </c>
      <c r="E257" s="149" t="s">
        <v>19</v>
      </c>
      <c r="F257" s="150" t="s">
        <v>136</v>
      </c>
      <c r="H257" s="151">
        <v>100</v>
      </c>
      <c r="I257" s="152"/>
      <c r="L257" s="148"/>
      <c r="M257" s="153"/>
      <c r="T257" s="154"/>
      <c r="AT257" s="149" t="s">
        <v>203</v>
      </c>
      <c r="AU257" s="149" t="s">
        <v>86</v>
      </c>
      <c r="AV257" s="12" t="s">
        <v>86</v>
      </c>
      <c r="AW257" s="12" t="s">
        <v>37</v>
      </c>
      <c r="AX257" s="12" t="s">
        <v>84</v>
      </c>
      <c r="AY257" s="149" t="s">
        <v>192</v>
      </c>
    </row>
    <row r="258" spans="2:65" s="1" customFormat="1" ht="16.5" customHeight="1">
      <c r="B258" s="33"/>
      <c r="C258" s="129" t="s">
        <v>407</v>
      </c>
      <c r="D258" s="129" t="s">
        <v>194</v>
      </c>
      <c r="E258" s="130" t="s">
        <v>436</v>
      </c>
      <c r="F258" s="131" t="s">
        <v>437</v>
      </c>
      <c r="G258" s="132" t="s">
        <v>128</v>
      </c>
      <c r="H258" s="133">
        <v>3.9</v>
      </c>
      <c r="I258" s="134"/>
      <c r="J258" s="135">
        <f>ROUND(I258*H258,2)</f>
        <v>0</v>
      </c>
      <c r="K258" s="131" t="s">
        <v>197</v>
      </c>
      <c r="L258" s="33"/>
      <c r="M258" s="136" t="s">
        <v>19</v>
      </c>
      <c r="N258" s="137" t="s">
        <v>47</v>
      </c>
      <c r="P258" s="138">
        <f>O258*H258</f>
        <v>0</v>
      </c>
      <c r="Q258" s="138">
        <v>0</v>
      </c>
      <c r="R258" s="138">
        <f>Q258*H258</f>
        <v>0</v>
      </c>
      <c r="S258" s="138">
        <v>0</v>
      </c>
      <c r="T258" s="139">
        <f>S258*H258</f>
        <v>0</v>
      </c>
      <c r="AR258" s="140" t="s">
        <v>124</v>
      </c>
      <c r="AT258" s="140" t="s">
        <v>194</v>
      </c>
      <c r="AU258" s="140" t="s">
        <v>86</v>
      </c>
      <c r="AY258" s="18" t="s">
        <v>192</v>
      </c>
      <c r="BE258" s="141">
        <f>IF(N258="základní",J258,0)</f>
        <v>0</v>
      </c>
      <c r="BF258" s="141">
        <f>IF(N258="snížená",J258,0)</f>
        <v>0</v>
      </c>
      <c r="BG258" s="141">
        <f>IF(N258="zákl. přenesená",J258,0)</f>
        <v>0</v>
      </c>
      <c r="BH258" s="141">
        <f>IF(N258="sníž. přenesená",J258,0)</f>
        <v>0</v>
      </c>
      <c r="BI258" s="141">
        <f>IF(N258="nulová",J258,0)</f>
        <v>0</v>
      </c>
      <c r="BJ258" s="18" t="s">
        <v>84</v>
      </c>
      <c r="BK258" s="141">
        <f>ROUND(I258*H258,2)</f>
        <v>0</v>
      </c>
      <c r="BL258" s="18" t="s">
        <v>124</v>
      </c>
      <c r="BM258" s="140" t="s">
        <v>1057</v>
      </c>
    </row>
    <row r="259" spans="2:47" s="1" customFormat="1" ht="12">
      <c r="B259" s="33"/>
      <c r="D259" s="142" t="s">
        <v>199</v>
      </c>
      <c r="F259" s="143" t="s">
        <v>439</v>
      </c>
      <c r="I259" s="144"/>
      <c r="L259" s="33"/>
      <c r="M259" s="145"/>
      <c r="T259" s="54"/>
      <c r="AT259" s="18" t="s">
        <v>199</v>
      </c>
      <c r="AU259" s="18" t="s">
        <v>86</v>
      </c>
    </row>
    <row r="260" spans="2:47" s="1" customFormat="1" ht="12">
      <c r="B260" s="33"/>
      <c r="D260" s="146" t="s">
        <v>201</v>
      </c>
      <c r="F260" s="147" t="s">
        <v>440</v>
      </c>
      <c r="I260" s="144"/>
      <c r="L260" s="33"/>
      <c r="M260" s="145"/>
      <c r="T260" s="54"/>
      <c r="AT260" s="18" t="s">
        <v>201</v>
      </c>
      <c r="AU260" s="18" t="s">
        <v>86</v>
      </c>
    </row>
    <row r="261" spans="2:47" s="1" customFormat="1" ht="19.5">
      <c r="B261" s="33"/>
      <c r="D261" s="142" t="s">
        <v>295</v>
      </c>
      <c r="F261" s="178" t="s">
        <v>311</v>
      </c>
      <c r="I261" s="144"/>
      <c r="L261" s="33"/>
      <c r="M261" s="145"/>
      <c r="T261" s="54"/>
      <c r="AT261" s="18" t="s">
        <v>295</v>
      </c>
      <c r="AU261" s="18" t="s">
        <v>86</v>
      </c>
    </row>
    <row r="262" spans="2:51" s="12" customFormat="1" ht="12">
      <c r="B262" s="148"/>
      <c r="D262" s="142" t="s">
        <v>203</v>
      </c>
      <c r="E262" s="149" t="s">
        <v>19</v>
      </c>
      <c r="F262" s="150" t="s">
        <v>441</v>
      </c>
      <c r="H262" s="151">
        <v>0.9</v>
      </c>
      <c r="I262" s="152"/>
      <c r="L262" s="148"/>
      <c r="M262" s="153"/>
      <c r="T262" s="154"/>
      <c r="AT262" s="149" t="s">
        <v>203</v>
      </c>
      <c r="AU262" s="149" t="s">
        <v>86</v>
      </c>
      <c r="AV262" s="12" t="s">
        <v>86</v>
      </c>
      <c r="AW262" s="12" t="s">
        <v>37</v>
      </c>
      <c r="AX262" s="12" t="s">
        <v>76</v>
      </c>
      <c r="AY262" s="149" t="s">
        <v>192</v>
      </c>
    </row>
    <row r="263" spans="2:51" s="12" customFormat="1" ht="12">
      <c r="B263" s="148"/>
      <c r="D263" s="142" t="s">
        <v>203</v>
      </c>
      <c r="E263" s="149" t="s">
        <v>19</v>
      </c>
      <c r="F263" s="150" t="s">
        <v>1058</v>
      </c>
      <c r="H263" s="151">
        <v>3</v>
      </c>
      <c r="I263" s="152"/>
      <c r="L263" s="148"/>
      <c r="M263" s="153"/>
      <c r="T263" s="154"/>
      <c r="AT263" s="149" t="s">
        <v>203</v>
      </c>
      <c r="AU263" s="149" t="s">
        <v>86</v>
      </c>
      <c r="AV263" s="12" t="s">
        <v>86</v>
      </c>
      <c r="AW263" s="12" t="s">
        <v>37</v>
      </c>
      <c r="AX263" s="12" t="s">
        <v>76</v>
      </c>
      <c r="AY263" s="149" t="s">
        <v>192</v>
      </c>
    </row>
    <row r="264" spans="2:51" s="13" customFormat="1" ht="12">
      <c r="B264" s="155"/>
      <c r="D264" s="142" t="s">
        <v>203</v>
      </c>
      <c r="E264" s="156" t="s">
        <v>160</v>
      </c>
      <c r="F264" s="157" t="s">
        <v>206</v>
      </c>
      <c r="H264" s="158">
        <v>3.9</v>
      </c>
      <c r="I264" s="159"/>
      <c r="L264" s="155"/>
      <c r="M264" s="160"/>
      <c r="T264" s="161"/>
      <c r="AT264" s="156" t="s">
        <v>203</v>
      </c>
      <c r="AU264" s="156" t="s">
        <v>86</v>
      </c>
      <c r="AV264" s="13" t="s">
        <v>124</v>
      </c>
      <c r="AW264" s="13" t="s">
        <v>37</v>
      </c>
      <c r="AX264" s="13" t="s">
        <v>84</v>
      </c>
      <c r="AY264" s="156" t="s">
        <v>192</v>
      </c>
    </row>
    <row r="265" spans="2:65" s="1" customFormat="1" ht="16.5" customHeight="1">
      <c r="B265" s="33"/>
      <c r="C265" s="129" t="s">
        <v>412</v>
      </c>
      <c r="D265" s="129" t="s">
        <v>194</v>
      </c>
      <c r="E265" s="130" t="s">
        <v>444</v>
      </c>
      <c r="F265" s="131" t="s">
        <v>445</v>
      </c>
      <c r="G265" s="132" t="s">
        <v>128</v>
      </c>
      <c r="H265" s="133">
        <v>3.9</v>
      </c>
      <c r="I265" s="134"/>
      <c r="J265" s="135">
        <f>ROUND(I265*H265,2)</f>
        <v>0</v>
      </c>
      <c r="K265" s="131" t="s">
        <v>197</v>
      </c>
      <c r="L265" s="33"/>
      <c r="M265" s="136" t="s">
        <v>19</v>
      </c>
      <c r="N265" s="137" t="s">
        <v>47</v>
      </c>
      <c r="P265" s="138">
        <f>O265*H265</f>
        <v>0</v>
      </c>
      <c r="Q265" s="138">
        <v>0</v>
      </c>
      <c r="R265" s="138">
        <f>Q265*H265</f>
        <v>0</v>
      </c>
      <c r="S265" s="138">
        <v>0</v>
      </c>
      <c r="T265" s="139">
        <f>S265*H265</f>
        <v>0</v>
      </c>
      <c r="AR265" s="140" t="s">
        <v>124</v>
      </c>
      <c r="AT265" s="140" t="s">
        <v>194</v>
      </c>
      <c r="AU265" s="140" t="s">
        <v>86</v>
      </c>
      <c r="AY265" s="18" t="s">
        <v>192</v>
      </c>
      <c r="BE265" s="141">
        <f>IF(N265="základní",J265,0)</f>
        <v>0</v>
      </c>
      <c r="BF265" s="141">
        <f>IF(N265="snížená",J265,0)</f>
        <v>0</v>
      </c>
      <c r="BG265" s="141">
        <f>IF(N265="zákl. přenesená",J265,0)</f>
        <v>0</v>
      </c>
      <c r="BH265" s="141">
        <f>IF(N265="sníž. přenesená",J265,0)</f>
        <v>0</v>
      </c>
      <c r="BI265" s="141">
        <f>IF(N265="nulová",J265,0)</f>
        <v>0</v>
      </c>
      <c r="BJ265" s="18" t="s">
        <v>84</v>
      </c>
      <c r="BK265" s="141">
        <f>ROUND(I265*H265,2)</f>
        <v>0</v>
      </c>
      <c r="BL265" s="18" t="s">
        <v>124</v>
      </c>
      <c r="BM265" s="140" t="s">
        <v>1059</v>
      </c>
    </row>
    <row r="266" spans="2:47" s="1" customFormat="1" ht="12">
      <c r="B266" s="33"/>
      <c r="D266" s="142" t="s">
        <v>199</v>
      </c>
      <c r="F266" s="143" t="s">
        <v>447</v>
      </c>
      <c r="I266" s="144"/>
      <c r="L266" s="33"/>
      <c r="M266" s="145"/>
      <c r="T266" s="54"/>
      <c r="AT266" s="18" t="s">
        <v>199</v>
      </c>
      <c r="AU266" s="18" t="s">
        <v>86</v>
      </c>
    </row>
    <row r="267" spans="2:47" s="1" customFormat="1" ht="12">
      <c r="B267" s="33"/>
      <c r="D267" s="146" t="s">
        <v>201</v>
      </c>
      <c r="F267" s="147" t="s">
        <v>448</v>
      </c>
      <c r="I267" s="144"/>
      <c r="L267" s="33"/>
      <c r="M267" s="145"/>
      <c r="T267" s="54"/>
      <c r="AT267" s="18" t="s">
        <v>201</v>
      </c>
      <c r="AU267" s="18" t="s">
        <v>86</v>
      </c>
    </row>
    <row r="268" spans="2:47" s="1" customFormat="1" ht="19.5">
      <c r="B268" s="33"/>
      <c r="D268" s="142" t="s">
        <v>295</v>
      </c>
      <c r="F268" s="178" t="s">
        <v>311</v>
      </c>
      <c r="I268" s="144"/>
      <c r="L268" s="33"/>
      <c r="M268" s="145"/>
      <c r="T268" s="54"/>
      <c r="AT268" s="18" t="s">
        <v>295</v>
      </c>
      <c r="AU268" s="18" t="s">
        <v>86</v>
      </c>
    </row>
    <row r="269" spans="2:51" s="12" customFormat="1" ht="12">
      <c r="B269" s="148"/>
      <c r="D269" s="142" t="s">
        <v>203</v>
      </c>
      <c r="E269" s="149" t="s">
        <v>19</v>
      </c>
      <c r="F269" s="150" t="s">
        <v>160</v>
      </c>
      <c r="H269" s="151">
        <v>3.9</v>
      </c>
      <c r="I269" s="152"/>
      <c r="L269" s="148"/>
      <c r="M269" s="153"/>
      <c r="T269" s="154"/>
      <c r="AT269" s="149" t="s">
        <v>203</v>
      </c>
      <c r="AU269" s="149" t="s">
        <v>86</v>
      </c>
      <c r="AV269" s="12" t="s">
        <v>86</v>
      </c>
      <c r="AW269" s="12" t="s">
        <v>37</v>
      </c>
      <c r="AX269" s="12" t="s">
        <v>84</v>
      </c>
      <c r="AY269" s="149" t="s">
        <v>192</v>
      </c>
    </row>
    <row r="270" spans="2:65" s="1" customFormat="1" ht="16.5" customHeight="1">
      <c r="B270" s="33"/>
      <c r="C270" s="129" t="s">
        <v>419</v>
      </c>
      <c r="D270" s="129" t="s">
        <v>194</v>
      </c>
      <c r="E270" s="130" t="s">
        <v>450</v>
      </c>
      <c r="F270" s="131" t="s">
        <v>451</v>
      </c>
      <c r="G270" s="132" t="s">
        <v>128</v>
      </c>
      <c r="H270" s="133">
        <v>3.9</v>
      </c>
      <c r="I270" s="134"/>
      <c r="J270" s="135">
        <f>ROUND(I270*H270,2)</f>
        <v>0</v>
      </c>
      <c r="K270" s="131" t="s">
        <v>197</v>
      </c>
      <c r="L270" s="33"/>
      <c r="M270" s="136" t="s">
        <v>19</v>
      </c>
      <c r="N270" s="137" t="s">
        <v>47</v>
      </c>
      <c r="P270" s="138">
        <f>O270*H270</f>
        <v>0</v>
      </c>
      <c r="Q270" s="138">
        <v>0</v>
      </c>
      <c r="R270" s="138">
        <f>Q270*H270</f>
        <v>0</v>
      </c>
      <c r="S270" s="138">
        <v>0</v>
      </c>
      <c r="T270" s="139">
        <f>S270*H270</f>
        <v>0</v>
      </c>
      <c r="AR270" s="140" t="s">
        <v>124</v>
      </c>
      <c r="AT270" s="140" t="s">
        <v>194</v>
      </c>
      <c r="AU270" s="140" t="s">
        <v>86</v>
      </c>
      <c r="AY270" s="18" t="s">
        <v>192</v>
      </c>
      <c r="BE270" s="141">
        <f>IF(N270="základní",J270,0)</f>
        <v>0</v>
      </c>
      <c r="BF270" s="141">
        <f>IF(N270="snížená",J270,0)</f>
        <v>0</v>
      </c>
      <c r="BG270" s="141">
        <f>IF(N270="zákl. přenesená",J270,0)</f>
        <v>0</v>
      </c>
      <c r="BH270" s="141">
        <f>IF(N270="sníž. přenesená",J270,0)</f>
        <v>0</v>
      </c>
      <c r="BI270" s="141">
        <f>IF(N270="nulová",J270,0)</f>
        <v>0</v>
      </c>
      <c r="BJ270" s="18" t="s">
        <v>84</v>
      </c>
      <c r="BK270" s="141">
        <f>ROUND(I270*H270,2)</f>
        <v>0</v>
      </c>
      <c r="BL270" s="18" t="s">
        <v>124</v>
      </c>
      <c r="BM270" s="140" t="s">
        <v>1060</v>
      </c>
    </row>
    <row r="271" spans="2:47" s="1" customFormat="1" ht="12">
      <c r="B271" s="33"/>
      <c r="D271" s="142" t="s">
        <v>199</v>
      </c>
      <c r="F271" s="143" t="s">
        <v>453</v>
      </c>
      <c r="I271" s="144"/>
      <c r="L271" s="33"/>
      <c r="M271" s="145"/>
      <c r="T271" s="54"/>
      <c r="AT271" s="18" t="s">
        <v>199</v>
      </c>
      <c r="AU271" s="18" t="s">
        <v>86</v>
      </c>
    </row>
    <row r="272" spans="2:47" s="1" customFormat="1" ht="12">
      <c r="B272" s="33"/>
      <c r="D272" s="146" t="s">
        <v>201</v>
      </c>
      <c r="F272" s="147" t="s">
        <v>454</v>
      </c>
      <c r="I272" s="144"/>
      <c r="L272" s="33"/>
      <c r="M272" s="145"/>
      <c r="T272" s="54"/>
      <c r="AT272" s="18" t="s">
        <v>201</v>
      </c>
      <c r="AU272" s="18" t="s">
        <v>86</v>
      </c>
    </row>
    <row r="273" spans="2:47" s="1" customFormat="1" ht="19.5">
      <c r="B273" s="33"/>
      <c r="D273" s="142" t="s">
        <v>295</v>
      </c>
      <c r="F273" s="178" t="s">
        <v>311</v>
      </c>
      <c r="I273" s="144"/>
      <c r="L273" s="33"/>
      <c r="M273" s="145"/>
      <c r="T273" s="54"/>
      <c r="AT273" s="18" t="s">
        <v>295</v>
      </c>
      <c r="AU273" s="18" t="s">
        <v>86</v>
      </c>
    </row>
    <row r="274" spans="2:51" s="12" customFormat="1" ht="12">
      <c r="B274" s="148"/>
      <c r="D274" s="142" t="s">
        <v>203</v>
      </c>
      <c r="E274" s="149" t="s">
        <v>19</v>
      </c>
      <c r="F274" s="150" t="s">
        <v>160</v>
      </c>
      <c r="H274" s="151">
        <v>3.9</v>
      </c>
      <c r="I274" s="152"/>
      <c r="L274" s="148"/>
      <c r="M274" s="153"/>
      <c r="T274" s="154"/>
      <c r="AT274" s="149" t="s">
        <v>203</v>
      </c>
      <c r="AU274" s="149" t="s">
        <v>86</v>
      </c>
      <c r="AV274" s="12" t="s">
        <v>86</v>
      </c>
      <c r="AW274" s="12" t="s">
        <v>37</v>
      </c>
      <c r="AX274" s="12" t="s">
        <v>84</v>
      </c>
      <c r="AY274" s="149" t="s">
        <v>192</v>
      </c>
    </row>
    <row r="275" spans="2:63" s="11" customFormat="1" ht="22.9" customHeight="1">
      <c r="B275" s="117"/>
      <c r="D275" s="118" t="s">
        <v>75</v>
      </c>
      <c r="E275" s="127" t="s">
        <v>86</v>
      </c>
      <c r="F275" s="127" t="s">
        <v>1061</v>
      </c>
      <c r="I275" s="120"/>
      <c r="J275" s="128">
        <f>BK275</f>
        <v>0</v>
      </c>
      <c r="L275" s="117"/>
      <c r="M275" s="122"/>
      <c r="P275" s="123">
        <f>SUM(P276:P314)</f>
        <v>0</v>
      </c>
      <c r="R275" s="123">
        <f>SUM(R276:R314)</f>
        <v>10.5654859</v>
      </c>
      <c r="T275" s="124">
        <f>SUM(T276:T314)</f>
        <v>0</v>
      </c>
      <c r="AR275" s="118" t="s">
        <v>84</v>
      </c>
      <c r="AT275" s="125" t="s">
        <v>75</v>
      </c>
      <c r="AU275" s="125" t="s">
        <v>84</v>
      </c>
      <c r="AY275" s="118" t="s">
        <v>192</v>
      </c>
      <c r="BK275" s="126">
        <f>SUM(BK276:BK314)</f>
        <v>0</v>
      </c>
    </row>
    <row r="276" spans="2:65" s="1" customFormat="1" ht="16.5" customHeight="1">
      <c r="B276" s="33"/>
      <c r="C276" s="129" t="s">
        <v>423</v>
      </c>
      <c r="D276" s="129" t="s">
        <v>194</v>
      </c>
      <c r="E276" s="130" t="s">
        <v>1062</v>
      </c>
      <c r="F276" s="131" t="s">
        <v>1063</v>
      </c>
      <c r="G276" s="132" t="s">
        <v>123</v>
      </c>
      <c r="H276" s="133">
        <v>226.43</v>
      </c>
      <c r="I276" s="134"/>
      <c r="J276" s="135">
        <f>ROUND(I276*H276,2)</f>
        <v>0</v>
      </c>
      <c r="K276" s="131" t="s">
        <v>197</v>
      </c>
      <c r="L276" s="33"/>
      <c r="M276" s="136" t="s">
        <v>19</v>
      </c>
      <c r="N276" s="137" t="s">
        <v>47</v>
      </c>
      <c r="P276" s="138">
        <f>O276*H276</f>
        <v>0</v>
      </c>
      <c r="Q276" s="138">
        <v>0.00031</v>
      </c>
      <c r="R276" s="138">
        <f>Q276*H276</f>
        <v>0.0701933</v>
      </c>
      <c r="S276" s="138">
        <v>0</v>
      </c>
      <c r="T276" s="139">
        <f>S276*H276</f>
        <v>0</v>
      </c>
      <c r="AR276" s="140" t="s">
        <v>124</v>
      </c>
      <c r="AT276" s="140" t="s">
        <v>194</v>
      </c>
      <c r="AU276" s="140" t="s">
        <v>86</v>
      </c>
      <c r="AY276" s="18" t="s">
        <v>192</v>
      </c>
      <c r="BE276" s="141">
        <f>IF(N276="základní",J276,0)</f>
        <v>0</v>
      </c>
      <c r="BF276" s="141">
        <f>IF(N276="snížená",J276,0)</f>
        <v>0</v>
      </c>
      <c r="BG276" s="141">
        <f>IF(N276="zákl. přenesená",J276,0)</f>
        <v>0</v>
      </c>
      <c r="BH276" s="141">
        <f>IF(N276="sníž. přenesená",J276,0)</f>
        <v>0</v>
      </c>
      <c r="BI276" s="141">
        <f>IF(N276="nulová",J276,0)</f>
        <v>0</v>
      </c>
      <c r="BJ276" s="18" t="s">
        <v>84</v>
      </c>
      <c r="BK276" s="141">
        <f>ROUND(I276*H276,2)</f>
        <v>0</v>
      </c>
      <c r="BL276" s="18" t="s">
        <v>124</v>
      </c>
      <c r="BM276" s="140" t="s">
        <v>1064</v>
      </c>
    </row>
    <row r="277" spans="2:47" s="1" customFormat="1" ht="19.5">
      <c r="B277" s="33"/>
      <c r="D277" s="142" t="s">
        <v>199</v>
      </c>
      <c r="F277" s="143" t="s">
        <v>1065</v>
      </c>
      <c r="I277" s="144"/>
      <c r="L277" s="33"/>
      <c r="M277" s="145"/>
      <c r="T277" s="54"/>
      <c r="AT277" s="18" t="s">
        <v>199</v>
      </c>
      <c r="AU277" s="18" t="s">
        <v>86</v>
      </c>
    </row>
    <row r="278" spans="2:47" s="1" customFormat="1" ht="12">
      <c r="B278" s="33"/>
      <c r="D278" s="146" t="s">
        <v>201</v>
      </c>
      <c r="F278" s="147" t="s">
        <v>1066</v>
      </c>
      <c r="I278" s="144"/>
      <c r="L278" s="33"/>
      <c r="M278" s="145"/>
      <c r="T278" s="54"/>
      <c r="AT278" s="18" t="s">
        <v>201</v>
      </c>
      <c r="AU278" s="18" t="s">
        <v>86</v>
      </c>
    </row>
    <row r="279" spans="2:51" s="14" customFormat="1" ht="12">
      <c r="B279" s="162"/>
      <c r="D279" s="142" t="s">
        <v>203</v>
      </c>
      <c r="E279" s="163" t="s">
        <v>19</v>
      </c>
      <c r="F279" s="164" t="s">
        <v>1008</v>
      </c>
      <c r="H279" s="163" t="s">
        <v>19</v>
      </c>
      <c r="I279" s="165"/>
      <c r="L279" s="162"/>
      <c r="M279" s="166"/>
      <c r="T279" s="167"/>
      <c r="AT279" s="163" t="s">
        <v>203</v>
      </c>
      <c r="AU279" s="163" t="s">
        <v>86</v>
      </c>
      <c r="AV279" s="14" t="s">
        <v>84</v>
      </c>
      <c r="AW279" s="14" t="s">
        <v>37</v>
      </c>
      <c r="AX279" s="14" t="s">
        <v>76</v>
      </c>
      <c r="AY279" s="163" t="s">
        <v>192</v>
      </c>
    </row>
    <row r="280" spans="2:51" s="12" customFormat="1" ht="12">
      <c r="B280" s="148"/>
      <c r="D280" s="142" t="s">
        <v>203</v>
      </c>
      <c r="E280" s="149" t="s">
        <v>19</v>
      </c>
      <c r="F280" s="150" t="s">
        <v>1067</v>
      </c>
      <c r="H280" s="151">
        <v>42.48</v>
      </c>
      <c r="I280" s="152"/>
      <c r="L280" s="148"/>
      <c r="M280" s="153"/>
      <c r="T280" s="154"/>
      <c r="AT280" s="149" t="s">
        <v>203</v>
      </c>
      <c r="AU280" s="149" t="s">
        <v>86</v>
      </c>
      <c r="AV280" s="12" t="s">
        <v>86</v>
      </c>
      <c r="AW280" s="12" t="s">
        <v>37</v>
      </c>
      <c r="AX280" s="12" t="s">
        <v>76</v>
      </c>
      <c r="AY280" s="149" t="s">
        <v>192</v>
      </c>
    </row>
    <row r="281" spans="2:51" s="12" customFormat="1" ht="12">
      <c r="B281" s="148"/>
      <c r="D281" s="142" t="s">
        <v>203</v>
      </c>
      <c r="E281" s="149" t="s">
        <v>19</v>
      </c>
      <c r="F281" s="150" t="s">
        <v>1068</v>
      </c>
      <c r="H281" s="151">
        <v>86.31</v>
      </c>
      <c r="I281" s="152"/>
      <c r="L281" s="148"/>
      <c r="M281" s="153"/>
      <c r="T281" s="154"/>
      <c r="AT281" s="149" t="s">
        <v>203</v>
      </c>
      <c r="AU281" s="149" t="s">
        <v>86</v>
      </c>
      <c r="AV281" s="12" t="s">
        <v>86</v>
      </c>
      <c r="AW281" s="12" t="s">
        <v>37</v>
      </c>
      <c r="AX281" s="12" t="s">
        <v>76</v>
      </c>
      <c r="AY281" s="149" t="s">
        <v>192</v>
      </c>
    </row>
    <row r="282" spans="2:51" s="12" customFormat="1" ht="12">
      <c r="B282" s="148"/>
      <c r="D282" s="142" t="s">
        <v>203</v>
      </c>
      <c r="E282" s="149" t="s">
        <v>19</v>
      </c>
      <c r="F282" s="150" t="s">
        <v>1069</v>
      </c>
      <c r="H282" s="151">
        <v>97.64</v>
      </c>
      <c r="I282" s="152"/>
      <c r="L282" s="148"/>
      <c r="M282" s="153"/>
      <c r="T282" s="154"/>
      <c r="AT282" s="149" t="s">
        <v>203</v>
      </c>
      <c r="AU282" s="149" t="s">
        <v>86</v>
      </c>
      <c r="AV282" s="12" t="s">
        <v>86</v>
      </c>
      <c r="AW282" s="12" t="s">
        <v>37</v>
      </c>
      <c r="AX282" s="12" t="s">
        <v>76</v>
      </c>
      <c r="AY282" s="149" t="s">
        <v>192</v>
      </c>
    </row>
    <row r="283" spans="2:51" s="13" customFormat="1" ht="12">
      <c r="B283" s="155"/>
      <c r="D283" s="142" t="s">
        <v>203</v>
      </c>
      <c r="E283" s="156" t="s">
        <v>965</v>
      </c>
      <c r="F283" s="157" t="s">
        <v>206</v>
      </c>
      <c r="H283" s="158">
        <v>226.43</v>
      </c>
      <c r="I283" s="159"/>
      <c r="L283" s="155"/>
      <c r="M283" s="160"/>
      <c r="T283" s="161"/>
      <c r="AT283" s="156" t="s">
        <v>203</v>
      </c>
      <c r="AU283" s="156" t="s">
        <v>86</v>
      </c>
      <c r="AV283" s="13" t="s">
        <v>124</v>
      </c>
      <c r="AW283" s="13" t="s">
        <v>37</v>
      </c>
      <c r="AX283" s="13" t="s">
        <v>84</v>
      </c>
      <c r="AY283" s="156" t="s">
        <v>192</v>
      </c>
    </row>
    <row r="284" spans="2:65" s="1" customFormat="1" ht="16.5" customHeight="1">
      <c r="B284" s="33"/>
      <c r="C284" s="168" t="s">
        <v>429</v>
      </c>
      <c r="D284" s="168" t="s">
        <v>291</v>
      </c>
      <c r="E284" s="169" t="s">
        <v>1070</v>
      </c>
      <c r="F284" s="170" t="s">
        <v>1071</v>
      </c>
      <c r="G284" s="171" t="s">
        <v>123</v>
      </c>
      <c r="H284" s="172">
        <v>271.716</v>
      </c>
      <c r="I284" s="173"/>
      <c r="J284" s="174">
        <f>ROUND(I284*H284,2)</f>
        <v>0</v>
      </c>
      <c r="K284" s="170" t="s">
        <v>197</v>
      </c>
      <c r="L284" s="175"/>
      <c r="M284" s="176" t="s">
        <v>19</v>
      </c>
      <c r="N284" s="177" t="s">
        <v>47</v>
      </c>
      <c r="P284" s="138">
        <f>O284*H284</f>
        <v>0</v>
      </c>
      <c r="Q284" s="138">
        <v>0.00035</v>
      </c>
      <c r="R284" s="138">
        <f>Q284*H284</f>
        <v>0.09510060000000001</v>
      </c>
      <c r="S284" s="138">
        <v>0</v>
      </c>
      <c r="T284" s="139">
        <f>S284*H284</f>
        <v>0</v>
      </c>
      <c r="AR284" s="140" t="s">
        <v>248</v>
      </c>
      <c r="AT284" s="140" t="s">
        <v>291</v>
      </c>
      <c r="AU284" s="140" t="s">
        <v>86</v>
      </c>
      <c r="AY284" s="18" t="s">
        <v>192</v>
      </c>
      <c r="BE284" s="141">
        <f>IF(N284="základní",J284,0)</f>
        <v>0</v>
      </c>
      <c r="BF284" s="141">
        <f>IF(N284="snížená",J284,0)</f>
        <v>0</v>
      </c>
      <c r="BG284" s="141">
        <f>IF(N284="zákl. přenesená",J284,0)</f>
        <v>0</v>
      </c>
      <c r="BH284" s="141">
        <f>IF(N284="sníž. přenesená",J284,0)</f>
        <v>0</v>
      </c>
      <c r="BI284" s="141">
        <f>IF(N284="nulová",J284,0)</f>
        <v>0</v>
      </c>
      <c r="BJ284" s="18" t="s">
        <v>84</v>
      </c>
      <c r="BK284" s="141">
        <f>ROUND(I284*H284,2)</f>
        <v>0</v>
      </c>
      <c r="BL284" s="18" t="s">
        <v>124</v>
      </c>
      <c r="BM284" s="140" t="s">
        <v>1072</v>
      </c>
    </row>
    <row r="285" spans="2:47" s="1" customFormat="1" ht="12">
      <c r="B285" s="33"/>
      <c r="D285" s="142" t="s">
        <v>199</v>
      </c>
      <c r="F285" s="143" t="s">
        <v>1071</v>
      </c>
      <c r="I285" s="144"/>
      <c r="L285" s="33"/>
      <c r="M285" s="145"/>
      <c r="T285" s="54"/>
      <c r="AT285" s="18" t="s">
        <v>199</v>
      </c>
      <c r="AU285" s="18" t="s">
        <v>86</v>
      </c>
    </row>
    <row r="286" spans="2:51" s="12" customFormat="1" ht="12">
      <c r="B286" s="148"/>
      <c r="D286" s="142" t="s">
        <v>203</v>
      </c>
      <c r="E286" s="149" t="s">
        <v>19</v>
      </c>
      <c r="F286" s="150" t="s">
        <v>1073</v>
      </c>
      <c r="H286" s="151">
        <v>271.716</v>
      </c>
      <c r="I286" s="152"/>
      <c r="L286" s="148"/>
      <c r="M286" s="153"/>
      <c r="T286" s="154"/>
      <c r="AT286" s="149" t="s">
        <v>203</v>
      </c>
      <c r="AU286" s="149" t="s">
        <v>86</v>
      </c>
      <c r="AV286" s="12" t="s">
        <v>86</v>
      </c>
      <c r="AW286" s="12" t="s">
        <v>37</v>
      </c>
      <c r="AX286" s="12" t="s">
        <v>84</v>
      </c>
      <c r="AY286" s="149" t="s">
        <v>192</v>
      </c>
    </row>
    <row r="287" spans="2:65" s="1" customFormat="1" ht="16.5" customHeight="1">
      <c r="B287" s="33"/>
      <c r="C287" s="129" t="s">
        <v>435</v>
      </c>
      <c r="D287" s="129" t="s">
        <v>194</v>
      </c>
      <c r="E287" s="130" t="s">
        <v>1074</v>
      </c>
      <c r="F287" s="131" t="s">
        <v>1075</v>
      </c>
      <c r="G287" s="132" t="s">
        <v>128</v>
      </c>
      <c r="H287" s="133">
        <v>3.519</v>
      </c>
      <c r="I287" s="134"/>
      <c r="J287" s="135">
        <f>ROUND(I287*H287,2)</f>
        <v>0</v>
      </c>
      <c r="K287" s="131" t="s">
        <v>197</v>
      </c>
      <c r="L287" s="33"/>
      <c r="M287" s="136" t="s">
        <v>19</v>
      </c>
      <c r="N287" s="137" t="s">
        <v>47</v>
      </c>
      <c r="P287" s="138">
        <f>O287*H287</f>
        <v>0</v>
      </c>
      <c r="Q287" s="138">
        <v>0</v>
      </c>
      <c r="R287" s="138">
        <f>Q287*H287</f>
        <v>0</v>
      </c>
      <c r="S287" s="138">
        <v>0</v>
      </c>
      <c r="T287" s="139">
        <f>S287*H287</f>
        <v>0</v>
      </c>
      <c r="AR287" s="140" t="s">
        <v>124</v>
      </c>
      <c r="AT287" s="140" t="s">
        <v>194</v>
      </c>
      <c r="AU287" s="140" t="s">
        <v>86</v>
      </c>
      <c r="AY287" s="18" t="s">
        <v>192</v>
      </c>
      <c r="BE287" s="141">
        <f>IF(N287="základní",J287,0)</f>
        <v>0</v>
      </c>
      <c r="BF287" s="141">
        <f>IF(N287="snížená",J287,0)</f>
        <v>0</v>
      </c>
      <c r="BG287" s="141">
        <f>IF(N287="zákl. přenesená",J287,0)</f>
        <v>0</v>
      </c>
      <c r="BH287" s="141">
        <f>IF(N287="sníž. přenesená",J287,0)</f>
        <v>0</v>
      </c>
      <c r="BI287" s="141">
        <f>IF(N287="nulová",J287,0)</f>
        <v>0</v>
      </c>
      <c r="BJ287" s="18" t="s">
        <v>84</v>
      </c>
      <c r="BK287" s="141">
        <f>ROUND(I287*H287,2)</f>
        <v>0</v>
      </c>
      <c r="BL287" s="18" t="s">
        <v>124</v>
      </c>
      <c r="BM287" s="140" t="s">
        <v>1076</v>
      </c>
    </row>
    <row r="288" spans="2:47" s="1" customFormat="1" ht="12">
      <c r="B288" s="33"/>
      <c r="D288" s="142" t="s">
        <v>199</v>
      </c>
      <c r="F288" s="143" t="s">
        <v>1075</v>
      </c>
      <c r="I288" s="144"/>
      <c r="L288" s="33"/>
      <c r="M288" s="145"/>
      <c r="T288" s="54"/>
      <c r="AT288" s="18" t="s">
        <v>199</v>
      </c>
      <c r="AU288" s="18" t="s">
        <v>86</v>
      </c>
    </row>
    <row r="289" spans="2:47" s="1" customFormat="1" ht="12">
      <c r="B289" s="33"/>
      <c r="D289" s="146" t="s">
        <v>201</v>
      </c>
      <c r="F289" s="147" t="s">
        <v>1077</v>
      </c>
      <c r="I289" s="144"/>
      <c r="L289" s="33"/>
      <c r="M289" s="145"/>
      <c r="T289" s="54"/>
      <c r="AT289" s="18" t="s">
        <v>201</v>
      </c>
      <c r="AU289" s="18" t="s">
        <v>86</v>
      </c>
    </row>
    <row r="290" spans="2:47" s="1" customFormat="1" ht="19.5">
      <c r="B290" s="33"/>
      <c r="D290" s="142" t="s">
        <v>295</v>
      </c>
      <c r="F290" s="178" t="s">
        <v>1078</v>
      </c>
      <c r="I290" s="144"/>
      <c r="L290" s="33"/>
      <c r="M290" s="145"/>
      <c r="T290" s="54"/>
      <c r="AT290" s="18" t="s">
        <v>295</v>
      </c>
      <c r="AU290" s="18" t="s">
        <v>86</v>
      </c>
    </row>
    <row r="291" spans="2:51" s="14" customFormat="1" ht="12">
      <c r="B291" s="162"/>
      <c r="D291" s="142" t="s">
        <v>203</v>
      </c>
      <c r="E291" s="163" t="s">
        <v>19</v>
      </c>
      <c r="F291" s="164" t="s">
        <v>1079</v>
      </c>
      <c r="H291" s="163" t="s">
        <v>19</v>
      </c>
      <c r="I291" s="165"/>
      <c r="L291" s="162"/>
      <c r="M291" s="166"/>
      <c r="T291" s="167"/>
      <c r="AT291" s="163" t="s">
        <v>203</v>
      </c>
      <c r="AU291" s="163" t="s">
        <v>86</v>
      </c>
      <c r="AV291" s="14" t="s">
        <v>84</v>
      </c>
      <c r="AW291" s="14" t="s">
        <v>37</v>
      </c>
      <c r="AX291" s="14" t="s">
        <v>76</v>
      </c>
      <c r="AY291" s="163" t="s">
        <v>192</v>
      </c>
    </row>
    <row r="292" spans="2:51" s="12" customFormat="1" ht="12">
      <c r="B292" s="148"/>
      <c r="D292" s="142" t="s">
        <v>203</v>
      </c>
      <c r="E292" s="149" t="s">
        <v>19</v>
      </c>
      <c r="F292" s="150" t="s">
        <v>1080</v>
      </c>
      <c r="H292" s="151">
        <v>3.519</v>
      </c>
      <c r="I292" s="152"/>
      <c r="L292" s="148"/>
      <c r="M292" s="153"/>
      <c r="T292" s="154"/>
      <c r="AT292" s="149" t="s">
        <v>203</v>
      </c>
      <c r="AU292" s="149" t="s">
        <v>86</v>
      </c>
      <c r="AV292" s="12" t="s">
        <v>86</v>
      </c>
      <c r="AW292" s="12" t="s">
        <v>37</v>
      </c>
      <c r="AX292" s="12" t="s">
        <v>84</v>
      </c>
      <c r="AY292" s="149" t="s">
        <v>192</v>
      </c>
    </row>
    <row r="293" spans="2:65" s="1" customFormat="1" ht="24.2" customHeight="1">
      <c r="B293" s="33"/>
      <c r="C293" s="129" t="s">
        <v>443</v>
      </c>
      <c r="D293" s="129" t="s">
        <v>194</v>
      </c>
      <c r="E293" s="130" t="s">
        <v>1081</v>
      </c>
      <c r="F293" s="131" t="s">
        <v>1082</v>
      </c>
      <c r="G293" s="132" t="s">
        <v>149</v>
      </c>
      <c r="H293" s="133">
        <v>19.2</v>
      </c>
      <c r="I293" s="134"/>
      <c r="J293" s="135">
        <f>ROUND(I293*H293,2)</f>
        <v>0</v>
      </c>
      <c r="K293" s="131" t="s">
        <v>197</v>
      </c>
      <c r="L293" s="33"/>
      <c r="M293" s="136" t="s">
        <v>19</v>
      </c>
      <c r="N293" s="137" t="s">
        <v>47</v>
      </c>
      <c r="P293" s="138">
        <f>O293*H293</f>
        <v>0</v>
      </c>
      <c r="Q293" s="138">
        <v>0.20477</v>
      </c>
      <c r="R293" s="138">
        <f>Q293*H293</f>
        <v>3.931584</v>
      </c>
      <c r="S293" s="138">
        <v>0</v>
      </c>
      <c r="T293" s="139">
        <f>S293*H293</f>
        <v>0</v>
      </c>
      <c r="AR293" s="140" t="s">
        <v>124</v>
      </c>
      <c r="AT293" s="140" t="s">
        <v>194</v>
      </c>
      <c r="AU293" s="140" t="s">
        <v>86</v>
      </c>
      <c r="AY293" s="18" t="s">
        <v>192</v>
      </c>
      <c r="BE293" s="141">
        <f>IF(N293="základní",J293,0)</f>
        <v>0</v>
      </c>
      <c r="BF293" s="141">
        <f>IF(N293="snížená",J293,0)</f>
        <v>0</v>
      </c>
      <c r="BG293" s="141">
        <f>IF(N293="zákl. přenesená",J293,0)</f>
        <v>0</v>
      </c>
      <c r="BH293" s="141">
        <f>IF(N293="sníž. přenesená",J293,0)</f>
        <v>0</v>
      </c>
      <c r="BI293" s="141">
        <f>IF(N293="nulová",J293,0)</f>
        <v>0</v>
      </c>
      <c r="BJ293" s="18" t="s">
        <v>84</v>
      </c>
      <c r="BK293" s="141">
        <f>ROUND(I293*H293,2)</f>
        <v>0</v>
      </c>
      <c r="BL293" s="18" t="s">
        <v>124</v>
      </c>
      <c r="BM293" s="140" t="s">
        <v>1083</v>
      </c>
    </row>
    <row r="294" spans="2:47" s="1" customFormat="1" ht="19.5">
      <c r="B294" s="33"/>
      <c r="D294" s="142" t="s">
        <v>199</v>
      </c>
      <c r="F294" s="143" t="s">
        <v>1084</v>
      </c>
      <c r="I294" s="144"/>
      <c r="L294" s="33"/>
      <c r="M294" s="145"/>
      <c r="T294" s="54"/>
      <c r="AT294" s="18" t="s">
        <v>199</v>
      </c>
      <c r="AU294" s="18" t="s">
        <v>86</v>
      </c>
    </row>
    <row r="295" spans="2:47" s="1" customFormat="1" ht="12">
      <c r="B295" s="33"/>
      <c r="D295" s="146" t="s">
        <v>201</v>
      </c>
      <c r="F295" s="147" t="s">
        <v>1085</v>
      </c>
      <c r="I295" s="144"/>
      <c r="L295" s="33"/>
      <c r="M295" s="145"/>
      <c r="T295" s="54"/>
      <c r="AT295" s="18" t="s">
        <v>201</v>
      </c>
      <c r="AU295" s="18" t="s">
        <v>86</v>
      </c>
    </row>
    <row r="296" spans="2:47" s="1" customFormat="1" ht="19.5">
      <c r="B296" s="33"/>
      <c r="D296" s="142" t="s">
        <v>295</v>
      </c>
      <c r="F296" s="178" t="s">
        <v>1086</v>
      </c>
      <c r="I296" s="144"/>
      <c r="L296" s="33"/>
      <c r="M296" s="145"/>
      <c r="T296" s="54"/>
      <c r="AT296" s="18" t="s">
        <v>295</v>
      </c>
      <c r="AU296" s="18" t="s">
        <v>86</v>
      </c>
    </row>
    <row r="297" spans="2:51" s="14" customFormat="1" ht="12">
      <c r="B297" s="162"/>
      <c r="D297" s="142" t="s">
        <v>203</v>
      </c>
      <c r="E297" s="163" t="s">
        <v>19</v>
      </c>
      <c r="F297" s="164" t="s">
        <v>1087</v>
      </c>
      <c r="H297" s="163" t="s">
        <v>19</v>
      </c>
      <c r="I297" s="165"/>
      <c r="L297" s="162"/>
      <c r="M297" s="166"/>
      <c r="T297" s="167"/>
      <c r="AT297" s="163" t="s">
        <v>203</v>
      </c>
      <c r="AU297" s="163" t="s">
        <v>86</v>
      </c>
      <c r="AV297" s="14" t="s">
        <v>84</v>
      </c>
      <c r="AW297" s="14" t="s">
        <v>37</v>
      </c>
      <c r="AX297" s="14" t="s">
        <v>76</v>
      </c>
      <c r="AY297" s="163" t="s">
        <v>192</v>
      </c>
    </row>
    <row r="298" spans="2:51" s="12" customFormat="1" ht="12">
      <c r="B298" s="148"/>
      <c r="D298" s="142" t="s">
        <v>203</v>
      </c>
      <c r="E298" s="149" t="s">
        <v>19</v>
      </c>
      <c r="F298" s="150" t="s">
        <v>1088</v>
      </c>
      <c r="H298" s="151">
        <v>19.2</v>
      </c>
      <c r="I298" s="152"/>
      <c r="L298" s="148"/>
      <c r="M298" s="153"/>
      <c r="T298" s="154"/>
      <c r="AT298" s="149" t="s">
        <v>203</v>
      </c>
      <c r="AU298" s="149" t="s">
        <v>86</v>
      </c>
      <c r="AV298" s="12" t="s">
        <v>86</v>
      </c>
      <c r="AW298" s="12" t="s">
        <v>37</v>
      </c>
      <c r="AX298" s="12" t="s">
        <v>76</v>
      </c>
      <c r="AY298" s="149" t="s">
        <v>192</v>
      </c>
    </row>
    <row r="299" spans="2:51" s="13" customFormat="1" ht="12">
      <c r="B299" s="155"/>
      <c r="D299" s="142" t="s">
        <v>203</v>
      </c>
      <c r="E299" s="156" t="s">
        <v>19</v>
      </c>
      <c r="F299" s="157" t="s">
        <v>206</v>
      </c>
      <c r="H299" s="158">
        <v>19.2</v>
      </c>
      <c r="I299" s="159"/>
      <c r="L299" s="155"/>
      <c r="M299" s="160"/>
      <c r="T299" s="161"/>
      <c r="AT299" s="156" t="s">
        <v>203</v>
      </c>
      <c r="AU299" s="156" t="s">
        <v>86</v>
      </c>
      <c r="AV299" s="13" t="s">
        <v>124</v>
      </c>
      <c r="AW299" s="13" t="s">
        <v>37</v>
      </c>
      <c r="AX299" s="13" t="s">
        <v>84</v>
      </c>
      <c r="AY299" s="156" t="s">
        <v>192</v>
      </c>
    </row>
    <row r="300" spans="2:65" s="1" customFormat="1" ht="24.2" customHeight="1">
      <c r="B300" s="33"/>
      <c r="C300" s="129" t="s">
        <v>449</v>
      </c>
      <c r="D300" s="129" t="s">
        <v>194</v>
      </c>
      <c r="E300" s="130" t="s">
        <v>1089</v>
      </c>
      <c r="F300" s="131" t="s">
        <v>1090</v>
      </c>
      <c r="G300" s="132" t="s">
        <v>149</v>
      </c>
      <c r="H300" s="133">
        <v>19.2</v>
      </c>
      <c r="I300" s="134"/>
      <c r="J300" s="135">
        <f>ROUND(I300*H300,2)</f>
        <v>0</v>
      </c>
      <c r="K300" s="131" t="s">
        <v>197</v>
      </c>
      <c r="L300" s="33"/>
      <c r="M300" s="136" t="s">
        <v>19</v>
      </c>
      <c r="N300" s="137" t="s">
        <v>47</v>
      </c>
      <c r="P300" s="138">
        <f>O300*H300</f>
        <v>0</v>
      </c>
      <c r="Q300" s="138">
        <v>0.31524</v>
      </c>
      <c r="R300" s="138">
        <f>Q300*H300</f>
        <v>6.052608</v>
      </c>
      <c r="S300" s="138">
        <v>0</v>
      </c>
      <c r="T300" s="139">
        <f>S300*H300</f>
        <v>0</v>
      </c>
      <c r="AR300" s="140" t="s">
        <v>124</v>
      </c>
      <c r="AT300" s="140" t="s">
        <v>194</v>
      </c>
      <c r="AU300" s="140" t="s">
        <v>86</v>
      </c>
      <c r="AY300" s="18" t="s">
        <v>192</v>
      </c>
      <c r="BE300" s="141">
        <f>IF(N300="základní",J300,0)</f>
        <v>0</v>
      </c>
      <c r="BF300" s="141">
        <f>IF(N300="snížená",J300,0)</f>
        <v>0</v>
      </c>
      <c r="BG300" s="141">
        <f>IF(N300="zákl. přenesená",J300,0)</f>
        <v>0</v>
      </c>
      <c r="BH300" s="141">
        <f>IF(N300="sníž. přenesená",J300,0)</f>
        <v>0</v>
      </c>
      <c r="BI300" s="141">
        <f>IF(N300="nulová",J300,0)</f>
        <v>0</v>
      </c>
      <c r="BJ300" s="18" t="s">
        <v>84</v>
      </c>
      <c r="BK300" s="141">
        <f>ROUND(I300*H300,2)</f>
        <v>0</v>
      </c>
      <c r="BL300" s="18" t="s">
        <v>124</v>
      </c>
      <c r="BM300" s="140" t="s">
        <v>1091</v>
      </c>
    </row>
    <row r="301" spans="2:47" s="1" customFormat="1" ht="19.5">
      <c r="B301" s="33"/>
      <c r="D301" s="142" t="s">
        <v>199</v>
      </c>
      <c r="F301" s="143" t="s">
        <v>1092</v>
      </c>
      <c r="I301" s="144"/>
      <c r="L301" s="33"/>
      <c r="M301" s="145"/>
      <c r="T301" s="54"/>
      <c r="AT301" s="18" t="s">
        <v>199</v>
      </c>
      <c r="AU301" s="18" t="s">
        <v>86</v>
      </c>
    </row>
    <row r="302" spans="2:47" s="1" customFormat="1" ht="12">
      <c r="B302" s="33"/>
      <c r="D302" s="146" t="s">
        <v>201</v>
      </c>
      <c r="F302" s="147" t="s">
        <v>1093</v>
      </c>
      <c r="I302" s="144"/>
      <c r="L302" s="33"/>
      <c r="M302" s="145"/>
      <c r="T302" s="54"/>
      <c r="AT302" s="18" t="s">
        <v>201</v>
      </c>
      <c r="AU302" s="18" t="s">
        <v>86</v>
      </c>
    </row>
    <row r="303" spans="2:47" s="1" customFormat="1" ht="19.5">
      <c r="B303" s="33"/>
      <c r="D303" s="142" t="s">
        <v>295</v>
      </c>
      <c r="F303" s="178" t="s">
        <v>1094</v>
      </c>
      <c r="I303" s="144"/>
      <c r="L303" s="33"/>
      <c r="M303" s="145"/>
      <c r="T303" s="54"/>
      <c r="AT303" s="18" t="s">
        <v>295</v>
      </c>
      <c r="AU303" s="18" t="s">
        <v>86</v>
      </c>
    </row>
    <row r="304" spans="2:51" s="14" customFormat="1" ht="12">
      <c r="B304" s="162"/>
      <c r="D304" s="142" t="s">
        <v>203</v>
      </c>
      <c r="E304" s="163" t="s">
        <v>19</v>
      </c>
      <c r="F304" s="164" t="s">
        <v>1095</v>
      </c>
      <c r="H304" s="163" t="s">
        <v>19</v>
      </c>
      <c r="I304" s="165"/>
      <c r="L304" s="162"/>
      <c r="M304" s="166"/>
      <c r="T304" s="167"/>
      <c r="AT304" s="163" t="s">
        <v>203</v>
      </c>
      <c r="AU304" s="163" t="s">
        <v>86</v>
      </c>
      <c r="AV304" s="14" t="s">
        <v>84</v>
      </c>
      <c r="AW304" s="14" t="s">
        <v>37</v>
      </c>
      <c r="AX304" s="14" t="s">
        <v>76</v>
      </c>
      <c r="AY304" s="163" t="s">
        <v>192</v>
      </c>
    </row>
    <row r="305" spans="2:51" s="12" customFormat="1" ht="12">
      <c r="B305" s="148"/>
      <c r="D305" s="142" t="s">
        <v>203</v>
      </c>
      <c r="E305" s="149" t="s">
        <v>19</v>
      </c>
      <c r="F305" s="150" t="s">
        <v>1088</v>
      </c>
      <c r="H305" s="151">
        <v>19.2</v>
      </c>
      <c r="I305" s="152"/>
      <c r="L305" s="148"/>
      <c r="M305" s="153"/>
      <c r="T305" s="154"/>
      <c r="AT305" s="149" t="s">
        <v>203</v>
      </c>
      <c r="AU305" s="149" t="s">
        <v>86</v>
      </c>
      <c r="AV305" s="12" t="s">
        <v>86</v>
      </c>
      <c r="AW305" s="12" t="s">
        <v>37</v>
      </c>
      <c r="AX305" s="12" t="s">
        <v>76</v>
      </c>
      <c r="AY305" s="149" t="s">
        <v>192</v>
      </c>
    </row>
    <row r="306" spans="2:51" s="13" customFormat="1" ht="12">
      <c r="B306" s="155"/>
      <c r="D306" s="142" t="s">
        <v>203</v>
      </c>
      <c r="E306" s="156" t="s">
        <v>19</v>
      </c>
      <c r="F306" s="157" t="s">
        <v>206</v>
      </c>
      <c r="H306" s="158">
        <v>19.2</v>
      </c>
      <c r="I306" s="159"/>
      <c r="L306" s="155"/>
      <c r="M306" s="160"/>
      <c r="T306" s="161"/>
      <c r="AT306" s="156" t="s">
        <v>203</v>
      </c>
      <c r="AU306" s="156" t="s">
        <v>86</v>
      </c>
      <c r="AV306" s="13" t="s">
        <v>124</v>
      </c>
      <c r="AW306" s="13" t="s">
        <v>37</v>
      </c>
      <c r="AX306" s="13" t="s">
        <v>84</v>
      </c>
      <c r="AY306" s="156" t="s">
        <v>192</v>
      </c>
    </row>
    <row r="307" spans="2:65" s="1" customFormat="1" ht="16.5" customHeight="1">
      <c r="B307" s="33"/>
      <c r="C307" s="129" t="s">
        <v>456</v>
      </c>
      <c r="D307" s="129" t="s">
        <v>194</v>
      </c>
      <c r="E307" s="130" t="s">
        <v>1096</v>
      </c>
      <c r="F307" s="131" t="s">
        <v>1097</v>
      </c>
      <c r="G307" s="132" t="s">
        <v>146</v>
      </c>
      <c r="H307" s="133">
        <v>8</v>
      </c>
      <c r="I307" s="134"/>
      <c r="J307" s="135">
        <f>ROUND(I307*H307,2)</f>
        <v>0</v>
      </c>
      <c r="K307" s="131" t="s">
        <v>19</v>
      </c>
      <c r="L307" s="33"/>
      <c r="M307" s="136" t="s">
        <v>19</v>
      </c>
      <c r="N307" s="137" t="s">
        <v>47</v>
      </c>
      <c r="P307" s="138">
        <f>O307*H307</f>
        <v>0</v>
      </c>
      <c r="Q307" s="138">
        <v>0</v>
      </c>
      <c r="R307" s="138">
        <f>Q307*H307</f>
        <v>0</v>
      </c>
      <c r="S307" s="138">
        <v>0</v>
      </c>
      <c r="T307" s="139">
        <f>S307*H307</f>
        <v>0</v>
      </c>
      <c r="AR307" s="140" t="s">
        <v>124</v>
      </c>
      <c r="AT307" s="140" t="s">
        <v>194</v>
      </c>
      <c r="AU307" s="140" t="s">
        <v>86</v>
      </c>
      <c r="AY307" s="18" t="s">
        <v>192</v>
      </c>
      <c r="BE307" s="141">
        <f>IF(N307="základní",J307,0)</f>
        <v>0</v>
      </c>
      <c r="BF307" s="141">
        <f>IF(N307="snížená",J307,0)</f>
        <v>0</v>
      </c>
      <c r="BG307" s="141">
        <f>IF(N307="zákl. přenesená",J307,0)</f>
        <v>0</v>
      </c>
      <c r="BH307" s="141">
        <f>IF(N307="sníž. přenesená",J307,0)</f>
        <v>0</v>
      </c>
      <c r="BI307" s="141">
        <f>IF(N307="nulová",J307,0)</f>
        <v>0</v>
      </c>
      <c r="BJ307" s="18" t="s">
        <v>84</v>
      </c>
      <c r="BK307" s="141">
        <f>ROUND(I307*H307,2)</f>
        <v>0</v>
      </c>
      <c r="BL307" s="18" t="s">
        <v>124</v>
      </c>
      <c r="BM307" s="140" t="s">
        <v>1098</v>
      </c>
    </row>
    <row r="308" spans="2:47" s="1" customFormat="1" ht="12">
      <c r="B308" s="33"/>
      <c r="D308" s="142" t="s">
        <v>199</v>
      </c>
      <c r="F308" s="143" t="s">
        <v>1097</v>
      </c>
      <c r="I308" s="144"/>
      <c r="L308" s="33"/>
      <c r="M308" s="145"/>
      <c r="T308" s="54"/>
      <c r="AT308" s="18" t="s">
        <v>199</v>
      </c>
      <c r="AU308" s="18" t="s">
        <v>86</v>
      </c>
    </row>
    <row r="309" spans="2:51" s="14" customFormat="1" ht="12">
      <c r="B309" s="162"/>
      <c r="D309" s="142" t="s">
        <v>203</v>
      </c>
      <c r="E309" s="163" t="s">
        <v>19</v>
      </c>
      <c r="F309" s="164" t="s">
        <v>1008</v>
      </c>
      <c r="H309" s="163" t="s">
        <v>19</v>
      </c>
      <c r="I309" s="165"/>
      <c r="L309" s="162"/>
      <c r="M309" s="166"/>
      <c r="T309" s="167"/>
      <c r="AT309" s="163" t="s">
        <v>203</v>
      </c>
      <c r="AU309" s="163" t="s">
        <v>86</v>
      </c>
      <c r="AV309" s="14" t="s">
        <v>84</v>
      </c>
      <c r="AW309" s="14" t="s">
        <v>37</v>
      </c>
      <c r="AX309" s="14" t="s">
        <v>76</v>
      </c>
      <c r="AY309" s="163" t="s">
        <v>192</v>
      </c>
    </row>
    <row r="310" spans="2:51" s="12" customFormat="1" ht="12">
      <c r="B310" s="148"/>
      <c r="D310" s="142" t="s">
        <v>203</v>
      </c>
      <c r="E310" s="149" t="s">
        <v>19</v>
      </c>
      <c r="F310" s="150" t="s">
        <v>1099</v>
      </c>
      <c r="H310" s="151">
        <v>8</v>
      </c>
      <c r="I310" s="152"/>
      <c r="L310" s="148"/>
      <c r="M310" s="153"/>
      <c r="T310" s="154"/>
      <c r="AT310" s="149" t="s">
        <v>203</v>
      </c>
      <c r="AU310" s="149" t="s">
        <v>86</v>
      </c>
      <c r="AV310" s="12" t="s">
        <v>86</v>
      </c>
      <c r="AW310" s="12" t="s">
        <v>37</v>
      </c>
      <c r="AX310" s="12" t="s">
        <v>76</v>
      </c>
      <c r="AY310" s="149" t="s">
        <v>192</v>
      </c>
    </row>
    <row r="311" spans="2:51" s="13" customFormat="1" ht="12">
      <c r="B311" s="155"/>
      <c r="D311" s="142" t="s">
        <v>203</v>
      </c>
      <c r="E311" s="156" t="s">
        <v>978</v>
      </c>
      <c r="F311" s="157" t="s">
        <v>206</v>
      </c>
      <c r="H311" s="158">
        <v>8</v>
      </c>
      <c r="I311" s="159"/>
      <c r="L311" s="155"/>
      <c r="M311" s="160"/>
      <c r="T311" s="161"/>
      <c r="AT311" s="156" t="s">
        <v>203</v>
      </c>
      <c r="AU311" s="156" t="s">
        <v>86</v>
      </c>
      <c r="AV311" s="13" t="s">
        <v>124</v>
      </c>
      <c r="AW311" s="13" t="s">
        <v>37</v>
      </c>
      <c r="AX311" s="13" t="s">
        <v>84</v>
      </c>
      <c r="AY311" s="156" t="s">
        <v>192</v>
      </c>
    </row>
    <row r="312" spans="2:65" s="1" customFormat="1" ht="16.5" customHeight="1">
      <c r="B312" s="33"/>
      <c r="C312" s="168" t="s">
        <v>464</v>
      </c>
      <c r="D312" s="168" t="s">
        <v>291</v>
      </c>
      <c r="E312" s="169" t="s">
        <v>1100</v>
      </c>
      <c r="F312" s="170" t="s">
        <v>1101</v>
      </c>
      <c r="G312" s="171" t="s">
        <v>1102</v>
      </c>
      <c r="H312" s="172">
        <v>8</v>
      </c>
      <c r="I312" s="173"/>
      <c r="J312" s="174">
        <f>ROUND(I312*H312,2)</f>
        <v>0</v>
      </c>
      <c r="K312" s="170" t="s">
        <v>19</v>
      </c>
      <c r="L312" s="175"/>
      <c r="M312" s="176" t="s">
        <v>19</v>
      </c>
      <c r="N312" s="177" t="s">
        <v>47</v>
      </c>
      <c r="P312" s="138">
        <f>O312*H312</f>
        <v>0</v>
      </c>
      <c r="Q312" s="138">
        <v>0.052</v>
      </c>
      <c r="R312" s="138">
        <f>Q312*H312</f>
        <v>0.416</v>
      </c>
      <c r="S312" s="138">
        <v>0</v>
      </c>
      <c r="T312" s="139">
        <f>S312*H312</f>
        <v>0</v>
      </c>
      <c r="AR312" s="140" t="s">
        <v>248</v>
      </c>
      <c r="AT312" s="140" t="s">
        <v>291</v>
      </c>
      <c r="AU312" s="140" t="s">
        <v>86</v>
      </c>
      <c r="AY312" s="18" t="s">
        <v>192</v>
      </c>
      <c r="BE312" s="141">
        <f>IF(N312="základní",J312,0)</f>
        <v>0</v>
      </c>
      <c r="BF312" s="141">
        <f>IF(N312="snížená",J312,0)</f>
        <v>0</v>
      </c>
      <c r="BG312" s="141">
        <f>IF(N312="zákl. přenesená",J312,0)</f>
        <v>0</v>
      </c>
      <c r="BH312" s="141">
        <f>IF(N312="sníž. přenesená",J312,0)</f>
        <v>0</v>
      </c>
      <c r="BI312" s="141">
        <f>IF(N312="nulová",J312,0)</f>
        <v>0</v>
      </c>
      <c r="BJ312" s="18" t="s">
        <v>84</v>
      </c>
      <c r="BK312" s="141">
        <f>ROUND(I312*H312,2)</f>
        <v>0</v>
      </c>
      <c r="BL312" s="18" t="s">
        <v>124</v>
      </c>
      <c r="BM312" s="140" t="s">
        <v>1103</v>
      </c>
    </row>
    <row r="313" spans="2:47" s="1" customFormat="1" ht="12">
      <c r="B313" s="33"/>
      <c r="D313" s="142" t="s">
        <v>199</v>
      </c>
      <c r="F313" s="143" t="s">
        <v>1101</v>
      </c>
      <c r="I313" s="144"/>
      <c r="L313" s="33"/>
      <c r="M313" s="145"/>
      <c r="T313" s="54"/>
      <c r="AT313" s="18" t="s">
        <v>199</v>
      </c>
      <c r="AU313" s="18" t="s">
        <v>86</v>
      </c>
    </row>
    <row r="314" spans="2:51" s="12" customFormat="1" ht="12">
      <c r="B314" s="148"/>
      <c r="D314" s="142" t="s">
        <v>203</v>
      </c>
      <c r="E314" s="149" t="s">
        <v>19</v>
      </c>
      <c r="F314" s="150" t="s">
        <v>978</v>
      </c>
      <c r="H314" s="151">
        <v>8</v>
      </c>
      <c r="I314" s="152"/>
      <c r="L314" s="148"/>
      <c r="M314" s="153"/>
      <c r="T314" s="154"/>
      <c r="AT314" s="149" t="s">
        <v>203</v>
      </c>
      <c r="AU314" s="149" t="s">
        <v>86</v>
      </c>
      <c r="AV314" s="12" t="s">
        <v>86</v>
      </c>
      <c r="AW314" s="12" t="s">
        <v>37</v>
      </c>
      <c r="AX314" s="12" t="s">
        <v>84</v>
      </c>
      <c r="AY314" s="149" t="s">
        <v>192</v>
      </c>
    </row>
    <row r="315" spans="2:63" s="11" customFormat="1" ht="22.9" customHeight="1">
      <c r="B315" s="117"/>
      <c r="D315" s="118" t="s">
        <v>75</v>
      </c>
      <c r="E315" s="127" t="s">
        <v>124</v>
      </c>
      <c r="F315" s="127" t="s">
        <v>455</v>
      </c>
      <c r="I315" s="120"/>
      <c r="J315" s="128">
        <f>BK315</f>
        <v>0</v>
      </c>
      <c r="L315" s="117"/>
      <c r="M315" s="122"/>
      <c r="P315" s="123">
        <f>SUM(P316:P341)</f>
        <v>0</v>
      </c>
      <c r="R315" s="123">
        <f>SUM(R316:R341)</f>
        <v>0.44926</v>
      </c>
      <c r="T315" s="124">
        <f>SUM(T316:T341)</f>
        <v>0</v>
      </c>
      <c r="AR315" s="118" t="s">
        <v>84</v>
      </c>
      <c r="AT315" s="125" t="s">
        <v>75</v>
      </c>
      <c r="AU315" s="125" t="s">
        <v>84</v>
      </c>
      <c r="AY315" s="118" t="s">
        <v>192</v>
      </c>
      <c r="BK315" s="126">
        <f>SUM(BK316:BK341)</f>
        <v>0</v>
      </c>
    </row>
    <row r="316" spans="2:65" s="1" customFormat="1" ht="16.5" customHeight="1">
      <c r="B316" s="33"/>
      <c r="C316" s="129" t="s">
        <v>474</v>
      </c>
      <c r="D316" s="129" t="s">
        <v>194</v>
      </c>
      <c r="E316" s="130" t="s">
        <v>465</v>
      </c>
      <c r="F316" s="131" t="s">
        <v>466</v>
      </c>
      <c r="G316" s="132" t="s">
        <v>128</v>
      </c>
      <c r="H316" s="133">
        <v>0.95</v>
      </c>
      <c r="I316" s="134"/>
      <c r="J316" s="135">
        <f>ROUND(I316*H316,2)</f>
        <v>0</v>
      </c>
      <c r="K316" s="131" t="s">
        <v>197</v>
      </c>
      <c r="L316" s="33"/>
      <c r="M316" s="136" t="s">
        <v>19</v>
      </c>
      <c r="N316" s="137" t="s">
        <v>47</v>
      </c>
      <c r="P316" s="138">
        <f>O316*H316</f>
        <v>0</v>
      </c>
      <c r="Q316" s="138">
        <v>0</v>
      </c>
      <c r="R316" s="138">
        <f>Q316*H316</f>
        <v>0</v>
      </c>
      <c r="S316" s="138">
        <v>0</v>
      </c>
      <c r="T316" s="139">
        <f>S316*H316</f>
        <v>0</v>
      </c>
      <c r="AR316" s="140" t="s">
        <v>124</v>
      </c>
      <c r="AT316" s="140" t="s">
        <v>194</v>
      </c>
      <c r="AU316" s="140" t="s">
        <v>86</v>
      </c>
      <c r="AY316" s="18" t="s">
        <v>192</v>
      </c>
      <c r="BE316" s="141">
        <f>IF(N316="základní",J316,0)</f>
        <v>0</v>
      </c>
      <c r="BF316" s="141">
        <f>IF(N316="snížená",J316,0)</f>
        <v>0</v>
      </c>
      <c r="BG316" s="141">
        <f>IF(N316="zákl. přenesená",J316,0)</f>
        <v>0</v>
      </c>
      <c r="BH316" s="141">
        <f>IF(N316="sníž. přenesená",J316,0)</f>
        <v>0</v>
      </c>
      <c r="BI316" s="141">
        <f>IF(N316="nulová",J316,0)</f>
        <v>0</v>
      </c>
      <c r="BJ316" s="18" t="s">
        <v>84</v>
      </c>
      <c r="BK316" s="141">
        <f>ROUND(I316*H316,2)</f>
        <v>0</v>
      </c>
      <c r="BL316" s="18" t="s">
        <v>124</v>
      </c>
      <c r="BM316" s="140" t="s">
        <v>1104</v>
      </c>
    </row>
    <row r="317" spans="2:47" s="1" customFormat="1" ht="12">
      <c r="B317" s="33"/>
      <c r="D317" s="142" t="s">
        <v>199</v>
      </c>
      <c r="F317" s="143" t="s">
        <v>468</v>
      </c>
      <c r="I317" s="144"/>
      <c r="L317" s="33"/>
      <c r="M317" s="145"/>
      <c r="T317" s="54"/>
      <c r="AT317" s="18" t="s">
        <v>199</v>
      </c>
      <c r="AU317" s="18" t="s">
        <v>86</v>
      </c>
    </row>
    <row r="318" spans="2:47" s="1" customFormat="1" ht="12">
      <c r="B318" s="33"/>
      <c r="D318" s="146" t="s">
        <v>201</v>
      </c>
      <c r="F318" s="147" t="s">
        <v>469</v>
      </c>
      <c r="I318" s="144"/>
      <c r="L318" s="33"/>
      <c r="M318" s="145"/>
      <c r="T318" s="54"/>
      <c r="AT318" s="18" t="s">
        <v>201</v>
      </c>
      <c r="AU318" s="18" t="s">
        <v>86</v>
      </c>
    </row>
    <row r="319" spans="2:47" s="1" customFormat="1" ht="19.5">
      <c r="B319" s="33"/>
      <c r="D319" s="142" t="s">
        <v>295</v>
      </c>
      <c r="F319" s="178" t="s">
        <v>1105</v>
      </c>
      <c r="I319" s="144"/>
      <c r="L319" s="33"/>
      <c r="M319" s="145"/>
      <c r="T319" s="54"/>
      <c r="AT319" s="18" t="s">
        <v>295</v>
      </c>
      <c r="AU319" s="18" t="s">
        <v>86</v>
      </c>
    </row>
    <row r="320" spans="2:51" s="14" customFormat="1" ht="12">
      <c r="B320" s="162"/>
      <c r="D320" s="142" t="s">
        <v>203</v>
      </c>
      <c r="E320" s="163" t="s">
        <v>19</v>
      </c>
      <c r="F320" s="164" t="s">
        <v>1079</v>
      </c>
      <c r="H320" s="163" t="s">
        <v>19</v>
      </c>
      <c r="I320" s="165"/>
      <c r="L320" s="162"/>
      <c r="M320" s="166"/>
      <c r="T320" s="167"/>
      <c r="AT320" s="163" t="s">
        <v>203</v>
      </c>
      <c r="AU320" s="163" t="s">
        <v>86</v>
      </c>
      <c r="AV320" s="14" t="s">
        <v>84</v>
      </c>
      <c r="AW320" s="14" t="s">
        <v>37</v>
      </c>
      <c r="AX320" s="14" t="s">
        <v>76</v>
      </c>
      <c r="AY320" s="163" t="s">
        <v>192</v>
      </c>
    </row>
    <row r="321" spans="2:51" s="12" customFormat="1" ht="12">
      <c r="B321" s="148"/>
      <c r="D321" s="142" t="s">
        <v>203</v>
      </c>
      <c r="E321" s="149" t="s">
        <v>19</v>
      </c>
      <c r="F321" s="150" t="s">
        <v>1106</v>
      </c>
      <c r="H321" s="151">
        <v>0.385</v>
      </c>
      <c r="I321" s="152"/>
      <c r="L321" s="148"/>
      <c r="M321" s="153"/>
      <c r="T321" s="154"/>
      <c r="AT321" s="149" t="s">
        <v>203</v>
      </c>
      <c r="AU321" s="149" t="s">
        <v>86</v>
      </c>
      <c r="AV321" s="12" t="s">
        <v>86</v>
      </c>
      <c r="AW321" s="12" t="s">
        <v>37</v>
      </c>
      <c r="AX321" s="12" t="s">
        <v>76</v>
      </c>
      <c r="AY321" s="149" t="s">
        <v>192</v>
      </c>
    </row>
    <row r="322" spans="2:51" s="14" customFormat="1" ht="12">
      <c r="B322" s="162"/>
      <c r="D322" s="142" t="s">
        <v>203</v>
      </c>
      <c r="E322" s="163" t="s">
        <v>19</v>
      </c>
      <c r="F322" s="164" t="s">
        <v>1107</v>
      </c>
      <c r="H322" s="163" t="s">
        <v>19</v>
      </c>
      <c r="I322" s="165"/>
      <c r="L322" s="162"/>
      <c r="M322" s="166"/>
      <c r="T322" s="167"/>
      <c r="AT322" s="163" t="s">
        <v>203</v>
      </c>
      <c r="AU322" s="163" t="s">
        <v>86</v>
      </c>
      <c r="AV322" s="14" t="s">
        <v>84</v>
      </c>
      <c r="AW322" s="14" t="s">
        <v>37</v>
      </c>
      <c r="AX322" s="14" t="s">
        <v>76</v>
      </c>
      <c r="AY322" s="163" t="s">
        <v>192</v>
      </c>
    </row>
    <row r="323" spans="2:51" s="12" customFormat="1" ht="12">
      <c r="B323" s="148"/>
      <c r="D323" s="142" t="s">
        <v>203</v>
      </c>
      <c r="E323" s="149" t="s">
        <v>19</v>
      </c>
      <c r="F323" s="150" t="s">
        <v>472</v>
      </c>
      <c r="H323" s="151">
        <v>0.486</v>
      </c>
      <c r="I323" s="152"/>
      <c r="L323" s="148"/>
      <c r="M323" s="153"/>
      <c r="T323" s="154"/>
      <c r="AT323" s="149" t="s">
        <v>203</v>
      </c>
      <c r="AU323" s="149" t="s">
        <v>86</v>
      </c>
      <c r="AV323" s="12" t="s">
        <v>86</v>
      </c>
      <c r="AW323" s="12" t="s">
        <v>37</v>
      </c>
      <c r="AX323" s="12" t="s">
        <v>76</v>
      </c>
      <c r="AY323" s="149" t="s">
        <v>192</v>
      </c>
    </row>
    <row r="324" spans="2:51" s="12" customFormat="1" ht="12">
      <c r="B324" s="148"/>
      <c r="D324" s="142" t="s">
        <v>203</v>
      </c>
      <c r="E324" s="149" t="s">
        <v>19</v>
      </c>
      <c r="F324" s="150" t="s">
        <v>473</v>
      </c>
      <c r="H324" s="151">
        <v>0.079</v>
      </c>
      <c r="I324" s="152"/>
      <c r="L324" s="148"/>
      <c r="M324" s="153"/>
      <c r="T324" s="154"/>
      <c r="AT324" s="149" t="s">
        <v>203</v>
      </c>
      <c r="AU324" s="149" t="s">
        <v>86</v>
      </c>
      <c r="AV324" s="12" t="s">
        <v>86</v>
      </c>
      <c r="AW324" s="12" t="s">
        <v>37</v>
      </c>
      <c r="AX324" s="12" t="s">
        <v>76</v>
      </c>
      <c r="AY324" s="149" t="s">
        <v>192</v>
      </c>
    </row>
    <row r="325" spans="2:51" s="13" customFormat="1" ht="12">
      <c r="B325" s="155"/>
      <c r="D325" s="142" t="s">
        <v>203</v>
      </c>
      <c r="E325" s="156" t="s">
        <v>19</v>
      </c>
      <c r="F325" s="157" t="s">
        <v>206</v>
      </c>
      <c r="H325" s="158">
        <v>0.95</v>
      </c>
      <c r="I325" s="159"/>
      <c r="L325" s="155"/>
      <c r="M325" s="160"/>
      <c r="T325" s="161"/>
      <c r="AT325" s="156" t="s">
        <v>203</v>
      </c>
      <c r="AU325" s="156" t="s">
        <v>86</v>
      </c>
      <c r="AV325" s="13" t="s">
        <v>124</v>
      </c>
      <c r="AW325" s="13" t="s">
        <v>37</v>
      </c>
      <c r="AX325" s="13" t="s">
        <v>84</v>
      </c>
      <c r="AY325" s="156" t="s">
        <v>192</v>
      </c>
    </row>
    <row r="326" spans="2:65" s="1" customFormat="1" ht="16.5" customHeight="1">
      <c r="B326" s="33"/>
      <c r="C326" s="129" t="s">
        <v>482</v>
      </c>
      <c r="D326" s="129" t="s">
        <v>194</v>
      </c>
      <c r="E326" s="130" t="s">
        <v>475</v>
      </c>
      <c r="F326" s="131" t="s">
        <v>476</v>
      </c>
      <c r="G326" s="132" t="s">
        <v>146</v>
      </c>
      <c r="H326" s="133">
        <v>3</v>
      </c>
      <c r="I326" s="134"/>
      <c r="J326" s="135">
        <f>ROUND(I326*H326,2)</f>
        <v>0</v>
      </c>
      <c r="K326" s="131" t="s">
        <v>197</v>
      </c>
      <c r="L326" s="33"/>
      <c r="M326" s="136" t="s">
        <v>19</v>
      </c>
      <c r="N326" s="137" t="s">
        <v>47</v>
      </c>
      <c r="P326" s="138">
        <f>O326*H326</f>
        <v>0</v>
      </c>
      <c r="Q326" s="138">
        <v>0.08742</v>
      </c>
      <c r="R326" s="138">
        <f>Q326*H326</f>
        <v>0.26226</v>
      </c>
      <c r="S326" s="138">
        <v>0</v>
      </c>
      <c r="T326" s="139">
        <f>S326*H326</f>
        <v>0</v>
      </c>
      <c r="AR326" s="140" t="s">
        <v>124</v>
      </c>
      <c r="AT326" s="140" t="s">
        <v>194</v>
      </c>
      <c r="AU326" s="140" t="s">
        <v>86</v>
      </c>
      <c r="AY326" s="18" t="s">
        <v>192</v>
      </c>
      <c r="BE326" s="141">
        <f>IF(N326="základní",J326,0)</f>
        <v>0</v>
      </c>
      <c r="BF326" s="141">
        <f>IF(N326="snížená",J326,0)</f>
        <v>0</v>
      </c>
      <c r="BG326" s="141">
        <f>IF(N326="zákl. přenesená",J326,0)</f>
        <v>0</v>
      </c>
      <c r="BH326" s="141">
        <f>IF(N326="sníž. přenesená",J326,0)</f>
        <v>0</v>
      </c>
      <c r="BI326" s="141">
        <f>IF(N326="nulová",J326,0)</f>
        <v>0</v>
      </c>
      <c r="BJ326" s="18" t="s">
        <v>84</v>
      </c>
      <c r="BK326" s="141">
        <f>ROUND(I326*H326,2)</f>
        <v>0</v>
      </c>
      <c r="BL326" s="18" t="s">
        <v>124</v>
      </c>
      <c r="BM326" s="140" t="s">
        <v>1108</v>
      </c>
    </row>
    <row r="327" spans="2:47" s="1" customFormat="1" ht="12">
      <c r="B327" s="33"/>
      <c r="D327" s="142" t="s">
        <v>199</v>
      </c>
      <c r="F327" s="143" t="s">
        <v>478</v>
      </c>
      <c r="I327" s="144"/>
      <c r="L327" s="33"/>
      <c r="M327" s="145"/>
      <c r="T327" s="54"/>
      <c r="AT327" s="18" t="s">
        <v>199</v>
      </c>
      <c r="AU327" s="18" t="s">
        <v>86</v>
      </c>
    </row>
    <row r="328" spans="2:47" s="1" customFormat="1" ht="12">
      <c r="B328" s="33"/>
      <c r="D328" s="146" t="s">
        <v>201</v>
      </c>
      <c r="F328" s="147" t="s">
        <v>479</v>
      </c>
      <c r="I328" s="144"/>
      <c r="L328" s="33"/>
      <c r="M328" s="145"/>
      <c r="T328" s="54"/>
      <c r="AT328" s="18" t="s">
        <v>201</v>
      </c>
      <c r="AU328" s="18" t="s">
        <v>86</v>
      </c>
    </row>
    <row r="329" spans="2:51" s="14" customFormat="1" ht="12">
      <c r="B329" s="162"/>
      <c r="D329" s="142" t="s">
        <v>203</v>
      </c>
      <c r="E329" s="163" t="s">
        <v>19</v>
      </c>
      <c r="F329" s="164" t="s">
        <v>1109</v>
      </c>
      <c r="H329" s="163" t="s">
        <v>19</v>
      </c>
      <c r="I329" s="165"/>
      <c r="L329" s="162"/>
      <c r="M329" s="166"/>
      <c r="T329" s="167"/>
      <c r="AT329" s="163" t="s">
        <v>203</v>
      </c>
      <c r="AU329" s="163" t="s">
        <v>86</v>
      </c>
      <c r="AV329" s="14" t="s">
        <v>84</v>
      </c>
      <c r="AW329" s="14" t="s">
        <v>37</v>
      </c>
      <c r="AX329" s="14" t="s">
        <v>76</v>
      </c>
      <c r="AY329" s="163" t="s">
        <v>192</v>
      </c>
    </row>
    <row r="330" spans="2:51" s="12" customFormat="1" ht="12">
      <c r="B330" s="148"/>
      <c r="D330" s="142" t="s">
        <v>203</v>
      </c>
      <c r="E330" s="149" t="s">
        <v>19</v>
      </c>
      <c r="F330" s="150" t="s">
        <v>791</v>
      </c>
      <c r="H330" s="151">
        <v>1</v>
      </c>
      <c r="I330" s="152"/>
      <c r="L330" s="148"/>
      <c r="M330" s="153"/>
      <c r="T330" s="154"/>
      <c r="AT330" s="149" t="s">
        <v>203</v>
      </c>
      <c r="AU330" s="149" t="s">
        <v>86</v>
      </c>
      <c r="AV330" s="12" t="s">
        <v>86</v>
      </c>
      <c r="AW330" s="12" t="s">
        <v>37</v>
      </c>
      <c r="AX330" s="12" t="s">
        <v>76</v>
      </c>
      <c r="AY330" s="149" t="s">
        <v>192</v>
      </c>
    </row>
    <row r="331" spans="2:51" s="12" customFormat="1" ht="12">
      <c r="B331" s="148"/>
      <c r="D331" s="142" t="s">
        <v>203</v>
      </c>
      <c r="E331" s="149" t="s">
        <v>19</v>
      </c>
      <c r="F331" s="150" t="s">
        <v>1110</v>
      </c>
      <c r="H331" s="151">
        <v>2</v>
      </c>
      <c r="I331" s="152"/>
      <c r="L331" s="148"/>
      <c r="M331" s="153"/>
      <c r="T331" s="154"/>
      <c r="AT331" s="149" t="s">
        <v>203</v>
      </c>
      <c r="AU331" s="149" t="s">
        <v>86</v>
      </c>
      <c r="AV331" s="12" t="s">
        <v>86</v>
      </c>
      <c r="AW331" s="12" t="s">
        <v>37</v>
      </c>
      <c r="AX331" s="12" t="s">
        <v>76</v>
      </c>
      <c r="AY331" s="149" t="s">
        <v>192</v>
      </c>
    </row>
    <row r="332" spans="2:51" s="13" customFormat="1" ht="12">
      <c r="B332" s="155"/>
      <c r="D332" s="142" t="s">
        <v>203</v>
      </c>
      <c r="E332" s="156" t="s">
        <v>19</v>
      </c>
      <c r="F332" s="157" t="s">
        <v>206</v>
      </c>
      <c r="H332" s="158">
        <v>3</v>
      </c>
      <c r="I332" s="159"/>
      <c r="L332" s="155"/>
      <c r="M332" s="160"/>
      <c r="T332" s="161"/>
      <c r="AT332" s="156" t="s">
        <v>203</v>
      </c>
      <c r="AU332" s="156" t="s">
        <v>86</v>
      </c>
      <c r="AV332" s="13" t="s">
        <v>124</v>
      </c>
      <c r="AW332" s="13" t="s">
        <v>37</v>
      </c>
      <c r="AX332" s="13" t="s">
        <v>84</v>
      </c>
      <c r="AY332" s="156" t="s">
        <v>192</v>
      </c>
    </row>
    <row r="333" spans="2:65" s="1" customFormat="1" ht="16.5" customHeight="1">
      <c r="B333" s="33"/>
      <c r="C333" s="168" t="s">
        <v>486</v>
      </c>
      <c r="D333" s="168" t="s">
        <v>291</v>
      </c>
      <c r="E333" s="169" t="s">
        <v>795</v>
      </c>
      <c r="F333" s="170" t="s">
        <v>796</v>
      </c>
      <c r="G333" s="171" t="s">
        <v>146</v>
      </c>
      <c r="H333" s="172">
        <v>1</v>
      </c>
      <c r="I333" s="173"/>
      <c r="J333" s="174">
        <f>ROUND(I333*H333,2)</f>
        <v>0</v>
      </c>
      <c r="K333" s="170" t="s">
        <v>197</v>
      </c>
      <c r="L333" s="175"/>
      <c r="M333" s="176" t="s">
        <v>19</v>
      </c>
      <c r="N333" s="177" t="s">
        <v>47</v>
      </c>
      <c r="P333" s="138">
        <f>O333*H333</f>
        <v>0</v>
      </c>
      <c r="Q333" s="138">
        <v>0.051</v>
      </c>
      <c r="R333" s="138">
        <f>Q333*H333</f>
        <v>0.051</v>
      </c>
      <c r="S333" s="138">
        <v>0</v>
      </c>
      <c r="T333" s="139">
        <f>S333*H333</f>
        <v>0</v>
      </c>
      <c r="AR333" s="140" t="s">
        <v>248</v>
      </c>
      <c r="AT333" s="140" t="s">
        <v>291</v>
      </c>
      <c r="AU333" s="140" t="s">
        <v>86</v>
      </c>
      <c r="AY333" s="18" t="s">
        <v>192</v>
      </c>
      <c r="BE333" s="141">
        <f>IF(N333="základní",J333,0)</f>
        <v>0</v>
      </c>
      <c r="BF333" s="141">
        <f>IF(N333="snížená",J333,0)</f>
        <v>0</v>
      </c>
      <c r="BG333" s="141">
        <f>IF(N333="zákl. přenesená",J333,0)</f>
        <v>0</v>
      </c>
      <c r="BH333" s="141">
        <f>IF(N333="sníž. přenesená",J333,0)</f>
        <v>0</v>
      </c>
      <c r="BI333" s="141">
        <f>IF(N333="nulová",J333,0)</f>
        <v>0</v>
      </c>
      <c r="BJ333" s="18" t="s">
        <v>84</v>
      </c>
      <c r="BK333" s="141">
        <f>ROUND(I333*H333,2)</f>
        <v>0</v>
      </c>
      <c r="BL333" s="18" t="s">
        <v>124</v>
      </c>
      <c r="BM333" s="140" t="s">
        <v>1111</v>
      </c>
    </row>
    <row r="334" spans="2:47" s="1" customFormat="1" ht="12">
      <c r="B334" s="33"/>
      <c r="D334" s="142" t="s">
        <v>199</v>
      </c>
      <c r="F334" s="143" t="s">
        <v>796</v>
      </c>
      <c r="I334" s="144"/>
      <c r="L334" s="33"/>
      <c r="M334" s="145"/>
      <c r="T334" s="54"/>
      <c r="AT334" s="18" t="s">
        <v>199</v>
      </c>
      <c r="AU334" s="18" t="s">
        <v>86</v>
      </c>
    </row>
    <row r="335" spans="2:65" s="1" customFormat="1" ht="16.5" customHeight="1">
      <c r="B335" s="33"/>
      <c r="C335" s="168" t="s">
        <v>496</v>
      </c>
      <c r="D335" s="168" t="s">
        <v>291</v>
      </c>
      <c r="E335" s="169" t="s">
        <v>483</v>
      </c>
      <c r="F335" s="170" t="s">
        <v>484</v>
      </c>
      <c r="G335" s="171" t="s">
        <v>146</v>
      </c>
      <c r="H335" s="172">
        <v>2</v>
      </c>
      <c r="I335" s="173"/>
      <c r="J335" s="174">
        <f>ROUND(I335*H335,2)</f>
        <v>0</v>
      </c>
      <c r="K335" s="170" t="s">
        <v>197</v>
      </c>
      <c r="L335" s="175"/>
      <c r="M335" s="176" t="s">
        <v>19</v>
      </c>
      <c r="N335" s="177" t="s">
        <v>47</v>
      </c>
      <c r="P335" s="138">
        <f>O335*H335</f>
        <v>0</v>
      </c>
      <c r="Q335" s="138">
        <v>0.068</v>
      </c>
      <c r="R335" s="138">
        <f>Q335*H335</f>
        <v>0.136</v>
      </c>
      <c r="S335" s="138">
        <v>0</v>
      </c>
      <c r="T335" s="139">
        <f>S335*H335</f>
        <v>0</v>
      </c>
      <c r="AR335" s="140" t="s">
        <v>248</v>
      </c>
      <c r="AT335" s="140" t="s">
        <v>291</v>
      </c>
      <c r="AU335" s="140" t="s">
        <v>86</v>
      </c>
      <c r="AY335" s="18" t="s">
        <v>192</v>
      </c>
      <c r="BE335" s="141">
        <f>IF(N335="základní",J335,0)</f>
        <v>0</v>
      </c>
      <c r="BF335" s="141">
        <f>IF(N335="snížená",J335,0)</f>
        <v>0</v>
      </c>
      <c r="BG335" s="141">
        <f>IF(N335="zákl. přenesená",J335,0)</f>
        <v>0</v>
      </c>
      <c r="BH335" s="141">
        <f>IF(N335="sníž. přenesená",J335,0)</f>
        <v>0</v>
      </c>
      <c r="BI335" s="141">
        <f>IF(N335="nulová",J335,0)</f>
        <v>0</v>
      </c>
      <c r="BJ335" s="18" t="s">
        <v>84</v>
      </c>
      <c r="BK335" s="141">
        <f>ROUND(I335*H335,2)</f>
        <v>0</v>
      </c>
      <c r="BL335" s="18" t="s">
        <v>124</v>
      </c>
      <c r="BM335" s="140" t="s">
        <v>1112</v>
      </c>
    </row>
    <row r="336" spans="2:47" s="1" customFormat="1" ht="12">
      <c r="B336" s="33"/>
      <c r="D336" s="142" t="s">
        <v>199</v>
      </c>
      <c r="F336" s="143" t="s">
        <v>484</v>
      </c>
      <c r="I336" s="144"/>
      <c r="L336" s="33"/>
      <c r="M336" s="145"/>
      <c r="T336" s="54"/>
      <c r="AT336" s="18" t="s">
        <v>199</v>
      </c>
      <c r="AU336" s="18" t="s">
        <v>86</v>
      </c>
    </row>
    <row r="337" spans="2:65" s="1" customFormat="1" ht="21.75" customHeight="1">
      <c r="B337" s="33"/>
      <c r="C337" s="129" t="s">
        <v>505</v>
      </c>
      <c r="D337" s="129" t="s">
        <v>194</v>
      </c>
      <c r="E337" s="130" t="s">
        <v>487</v>
      </c>
      <c r="F337" s="131" t="s">
        <v>488</v>
      </c>
      <c r="G337" s="132" t="s">
        <v>128</v>
      </c>
      <c r="H337" s="133">
        <v>0.471</v>
      </c>
      <c r="I337" s="134"/>
      <c r="J337" s="135">
        <f>ROUND(I337*H337,2)</f>
        <v>0</v>
      </c>
      <c r="K337" s="131" t="s">
        <v>197</v>
      </c>
      <c r="L337" s="33"/>
      <c r="M337" s="136" t="s">
        <v>19</v>
      </c>
      <c r="N337" s="137" t="s">
        <v>47</v>
      </c>
      <c r="P337" s="138">
        <f>O337*H337</f>
        <v>0</v>
      </c>
      <c r="Q337" s="138">
        <v>0</v>
      </c>
      <c r="R337" s="138">
        <f>Q337*H337</f>
        <v>0</v>
      </c>
      <c r="S337" s="138">
        <v>0</v>
      </c>
      <c r="T337" s="139">
        <f>S337*H337</f>
        <v>0</v>
      </c>
      <c r="AR337" s="140" t="s">
        <v>124</v>
      </c>
      <c r="AT337" s="140" t="s">
        <v>194</v>
      </c>
      <c r="AU337" s="140" t="s">
        <v>86</v>
      </c>
      <c r="AY337" s="18" t="s">
        <v>192</v>
      </c>
      <c r="BE337" s="141">
        <f>IF(N337="základní",J337,0)</f>
        <v>0</v>
      </c>
      <c r="BF337" s="141">
        <f>IF(N337="snížená",J337,0)</f>
        <v>0</v>
      </c>
      <c r="BG337" s="141">
        <f>IF(N337="zákl. přenesená",J337,0)</f>
        <v>0</v>
      </c>
      <c r="BH337" s="141">
        <f>IF(N337="sníž. přenesená",J337,0)</f>
        <v>0</v>
      </c>
      <c r="BI337" s="141">
        <f>IF(N337="nulová",J337,0)</f>
        <v>0</v>
      </c>
      <c r="BJ337" s="18" t="s">
        <v>84</v>
      </c>
      <c r="BK337" s="141">
        <f>ROUND(I337*H337,2)</f>
        <v>0</v>
      </c>
      <c r="BL337" s="18" t="s">
        <v>124</v>
      </c>
      <c r="BM337" s="140" t="s">
        <v>1113</v>
      </c>
    </row>
    <row r="338" spans="2:47" s="1" customFormat="1" ht="19.5">
      <c r="B338" s="33"/>
      <c r="D338" s="142" t="s">
        <v>199</v>
      </c>
      <c r="F338" s="143" t="s">
        <v>490</v>
      </c>
      <c r="I338" s="144"/>
      <c r="L338" s="33"/>
      <c r="M338" s="145"/>
      <c r="T338" s="54"/>
      <c r="AT338" s="18" t="s">
        <v>199</v>
      </c>
      <c r="AU338" s="18" t="s">
        <v>86</v>
      </c>
    </row>
    <row r="339" spans="2:47" s="1" customFormat="1" ht="12">
      <c r="B339" s="33"/>
      <c r="D339" s="146" t="s">
        <v>201</v>
      </c>
      <c r="F339" s="147" t="s">
        <v>491</v>
      </c>
      <c r="I339" s="144"/>
      <c r="L339" s="33"/>
      <c r="M339" s="145"/>
      <c r="T339" s="54"/>
      <c r="AT339" s="18" t="s">
        <v>201</v>
      </c>
      <c r="AU339" s="18" t="s">
        <v>86</v>
      </c>
    </row>
    <row r="340" spans="2:51" s="14" customFormat="1" ht="12">
      <c r="B340" s="162"/>
      <c r="D340" s="142" t="s">
        <v>203</v>
      </c>
      <c r="E340" s="163" t="s">
        <v>19</v>
      </c>
      <c r="F340" s="164" t="s">
        <v>1114</v>
      </c>
      <c r="H340" s="163" t="s">
        <v>19</v>
      </c>
      <c r="I340" s="165"/>
      <c r="L340" s="162"/>
      <c r="M340" s="166"/>
      <c r="T340" s="167"/>
      <c r="AT340" s="163" t="s">
        <v>203</v>
      </c>
      <c r="AU340" s="163" t="s">
        <v>86</v>
      </c>
      <c r="AV340" s="14" t="s">
        <v>84</v>
      </c>
      <c r="AW340" s="14" t="s">
        <v>37</v>
      </c>
      <c r="AX340" s="14" t="s">
        <v>76</v>
      </c>
      <c r="AY340" s="163" t="s">
        <v>192</v>
      </c>
    </row>
    <row r="341" spans="2:51" s="12" customFormat="1" ht="12">
      <c r="B341" s="148"/>
      <c r="D341" s="142" t="s">
        <v>203</v>
      </c>
      <c r="E341" s="149" t="s">
        <v>19</v>
      </c>
      <c r="F341" s="150" t="s">
        <v>1115</v>
      </c>
      <c r="H341" s="151">
        <v>0.471</v>
      </c>
      <c r="I341" s="152"/>
      <c r="L341" s="148"/>
      <c r="M341" s="153"/>
      <c r="T341" s="154"/>
      <c r="AT341" s="149" t="s">
        <v>203</v>
      </c>
      <c r="AU341" s="149" t="s">
        <v>86</v>
      </c>
      <c r="AV341" s="12" t="s">
        <v>86</v>
      </c>
      <c r="AW341" s="12" t="s">
        <v>37</v>
      </c>
      <c r="AX341" s="12" t="s">
        <v>84</v>
      </c>
      <c r="AY341" s="149" t="s">
        <v>192</v>
      </c>
    </row>
    <row r="342" spans="2:63" s="11" customFormat="1" ht="22.9" customHeight="1">
      <c r="B342" s="117"/>
      <c r="D342" s="118" t="s">
        <v>75</v>
      </c>
      <c r="E342" s="127" t="s">
        <v>248</v>
      </c>
      <c r="F342" s="127" t="s">
        <v>535</v>
      </c>
      <c r="I342" s="120"/>
      <c r="J342" s="128">
        <f>BK342</f>
        <v>0</v>
      </c>
      <c r="L342" s="117"/>
      <c r="M342" s="122"/>
      <c r="P342" s="123">
        <f>SUM(P343:P501)</f>
        <v>0</v>
      </c>
      <c r="R342" s="123">
        <f>SUM(R343:R501)</f>
        <v>12.252353249999997</v>
      </c>
      <c r="T342" s="124">
        <f>SUM(T343:T501)</f>
        <v>0</v>
      </c>
      <c r="AR342" s="118" t="s">
        <v>84</v>
      </c>
      <c r="AT342" s="125" t="s">
        <v>75</v>
      </c>
      <c r="AU342" s="125" t="s">
        <v>84</v>
      </c>
      <c r="AY342" s="118" t="s">
        <v>192</v>
      </c>
      <c r="BK342" s="126">
        <f>SUM(BK343:BK501)</f>
        <v>0</v>
      </c>
    </row>
    <row r="343" spans="2:65" s="1" customFormat="1" ht="16.5" customHeight="1">
      <c r="B343" s="33"/>
      <c r="C343" s="129" t="s">
        <v>514</v>
      </c>
      <c r="D343" s="129" t="s">
        <v>194</v>
      </c>
      <c r="E343" s="130" t="s">
        <v>1116</v>
      </c>
      <c r="F343" s="131" t="s">
        <v>1117</v>
      </c>
      <c r="G343" s="132" t="s">
        <v>149</v>
      </c>
      <c r="H343" s="133">
        <v>2.3</v>
      </c>
      <c r="I343" s="134"/>
      <c r="J343" s="135">
        <f>ROUND(I343*H343,2)</f>
        <v>0</v>
      </c>
      <c r="K343" s="131" t="s">
        <v>19</v>
      </c>
      <c r="L343" s="33"/>
      <c r="M343" s="136" t="s">
        <v>19</v>
      </c>
      <c r="N343" s="137" t="s">
        <v>47</v>
      </c>
      <c r="P343" s="138">
        <f>O343*H343</f>
        <v>0</v>
      </c>
      <c r="Q343" s="138">
        <v>1E-05</v>
      </c>
      <c r="R343" s="138">
        <f>Q343*H343</f>
        <v>2.3E-05</v>
      </c>
      <c r="S343" s="138">
        <v>0</v>
      </c>
      <c r="T343" s="139">
        <f>S343*H343</f>
        <v>0</v>
      </c>
      <c r="AR343" s="140" t="s">
        <v>124</v>
      </c>
      <c r="AT343" s="140" t="s">
        <v>194</v>
      </c>
      <c r="AU343" s="140" t="s">
        <v>86</v>
      </c>
      <c r="AY343" s="18" t="s">
        <v>192</v>
      </c>
      <c r="BE343" s="141">
        <f>IF(N343="základní",J343,0)</f>
        <v>0</v>
      </c>
      <c r="BF343" s="141">
        <f>IF(N343="snížená",J343,0)</f>
        <v>0</v>
      </c>
      <c r="BG343" s="141">
        <f>IF(N343="zákl. přenesená",J343,0)</f>
        <v>0</v>
      </c>
      <c r="BH343" s="141">
        <f>IF(N343="sníž. přenesená",J343,0)</f>
        <v>0</v>
      </c>
      <c r="BI343" s="141">
        <f>IF(N343="nulová",J343,0)</f>
        <v>0</v>
      </c>
      <c r="BJ343" s="18" t="s">
        <v>84</v>
      </c>
      <c r="BK343" s="141">
        <f>ROUND(I343*H343,2)</f>
        <v>0</v>
      </c>
      <c r="BL343" s="18" t="s">
        <v>124</v>
      </c>
      <c r="BM343" s="140" t="s">
        <v>1118</v>
      </c>
    </row>
    <row r="344" spans="2:47" s="1" customFormat="1" ht="12">
      <c r="B344" s="33"/>
      <c r="D344" s="142" t="s">
        <v>199</v>
      </c>
      <c r="F344" s="143" t="s">
        <v>1117</v>
      </c>
      <c r="I344" s="144"/>
      <c r="L344" s="33"/>
      <c r="M344" s="145"/>
      <c r="T344" s="54"/>
      <c r="AT344" s="18" t="s">
        <v>199</v>
      </c>
      <c r="AU344" s="18" t="s">
        <v>86</v>
      </c>
    </row>
    <row r="345" spans="2:51" s="14" customFormat="1" ht="12">
      <c r="B345" s="162"/>
      <c r="D345" s="142" t="s">
        <v>203</v>
      </c>
      <c r="E345" s="163" t="s">
        <v>19</v>
      </c>
      <c r="F345" s="164" t="s">
        <v>1119</v>
      </c>
      <c r="H345" s="163" t="s">
        <v>19</v>
      </c>
      <c r="I345" s="165"/>
      <c r="L345" s="162"/>
      <c r="M345" s="166"/>
      <c r="T345" s="167"/>
      <c r="AT345" s="163" t="s">
        <v>203</v>
      </c>
      <c r="AU345" s="163" t="s">
        <v>86</v>
      </c>
      <c r="AV345" s="14" t="s">
        <v>84</v>
      </c>
      <c r="AW345" s="14" t="s">
        <v>37</v>
      </c>
      <c r="AX345" s="14" t="s">
        <v>76</v>
      </c>
      <c r="AY345" s="163" t="s">
        <v>192</v>
      </c>
    </row>
    <row r="346" spans="2:51" s="12" customFormat="1" ht="12">
      <c r="B346" s="148"/>
      <c r="D346" s="142" t="s">
        <v>203</v>
      </c>
      <c r="E346" s="149" t="s">
        <v>19</v>
      </c>
      <c r="F346" s="150" t="s">
        <v>1120</v>
      </c>
      <c r="H346" s="151">
        <v>2.3</v>
      </c>
      <c r="I346" s="152"/>
      <c r="L346" s="148"/>
      <c r="M346" s="153"/>
      <c r="T346" s="154"/>
      <c r="AT346" s="149" t="s">
        <v>203</v>
      </c>
      <c r="AU346" s="149" t="s">
        <v>86</v>
      </c>
      <c r="AV346" s="12" t="s">
        <v>86</v>
      </c>
      <c r="AW346" s="12" t="s">
        <v>37</v>
      </c>
      <c r="AX346" s="12" t="s">
        <v>84</v>
      </c>
      <c r="AY346" s="149" t="s">
        <v>192</v>
      </c>
    </row>
    <row r="347" spans="2:65" s="1" customFormat="1" ht="16.5" customHeight="1">
      <c r="B347" s="33"/>
      <c r="C347" s="168" t="s">
        <v>521</v>
      </c>
      <c r="D347" s="168" t="s">
        <v>291</v>
      </c>
      <c r="E347" s="169" t="s">
        <v>1121</v>
      </c>
      <c r="F347" s="170" t="s">
        <v>1122</v>
      </c>
      <c r="G347" s="171" t="s">
        <v>149</v>
      </c>
      <c r="H347" s="172">
        <v>2.415</v>
      </c>
      <c r="I347" s="173"/>
      <c r="J347" s="174">
        <f>ROUND(I347*H347,2)</f>
        <v>0</v>
      </c>
      <c r="K347" s="170" t="s">
        <v>19</v>
      </c>
      <c r="L347" s="175"/>
      <c r="M347" s="176" t="s">
        <v>19</v>
      </c>
      <c r="N347" s="177" t="s">
        <v>47</v>
      </c>
      <c r="P347" s="138">
        <f>O347*H347</f>
        <v>0</v>
      </c>
      <c r="Q347" s="138">
        <v>0.00135</v>
      </c>
      <c r="R347" s="138">
        <f>Q347*H347</f>
        <v>0.00326025</v>
      </c>
      <c r="S347" s="138">
        <v>0</v>
      </c>
      <c r="T347" s="139">
        <f>S347*H347</f>
        <v>0</v>
      </c>
      <c r="AR347" s="140" t="s">
        <v>248</v>
      </c>
      <c r="AT347" s="140" t="s">
        <v>291</v>
      </c>
      <c r="AU347" s="140" t="s">
        <v>86</v>
      </c>
      <c r="AY347" s="18" t="s">
        <v>192</v>
      </c>
      <c r="BE347" s="141">
        <f>IF(N347="základní",J347,0)</f>
        <v>0</v>
      </c>
      <c r="BF347" s="141">
        <f>IF(N347="snížená",J347,0)</f>
        <v>0</v>
      </c>
      <c r="BG347" s="141">
        <f>IF(N347="zákl. přenesená",J347,0)</f>
        <v>0</v>
      </c>
      <c r="BH347" s="141">
        <f>IF(N347="sníž. přenesená",J347,0)</f>
        <v>0</v>
      </c>
      <c r="BI347" s="141">
        <f>IF(N347="nulová",J347,0)</f>
        <v>0</v>
      </c>
      <c r="BJ347" s="18" t="s">
        <v>84</v>
      </c>
      <c r="BK347" s="141">
        <f>ROUND(I347*H347,2)</f>
        <v>0</v>
      </c>
      <c r="BL347" s="18" t="s">
        <v>124</v>
      </c>
      <c r="BM347" s="140" t="s">
        <v>1123</v>
      </c>
    </row>
    <row r="348" spans="2:47" s="1" customFormat="1" ht="12">
      <c r="B348" s="33"/>
      <c r="D348" s="142" t="s">
        <v>199</v>
      </c>
      <c r="F348" s="143" t="s">
        <v>1122</v>
      </c>
      <c r="I348" s="144"/>
      <c r="L348" s="33"/>
      <c r="M348" s="145"/>
      <c r="T348" s="54"/>
      <c r="AT348" s="18" t="s">
        <v>199</v>
      </c>
      <c r="AU348" s="18" t="s">
        <v>86</v>
      </c>
    </row>
    <row r="349" spans="2:51" s="14" customFormat="1" ht="12">
      <c r="B349" s="162"/>
      <c r="D349" s="142" t="s">
        <v>203</v>
      </c>
      <c r="E349" s="163" t="s">
        <v>19</v>
      </c>
      <c r="F349" s="164" t="s">
        <v>1095</v>
      </c>
      <c r="H349" s="163" t="s">
        <v>19</v>
      </c>
      <c r="I349" s="165"/>
      <c r="L349" s="162"/>
      <c r="M349" s="166"/>
      <c r="T349" s="167"/>
      <c r="AT349" s="163" t="s">
        <v>203</v>
      </c>
      <c r="AU349" s="163" t="s">
        <v>86</v>
      </c>
      <c r="AV349" s="14" t="s">
        <v>84</v>
      </c>
      <c r="AW349" s="14" t="s">
        <v>37</v>
      </c>
      <c r="AX349" s="14" t="s">
        <v>76</v>
      </c>
      <c r="AY349" s="163" t="s">
        <v>192</v>
      </c>
    </row>
    <row r="350" spans="2:51" s="12" customFormat="1" ht="12">
      <c r="B350" s="148"/>
      <c r="D350" s="142" t="s">
        <v>203</v>
      </c>
      <c r="E350" s="149" t="s">
        <v>19</v>
      </c>
      <c r="F350" s="150" t="s">
        <v>1124</v>
      </c>
      <c r="H350" s="151">
        <v>2.415</v>
      </c>
      <c r="I350" s="152"/>
      <c r="L350" s="148"/>
      <c r="M350" s="153"/>
      <c r="T350" s="154"/>
      <c r="AT350" s="149" t="s">
        <v>203</v>
      </c>
      <c r="AU350" s="149" t="s">
        <v>86</v>
      </c>
      <c r="AV350" s="12" t="s">
        <v>86</v>
      </c>
      <c r="AW350" s="12" t="s">
        <v>37</v>
      </c>
      <c r="AX350" s="12" t="s">
        <v>84</v>
      </c>
      <c r="AY350" s="149" t="s">
        <v>192</v>
      </c>
    </row>
    <row r="351" spans="2:65" s="1" customFormat="1" ht="16.5" customHeight="1">
      <c r="B351" s="33"/>
      <c r="C351" s="129" t="s">
        <v>528</v>
      </c>
      <c r="D351" s="129" t="s">
        <v>194</v>
      </c>
      <c r="E351" s="130" t="s">
        <v>1125</v>
      </c>
      <c r="F351" s="131" t="s">
        <v>1126</v>
      </c>
      <c r="G351" s="132" t="s">
        <v>149</v>
      </c>
      <c r="H351" s="133">
        <v>2.3</v>
      </c>
      <c r="I351" s="134"/>
      <c r="J351" s="135">
        <f>ROUND(I351*H351,2)</f>
        <v>0</v>
      </c>
      <c r="K351" s="131" t="s">
        <v>197</v>
      </c>
      <c r="L351" s="33"/>
      <c r="M351" s="136" t="s">
        <v>19</v>
      </c>
      <c r="N351" s="137" t="s">
        <v>47</v>
      </c>
      <c r="P351" s="138">
        <f>O351*H351</f>
        <v>0</v>
      </c>
      <c r="Q351" s="138">
        <v>0.0044</v>
      </c>
      <c r="R351" s="138">
        <f>Q351*H351</f>
        <v>0.01012</v>
      </c>
      <c r="S351" s="138">
        <v>0</v>
      </c>
      <c r="T351" s="139">
        <f>S351*H351</f>
        <v>0</v>
      </c>
      <c r="AR351" s="140" t="s">
        <v>124</v>
      </c>
      <c r="AT351" s="140" t="s">
        <v>194</v>
      </c>
      <c r="AU351" s="140" t="s">
        <v>86</v>
      </c>
      <c r="AY351" s="18" t="s">
        <v>192</v>
      </c>
      <c r="BE351" s="141">
        <f>IF(N351="základní",J351,0)</f>
        <v>0</v>
      </c>
      <c r="BF351" s="141">
        <f>IF(N351="snížená",J351,0)</f>
        <v>0</v>
      </c>
      <c r="BG351" s="141">
        <f>IF(N351="zákl. přenesená",J351,0)</f>
        <v>0</v>
      </c>
      <c r="BH351" s="141">
        <f>IF(N351="sníž. přenesená",J351,0)</f>
        <v>0</v>
      </c>
      <c r="BI351" s="141">
        <f>IF(N351="nulová",J351,0)</f>
        <v>0</v>
      </c>
      <c r="BJ351" s="18" t="s">
        <v>84</v>
      </c>
      <c r="BK351" s="141">
        <f>ROUND(I351*H351,2)</f>
        <v>0</v>
      </c>
      <c r="BL351" s="18" t="s">
        <v>124</v>
      </c>
      <c r="BM351" s="140" t="s">
        <v>1127</v>
      </c>
    </row>
    <row r="352" spans="2:47" s="1" customFormat="1" ht="19.5">
      <c r="B352" s="33"/>
      <c r="D352" s="142" t="s">
        <v>199</v>
      </c>
      <c r="F352" s="143" t="s">
        <v>1128</v>
      </c>
      <c r="I352" s="144"/>
      <c r="L352" s="33"/>
      <c r="M352" s="145"/>
      <c r="T352" s="54"/>
      <c r="AT352" s="18" t="s">
        <v>199</v>
      </c>
      <c r="AU352" s="18" t="s">
        <v>86</v>
      </c>
    </row>
    <row r="353" spans="2:47" s="1" customFormat="1" ht="12">
      <c r="B353" s="33"/>
      <c r="D353" s="146" t="s">
        <v>201</v>
      </c>
      <c r="F353" s="147" t="s">
        <v>1129</v>
      </c>
      <c r="I353" s="144"/>
      <c r="L353" s="33"/>
      <c r="M353" s="145"/>
      <c r="T353" s="54"/>
      <c r="AT353" s="18" t="s">
        <v>201</v>
      </c>
      <c r="AU353" s="18" t="s">
        <v>86</v>
      </c>
    </row>
    <row r="354" spans="2:51" s="14" customFormat="1" ht="12">
      <c r="B354" s="162"/>
      <c r="D354" s="142" t="s">
        <v>203</v>
      </c>
      <c r="E354" s="163" t="s">
        <v>19</v>
      </c>
      <c r="F354" s="164" t="s">
        <v>1095</v>
      </c>
      <c r="H354" s="163" t="s">
        <v>19</v>
      </c>
      <c r="I354" s="165"/>
      <c r="L354" s="162"/>
      <c r="M354" s="166"/>
      <c r="T354" s="167"/>
      <c r="AT354" s="163" t="s">
        <v>203</v>
      </c>
      <c r="AU354" s="163" t="s">
        <v>86</v>
      </c>
      <c r="AV354" s="14" t="s">
        <v>84</v>
      </c>
      <c r="AW354" s="14" t="s">
        <v>37</v>
      </c>
      <c r="AX354" s="14" t="s">
        <v>76</v>
      </c>
      <c r="AY354" s="163" t="s">
        <v>192</v>
      </c>
    </row>
    <row r="355" spans="2:51" s="12" customFormat="1" ht="12">
      <c r="B355" s="148"/>
      <c r="D355" s="142" t="s">
        <v>203</v>
      </c>
      <c r="E355" s="149" t="s">
        <v>19</v>
      </c>
      <c r="F355" s="150" t="s">
        <v>1120</v>
      </c>
      <c r="H355" s="151">
        <v>2.3</v>
      </c>
      <c r="I355" s="152"/>
      <c r="L355" s="148"/>
      <c r="M355" s="153"/>
      <c r="T355" s="154"/>
      <c r="AT355" s="149" t="s">
        <v>203</v>
      </c>
      <c r="AU355" s="149" t="s">
        <v>86</v>
      </c>
      <c r="AV355" s="12" t="s">
        <v>86</v>
      </c>
      <c r="AW355" s="12" t="s">
        <v>37</v>
      </c>
      <c r="AX355" s="12" t="s">
        <v>84</v>
      </c>
      <c r="AY355" s="149" t="s">
        <v>192</v>
      </c>
    </row>
    <row r="356" spans="2:65" s="1" customFormat="1" ht="16.5" customHeight="1">
      <c r="B356" s="33"/>
      <c r="C356" s="129" t="s">
        <v>536</v>
      </c>
      <c r="D356" s="129" t="s">
        <v>194</v>
      </c>
      <c r="E356" s="130" t="s">
        <v>537</v>
      </c>
      <c r="F356" s="131" t="s">
        <v>538</v>
      </c>
      <c r="G356" s="132" t="s">
        <v>149</v>
      </c>
      <c r="H356" s="133">
        <v>5.4</v>
      </c>
      <c r="I356" s="134"/>
      <c r="J356" s="135">
        <f>ROUND(I356*H356,2)</f>
        <v>0</v>
      </c>
      <c r="K356" s="131" t="s">
        <v>197</v>
      </c>
      <c r="L356" s="33"/>
      <c r="M356" s="136" t="s">
        <v>19</v>
      </c>
      <c r="N356" s="137" t="s">
        <v>47</v>
      </c>
      <c r="P356" s="138">
        <f>O356*H356</f>
        <v>0</v>
      </c>
      <c r="Q356" s="138">
        <v>0.01323</v>
      </c>
      <c r="R356" s="138">
        <f>Q356*H356</f>
        <v>0.071442</v>
      </c>
      <c r="S356" s="138">
        <v>0</v>
      </c>
      <c r="T356" s="139">
        <f>S356*H356</f>
        <v>0</v>
      </c>
      <c r="AR356" s="140" t="s">
        <v>124</v>
      </c>
      <c r="AT356" s="140" t="s">
        <v>194</v>
      </c>
      <c r="AU356" s="140" t="s">
        <v>86</v>
      </c>
      <c r="AY356" s="18" t="s">
        <v>192</v>
      </c>
      <c r="BE356" s="141">
        <f>IF(N356="základní",J356,0)</f>
        <v>0</v>
      </c>
      <c r="BF356" s="141">
        <f>IF(N356="snížená",J356,0)</f>
        <v>0</v>
      </c>
      <c r="BG356" s="141">
        <f>IF(N356="zákl. přenesená",J356,0)</f>
        <v>0</v>
      </c>
      <c r="BH356" s="141">
        <f>IF(N356="sníž. přenesená",J356,0)</f>
        <v>0</v>
      </c>
      <c r="BI356" s="141">
        <f>IF(N356="nulová",J356,0)</f>
        <v>0</v>
      </c>
      <c r="BJ356" s="18" t="s">
        <v>84</v>
      </c>
      <c r="BK356" s="141">
        <f>ROUND(I356*H356,2)</f>
        <v>0</v>
      </c>
      <c r="BL356" s="18" t="s">
        <v>124</v>
      </c>
      <c r="BM356" s="140" t="s">
        <v>1130</v>
      </c>
    </row>
    <row r="357" spans="2:47" s="1" customFormat="1" ht="19.5">
      <c r="B357" s="33"/>
      <c r="D357" s="142" t="s">
        <v>199</v>
      </c>
      <c r="F357" s="143" t="s">
        <v>540</v>
      </c>
      <c r="I357" s="144"/>
      <c r="L357" s="33"/>
      <c r="M357" s="145"/>
      <c r="T357" s="54"/>
      <c r="AT357" s="18" t="s">
        <v>199</v>
      </c>
      <c r="AU357" s="18" t="s">
        <v>86</v>
      </c>
    </row>
    <row r="358" spans="2:47" s="1" customFormat="1" ht="12">
      <c r="B358" s="33"/>
      <c r="D358" s="146" t="s">
        <v>201</v>
      </c>
      <c r="F358" s="147" t="s">
        <v>541</v>
      </c>
      <c r="I358" s="144"/>
      <c r="L358" s="33"/>
      <c r="M358" s="145"/>
      <c r="T358" s="54"/>
      <c r="AT358" s="18" t="s">
        <v>201</v>
      </c>
      <c r="AU358" s="18" t="s">
        <v>86</v>
      </c>
    </row>
    <row r="359" spans="2:51" s="14" customFormat="1" ht="12">
      <c r="B359" s="162"/>
      <c r="D359" s="142" t="s">
        <v>203</v>
      </c>
      <c r="E359" s="163" t="s">
        <v>19</v>
      </c>
      <c r="F359" s="164" t="s">
        <v>1131</v>
      </c>
      <c r="H359" s="163" t="s">
        <v>19</v>
      </c>
      <c r="I359" s="165"/>
      <c r="L359" s="162"/>
      <c r="M359" s="166"/>
      <c r="T359" s="167"/>
      <c r="AT359" s="163" t="s">
        <v>203</v>
      </c>
      <c r="AU359" s="163" t="s">
        <v>86</v>
      </c>
      <c r="AV359" s="14" t="s">
        <v>84</v>
      </c>
      <c r="AW359" s="14" t="s">
        <v>37</v>
      </c>
      <c r="AX359" s="14" t="s">
        <v>76</v>
      </c>
      <c r="AY359" s="163" t="s">
        <v>192</v>
      </c>
    </row>
    <row r="360" spans="2:51" s="14" customFormat="1" ht="12">
      <c r="B360" s="162"/>
      <c r="D360" s="142" t="s">
        <v>203</v>
      </c>
      <c r="E360" s="163" t="s">
        <v>19</v>
      </c>
      <c r="F360" s="164" t="s">
        <v>1132</v>
      </c>
      <c r="H360" s="163" t="s">
        <v>19</v>
      </c>
      <c r="I360" s="165"/>
      <c r="L360" s="162"/>
      <c r="M360" s="166"/>
      <c r="T360" s="167"/>
      <c r="AT360" s="163" t="s">
        <v>203</v>
      </c>
      <c r="AU360" s="163" t="s">
        <v>86</v>
      </c>
      <c r="AV360" s="14" t="s">
        <v>84</v>
      </c>
      <c r="AW360" s="14" t="s">
        <v>37</v>
      </c>
      <c r="AX360" s="14" t="s">
        <v>76</v>
      </c>
      <c r="AY360" s="163" t="s">
        <v>192</v>
      </c>
    </row>
    <row r="361" spans="2:51" s="12" customFormat="1" ht="12">
      <c r="B361" s="148"/>
      <c r="D361" s="142" t="s">
        <v>203</v>
      </c>
      <c r="E361" s="149" t="s">
        <v>19</v>
      </c>
      <c r="F361" s="150" t="s">
        <v>1133</v>
      </c>
      <c r="H361" s="151">
        <v>4.4</v>
      </c>
      <c r="I361" s="152"/>
      <c r="L361" s="148"/>
      <c r="M361" s="153"/>
      <c r="T361" s="154"/>
      <c r="AT361" s="149" t="s">
        <v>203</v>
      </c>
      <c r="AU361" s="149" t="s">
        <v>86</v>
      </c>
      <c r="AV361" s="12" t="s">
        <v>86</v>
      </c>
      <c r="AW361" s="12" t="s">
        <v>37</v>
      </c>
      <c r="AX361" s="12" t="s">
        <v>76</v>
      </c>
      <c r="AY361" s="149" t="s">
        <v>192</v>
      </c>
    </row>
    <row r="362" spans="2:51" s="12" customFormat="1" ht="12">
      <c r="B362" s="148"/>
      <c r="D362" s="142" t="s">
        <v>203</v>
      </c>
      <c r="E362" s="149" t="s">
        <v>19</v>
      </c>
      <c r="F362" s="150" t="s">
        <v>1134</v>
      </c>
      <c r="H362" s="151">
        <v>1</v>
      </c>
      <c r="I362" s="152"/>
      <c r="L362" s="148"/>
      <c r="M362" s="153"/>
      <c r="T362" s="154"/>
      <c r="AT362" s="149" t="s">
        <v>203</v>
      </c>
      <c r="AU362" s="149" t="s">
        <v>86</v>
      </c>
      <c r="AV362" s="12" t="s">
        <v>86</v>
      </c>
      <c r="AW362" s="12" t="s">
        <v>37</v>
      </c>
      <c r="AX362" s="12" t="s">
        <v>76</v>
      </c>
      <c r="AY362" s="149" t="s">
        <v>192</v>
      </c>
    </row>
    <row r="363" spans="2:51" s="13" customFormat="1" ht="12">
      <c r="B363" s="155"/>
      <c r="D363" s="142" t="s">
        <v>203</v>
      </c>
      <c r="E363" s="156" t="s">
        <v>147</v>
      </c>
      <c r="F363" s="157" t="s">
        <v>206</v>
      </c>
      <c r="H363" s="158">
        <v>5.4</v>
      </c>
      <c r="I363" s="159"/>
      <c r="L363" s="155"/>
      <c r="M363" s="160"/>
      <c r="T363" s="161"/>
      <c r="AT363" s="156" t="s">
        <v>203</v>
      </c>
      <c r="AU363" s="156" t="s">
        <v>86</v>
      </c>
      <c r="AV363" s="13" t="s">
        <v>124</v>
      </c>
      <c r="AW363" s="13" t="s">
        <v>37</v>
      </c>
      <c r="AX363" s="13" t="s">
        <v>84</v>
      </c>
      <c r="AY363" s="156" t="s">
        <v>192</v>
      </c>
    </row>
    <row r="364" spans="2:65" s="1" customFormat="1" ht="16.5" customHeight="1">
      <c r="B364" s="33"/>
      <c r="C364" s="129" t="s">
        <v>543</v>
      </c>
      <c r="D364" s="129" t="s">
        <v>194</v>
      </c>
      <c r="E364" s="130" t="s">
        <v>1135</v>
      </c>
      <c r="F364" s="131" t="s">
        <v>1136</v>
      </c>
      <c r="G364" s="132" t="s">
        <v>146</v>
      </c>
      <c r="H364" s="133">
        <v>3</v>
      </c>
      <c r="I364" s="134"/>
      <c r="J364" s="135">
        <f>ROUND(I364*H364,2)</f>
        <v>0</v>
      </c>
      <c r="K364" s="131" t="s">
        <v>19</v>
      </c>
      <c r="L364" s="33"/>
      <c r="M364" s="136" t="s">
        <v>19</v>
      </c>
      <c r="N364" s="137" t="s">
        <v>47</v>
      </c>
      <c r="P364" s="138">
        <f>O364*H364</f>
        <v>0</v>
      </c>
      <c r="Q364" s="138">
        <v>0</v>
      </c>
      <c r="R364" s="138">
        <f>Q364*H364</f>
        <v>0</v>
      </c>
      <c r="S364" s="138">
        <v>0</v>
      </c>
      <c r="T364" s="139">
        <f>S364*H364</f>
        <v>0</v>
      </c>
      <c r="AR364" s="140" t="s">
        <v>124</v>
      </c>
      <c r="AT364" s="140" t="s">
        <v>194</v>
      </c>
      <c r="AU364" s="140" t="s">
        <v>86</v>
      </c>
      <c r="AY364" s="18" t="s">
        <v>192</v>
      </c>
      <c r="BE364" s="141">
        <f>IF(N364="základní",J364,0)</f>
        <v>0</v>
      </c>
      <c r="BF364" s="141">
        <f>IF(N364="snížená",J364,0)</f>
        <v>0</v>
      </c>
      <c r="BG364" s="141">
        <f>IF(N364="zákl. přenesená",J364,0)</f>
        <v>0</v>
      </c>
      <c r="BH364" s="141">
        <f>IF(N364="sníž. přenesená",J364,0)</f>
        <v>0</v>
      </c>
      <c r="BI364" s="141">
        <f>IF(N364="nulová",J364,0)</f>
        <v>0</v>
      </c>
      <c r="BJ364" s="18" t="s">
        <v>84</v>
      </c>
      <c r="BK364" s="141">
        <f>ROUND(I364*H364,2)</f>
        <v>0</v>
      </c>
      <c r="BL364" s="18" t="s">
        <v>124</v>
      </c>
      <c r="BM364" s="140" t="s">
        <v>1137</v>
      </c>
    </row>
    <row r="365" spans="2:47" s="1" customFormat="1" ht="19.5">
      <c r="B365" s="33"/>
      <c r="D365" s="142" t="s">
        <v>199</v>
      </c>
      <c r="F365" s="143" t="s">
        <v>1138</v>
      </c>
      <c r="I365" s="144"/>
      <c r="L365" s="33"/>
      <c r="M365" s="145"/>
      <c r="T365" s="54"/>
      <c r="AT365" s="18" t="s">
        <v>199</v>
      </c>
      <c r="AU365" s="18" t="s">
        <v>86</v>
      </c>
    </row>
    <row r="366" spans="2:51" s="14" customFormat="1" ht="12">
      <c r="B366" s="162"/>
      <c r="D366" s="142" t="s">
        <v>203</v>
      </c>
      <c r="E366" s="163" t="s">
        <v>19</v>
      </c>
      <c r="F366" s="164" t="s">
        <v>1119</v>
      </c>
      <c r="H366" s="163" t="s">
        <v>19</v>
      </c>
      <c r="I366" s="165"/>
      <c r="L366" s="162"/>
      <c r="M366" s="166"/>
      <c r="T366" s="167"/>
      <c r="AT366" s="163" t="s">
        <v>203</v>
      </c>
      <c r="AU366" s="163" t="s">
        <v>86</v>
      </c>
      <c r="AV366" s="14" t="s">
        <v>84</v>
      </c>
      <c r="AW366" s="14" t="s">
        <v>37</v>
      </c>
      <c r="AX366" s="14" t="s">
        <v>76</v>
      </c>
      <c r="AY366" s="163" t="s">
        <v>192</v>
      </c>
    </row>
    <row r="367" spans="2:51" s="12" customFormat="1" ht="12">
      <c r="B367" s="148"/>
      <c r="D367" s="142" t="s">
        <v>203</v>
      </c>
      <c r="E367" s="149" t="s">
        <v>19</v>
      </c>
      <c r="F367" s="150" t="s">
        <v>1139</v>
      </c>
      <c r="H367" s="151">
        <v>1</v>
      </c>
      <c r="I367" s="152"/>
      <c r="L367" s="148"/>
      <c r="M367" s="153"/>
      <c r="T367" s="154"/>
      <c r="AT367" s="149" t="s">
        <v>203</v>
      </c>
      <c r="AU367" s="149" t="s">
        <v>86</v>
      </c>
      <c r="AV367" s="12" t="s">
        <v>86</v>
      </c>
      <c r="AW367" s="12" t="s">
        <v>37</v>
      </c>
      <c r="AX367" s="12" t="s">
        <v>76</v>
      </c>
      <c r="AY367" s="149" t="s">
        <v>192</v>
      </c>
    </row>
    <row r="368" spans="2:51" s="12" customFormat="1" ht="12">
      <c r="B368" s="148"/>
      <c r="D368" s="142" t="s">
        <v>203</v>
      </c>
      <c r="E368" s="149" t="s">
        <v>19</v>
      </c>
      <c r="F368" s="150" t="s">
        <v>1140</v>
      </c>
      <c r="H368" s="151">
        <v>2</v>
      </c>
      <c r="I368" s="152"/>
      <c r="L368" s="148"/>
      <c r="M368" s="153"/>
      <c r="T368" s="154"/>
      <c r="AT368" s="149" t="s">
        <v>203</v>
      </c>
      <c r="AU368" s="149" t="s">
        <v>86</v>
      </c>
      <c r="AV368" s="12" t="s">
        <v>86</v>
      </c>
      <c r="AW368" s="12" t="s">
        <v>37</v>
      </c>
      <c r="AX368" s="12" t="s">
        <v>76</v>
      </c>
      <c r="AY368" s="149" t="s">
        <v>192</v>
      </c>
    </row>
    <row r="369" spans="2:51" s="13" customFormat="1" ht="12">
      <c r="B369" s="155"/>
      <c r="D369" s="142" t="s">
        <v>203</v>
      </c>
      <c r="E369" s="156" t="s">
        <v>19</v>
      </c>
      <c r="F369" s="157" t="s">
        <v>206</v>
      </c>
      <c r="H369" s="158">
        <v>3</v>
      </c>
      <c r="I369" s="159"/>
      <c r="L369" s="155"/>
      <c r="M369" s="160"/>
      <c r="T369" s="161"/>
      <c r="AT369" s="156" t="s">
        <v>203</v>
      </c>
      <c r="AU369" s="156" t="s">
        <v>86</v>
      </c>
      <c r="AV369" s="13" t="s">
        <v>124</v>
      </c>
      <c r="AW369" s="13" t="s">
        <v>37</v>
      </c>
      <c r="AX369" s="13" t="s">
        <v>84</v>
      </c>
      <c r="AY369" s="156" t="s">
        <v>192</v>
      </c>
    </row>
    <row r="370" spans="2:65" s="1" customFormat="1" ht="16.5" customHeight="1">
      <c r="B370" s="33"/>
      <c r="C370" s="168" t="s">
        <v>550</v>
      </c>
      <c r="D370" s="168" t="s">
        <v>291</v>
      </c>
      <c r="E370" s="169" t="s">
        <v>1141</v>
      </c>
      <c r="F370" s="170" t="s">
        <v>1142</v>
      </c>
      <c r="G370" s="171" t="s">
        <v>146</v>
      </c>
      <c r="H370" s="172">
        <v>1</v>
      </c>
      <c r="I370" s="173"/>
      <c r="J370" s="174">
        <f>ROUND(I370*H370,2)</f>
        <v>0</v>
      </c>
      <c r="K370" s="170" t="s">
        <v>19</v>
      </c>
      <c r="L370" s="175"/>
      <c r="M370" s="176" t="s">
        <v>19</v>
      </c>
      <c r="N370" s="177" t="s">
        <v>47</v>
      </c>
      <c r="P370" s="138">
        <f>O370*H370</f>
        <v>0</v>
      </c>
      <c r="Q370" s="138">
        <v>0.0002</v>
      </c>
      <c r="R370" s="138">
        <f>Q370*H370</f>
        <v>0.0002</v>
      </c>
      <c r="S370" s="138">
        <v>0</v>
      </c>
      <c r="T370" s="139">
        <f>S370*H370</f>
        <v>0</v>
      </c>
      <c r="AR370" s="140" t="s">
        <v>248</v>
      </c>
      <c r="AT370" s="140" t="s">
        <v>291</v>
      </c>
      <c r="AU370" s="140" t="s">
        <v>86</v>
      </c>
      <c r="AY370" s="18" t="s">
        <v>192</v>
      </c>
      <c r="BE370" s="141">
        <f>IF(N370="základní",J370,0)</f>
        <v>0</v>
      </c>
      <c r="BF370" s="141">
        <f>IF(N370="snížená",J370,0)</f>
        <v>0</v>
      </c>
      <c r="BG370" s="141">
        <f>IF(N370="zákl. přenesená",J370,0)</f>
        <v>0</v>
      </c>
      <c r="BH370" s="141">
        <f>IF(N370="sníž. přenesená",J370,0)</f>
        <v>0</v>
      </c>
      <c r="BI370" s="141">
        <f>IF(N370="nulová",J370,0)</f>
        <v>0</v>
      </c>
      <c r="BJ370" s="18" t="s">
        <v>84</v>
      </c>
      <c r="BK370" s="141">
        <f>ROUND(I370*H370,2)</f>
        <v>0</v>
      </c>
      <c r="BL370" s="18" t="s">
        <v>124</v>
      </c>
      <c r="BM370" s="140" t="s">
        <v>1143</v>
      </c>
    </row>
    <row r="371" spans="2:47" s="1" customFormat="1" ht="12">
      <c r="B371" s="33"/>
      <c r="D371" s="142" t="s">
        <v>199</v>
      </c>
      <c r="F371" s="143" t="s">
        <v>1142</v>
      </c>
      <c r="I371" s="144"/>
      <c r="L371" s="33"/>
      <c r="M371" s="145"/>
      <c r="T371" s="54"/>
      <c r="AT371" s="18" t="s">
        <v>199</v>
      </c>
      <c r="AU371" s="18" t="s">
        <v>86</v>
      </c>
    </row>
    <row r="372" spans="2:65" s="1" customFormat="1" ht="16.5" customHeight="1">
      <c r="B372" s="33"/>
      <c r="C372" s="168" t="s">
        <v>557</v>
      </c>
      <c r="D372" s="168" t="s">
        <v>291</v>
      </c>
      <c r="E372" s="169" t="s">
        <v>1144</v>
      </c>
      <c r="F372" s="170" t="s">
        <v>1145</v>
      </c>
      <c r="G372" s="171" t="s">
        <v>146</v>
      </c>
      <c r="H372" s="172">
        <v>2</v>
      </c>
      <c r="I372" s="173"/>
      <c r="J372" s="174">
        <f>ROUND(I372*H372,2)</f>
        <v>0</v>
      </c>
      <c r="K372" s="170" t="s">
        <v>19</v>
      </c>
      <c r="L372" s="175"/>
      <c r="M372" s="176" t="s">
        <v>19</v>
      </c>
      <c r="N372" s="177" t="s">
        <v>47</v>
      </c>
      <c r="P372" s="138">
        <f>O372*H372</f>
        <v>0</v>
      </c>
      <c r="Q372" s="138">
        <v>0</v>
      </c>
      <c r="R372" s="138">
        <f>Q372*H372</f>
        <v>0</v>
      </c>
      <c r="S372" s="138">
        <v>0</v>
      </c>
      <c r="T372" s="139">
        <f>S372*H372</f>
        <v>0</v>
      </c>
      <c r="AR372" s="140" t="s">
        <v>248</v>
      </c>
      <c r="AT372" s="140" t="s">
        <v>291</v>
      </c>
      <c r="AU372" s="140" t="s">
        <v>86</v>
      </c>
      <c r="AY372" s="18" t="s">
        <v>192</v>
      </c>
      <c r="BE372" s="141">
        <f>IF(N372="základní",J372,0)</f>
        <v>0</v>
      </c>
      <c r="BF372" s="141">
        <f>IF(N372="snížená",J372,0)</f>
        <v>0</v>
      </c>
      <c r="BG372" s="141">
        <f>IF(N372="zákl. přenesená",J372,0)</f>
        <v>0</v>
      </c>
      <c r="BH372" s="141">
        <f>IF(N372="sníž. přenesená",J372,0)</f>
        <v>0</v>
      </c>
      <c r="BI372" s="141">
        <f>IF(N372="nulová",J372,0)</f>
        <v>0</v>
      </c>
      <c r="BJ372" s="18" t="s">
        <v>84</v>
      </c>
      <c r="BK372" s="141">
        <f>ROUND(I372*H372,2)</f>
        <v>0</v>
      </c>
      <c r="BL372" s="18" t="s">
        <v>124</v>
      </c>
      <c r="BM372" s="140" t="s">
        <v>1146</v>
      </c>
    </row>
    <row r="373" spans="2:47" s="1" customFormat="1" ht="12">
      <c r="B373" s="33"/>
      <c r="D373" s="142" t="s">
        <v>199</v>
      </c>
      <c r="F373" s="143" t="s">
        <v>1145</v>
      </c>
      <c r="I373" s="144"/>
      <c r="L373" s="33"/>
      <c r="M373" s="145"/>
      <c r="T373" s="54"/>
      <c r="AT373" s="18" t="s">
        <v>199</v>
      </c>
      <c r="AU373" s="18" t="s">
        <v>86</v>
      </c>
    </row>
    <row r="374" spans="2:65" s="1" customFormat="1" ht="16.5" customHeight="1">
      <c r="B374" s="33"/>
      <c r="C374" s="129" t="s">
        <v>561</v>
      </c>
      <c r="D374" s="129" t="s">
        <v>194</v>
      </c>
      <c r="E374" s="130" t="s">
        <v>1147</v>
      </c>
      <c r="F374" s="131" t="s">
        <v>1148</v>
      </c>
      <c r="G374" s="132" t="s">
        <v>146</v>
      </c>
      <c r="H374" s="133">
        <v>2</v>
      </c>
      <c r="I374" s="134"/>
      <c r="J374" s="135">
        <f>ROUND(I374*H374,2)</f>
        <v>0</v>
      </c>
      <c r="K374" s="131" t="s">
        <v>19</v>
      </c>
      <c r="L374" s="33"/>
      <c r="M374" s="136" t="s">
        <v>19</v>
      </c>
      <c r="N374" s="137" t="s">
        <v>47</v>
      </c>
      <c r="P374" s="138">
        <f>O374*H374</f>
        <v>0</v>
      </c>
      <c r="Q374" s="138">
        <v>0</v>
      </c>
      <c r="R374" s="138">
        <f>Q374*H374</f>
        <v>0</v>
      </c>
      <c r="S374" s="138">
        <v>0</v>
      </c>
      <c r="T374" s="139">
        <f>S374*H374</f>
        <v>0</v>
      </c>
      <c r="AR374" s="140" t="s">
        <v>124</v>
      </c>
      <c r="AT374" s="140" t="s">
        <v>194</v>
      </c>
      <c r="AU374" s="140" t="s">
        <v>86</v>
      </c>
      <c r="AY374" s="18" t="s">
        <v>192</v>
      </c>
      <c r="BE374" s="141">
        <f>IF(N374="základní",J374,0)</f>
        <v>0</v>
      </c>
      <c r="BF374" s="141">
        <f>IF(N374="snížená",J374,0)</f>
        <v>0</v>
      </c>
      <c r="BG374" s="141">
        <f>IF(N374="zákl. přenesená",J374,0)</f>
        <v>0</v>
      </c>
      <c r="BH374" s="141">
        <f>IF(N374="sníž. přenesená",J374,0)</f>
        <v>0</v>
      </c>
      <c r="BI374" s="141">
        <f>IF(N374="nulová",J374,0)</f>
        <v>0</v>
      </c>
      <c r="BJ374" s="18" t="s">
        <v>84</v>
      </c>
      <c r="BK374" s="141">
        <f>ROUND(I374*H374,2)</f>
        <v>0</v>
      </c>
      <c r="BL374" s="18" t="s">
        <v>124</v>
      </c>
      <c r="BM374" s="140" t="s">
        <v>1149</v>
      </c>
    </row>
    <row r="375" spans="2:47" s="1" customFormat="1" ht="12">
      <c r="B375" s="33"/>
      <c r="D375" s="142" t="s">
        <v>199</v>
      </c>
      <c r="F375" s="143" t="s">
        <v>1150</v>
      </c>
      <c r="I375" s="144"/>
      <c r="L375" s="33"/>
      <c r="M375" s="145"/>
      <c r="T375" s="54"/>
      <c r="AT375" s="18" t="s">
        <v>199</v>
      </c>
      <c r="AU375" s="18" t="s">
        <v>86</v>
      </c>
    </row>
    <row r="376" spans="2:51" s="12" customFormat="1" ht="12">
      <c r="B376" s="148"/>
      <c r="D376" s="142" t="s">
        <v>203</v>
      </c>
      <c r="E376" s="149" t="s">
        <v>19</v>
      </c>
      <c r="F376" s="150" t="s">
        <v>1151</v>
      </c>
      <c r="H376" s="151">
        <v>2</v>
      </c>
      <c r="I376" s="152"/>
      <c r="L376" s="148"/>
      <c r="M376" s="153"/>
      <c r="T376" s="154"/>
      <c r="AT376" s="149" t="s">
        <v>203</v>
      </c>
      <c r="AU376" s="149" t="s">
        <v>86</v>
      </c>
      <c r="AV376" s="12" t="s">
        <v>86</v>
      </c>
      <c r="AW376" s="12" t="s">
        <v>37</v>
      </c>
      <c r="AX376" s="12" t="s">
        <v>84</v>
      </c>
      <c r="AY376" s="149" t="s">
        <v>192</v>
      </c>
    </row>
    <row r="377" spans="2:65" s="1" customFormat="1" ht="21.75" customHeight="1">
      <c r="B377" s="33"/>
      <c r="C377" s="168" t="s">
        <v>568</v>
      </c>
      <c r="D377" s="168" t="s">
        <v>291</v>
      </c>
      <c r="E377" s="169" t="s">
        <v>1152</v>
      </c>
      <c r="F377" s="170" t="s">
        <v>1153</v>
      </c>
      <c r="G377" s="171" t="s">
        <v>146</v>
      </c>
      <c r="H377" s="172">
        <v>2</v>
      </c>
      <c r="I377" s="173"/>
      <c r="J377" s="174">
        <f>ROUND(I377*H377,2)</f>
        <v>0</v>
      </c>
      <c r="K377" s="170" t="s">
        <v>19</v>
      </c>
      <c r="L377" s="175"/>
      <c r="M377" s="176" t="s">
        <v>19</v>
      </c>
      <c r="N377" s="177" t="s">
        <v>47</v>
      </c>
      <c r="P377" s="138">
        <f>O377*H377</f>
        <v>0</v>
      </c>
      <c r="Q377" s="138">
        <v>3E-05</v>
      </c>
      <c r="R377" s="138">
        <f>Q377*H377</f>
        <v>6E-05</v>
      </c>
      <c r="S377" s="138">
        <v>0</v>
      </c>
      <c r="T377" s="139">
        <f>S377*H377</f>
        <v>0</v>
      </c>
      <c r="AR377" s="140" t="s">
        <v>248</v>
      </c>
      <c r="AT377" s="140" t="s">
        <v>291</v>
      </c>
      <c r="AU377" s="140" t="s">
        <v>86</v>
      </c>
      <c r="AY377" s="18" t="s">
        <v>192</v>
      </c>
      <c r="BE377" s="141">
        <f>IF(N377="základní",J377,0)</f>
        <v>0</v>
      </c>
      <c r="BF377" s="141">
        <f>IF(N377="snížená",J377,0)</f>
        <v>0</v>
      </c>
      <c r="BG377" s="141">
        <f>IF(N377="zákl. přenesená",J377,0)</f>
        <v>0</v>
      </c>
      <c r="BH377" s="141">
        <f>IF(N377="sníž. přenesená",J377,0)</f>
        <v>0</v>
      </c>
      <c r="BI377" s="141">
        <f>IF(N377="nulová",J377,0)</f>
        <v>0</v>
      </c>
      <c r="BJ377" s="18" t="s">
        <v>84</v>
      </c>
      <c r="BK377" s="141">
        <f>ROUND(I377*H377,2)</f>
        <v>0</v>
      </c>
      <c r="BL377" s="18" t="s">
        <v>124</v>
      </c>
      <c r="BM377" s="140" t="s">
        <v>1154</v>
      </c>
    </row>
    <row r="378" spans="2:47" s="1" customFormat="1" ht="12">
      <c r="B378" s="33"/>
      <c r="D378" s="142" t="s">
        <v>199</v>
      </c>
      <c r="F378" s="143" t="s">
        <v>1153</v>
      </c>
      <c r="I378" s="144"/>
      <c r="L378" s="33"/>
      <c r="M378" s="145"/>
      <c r="T378" s="54"/>
      <c r="AT378" s="18" t="s">
        <v>199</v>
      </c>
      <c r="AU378" s="18" t="s">
        <v>86</v>
      </c>
    </row>
    <row r="379" spans="2:65" s="1" customFormat="1" ht="16.5" customHeight="1">
      <c r="B379" s="33"/>
      <c r="C379" s="129" t="s">
        <v>572</v>
      </c>
      <c r="D379" s="129" t="s">
        <v>194</v>
      </c>
      <c r="E379" s="130" t="s">
        <v>1155</v>
      </c>
      <c r="F379" s="131" t="s">
        <v>1156</v>
      </c>
      <c r="G379" s="132" t="s">
        <v>146</v>
      </c>
      <c r="H379" s="133">
        <v>1</v>
      </c>
      <c r="I379" s="134"/>
      <c r="J379" s="135">
        <f>ROUND(I379*H379,2)</f>
        <v>0</v>
      </c>
      <c r="K379" s="131" t="s">
        <v>197</v>
      </c>
      <c r="L379" s="33"/>
      <c r="M379" s="136" t="s">
        <v>19</v>
      </c>
      <c r="N379" s="137" t="s">
        <v>47</v>
      </c>
      <c r="P379" s="138">
        <f>O379*H379</f>
        <v>0</v>
      </c>
      <c r="Q379" s="138">
        <v>0.0001</v>
      </c>
      <c r="R379" s="138">
        <f>Q379*H379</f>
        <v>0.0001</v>
      </c>
      <c r="S379" s="138">
        <v>0</v>
      </c>
      <c r="T379" s="139">
        <f>S379*H379</f>
        <v>0</v>
      </c>
      <c r="AR379" s="140" t="s">
        <v>124</v>
      </c>
      <c r="AT379" s="140" t="s">
        <v>194</v>
      </c>
      <c r="AU379" s="140" t="s">
        <v>86</v>
      </c>
      <c r="AY379" s="18" t="s">
        <v>192</v>
      </c>
      <c r="BE379" s="141">
        <f>IF(N379="základní",J379,0)</f>
        <v>0</v>
      </c>
      <c r="BF379" s="141">
        <f>IF(N379="snížená",J379,0)</f>
        <v>0</v>
      </c>
      <c r="BG379" s="141">
        <f>IF(N379="zákl. přenesená",J379,0)</f>
        <v>0</v>
      </c>
      <c r="BH379" s="141">
        <f>IF(N379="sníž. přenesená",J379,0)</f>
        <v>0</v>
      </c>
      <c r="BI379" s="141">
        <f>IF(N379="nulová",J379,0)</f>
        <v>0</v>
      </c>
      <c r="BJ379" s="18" t="s">
        <v>84</v>
      </c>
      <c r="BK379" s="141">
        <f>ROUND(I379*H379,2)</f>
        <v>0</v>
      </c>
      <c r="BL379" s="18" t="s">
        <v>124</v>
      </c>
      <c r="BM379" s="140" t="s">
        <v>1157</v>
      </c>
    </row>
    <row r="380" spans="2:47" s="1" customFormat="1" ht="19.5">
      <c r="B380" s="33"/>
      <c r="D380" s="142" t="s">
        <v>199</v>
      </c>
      <c r="F380" s="143" t="s">
        <v>1158</v>
      </c>
      <c r="I380" s="144"/>
      <c r="L380" s="33"/>
      <c r="M380" s="145"/>
      <c r="T380" s="54"/>
      <c r="AT380" s="18" t="s">
        <v>199</v>
      </c>
      <c r="AU380" s="18" t="s">
        <v>86</v>
      </c>
    </row>
    <row r="381" spans="2:47" s="1" customFormat="1" ht="12">
      <c r="B381" s="33"/>
      <c r="D381" s="146" t="s">
        <v>201</v>
      </c>
      <c r="F381" s="147" t="s">
        <v>1159</v>
      </c>
      <c r="I381" s="144"/>
      <c r="L381" s="33"/>
      <c r="M381" s="145"/>
      <c r="T381" s="54"/>
      <c r="AT381" s="18" t="s">
        <v>201</v>
      </c>
      <c r="AU381" s="18" t="s">
        <v>86</v>
      </c>
    </row>
    <row r="382" spans="2:51" s="12" customFormat="1" ht="12">
      <c r="B382" s="148"/>
      <c r="D382" s="142" t="s">
        <v>203</v>
      </c>
      <c r="E382" s="149" t="s">
        <v>19</v>
      </c>
      <c r="F382" s="150" t="s">
        <v>1160</v>
      </c>
      <c r="H382" s="151">
        <v>1</v>
      </c>
      <c r="I382" s="152"/>
      <c r="L382" s="148"/>
      <c r="M382" s="153"/>
      <c r="T382" s="154"/>
      <c r="AT382" s="149" t="s">
        <v>203</v>
      </c>
      <c r="AU382" s="149" t="s">
        <v>86</v>
      </c>
      <c r="AV382" s="12" t="s">
        <v>86</v>
      </c>
      <c r="AW382" s="12" t="s">
        <v>37</v>
      </c>
      <c r="AX382" s="12" t="s">
        <v>84</v>
      </c>
      <c r="AY382" s="149" t="s">
        <v>192</v>
      </c>
    </row>
    <row r="383" spans="2:65" s="1" customFormat="1" ht="16.5" customHeight="1">
      <c r="B383" s="33"/>
      <c r="C383" s="168" t="s">
        <v>578</v>
      </c>
      <c r="D383" s="168" t="s">
        <v>291</v>
      </c>
      <c r="E383" s="169" t="s">
        <v>1161</v>
      </c>
      <c r="F383" s="170" t="s">
        <v>1162</v>
      </c>
      <c r="G383" s="171" t="s">
        <v>146</v>
      </c>
      <c r="H383" s="172">
        <v>1</v>
      </c>
      <c r="I383" s="173"/>
      <c r="J383" s="174">
        <f>ROUND(I383*H383,2)</f>
        <v>0</v>
      </c>
      <c r="K383" s="170" t="s">
        <v>197</v>
      </c>
      <c r="L383" s="175"/>
      <c r="M383" s="176" t="s">
        <v>19</v>
      </c>
      <c r="N383" s="177" t="s">
        <v>47</v>
      </c>
      <c r="P383" s="138">
        <f>O383*H383</f>
        <v>0</v>
      </c>
      <c r="Q383" s="138">
        <v>0.00149</v>
      </c>
      <c r="R383" s="138">
        <f>Q383*H383</f>
        <v>0.00149</v>
      </c>
      <c r="S383" s="138">
        <v>0</v>
      </c>
      <c r="T383" s="139">
        <f>S383*H383</f>
        <v>0</v>
      </c>
      <c r="AR383" s="140" t="s">
        <v>248</v>
      </c>
      <c r="AT383" s="140" t="s">
        <v>291</v>
      </c>
      <c r="AU383" s="140" t="s">
        <v>86</v>
      </c>
      <c r="AY383" s="18" t="s">
        <v>192</v>
      </c>
      <c r="BE383" s="141">
        <f>IF(N383="základní",J383,0)</f>
        <v>0</v>
      </c>
      <c r="BF383" s="141">
        <f>IF(N383="snížená",J383,0)</f>
        <v>0</v>
      </c>
      <c r="BG383" s="141">
        <f>IF(N383="zákl. přenesená",J383,0)</f>
        <v>0</v>
      </c>
      <c r="BH383" s="141">
        <f>IF(N383="sníž. přenesená",J383,0)</f>
        <v>0</v>
      </c>
      <c r="BI383" s="141">
        <f>IF(N383="nulová",J383,0)</f>
        <v>0</v>
      </c>
      <c r="BJ383" s="18" t="s">
        <v>84</v>
      </c>
      <c r="BK383" s="141">
        <f>ROUND(I383*H383,2)</f>
        <v>0</v>
      </c>
      <c r="BL383" s="18" t="s">
        <v>124</v>
      </c>
      <c r="BM383" s="140" t="s">
        <v>1163</v>
      </c>
    </row>
    <row r="384" spans="2:47" s="1" customFormat="1" ht="12">
      <c r="B384" s="33"/>
      <c r="D384" s="142" t="s">
        <v>199</v>
      </c>
      <c r="F384" s="143" t="s">
        <v>1162</v>
      </c>
      <c r="I384" s="144"/>
      <c r="L384" s="33"/>
      <c r="M384" s="145"/>
      <c r="T384" s="54"/>
      <c r="AT384" s="18" t="s">
        <v>199</v>
      </c>
      <c r="AU384" s="18" t="s">
        <v>86</v>
      </c>
    </row>
    <row r="385" spans="2:65" s="1" customFormat="1" ht="21.75" customHeight="1">
      <c r="B385" s="33"/>
      <c r="C385" s="129" t="s">
        <v>582</v>
      </c>
      <c r="D385" s="129" t="s">
        <v>194</v>
      </c>
      <c r="E385" s="130" t="s">
        <v>1164</v>
      </c>
      <c r="F385" s="131" t="s">
        <v>1165</v>
      </c>
      <c r="G385" s="132" t="s">
        <v>146</v>
      </c>
      <c r="H385" s="133">
        <v>3</v>
      </c>
      <c r="I385" s="134"/>
      <c r="J385" s="135">
        <f>ROUND(I385*H385,2)</f>
        <v>0</v>
      </c>
      <c r="K385" s="131" t="s">
        <v>197</v>
      </c>
      <c r="L385" s="33"/>
      <c r="M385" s="136" t="s">
        <v>19</v>
      </c>
      <c r="N385" s="137" t="s">
        <v>47</v>
      </c>
      <c r="P385" s="138">
        <f>O385*H385</f>
        <v>0</v>
      </c>
      <c r="Q385" s="138">
        <v>0</v>
      </c>
      <c r="R385" s="138">
        <f>Q385*H385</f>
        <v>0</v>
      </c>
      <c r="S385" s="138">
        <v>0</v>
      </c>
      <c r="T385" s="139">
        <f>S385*H385</f>
        <v>0</v>
      </c>
      <c r="AR385" s="140" t="s">
        <v>124</v>
      </c>
      <c r="AT385" s="140" t="s">
        <v>194</v>
      </c>
      <c r="AU385" s="140" t="s">
        <v>86</v>
      </c>
      <c r="AY385" s="18" t="s">
        <v>192</v>
      </c>
      <c r="BE385" s="141">
        <f>IF(N385="základní",J385,0)</f>
        <v>0</v>
      </c>
      <c r="BF385" s="141">
        <f>IF(N385="snížená",J385,0)</f>
        <v>0</v>
      </c>
      <c r="BG385" s="141">
        <f>IF(N385="zákl. přenesená",J385,0)</f>
        <v>0</v>
      </c>
      <c r="BH385" s="141">
        <f>IF(N385="sníž. přenesená",J385,0)</f>
        <v>0</v>
      </c>
      <c r="BI385" s="141">
        <f>IF(N385="nulová",J385,0)</f>
        <v>0</v>
      </c>
      <c r="BJ385" s="18" t="s">
        <v>84</v>
      </c>
      <c r="BK385" s="141">
        <f>ROUND(I385*H385,2)</f>
        <v>0</v>
      </c>
      <c r="BL385" s="18" t="s">
        <v>124</v>
      </c>
      <c r="BM385" s="140" t="s">
        <v>1166</v>
      </c>
    </row>
    <row r="386" spans="2:47" s="1" customFormat="1" ht="19.5">
      <c r="B386" s="33"/>
      <c r="D386" s="142" t="s">
        <v>199</v>
      </c>
      <c r="F386" s="143" t="s">
        <v>1167</v>
      </c>
      <c r="I386" s="144"/>
      <c r="L386" s="33"/>
      <c r="M386" s="145"/>
      <c r="T386" s="54"/>
      <c r="AT386" s="18" t="s">
        <v>199</v>
      </c>
      <c r="AU386" s="18" t="s">
        <v>86</v>
      </c>
    </row>
    <row r="387" spans="2:47" s="1" customFormat="1" ht="12">
      <c r="B387" s="33"/>
      <c r="D387" s="146" t="s">
        <v>201</v>
      </c>
      <c r="F387" s="147" t="s">
        <v>1168</v>
      </c>
      <c r="I387" s="144"/>
      <c r="L387" s="33"/>
      <c r="M387" s="145"/>
      <c r="T387" s="54"/>
      <c r="AT387" s="18" t="s">
        <v>201</v>
      </c>
      <c r="AU387" s="18" t="s">
        <v>86</v>
      </c>
    </row>
    <row r="388" spans="2:51" s="14" customFormat="1" ht="12">
      <c r="B388" s="162"/>
      <c r="D388" s="142" t="s">
        <v>203</v>
      </c>
      <c r="E388" s="163" t="s">
        <v>19</v>
      </c>
      <c r="F388" s="164" t="s">
        <v>1095</v>
      </c>
      <c r="H388" s="163" t="s">
        <v>19</v>
      </c>
      <c r="I388" s="165"/>
      <c r="L388" s="162"/>
      <c r="M388" s="166"/>
      <c r="T388" s="167"/>
      <c r="AT388" s="163" t="s">
        <v>203</v>
      </c>
      <c r="AU388" s="163" t="s">
        <v>86</v>
      </c>
      <c r="AV388" s="14" t="s">
        <v>84</v>
      </c>
      <c r="AW388" s="14" t="s">
        <v>37</v>
      </c>
      <c r="AX388" s="14" t="s">
        <v>76</v>
      </c>
      <c r="AY388" s="163" t="s">
        <v>192</v>
      </c>
    </row>
    <row r="389" spans="2:51" s="12" customFormat="1" ht="12">
      <c r="B389" s="148"/>
      <c r="D389" s="142" t="s">
        <v>203</v>
      </c>
      <c r="E389" s="149" t="s">
        <v>19</v>
      </c>
      <c r="F389" s="150" t="s">
        <v>1169</v>
      </c>
      <c r="H389" s="151">
        <v>1</v>
      </c>
      <c r="I389" s="152"/>
      <c r="L389" s="148"/>
      <c r="M389" s="153"/>
      <c r="T389" s="154"/>
      <c r="AT389" s="149" t="s">
        <v>203</v>
      </c>
      <c r="AU389" s="149" t="s">
        <v>86</v>
      </c>
      <c r="AV389" s="12" t="s">
        <v>86</v>
      </c>
      <c r="AW389" s="12" t="s">
        <v>37</v>
      </c>
      <c r="AX389" s="12" t="s">
        <v>76</v>
      </c>
      <c r="AY389" s="149" t="s">
        <v>192</v>
      </c>
    </row>
    <row r="390" spans="2:51" s="12" customFormat="1" ht="12">
      <c r="B390" s="148"/>
      <c r="D390" s="142" t="s">
        <v>203</v>
      </c>
      <c r="E390" s="149" t="s">
        <v>19</v>
      </c>
      <c r="F390" s="150" t="s">
        <v>1140</v>
      </c>
      <c r="H390" s="151">
        <v>2</v>
      </c>
      <c r="I390" s="152"/>
      <c r="L390" s="148"/>
      <c r="M390" s="153"/>
      <c r="T390" s="154"/>
      <c r="AT390" s="149" t="s">
        <v>203</v>
      </c>
      <c r="AU390" s="149" t="s">
        <v>86</v>
      </c>
      <c r="AV390" s="12" t="s">
        <v>86</v>
      </c>
      <c r="AW390" s="12" t="s">
        <v>37</v>
      </c>
      <c r="AX390" s="12" t="s">
        <v>76</v>
      </c>
      <c r="AY390" s="149" t="s">
        <v>192</v>
      </c>
    </row>
    <row r="391" spans="2:51" s="13" customFormat="1" ht="12">
      <c r="B391" s="155"/>
      <c r="D391" s="142" t="s">
        <v>203</v>
      </c>
      <c r="E391" s="156" t="s">
        <v>19</v>
      </c>
      <c r="F391" s="157" t="s">
        <v>206</v>
      </c>
      <c r="H391" s="158">
        <v>3</v>
      </c>
      <c r="I391" s="159"/>
      <c r="L391" s="155"/>
      <c r="M391" s="160"/>
      <c r="T391" s="161"/>
      <c r="AT391" s="156" t="s">
        <v>203</v>
      </c>
      <c r="AU391" s="156" t="s">
        <v>86</v>
      </c>
      <c r="AV391" s="13" t="s">
        <v>124</v>
      </c>
      <c r="AW391" s="13" t="s">
        <v>37</v>
      </c>
      <c r="AX391" s="13" t="s">
        <v>84</v>
      </c>
      <c r="AY391" s="156" t="s">
        <v>192</v>
      </c>
    </row>
    <row r="392" spans="2:65" s="1" customFormat="1" ht="16.5" customHeight="1">
      <c r="B392" s="33"/>
      <c r="C392" s="168" t="s">
        <v>589</v>
      </c>
      <c r="D392" s="168" t="s">
        <v>291</v>
      </c>
      <c r="E392" s="169" t="s">
        <v>1170</v>
      </c>
      <c r="F392" s="170" t="s">
        <v>1171</v>
      </c>
      <c r="G392" s="171" t="s">
        <v>146</v>
      </c>
      <c r="H392" s="172">
        <v>1</v>
      </c>
      <c r="I392" s="173"/>
      <c r="J392" s="174">
        <f>ROUND(I392*H392,2)</f>
        <v>0</v>
      </c>
      <c r="K392" s="170" t="s">
        <v>197</v>
      </c>
      <c r="L392" s="175"/>
      <c r="M392" s="176" t="s">
        <v>19</v>
      </c>
      <c r="N392" s="177" t="s">
        <v>47</v>
      </c>
      <c r="P392" s="138">
        <f>O392*H392</f>
        <v>0</v>
      </c>
      <c r="Q392" s="138">
        <v>0.0014</v>
      </c>
      <c r="R392" s="138">
        <f>Q392*H392</f>
        <v>0.0014</v>
      </c>
      <c r="S392" s="138">
        <v>0</v>
      </c>
      <c r="T392" s="139">
        <f>S392*H392</f>
        <v>0</v>
      </c>
      <c r="AR392" s="140" t="s">
        <v>248</v>
      </c>
      <c r="AT392" s="140" t="s">
        <v>291</v>
      </c>
      <c r="AU392" s="140" t="s">
        <v>86</v>
      </c>
      <c r="AY392" s="18" t="s">
        <v>192</v>
      </c>
      <c r="BE392" s="141">
        <f>IF(N392="základní",J392,0)</f>
        <v>0</v>
      </c>
      <c r="BF392" s="141">
        <f>IF(N392="snížená",J392,0)</f>
        <v>0</v>
      </c>
      <c r="BG392" s="141">
        <f>IF(N392="zákl. přenesená",J392,0)</f>
        <v>0</v>
      </c>
      <c r="BH392" s="141">
        <f>IF(N392="sníž. přenesená",J392,0)</f>
        <v>0</v>
      </c>
      <c r="BI392" s="141">
        <f>IF(N392="nulová",J392,0)</f>
        <v>0</v>
      </c>
      <c r="BJ392" s="18" t="s">
        <v>84</v>
      </c>
      <c r="BK392" s="141">
        <f>ROUND(I392*H392,2)</f>
        <v>0</v>
      </c>
      <c r="BL392" s="18" t="s">
        <v>124</v>
      </c>
      <c r="BM392" s="140" t="s">
        <v>1172</v>
      </c>
    </row>
    <row r="393" spans="2:47" s="1" customFormat="1" ht="12">
      <c r="B393" s="33"/>
      <c r="D393" s="142" t="s">
        <v>199</v>
      </c>
      <c r="F393" s="143" t="s">
        <v>1171</v>
      </c>
      <c r="I393" s="144"/>
      <c r="L393" s="33"/>
      <c r="M393" s="145"/>
      <c r="T393" s="54"/>
      <c r="AT393" s="18" t="s">
        <v>199</v>
      </c>
      <c r="AU393" s="18" t="s">
        <v>86</v>
      </c>
    </row>
    <row r="394" spans="2:65" s="1" customFormat="1" ht="24.2" customHeight="1">
      <c r="B394" s="33"/>
      <c r="C394" s="168" t="s">
        <v>593</v>
      </c>
      <c r="D394" s="168" t="s">
        <v>291</v>
      </c>
      <c r="E394" s="169" t="s">
        <v>1173</v>
      </c>
      <c r="F394" s="170" t="s">
        <v>1174</v>
      </c>
      <c r="G394" s="171" t="s">
        <v>146</v>
      </c>
      <c r="H394" s="172">
        <v>2</v>
      </c>
      <c r="I394" s="173"/>
      <c r="J394" s="174">
        <f>ROUND(I394*H394,2)</f>
        <v>0</v>
      </c>
      <c r="K394" s="170" t="s">
        <v>19</v>
      </c>
      <c r="L394" s="175"/>
      <c r="M394" s="176" t="s">
        <v>19</v>
      </c>
      <c r="N394" s="177" t="s">
        <v>47</v>
      </c>
      <c r="P394" s="138">
        <f>O394*H394</f>
        <v>0</v>
      </c>
      <c r="Q394" s="138">
        <v>0.00108</v>
      </c>
      <c r="R394" s="138">
        <f>Q394*H394</f>
        <v>0.00216</v>
      </c>
      <c r="S394" s="138">
        <v>0</v>
      </c>
      <c r="T394" s="139">
        <f>S394*H394</f>
        <v>0</v>
      </c>
      <c r="AR394" s="140" t="s">
        <v>248</v>
      </c>
      <c r="AT394" s="140" t="s">
        <v>291</v>
      </c>
      <c r="AU394" s="140" t="s">
        <v>86</v>
      </c>
      <c r="AY394" s="18" t="s">
        <v>192</v>
      </c>
      <c r="BE394" s="141">
        <f>IF(N394="základní",J394,0)</f>
        <v>0</v>
      </c>
      <c r="BF394" s="141">
        <f>IF(N394="snížená",J394,0)</f>
        <v>0</v>
      </c>
      <c r="BG394" s="141">
        <f>IF(N394="zákl. přenesená",J394,0)</f>
        <v>0</v>
      </c>
      <c r="BH394" s="141">
        <f>IF(N394="sníž. přenesená",J394,0)</f>
        <v>0</v>
      </c>
      <c r="BI394" s="141">
        <f>IF(N394="nulová",J394,0)</f>
        <v>0</v>
      </c>
      <c r="BJ394" s="18" t="s">
        <v>84</v>
      </c>
      <c r="BK394" s="141">
        <f>ROUND(I394*H394,2)</f>
        <v>0</v>
      </c>
      <c r="BL394" s="18" t="s">
        <v>124</v>
      </c>
      <c r="BM394" s="140" t="s">
        <v>1175</v>
      </c>
    </row>
    <row r="395" spans="2:47" s="1" customFormat="1" ht="12">
      <c r="B395" s="33"/>
      <c r="D395" s="142" t="s">
        <v>199</v>
      </c>
      <c r="F395" s="143" t="s">
        <v>1174</v>
      </c>
      <c r="I395" s="144"/>
      <c r="L395" s="33"/>
      <c r="M395" s="145"/>
      <c r="T395" s="54"/>
      <c r="AT395" s="18" t="s">
        <v>199</v>
      </c>
      <c r="AU395" s="18" t="s">
        <v>86</v>
      </c>
    </row>
    <row r="396" spans="2:65" s="1" customFormat="1" ht="16.5" customHeight="1">
      <c r="B396" s="33"/>
      <c r="C396" s="129" t="s">
        <v>599</v>
      </c>
      <c r="D396" s="129" t="s">
        <v>194</v>
      </c>
      <c r="E396" s="130" t="s">
        <v>1176</v>
      </c>
      <c r="F396" s="131" t="s">
        <v>1177</v>
      </c>
      <c r="G396" s="132" t="s">
        <v>146</v>
      </c>
      <c r="H396" s="133">
        <v>2</v>
      </c>
      <c r="I396" s="134"/>
      <c r="J396" s="135">
        <f>ROUND(I396*H396,2)</f>
        <v>0</v>
      </c>
      <c r="K396" s="131" t="s">
        <v>19</v>
      </c>
      <c r="L396" s="33"/>
      <c r="M396" s="136" t="s">
        <v>19</v>
      </c>
      <c r="N396" s="137" t="s">
        <v>47</v>
      </c>
      <c r="P396" s="138">
        <f>O396*H396</f>
        <v>0</v>
      </c>
      <c r="Q396" s="138">
        <v>1E-05</v>
      </c>
      <c r="R396" s="138">
        <f>Q396*H396</f>
        <v>2E-05</v>
      </c>
      <c r="S396" s="138">
        <v>0</v>
      </c>
      <c r="T396" s="139">
        <f>S396*H396</f>
        <v>0</v>
      </c>
      <c r="AR396" s="140" t="s">
        <v>124</v>
      </c>
      <c r="AT396" s="140" t="s">
        <v>194</v>
      </c>
      <c r="AU396" s="140" t="s">
        <v>86</v>
      </c>
      <c r="AY396" s="18" t="s">
        <v>192</v>
      </c>
      <c r="BE396" s="141">
        <f>IF(N396="základní",J396,0)</f>
        <v>0</v>
      </c>
      <c r="BF396" s="141">
        <f>IF(N396="snížená",J396,0)</f>
        <v>0</v>
      </c>
      <c r="BG396" s="141">
        <f>IF(N396="zákl. přenesená",J396,0)</f>
        <v>0</v>
      </c>
      <c r="BH396" s="141">
        <f>IF(N396="sníž. přenesená",J396,0)</f>
        <v>0</v>
      </c>
      <c r="BI396" s="141">
        <f>IF(N396="nulová",J396,0)</f>
        <v>0</v>
      </c>
      <c r="BJ396" s="18" t="s">
        <v>84</v>
      </c>
      <c r="BK396" s="141">
        <f>ROUND(I396*H396,2)</f>
        <v>0</v>
      </c>
      <c r="BL396" s="18" t="s">
        <v>124</v>
      </c>
      <c r="BM396" s="140" t="s">
        <v>1178</v>
      </c>
    </row>
    <row r="397" spans="2:47" s="1" customFormat="1" ht="19.5">
      <c r="B397" s="33"/>
      <c r="D397" s="142" t="s">
        <v>199</v>
      </c>
      <c r="F397" s="143" t="s">
        <v>1179</v>
      </c>
      <c r="I397" s="144"/>
      <c r="L397" s="33"/>
      <c r="M397" s="145"/>
      <c r="T397" s="54"/>
      <c r="AT397" s="18" t="s">
        <v>199</v>
      </c>
      <c r="AU397" s="18" t="s">
        <v>86</v>
      </c>
    </row>
    <row r="398" spans="2:51" s="14" customFormat="1" ht="12">
      <c r="B398" s="162"/>
      <c r="D398" s="142" t="s">
        <v>203</v>
      </c>
      <c r="E398" s="163" t="s">
        <v>19</v>
      </c>
      <c r="F398" s="164" t="s">
        <v>1180</v>
      </c>
      <c r="H398" s="163" t="s">
        <v>19</v>
      </c>
      <c r="I398" s="165"/>
      <c r="L398" s="162"/>
      <c r="M398" s="166"/>
      <c r="T398" s="167"/>
      <c r="AT398" s="163" t="s">
        <v>203</v>
      </c>
      <c r="AU398" s="163" t="s">
        <v>86</v>
      </c>
      <c r="AV398" s="14" t="s">
        <v>84</v>
      </c>
      <c r="AW398" s="14" t="s">
        <v>37</v>
      </c>
      <c r="AX398" s="14" t="s">
        <v>76</v>
      </c>
      <c r="AY398" s="163" t="s">
        <v>192</v>
      </c>
    </row>
    <row r="399" spans="2:51" s="12" customFormat="1" ht="12">
      <c r="B399" s="148"/>
      <c r="D399" s="142" t="s">
        <v>203</v>
      </c>
      <c r="E399" s="149" t="s">
        <v>19</v>
      </c>
      <c r="F399" s="150" t="s">
        <v>1151</v>
      </c>
      <c r="H399" s="151">
        <v>2</v>
      </c>
      <c r="I399" s="152"/>
      <c r="L399" s="148"/>
      <c r="M399" s="153"/>
      <c r="T399" s="154"/>
      <c r="AT399" s="149" t="s">
        <v>203</v>
      </c>
      <c r="AU399" s="149" t="s">
        <v>86</v>
      </c>
      <c r="AV399" s="12" t="s">
        <v>86</v>
      </c>
      <c r="AW399" s="12" t="s">
        <v>37</v>
      </c>
      <c r="AX399" s="12" t="s">
        <v>84</v>
      </c>
      <c r="AY399" s="149" t="s">
        <v>192</v>
      </c>
    </row>
    <row r="400" spans="2:65" s="1" customFormat="1" ht="21.75" customHeight="1">
      <c r="B400" s="33"/>
      <c r="C400" s="168" t="s">
        <v>605</v>
      </c>
      <c r="D400" s="168" t="s">
        <v>291</v>
      </c>
      <c r="E400" s="169" t="s">
        <v>1181</v>
      </c>
      <c r="F400" s="170" t="s">
        <v>1182</v>
      </c>
      <c r="G400" s="171" t="s">
        <v>146</v>
      </c>
      <c r="H400" s="172">
        <v>2</v>
      </c>
      <c r="I400" s="173"/>
      <c r="J400" s="174">
        <f>ROUND(I400*H400,2)</f>
        <v>0</v>
      </c>
      <c r="K400" s="170" t="s">
        <v>19</v>
      </c>
      <c r="L400" s="175"/>
      <c r="M400" s="176" t="s">
        <v>19</v>
      </c>
      <c r="N400" s="177" t="s">
        <v>47</v>
      </c>
      <c r="P400" s="138">
        <f>O400*H400</f>
        <v>0</v>
      </c>
      <c r="Q400" s="138">
        <v>9E-05</v>
      </c>
      <c r="R400" s="138">
        <f>Q400*H400</f>
        <v>0.00018</v>
      </c>
      <c r="S400" s="138">
        <v>0</v>
      </c>
      <c r="T400" s="139">
        <f>S400*H400</f>
        <v>0</v>
      </c>
      <c r="AR400" s="140" t="s">
        <v>248</v>
      </c>
      <c r="AT400" s="140" t="s">
        <v>291</v>
      </c>
      <c r="AU400" s="140" t="s">
        <v>86</v>
      </c>
      <c r="AY400" s="18" t="s">
        <v>192</v>
      </c>
      <c r="BE400" s="141">
        <f>IF(N400="základní",J400,0)</f>
        <v>0</v>
      </c>
      <c r="BF400" s="141">
        <f>IF(N400="snížená",J400,0)</f>
        <v>0</v>
      </c>
      <c r="BG400" s="141">
        <f>IF(N400="zákl. přenesená",J400,0)</f>
        <v>0</v>
      </c>
      <c r="BH400" s="141">
        <f>IF(N400="sníž. přenesená",J400,0)</f>
        <v>0</v>
      </c>
      <c r="BI400" s="141">
        <f>IF(N400="nulová",J400,0)</f>
        <v>0</v>
      </c>
      <c r="BJ400" s="18" t="s">
        <v>84</v>
      </c>
      <c r="BK400" s="141">
        <f>ROUND(I400*H400,2)</f>
        <v>0</v>
      </c>
      <c r="BL400" s="18" t="s">
        <v>124</v>
      </c>
      <c r="BM400" s="140" t="s">
        <v>1183</v>
      </c>
    </row>
    <row r="401" spans="2:47" s="1" customFormat="1" ht="12">
      <c r="B401" s="33"/>
      <c r="D401" s="142" t="s">
        <v>199</v>
      </c>
      <c r="F401" s="143" t="s">
        <v>1182</v>
      </c>
      <c r="I401" s="144"/>
      <c r="L401" s="33"/>
      <c r="M401" s="145"/>
      <c r="T401" s="54"/>
      <c r="AT401" s="18" t="s">
        <v>199</v>
      </c>
      <c r="AU401" s="18" t="s">
        <v>86</v>
      </c>
    </row>
    <row r="402" spans="2:65" s="1" customFormat="1" ht="21.75" customHeight="1">
      <c r="B402" s="33"/>
      <c r="C402" s="129" t="s">
        <v>612</v>
      </c>
      <c r="D402" s="129" t="s">
        <v>194</v>
      </c>
      <c r="E402" s="130" t="s">
        <v>551</v>
      </c>
      <c r="F402" s="131" t="s">
        <v>552</v>
      </c>
      <c r="G402" s="132" t="s">
        <v>146</v>
      </c>
      <c r="H402" s="133">
        <v>6</v>
      </c>
      <c r="I402" s="134"/>
      <c r="J402" s="135">
        <f>ROUND(I402*H402,2)</f>
        <v>0</v>
      </c>
      <c r="K402" s="131" t="s">
        <v>197</v>
      </c>
      <c r="L402" s="33"/>
      <c r="M402" s="136" t="s">
        <v>19</v>
      </c>
      <c r="N402" s="137" t="s">
        <v>47</v>
      </c>
      <c r="P402" s="138">
        <f>O402*H402</f>
        <v>0</v>
      </c>
      <c r="Q402" s="138">
        <v>0</v>
      </c>
      <c r="R402" s="138">
        <f>Q402*H402</f>
        <v>0</v>
      </c>
      <c r="S402" s="138">
        <v>0</v>
      </c>
      <c r="T402" s="139">
        <f>S402*H402</f>
        <v>0</v>
      </c>
      <c r="AR402" s="140" t="s">
        <v>124</v>
      </c>
      <c r="AT402" s="140" t="s">
        <v>194</v>
      </c>
      <c r="AU402" s="140" t="s">
        <v>86</v>
      </c>
      <c r="AY402" s="18" t="s">
        <v>192</v>
      </c>
      <c r="BE402" s="141">
        <f>IF(N402="základní",J402,0)</f>
        <v>0</v>
      </c>
      <c r="BF402" s="141">
        <f>IF(N402="snížená",J402,0)</f>
        <v>0</v>
      </c>
      <c r="BG402" s="141">
        <f>IF(N402="zákl. přenesená",J402,0)</f>
        <v>0</v>
      </c>
      <c r="BH402" s="141">
        <f>IF(N402="sníž. přenesená",J402,0)</f>
        <v>0</v>
      </c>
      <c r="BI402" s="141">
        <f>IF(N402="nulová",J402,0)</f>
        <v>0</v>
      </c>
      <c r="BJ402" s="18" t="s">
        <v>84</v>
      </c>
      <c r="BK402" s="141">
        <f>ROUND(I402*H402,2)</f>
        <v>0</v>
      </c>
      <c r="BL402" s="18" t="s">
        <v>124</v>
      </c>
      <c r="BM402" s="140" t="s">
        <v>1184</v>
      </c>
    </row>
    <row r="403" spans="2:47" s="1" customFormat="1" ht="19.5">
      <c r="B403" s="33"/>
      <c r="D403" s="142" t="s">
        <v>199</v>
      </c>
      <c r="F403" s="143" t="s">
        <v>554</v>
      </c>
      <c r="I403" s="144"/>
      <c r="L403" s="33"/>
      <c r="M403" s="145"/>
      <c r="T403" s="54"/>
      <c r="AT403" s="18" t="s">
        <v>199</v>
      </c>
      <c r="AU403" s="18" t="s">
        <v>86</v>
      </c>
    </row>
    <row r="404" spans="2:47" s="1" customFormat="1" ht="12">
      <c r="B404" s="33"/>
      <c r="D404" s="146" t="s">
        <v>201</v>
      </c>
      <c r="F404" s="147" t="s">
        <v>555</v>
      </c>
      <c r="I404" s="144"/>
      <c r="L404" s="33"/>
      <c r="M404" s="145"/>
      <c r="T404" s="54"/>
      <c r="AT404" s="18" t="s">
        <v>201</v>
      </c>
      <c r="AU404" s="18" t="s">
        <v>86</v>
      </c>
    </row>
    <row r="405" spans="2:51" s="14" customFormat="1" ht="12">
      <c r="B405" s="162"/>
      <c r="D405" s="142" t="s">
        <v>203</v>
      </c>
      <c r="E405" s="163" t="s">
        <v>19</v>
      </c>
      <c r="F405" s="164" t="s">
        <v>1185</v>
      </c>
      <c r="H405" s="163" t="s">
        <v>19</v>
      </c>
      <c r="I405" s="165"/>
      <c r="L405" s="162"/>
      <c r="M405" s="166"/>
      <c r="T405" s="167"/>
      <c r="AT405" s="163" t="s">
        <v>203</v>
      </c>
      <c r="AU405" s="163" t="s">
        <v>86</v>
      </c>
      <c r="AV405" s="14" t="s">
        <v>84</v>
      </c>
      <c r="AW405" s="14" t="s">
        <v>37</v>
      </c>
      <c r="AX405" s="14" t="s">
        <v>76</v>
      </c>
      <c r="AY405" s="163" t="s">
        <v>192</v>
      </c>
    </row>
    <row r="406" spans="2:51" s="12" customFormat="1" ht="12">
      <c r="B406" s="148"/>
      <c r="D406" s="142" t="s">
        <v>203</v>
      </c>
      <c r="E406" s="149" t="s">
        <v>19</v>
      </c>
      <c r="F406" s="150" t="s">
        <v>1186</v>
      </c>
      <c r="H406" s="151">
        <v>1</v>
      </c>
      <c r="I406" s="152"/>
      <c r="L406" s="148"/>
      <c r="M406" s="153"/>
      <c r="T406" s="154"/>
      <c r="AT406" s="149" t="s">
        <v>203</v>
      </c>
      <c r="AU406" s="149" t="s">
        <v>86</v>
      </c>
      <c r="AV406" s="12" t="s">
        <v>86</v>
      </c>
      <c r="AW406" s="12" t="s">
        <v>37</v>
      </c>
      <c r="AX406" s="12" t="s">
        <v>76</v>
      </c>
      <c r="AY406" s="149" t="s">
        <v>192</v>
      </c>
    </row>
    <row r="407" spans="2:51" s="12" customFormat="1" ht="12">
      <c r="B407" s="148"/>
      <c r="D407" s="142" t="s">
        <v>203</v>
      </c>
      <c r="E407" s="149" t="s">
        <v>19</v>
      </c>
      <c r="F407" s="150" t="s">
        <v>1187</v>
      </c>
      <c r="H407" s="151">
        <v>3</v>
      </c>
      <c r="I407" s="152"/>
      <c r="L407" s="148"/>
      <c r="M407" s="153"/>
      <c r="T407" s="154"/>
      <c r="AT407" s="149" t="s">
        <v>203</v>
      </c>
      <c r="AU407" s="149" t="s">
        <v>86</v>
      </c>
      <c r="AV407" s="12" t="s">
        <v>86</v>
      </c>
      <c r="AW407" s="12" t="s">
        <v>37</v>
      </c>
      <c r="AX407" s="12" t="s">
        <v>76</v>
      </c>
      <c r="AY407" s="149" t="s">
        <v>192</v>
      </c>
    </row>
    <row r="408" spans="2:51" s="12" customFormat="1" ht="12">
      <c r="B408" s="148"/>
      <c r="D408" s="142" t="s">
        <v>203</v>
      </c>
      <c r="E408" s="149" t="s">
        <v>19</v>
      </c>
      <c r="F408" s="150" t="s">
        <v>1188</v>
      </c>
      <c r="H408" s="151">
        <v>1</v>
      </c>
      <c r="I408" s="152"/>
      <c r="L408" s="148"/>
      <c r="M408" s="153"/>
      <c r="T408" s="154"/>
      <c r="AT408" s="149" t="s">
        <v>203</v>
      </c>
      <c r="AU408" s="149" t="s">
        <v>86</v>
      </c>
      <c r="AV408" s="12" t="s">
        <v>86</v>
      </c>
      <c r="AW408" s="12" t="s">
        <v>37</v>
      </c>
      <c r="AX408" s="12" t="s">
        <v>76</v>
      </c>
      <c r="AY408" s="149" t="s">
        <v>192</v>
      </c>
    </row>
    <row r="409" spans="2:51" s="12" customFormat="1" ht="12">
      <c r="B409" s="148"/>
      <c r="D409" s="142" t="s">
        <v>203</v>
      </c>
      <c r="E409" s="149" t="s">
        <v>19</v>
      </c>
      <c r="F409" s="150" t="s">
        <v>1189</v>
      </c>
      <c r="H409" s="151">
        <v>1</v>
      </c>
      <c r="I409" s="152"/>
      <c r="L409" s="148"/>
      <c r="M409" s="153"/>
      <c r="T409" s="154"/>
      <c r="AT409" s="149" t="s">
        <v>203</v>
      </c>
      <c r="AU409" s="149" t="s">
        <v>86</v>
      </c>
      <c r="AV409" s="12" t="s">
        <v>86</v>
      </c>
      <c r="AW409" s="12" t="s">
        <v>37</v>
      </c>
      <c r="AX409" s="12" t="s">
        <v>76</v>
      </c>
      <c r="AY409" s="149" t="s">
        <v>192</v>
      </c>
    </row>
    <row r="410" spans="2:51" s="13" customFormat="1" ht="12">
      <c r="B410" s="155"/>
      <c r="D410" s="142" t="s">
        <v>203</v>
      </c>
      <c r="E410" s="156" t="s">
        <v>19</v>
      </c>
      <c r="F410" s="157" t="s">
        <v>206</v>
      </c>
      <c r="H410" s="158">
        <v>6</v>
      </c>
      <c r="I410" s="159"/>
      <c r="L410" s="155"/>
      <c r="M410" s="160"/>
      <c r="T410" s="161"/>
      <c r="AT410" s="156" t="s">
        <v>203</v>
      </c>
      <c r="AU410" s="156" t="s">
        <v>86</v>
      </c>
      <c r="AV410" s="13" t="s">
        <v>124</v>
      </c>
      <c r="AW410" s="13" t="s">
        <v>37</v>
      </c>
      <c r="AX410" s="13" t="s">
        <v>84</v>
      </c>
      <c r="AY410" s="156" t="s">
        <v>192</v>
      </c>
    </row>
    <row r="411" spans="2:65" s="1" customFormat="1" ht="16.5" customHeight="1">
      <c r="B411" s="33"/>
      <c r="C411" s="168" t="s">
        <v>618</v>
      </c>
      <c r="D411" s="168" t="s">
        <v>291</v>
      </c>
      <c r="E411" s="169" t="s">
        <v>1190</v>
      </c>
      <c r="F411" s="170" t="s">
        <v>1191</v>
      </c>
      <c r="G411" s="171" t="s">
        <v>146</v>
      </c>
      <c r="H411" s="172">
        <v>1</v>
      </c>
      <c r="I411" s="173"/>
      <c r="J411" s="174">
        <f>ROUND(I411*H411,2)</f>
        <v>0</v>
      </c>
      <c r="K411" s="170" t="s">
        <v>197</v>
      </c>
      <c r="L411" s="175"/>
      <c r="M411" s="176" t="s">
        <v>19</v>
      </c>
      <c r="N411" s="177" t="s">
        <v>47</v>
      </c>
      <c r="P411" s="138">
        <f>O411*H411</f>
        <v>0</v>
      </c>
      <c r="Q411" s="138">
        <v>0.0039</v>
      </c>
      <c r="R411" s="138">
        <f>Q411*H411</f>
        <v>0.0039</v>
      </c>
      <c r="S411" s="138">
        <v>0</v>
      </c>
      <c r="T411" s="139">
        <f>S411*H411</f>
        <v>0</v>
      </c>
      <c r="AR411" s="140" t="s">
        <v>248</v>
      </c>
      <c r="AT411" s="140" t="s">
        <v>291</v>
      </c>
      <c r="AU411" s="140" t="s">
        <v>86</v>
      </c>
      <c r="AY411" s="18" t="s">
        <v>192</v>
      </c>
      <c r="BE411" s="141">
        <f>IF(N411="základní",J411,0)</f>
        <v>0</v>
      </c>
      <c r="BF411" s="141">
        <f>IF(N411="snížená",J411,0)</f>
        <v>0</v>
      </c>
      <c r="BG411" s="141">
        <f>IF(N411="zákl. přenesená",J411,0)</f>
        <v>0</v>
      </c>
      <c r="BH411" s="141">
        <f>IF(N411="sníž. přenesená",J411,0)</f>
        <v>0</v>
      </c>
      <c r="BI411" s="141">
        <f>IF(N411="nulová",J411,0)</f>
        <v>0</v>
      </c>
      <c r="BJ411" s="18" t="s">
        <v>84</v>
      </c>
      <c r="BK411" s="141">
        <f>ROUND(I411*H411,2)</f>
        <v>0</v>
      </c>
      <c r="BL411" s="18" t="s">
        <v>124</v>
      </c>
      <c r="BM411" s="140" t="s">
        <v>1192</v>
      </c>
    </row>
    <row r="412" spans="2:47" s="1" customFormat="1" ht="12">
      <c r="B412" s="33"/>
      <c r="D412" s="142" t="s">
        <v>199</v>
      </c>
      <c r="F412" s="143" t="s">
        <v>1191</v>
      </c>
      <c r="I412" s="144"/>
      <c r="L412" s="33"/>
      <c r="M412" s="145"/>
      <c r="T412" s="54"/>
      <c r="AT412" s="18" t="s">
        <v>199</v>
      </c>
      <c r="AU412" s="18" t="s">
        <v>86</v>
      </c>
    </row>
    <row r="413" spans="2:65" s="1" customFormat="1" ht="16.5" customHeight="1">
      <c r="B413" s="33"/>
      <c r="C413" s="168" t="s">
        <v>622</v>
      </c>
      <c r="D413" s="168" t="s">
        <v>291</v>
      </c>
      <c r="E413" s="169" t="s">
        <v>558</v>
      </c>
      <c r="F413" s="170" t="s">
        <v>559</v>
      </c>
      <c r="G413" s="171" t="s">
        <v>146</v>
      </c>
      <c r="H413" s="172">
        <v>3</v>
      </c>
      <c r="I413" s="173"/>
      <c r="J413" s="174">
        <f>ROUND(I413*H413,2)</f>
        <v>0</v>
      </c>
      <c r="K413" s="170" t="s">
        <v>197</v>
      </c>
      <c r="L413" s="175"/>
      <c r="M413" s="176" t="s">
        <v>19</v>
      </c>
      <c r="N413" s="177" t="s">
        <v>47</v>
      </c>
      <c r="P413" s="138">
        <f>O413*H413</f>
        <v>0</v>
      </c>
      <c r="Q413" s="138">
        <v>0.003</v>
      </c>
      <c r="R413" s="138">
        <f>Q413*H413</f>
        <v>0.009000000000000001</v>
      </c>
      <c r="S413" s="138">
        <v>0</v>
      </c>
      <c r="T413" s="139">
        <f>S413*H413</f>
        <v>0</v>
      </c>
      <c r="AR413" s="140" t="s">
        <v>248</v>
      </c>
      <c r="AT413" s="140" t="s">
        <v>291</v>
      </c>
      <c r="AU413" s="140" t="s">
        <v>86</v>
      </c>
      <c r="AY413" s="18" t="s">
        <v>192</v>
      </c>
      <c r="BE413" s="141">
        <f>IF(N413="základní",J413,0)</f>
        <v>0</v>
      </c>
      <c r="BF413" s="141">
        <f>IF(N413="snížená",J413,0)</f>
        <v>0</v>
      </c>
      <c r="BG413" s="141">
        <f>IF(N413="zákl. přenesená",J413,0)</f>
        <v>0</v>
      </c>
      <c r="BH413" s="141">
        <f>IF(N413="sníž. přenesená",J413,0)</f>
        <v>0</v>
      </c>
      <c r="BI413" s="141">
        <f>IF(N413="nulová",J413,0)</f>
        <v>0</v>
      </c>
      <c r="BJ413" s="18" t="s">
        <v>84</v>
      </c>
      <c r="BK413" s="141">
        <f>ROUND(I413*H413,2)</f>
        <v>0</v>
      </c>
      <c r="BL413" s="18" t="s">
        <v>124</v>
      </c>
      <c r="BM413" s="140" t="s">
        <v>1193</v>
      </c>
    </row>
    <row r="414" spans="2:47" s="1" customFormat="1" ht="12">
      <c r="B414" s="33"/>
      <c r="D414" s="142" t="s">
        <v>199</v>
      </c>
      <c r="F414" s="143" t="s">
        <v>559</v>
      </c>
      <c r="I414" s="144"/>
      <c r="L414" s="33"/>
      <c r="M414" s="145"/>
      <c r="T414" s="54"/>
      <c r="AT414" s="18" t="s">
        <v>199</v>
      </c>
      <c r="AU414" s="18" t="s">
        <v>86</v>
      </c>
    </row>
    <row r="415" spans="2:65" s="1" customFormat="1" ht="16.5" customHeight="1">
      <c r="B415" s="33"/>
      <c r="C415" s="168" t="s">
        <v>629</v>
      </c>
      <c r="D415" s="168" t="s">
        <v>291</v>
      </c>
      <c r="E415" s="169" t="s">
        <v>1194</v>
      </c>
      <c r="F415" s="170" t="s">
        <v>1195</v>
      </c>
      <c r="G415" s="171" t="s">
        <v>146</v>
      </c>
      <c r="H415" s="172">
        <v>1</v>
      </c>
      <c r="I415" s="173"/>
      <c r="J415" s="174">
        <f>ROUND(I415*H415,2)</f>
        <v>0</v>
      </c>
      <c r="K415" s="170" t="s">
        <v>197</v>
      </c>
      <c r="L415" s="175"/>
      <c r="M415" s="176" t="s">
        <v>19</v>
      </c>
      <c r="N415" s="177" t="s">
        <v>47</v>
      </c>
      <c r="P415" s="138">
        <f>O415*H415</f>
        <v>0</v>
      </c>
      <c r="Q415" s="138">
        <v>0.0027</v>
      </c>
      <c r="R415" s="138">
        <f>Q415*H415</f>
        <v>0.0027</v>
      </c>
      <c r="S415" s="138">
        <v>0</v>
      </c>
      <c r="T415" s="139">
        <f>S415*H415</f>
        <v>0</v>
      </c>
      <c r="AR415" s="140" t="s">
        <v>248</v>
      </c>
      <c r="AT415" s="140" t="s">
        <v>291</v>
      </c>
      <c r="AU415" s="140" t="s">
        <v>86</v>
      </c>
      <c r="AY415" s="18" t="s">
        <v>192</v>
      </c>
      <c r="BE415" s="141">
        <f>IF(N415="základní",J415,0)</f>
        <v>0</v>
      </c>
      <c r="BF415" s="141">
        <f>IF(N415="snížená",J415,0)</f>
        <v>0</v>
      </c>
      <c r="BG415" s="141">
        <f>IF(N415="zákl. přenesená",J415,0)</f>
        <v>0</v>
      </c>
      <c r="BH415" s="141">
        <f>IF(N415="sníž. přenesená",J415,0)</f>
        <v>0</v>
      </c>
      <c r="BI415" s="141">
        <f>IF(N415="nulová",J415,0)</f>
        <v>0</v>
      </c>
      <c r="BJ415" s="18" t="s">
        <v>84</v>
      </c>
      <c r="BK415" s="141">
        <f>ROUND(I415*H415,2)</f>
        <v>0</v>
      </c>
      <c r="BL415" s="18" t="s">
        <v>124</v>
      </c>
      <c r="BM415" s="140" t="s">
        <v>1196</v>
      </c>
    </row>
    <row r="416" spans="2:47" s="1" customFormat="1" ht="12">
      <c r="B416" s="33"/>
      <c r="D416" s="142" t="s">
        <v>199</v>
      </c>
      <c r="F416" s="143" t="s">
        <v>1195</v>
      </c>
      <c r="I416" s="144"/>
      <c r="L416" s="33"/>
      <c r="M416" s="145"/>
      <c r="T416" s="54"/>
      <c r="AT416" s="18" t="s">
        <v>199</v>
      </c>
      <c r="AU416" s="18" t="s">
        <v>86</v>
      </c>
    </row>
    <row r="417" spans="2:65" s="1" customFormat="1" ht="16.5" customHeight="1">
      <c r="B417" s="33"/>
      <c r="C417" s="168" t="s">
        <v>636</v>
      </c>
      <c r="D417" s="168" t="s">
        <v>291</v>
      </c>
      <c r="E417" s="169" t="s">
        <v>1197</v>
      </c>
      <c r="F417" s="170" t="s">
        <v>1198</v>
      </c>
      <c r="G417" s="171" t="s">
        <v>146</v>
      </c>
      <c r="H417" s="172">
        <v>1</v>
      </c>
      <c r="I417" s="173"/>
      <c r="J417" s="174">
        <f>ROUND(I417*H417,2)</f>
        <v>0</v>
      </c>
      <c r="K417" s="170" t="s">
        <v>19</v>
      </c>
      <c r="L417" s="175"/>
      <c r="M417" s="176" t="s">
        <v>19</v>
      </c>
      <c r="N417" s="177" t="s">
        <v>47</v>
      </c>
      <c r="P417" s="138">
        <f>O417*H417</f>
        <v>0</v>
      </c>
      <c r="Q417" s="138">
        <v>0.0022</v>
      </c>
      <c r="R417" s="138">
        <f>Q417*H417</f>
        <v>0.0022</v>
      </c>
      <c r="S417" s="138">
        <v>0</v>
      </c>
      <c r="T417" s="139">
        <f>S417*H417</f>
        <v>0</v>
      </c>
      <c r="AR417" s="140" t="s">
        <v>248</v>
      </c>
      <c r="AT417" s="140" t="s">
        <v>291</v>
      </c>
      <c r="AU417" s="140" t="s">
        <v>86</v>
      </c>
      <c r="AY417" s="18" t="s">
        <v>192</v>
      </c>
      <c r="BE417" s="141">
        <f>IF(N417="základní",J417,0)</f>
        <v>0</v>
      </c>
      <c r="BF417" s="141">
        <f>IF(N417="snížená",J417,0)</f>
        <v>0</v>
      </c>
      <c r="BG417" s="141">
        <f>IF(N417="zákl. přenesená",J417,0)</f>
        <v>0</v>
      </c>
      <c r="BH417" s="141">
        <f>IF(N417="sníž. přenesená",J417,0)</f>
        <v>0</v>
      </c>
      <c r="BI417" s="141">
        <f>IF(N417="nulová",J417,0)</f>
        <v>0</v>
      </c>
      <c r="BJ417" s="18" t="s">
        <v>84</v>
      </c>
      <c r="BK417" s="141">
        <f>ROUND(I417*H417,2)</f>
        <v>0</v>
      </c>
      <c r="BL417" s="18" t="s">
        <v>124</v>
      </c>
      <c r="BM417" s="140" t="s">
        <v>1199</v>
      </c>
    </row>
    <row r="418" spans="2:47" s="1" customFormat="1" ht="12">
      <c r="B418" s="33"/>
      <c r="D418" s="142" t="s">
        <v>199</v>
      </c>
      <c r="F418" s="143" t="s">
        <v>1198</v>
      </c>
      <c r="I418" s="144"/>
      <c r="L418" s="33"/>
      <c r="M418" s="145"/>
      <c r="T418" s="54"/>
      <c r="AT418" s="18" t="s">
        <v>199</v>
      </c>
      <c r="AU418" s="18" t="s">
        <v>86</v>
      </c>
    </row>
    <row r="419" spans="2:65" s="1" customFormat="1" ht="21.75" customHeight="1">
      <c r="B419" s="33"/>
      <c r="C419" s="129" t="s">
        <v>642</v>
      </c>
      <c r="D419" s="129" t="s">
        <v>194</v>
      </c>
      <c r="E419" s="130" t="s">
        <v>1200</v>
      </c>
      <c r="F419" s="131" t="s">
        <v>1201</v>
      </c>
      <c r="G419" s="132" t="s">
        <v>146</v>
      </c>
      <c r="H419" s="133">
        <v>1</v>
      </c>
      <c r="I419" s="134"/>
      <c r="J419" s="135">
        <f>ROUND(I419*H419,2)</f>
        <v>0</v>
      </c>
      <c r="K419" s="131" t="s">
        <v>197</v>
      </c>
      <c r="L419" s="33"/>
      <c r="M419" s="136" t="s">
        <v>19</v>
      </c>
      <c r="N419" s="137" t="s">
        <v>47</v>
      </c>
      <c r="P419" s="138">
        <f>O419*H419</f>
        <v>0</v>
      </c>
      <c r="Q419" s="138">
        <v>0</v>
      </c>
      <c r="R419" s="138">
        <f>Q419*H419</f>
        <v>0</v>
      </c>
      <c r="S419" s="138">
        <v>0</v>
      </c>
      <c r="T419" s="139">
        <f>S419*H419</f>
        <v>0</v>
      </c>
      <c r="AR419" s="140" t="s">
        <v>124</v>
      </c>
      <c r="AT419" s="140" t="s">
        <v>194</v>
      </c>
      <c r="AU419" s="140" t="s">
        <v>86</v>
      </c>
      <c r="AY419" s="18" t="s">
        <v>192</v>
      </c>
      <c r="BE419" s="141">
        <f>IF(N419="základní",J419,0)</f>
        <v>0</v>
      </c>
      <c r="BF419" s="141">
        <f>IF(N419="snížená",J419,0)</f>
        <v>0</v>
      </c>
      <c r="BG419" s="141">
        <f>IF(N419="zákl. přenesená",J419,0)</f>
        <v>0</v>
      </c>
      <c r="BH419" s="141">
        <f>IF(N419="sníž. přenesená",J419,0)</f>
        <v>0</v>
      </c>
      <c r="BI419" s="141">
        <f>IF(N419="nulová",J419,0)</f>
        <v>0</v>
      </c>
      <c r="BJ419" s="18" t="s">
        <v>84</v>
      </c>
      <c r="BK419" s="141">
        <f>ROUND(I419*H419,2)</f>
        <v>0</v>
      </c>
      <c r="BL419" s="18" t="s">
        <v>124</v>
      </c>
      <c r="BM419" s="140" t="s">
        <v>1202</v>
      </c>
    </row>
    <row r="420" spans="2:47" s="1" customFormat="1" ht="12">
      <c r="B420" s="33"/>
      <c r="D420" s="142" t="s">
        <v>199</v>
      </c>
      <c r="F420" s="143" t="s">
        <v>1203</v>
      </c>
      <c r="I420" s="144"/>
      <c r="L420" s="33"/>
      <c r="M420" s="145"/>
      <c r="T420" s="54"/>
      <c r="AT420" s="18" t="s">
        <v>199</v>
      </c>
      <c r="AU420" s="18" t="s">
        <v>86</v>
      </c>
    </row>
    <row r="421" spans="2:47" s="1" customFormat="1" ht="12">
      <c r="B421" s="33"/>
      <c r="D421" s="146" t="s">
        <v>201</v>
      </c>
      <c r="F421" s="147" t="s">
        <v>1204</v>
      </c>
      <c r="I421" s="144"/>
      <c r="L421" s="33"/>
      <c r="M421" s="145"/>
      <c r="T421" s="54"/>
      <c r="AT421" s="18" t="s">
        <v>201</v>
      </c>
      <c r="AU421" s="18" t="s">
        <v>86</v>
      </c>
    </row>
    <row r="422" spans="2:51" s="14" customFormat="1" ht="12">
      <c r="B422" s="162"/>
      <c r="D422" s="142" t="s">
        <v>203</v>
      </c>
      <c r="E422" s="163" t="s">
        <v>19</v>
      </c>
      <c r="F422" s="164" t="s">
        <v>1205</v>
      </c>
      <c r="H422" s="163" t="s">
        <v>19</v>
      </c>
      <c r="I422" s="165"/>
      <c r="L422" s="162"/>
      <c r="M422" s="166"/>
      <c r="T422" s="167"/>
      <c r="AT422" s="163" t="s">
        <v>203</v>
      </c>
      <c r="AU422" s="163" t="s">
        <v>86</v>
      </c>
      <c r="AV422" s="14" t="s">
        <v>84</v>
      </c>
      <c r="AW422" s="14" t="s">
        <v>37</v>
      </c>
      <c r="AX422" s="14" t="s">
        <v>76</v>
      </c>
      <c r="AY422" s="163" t="s">
        <v>192</v>
      </c>
    </row>
    <row r="423" spans="2:51" s="12" customFormat="1" ht="12">
      <c r="B423" s="148"/>
      <c r="D423" s="142" t="s">
        <v>203</v>
      </c>
      <c r="E423" s="149" t="s">
        <v>19</v>
      </c>
      <c r="F423" s="150" t="s">
        <v>1206</v>
      </c>
      <c r="H423" s="151">
        <v>1</v>
      </c>
      <c r="I423" s="152"/>
      <c r="L423" s="148"/>
      <c r="M423" s="153"/>
      <c r="T423" s="154"/>
      <c r="AT423" s="149" t="s">
        <v>203</v>
      </c>
      <c r="AU423" s="149" t="s">
        <v>86</v>
      </c>
      <c r="AV423" s="12" t="s">
        <v>86</v>
      </c>
      <c r="AW423" s="12" t="s">
        <v>37</v>
      </c>
      <c r="AX423" s="12" t="s">
        <v>84</v>
      </c>
      <c r="AY423" s="149" t="s">
        <v>192</v>
      </c>
    </row>
    <row r="424" spans="2:65" s="1" customFormat="1" ht="16.5" customHeight="1">
      <c r="B424" s="33"/>
      <c r="C424" s="168" t="s">
        <v>648</v>
      </c>
      <c r="D424" s="168" t="s">
        <v>291</v>
      </c>
      <c r="E424" s="169" t="s">
        <v>1207</v>
      </c>
      <c r="F424" s="170" t="s">
        <v>1208</v>
      </c>
      <c r="G424" s="171" t="s">
        <v>146</v>
      </c>
      <c r="H424" s="172">
        <v>1</v>
      </c>
      <c r="I424" s="173"/>
      <c r="J424" s="174">
        <f>ROUND(I424*H424,2)</f>
        <v>0</v>
      </c>
      <c r="K424" s="170" t="s">
        <v>197</v>
      </c>
      <c r="L424" s="175"/>
      <c r="M424" s="176" t="s">
        <v>19</v>
      </c>
      <c r="N424" s="177" t="s">
        <v>47</v>
      </c>
      <c r="P424" s="138">
        <f>O424*H424</f>
        <v>0</v>
      </c>
      <c r="Q424" s="138">
        <v>0.0067</v>
      </c>
      <c r="R424" s="138">
        <f>Q424*H424</f>
        <v>0.0067</v>
      </c>
      <c r="S424" s="138">
        <v>0</v>
      </c>
      <c r="T424" s="139">
        <f>S424*H424</f>
        <v>0</v>
      </c>
      <c r="AR424" s="140" t="s">
        <v>248</v>
      </c>
      <c r="AT424" s="140" t="s">
        <v>291</v>
      </c>
      <c r="AU424" s="140" t="s">
        <v>86</v>
      </c>
      <c r="AY424" s="18" t="s">
        <v>192</v>
      </c>
      <c r="BE424" s="141">
        <f>IF(N424="základní",J424,0)</f>
        <v>0</v>
      </c>
      <c r="BF424" s="141">
        <f>IF(N424="snížená",J424,0)</f>
        <v>0</v>
      </c>
      <c r="BG424" s="141">
        <f>IF(N424="zákl. přenesená",J424,0)</f>
        <v>0</v>
      </c>
      <c r="BH424" s="141">
        <f>IF(N424="sníž. přenesená",J424,0)</f>
        <v>0</v>
      </c>
      <c r="BI424" s="141">
        <f>IF(N424="nulová",J424,0)</f>
        <v>0</v>
      </c>
      <c r="BJ424" s="18" t="s">
        <v>84</v>
      </c>
      <c r="BK424" s="141">
        <f>ROUND(I424*H424,2)</f>
        <v>0</v>
      </c>
      <c r="BL424" s="18" t="s">
        <v>124</v>
      </c>
      <c r="BM424" s="140" t="s">
        <v>1209</v>
      </c>
    </row>
    <row r="425" spans="2:47" s="1" customFormat="1" ht="12">
      <c r="B425" s="33"/>
      <c r="D425" s="142" t="s">
        <v>199</v>
      </c>
      <c r="F425" s="143" t="s">
        <v>1208</v>
      </c>
      <c r="I425" s="144"/>
      <c r="L425" s="33"/>
      <c r="M425" s="145"/>
      <c r="T425" s="54"/>
      <c r="AT425" s="18" t="s">
        <v>199</v>
      </c>
      <c r="AU425" s="18" t="s">
        <v>86</v>
      </c>
    </row>
    <row r="426" spans="2:65" s="1" customFormat="1" ht="21.75" customHeight="1">
      <c r="B426" s="33"/>
      <c r="C426" s="129" t="s">
        <v>654</v>
      </c>
      <c r="D426" s="129" t="s">
        <v>194</v>
      </c>
      <c r="E426" s="130" t="s">
        <v>562</v>
      </c>
      <c r="F426" s="131" t="s">
        <v>563</v>
      </c>
      <c r="G426" s="132" t="s">
        <v>146</v>
      </c>
      <c r="H426" s="133">
        <v>1</v>
      </c>
      <c r="I426" s="134"/>
      <c r="J426" s="135">
        <f>ROUND(I426*H426,2)</f>
        <v>0</v>
      </c>
      <c r="K426" s="131" t="s">
        <v>197</v>
      </c>
      <c r="L426" s="33"/>
      <c r="M426" s="136" t="s">
        <v>19</v>
      </c>
      <c r="N426" s="137" t="s">
        <v>47</v>
      </c>
      <c r="P426" s="138">
        <f>O426*H426</f>
        <v>0</v>
      </c>
      <c r="Q426" s="138">
        <v>0</v>
      </c>
      <c r="R426" s="138">
        <f>Q426*H426</f>
        <v>0</v>
      </c>
      <c r="S426" s="138">
        <v>0</v>
      </c>
      <c r="T426" s="139">
        <f>S426*H426</f>
        <v>0</v>
      </c>
      <c r="AR426" s="140" t="s">
        <v>124</v>
      </c>
      <c r="AT426" s="140" t="s">
        <v>194</v>
      </c>
      <c r="AU426" s="140" t="s">
        <v>86</v>
      </c>
      <c r="AY426" s="18" t="s">
        <v>192</v>
      </c>
      <c r="BE426" s="141">
        <f>IF(N426="základní",J426,0)</f>
        <v>0</v>
      </c>
      <c r="BF426" s="141">
        <f>IF(N426="snížená",J426,0)</f>
        <v>0</v>
      </c>
      <c r="BG426" s="141">
        <f>IF(N426="zákl. přenesená",J426,0)</f>
        <v>0</v>
      </c>
      <c r="BH426" s="141">
        <f>IF(N426="sníž. přenesená",J426,0)</f>
        <v>0</v>
      </c>
      <c r="BI426" s="141">
        <f>IF(N426="nulová",J426,0)</f>
        <v>0</v>
      </c>
      <c r="BJ426" s="18" t="s">
        <v>84</v>
      </c>
      <c r="BK426" s="141">
        <f>ROUND(I426*H426,2)</f>
        <v>0</v>
      </c>
      <c r="BL426" s="18" t="s">
        <v>124</v>
      </c>
      <c r="BM426" s="140" t="s">
        <v>1210</v>
      </c>
    </row>
    <row r="427" spans="2:47" s="1" customFormat="1" ht="19.5">
      <c r="B427" s="33"/>
      <c r="D427" s="142" t="s">
        <v>199</v>
      </c>
      <c r="F427" s="143" t="s">
        <v>565</v>
      </c>
      <c r="I427" s="144"/>
      <c r="L427" s="33"/>
      <c r="M427" s="145"/>
      <c r="T427" s="54"/>
      <c r="AT427" s="18" t="s">
        <v>199</v>
      </c>
      <c r="AU427" s="18" t="s">
        <v>86</v>
      </c>
    </row>
    <row r="428" spans="2:47" s="1" customFormat="1" ht="12">
      <c r="B428" s="33"/>
      <c r="D428" s="146" t="s">
        <v>201</v>
      </c>
      <c r="F428" s="147" t="s">
        <v>566</v>
      </c>
      <c r="I428" s="144"/>
      <c r="L428" s="33"/>
      <c r="M428" s="145"/>
      <c r="T428" s="54"/>
      <c r="AT428" s="18" t="s">
        <v>201</v>
      </c>
      <c r="AU428" s="18" t="s">
        <v>86</v>
      </c>
    </row>
    <row r="429" spans="2:51" s="12" customFormat="1" ht="12">
      <c r="B429" s="148"/>
      <c r="D429" s="142" t="s">
        <v>203</v>
      </c>
      <c r="E429" s="149" t="s">
        <v>19</v>
      </c>
      <c r="F429" s="150" t="s">
        <v>1211</v>
      </c>
      <c r="H429" s="151">
        <v>1</v>
      </c>
      <c r="I429" s="152"/>
      <c r="L429" s="148"/>
      <c r="M429" s="153"/>
      <c r="T429" s="154"/>
      <c r="AT429" s="149" t="s">
        <v>203</v>
      </c>
      <c r="AU429" s="149" t="s">
        <v>86</v>
      </c>
      <c r="AV429" s="12" t="s">
        <v>86</v>
      </c>
      <c r="AW429" s="12" t="s">
        <v>37</v>
      </c>
      <c r="AX429" s="12" t="s">
        <v>84</v>
      </c>
      <c r="AY429" s="149" t="s">
        <v>192</v>
      </c>
    </row>
    <row r="430" spans="2:65" s="1" customFormat="1" ht="16.5" customHeight="1">
      <c r="B430" s="33"/>
      <c r="C430" s="168" t="s">
        <v>659</v>
      </c>
      <c r="D430" s="168" t="s">
        <v>291</v>
      </c>
      <c r="E430" s="169" t="s">
        <v>569</v>
      </c>
      <c r="F430" s="170" t="s">
        <v>570</v>
      </c>
      <c r="G430" s="171" t="s">
        <v>146</v>
      </c>
      <c r="H430" s="172">
        <v>1</v>
      </c>
      <c r="I430" s="173"/>
      <c r="J430" s="174">
        <f>ROUND(I430*H430,2)</f>
        <v>0</v>
      </c>
      <c r="K430" s="170" t="s">
        <v>197</v>
      </c>
      <c r="L430" s="175"/>
      <c r="M430" s="176" t="s">
        <v>19</v>
      </c>
      <c r="N430" s="177" t="s">
        <v>47</v>
      </c>
      <c r="P430" s="138">
        <f>O430*H430</f>
        <v>0</v>
      </c>
      <c r="Q430" s="138">
        <v>0.0042</v>
      </c>
      <c r="R430" s="138">
        <f>Q430*H430</f>
        <v>0.0042</v>
      </c>
      <c r="S430" s="138">
        <v>0</v>
      </c>
      <c r="T430" s="139">
        <f>S430*H430</f>
        <v>0</v>
      </c>
      <c r="AR430" s="140" t="s">
        <v>248</v>
      </c>
      <c r="AT430" s="140" t="s">
        <v>291</v>
      </c>
      <c r="AU430" s="140" t="s">
        <v>86</v>
      </c>
      <c r="AY430" s="18" t="s">
        <v>192</v>
      </c>
      <c r="BE430" s="141">
        <f>IF(N430="základní",J430,0)</f>
        <v>0</v>
      </c>
      <c r="BF430" s="141">
        <f>IF(N430="snížená",J430,0)</f>
        <v>0</v>
      </c>
      <c r="BG430" s="141">
        <f>IF(N430="zákl. přenesená",J430,0)</f>
        <v>0</v>
      </c>
      <c r="BH430" s="141">
        <f>IF(N430="sníž. přenesená",J430,0)</f>
        <v>0</v>
      </c>
      <c r="BI430" s="141">
        <f>IF(N430="nulová",J430,0)</f>
        <v>0</v>
      </c>
      <c r="BJ430" s="18" t="s">
        <v>84</v>
      </c>
      <c r="BK430" s="141">
        <f>ROUND(I430*H430,2)</f>
        <v>0</v>
      </c>
      <c r="BL430" s="18" t="s">
        <v>124</v>
      </c>
      <c r="BM430" s="140" t="s">
        <v>1212</v>
      </c>
    </row>
    <row r="431" spans="2:47" s="1" customFormat="1" ht="12">
      <c r="B431" s="33"/>
      <c r="D431" s="142" t="s">
        <v>199</v>
      </c>
      <c r="F431" s="143" t="s">
        <v>570</v>
      </c>
      <c r="I431" s="144"/>
      <c r="L431" s="33"/>
      <c r="M431" s="145"/>
      <c r="T431" s="54"/>
      <c r="AT431" s="18" t="s">
        <v>199</v>
      </c>
      <c r="AU431" s="18" t="s">
        <v>86</v>
      </c>
    </row>
    <row r="432" spans="2:65" s="1" customFormat="1" ht="16.5" customHeight="1">
      <c r="B432" s="33"/>
      <c r="C432" s="129" t="s">
        <v>667</v>
      </c>
      <c r="D432" s="129" t="s">
        <v>194</v>
      </c>
      <c r="E432" s="130" t="s">
        <v>573</v>
      </c>
      <c r="F432" s="131" t="s">
        <v>574</v>
      </c>
      <c r="G432" s="132" t="s">
        <v>146</v>
      </c>
      <c r="H432" s="133">
        <v>1</v>
      </c>
      <c r="I432" s="134"/>
      <c r="J432" s="135">
        <f>ROUND(I432*H432,2)</f>
        <v>0</v>
      </c>
      <c r="K432" s="131" t="s">
        <v>197</v>
      </c>
      <c r="L432" s="33"/>
      <c r="M432" s="136" t="s">
        <v>19</v>
      </c>
      <c r="N432" s="137" t="s">
        <v>47</v>
      </c>
      <c r="P432" s="138">
        <f>O432*H432</f>
        <v>0</v>
      </c>
      <c r="Q432" s="138">
        <v>0.00012</v>
      </c>
      <c r="R432" s="138">
        <f>Q432*H432</f>
        <v>0.00012</v>
      </c>
      <c r="S432" s="138">
        <v>0</v>
      </c>
      <c r="T432" s="139">
        <f>S432*H432</f>
        <v>0</v>
      </c>
      <c r="AR432" s="140" t="s">
        <v>124</v>
      </c>
      <c r="AT432" s="140" t="s">
        <v>194</v>
      </c>
      <c r="AU432" s="140" t="s">
        <v>86</v>
      </c>
      <c r="AY432" s="18" t="s">
        <v>192</v>
      </c>
      <c r="BE432" s="141">
        <f>IF(N432="základní",J432,0)</f>
        <v>0</v>
      </c>
      <c r="BF432" s="141">
        <f>IF(N432="snížená",J432,0)</f>
        <v>0</v>
      </c>
      <c r="BG432" s="141">
        <f>IF(N432="zákl. přenesená",J432,0)</f>
        <v>0</v>
      </c>
      <c r="BH432" s="141">
        <f>IF(N432="sníž. přenesená",J432,0)</f>
        <v>0</v>
      </c>
      <c r="BI432" s="141">
        <f>IF(N432="nulová",J432,0)</f>
        <v>0</v>
      </c>
      <c r="BJ432" s="18" t="s">
        <v>84</v>
      </c>
      <c r="BK432" s="141">
        <f>ROUND(I432*H432,2)</f>
        <v>0</v>
      </c>
      <c r="BL432" s="18" t="s">
        <v>124</v>
      </c>
      <c r="BM432" s="140" t="s">
        <v>1213</v>
      </c>
    </row>
    <row r="433" spans="2:47" s="1" customFormat="1" ht="12">
      <c r="B433" s="33"/>
      <c r="D433" s="142" t="s">
        <v>199</v>
      </c>
      <c r="F433" s="143" t="s">
        <v>576</v>
      </c>
      <c r="I433" s="144"/>
      <c r="L433" s="33"/>
      <c r="M433" s="145"/>
      <c r="T433" s="54"/>
      <c r="AT433" s="18" t="s">
        <v>199</v>
      </c>
      <c r="AU433" s="18" t="s">
        <v>86</v>
      </c>
    </row>
    <row r="434" spans="2:47" s="1" customFormat="1" ht="12">
      <c r="B434" s="33"/>
      <c r="D434" s="146" t="s">
        <v>201</v>
      </c>
      <c r="F434" s="147" t="s">
        <v>577</v>
      </c>
      <c r="I434" s="144"/>
      <c r="L434" s="33"/>
      <c r="M434" s="145"/>
      <c r="T434" s="54"/>
      <c r="AT434" s="18" t="s">
        <v>201</v>
      </c>
      <c r="AU434" s="18" t="s">
        <v>86</v>
      </c>
    </row>
    <row r="435" spans="2:51" s="12" customFormat="1" ht="12">
      <c r="B435" s="148"/>
      <c r="D435" s="142" t="s">
        <v>203</v>
      </c>
      <c r="E435" s="149" t="s">
        <v>19</v>
      </c>
      <c r="F435" s="150" t="s">
        <v>1211</v>
      </c>
      <c r="H435" s="151">
        <v>1</v>
      </c>
      <c r="I435" s="152"/>
      <c r="L435" s="148"/>
      <c r="M435" s="153"/>
      <c r="T435" s="154"/>
      <c r="AT435" s="149" t="s">
        <v>203</v>
      </c>
      <c r="AU435" s="149" t="s">
        <v>86</v>
      </c>
      <c r="AV435" s="12" t="s">
        <v>86</v>
      </c>
      <c r="AW435" s="12" t="s">
        <v>37</v>
      </c>
      <c r="AX435" s="12" t="s">
        <v>84</v>
      </c>
      <c r="AY435" s="149" t="s">
        <v>192</v>
      </c>
    </row>
    <row r="436" spans="2:65" s="1" customFormat="1" ht="16.5" customHeight="1">
      <c r="B436" s="33"/>
      <c r="C436" s="168" t="s">
        <v>674</v>
      </c>
      <c r="D436" s="168" t="s">
        <v>291</v>
      </c>
      <c r="E436" s="169" t="s">
        <v>579</v>
      </c>
      <c r="F436" s="170" t="s">
        <v>580</v>
      </c>
      <c r="G436" s="171" t="s">
        <v>146</v>
      </c>
      <c r="H436" s="172">
        <v>1</v>
      </c>
      <c r="I436" s="173"/>
      <c r="J436" s="174">
        <f>ROUND(I436*H436,2)</f>
        <v>0</v>
      </c>
      <c r="K436" s="170" t="s">
        <v>197</v>
      </c>
      <c r="L436" s="175"/>
      <c r="M436" s="176" t="s">
        <v>19</v>
      </c>
      <c r="N436" s="177" t="s">
        <v>47</v>
      </c>
      <c r="P436" s="138">
        <f>O436*H436</f>
        <v>0</v>
      </c>
      <c r="Q436" s="138">
        <v>0.0097</v>
      </c>
      <c r="R436" s="138">
        <f>Q436*H436</f>
        <v>0.0097</v>
      </c>
      <c r="S436" s="138">
        <v>0</v>
      </c>
      <c r="T436" s="139">
        <f>S436*H436</f>
        <v>0</v>
      </c>
      <c r="AR436" s="140" t="s">
        <v>248</v>
      </c>
      <c r="AT436" s="140" t="s">
        <v>291</v>
      </c>
      <c r="AU436" s="140" t="s">
        <v>86</v>
      </c>
      <c r="AY436" s="18" t="s">
        <v>192</v>
      </c>
      <c r="BE436" s="141">
        <f>IF(N436="základní",J436,0)</f>
        <v>0</v>
      </c>
      <c r="BF436" s="141">
        <f>IF(N436="snížená",J436,0)</f>
        <v>0</v>
      </c>
      <c r="BG436" s="141">
        <f>IF(N436="zákl. přenesená",J436,0)</f>
        <v>0</v>
      </c>
      <c r="BH436" s="141">
        <f>IF(N436="sníž. přenesená",J436,0)</f>
        <v>0</v>
      </c>
      <c r="BI436" s="141">
        <f>IF(N436="nulová",J436,0)</f>
        <v>0</v>
      </c>
      <c r="BJ436" s="18" t="s">
        <v>84</v>
      </c>
      <c r="BK436" s="141">
        <f>ROUND(I436*H436,2)</f>
        <v>0</v>
      </c>
      <c r="BL436" s="18" t="s">
        <v>124</v>
      </c>
      <c r="BM436" s="140" t="s">
        <v>1214</v>
      </c>
    </row>
    <row r="437" spans="2:47" s="1" customFormat="1" ht="12">
      <c r="B437" s="33"/>
      <c r="D437" s="142" t="s">
        <v>199</v>
      </c>
      <c r="F437" s="143" t="s">
        <v>580</v>
      </c>
      <c r="I437" s="144"/>
      <c r="L437" s="33"/>
      <c r="M437" s="145"/>
      <c r="T437" s="54"/>
      <c r="AT437" s="18" t="s">
        <v>199</v>
      </c>
      <c r="AU437" s="18" t="s">
        <v>86</v>
      </c>
    </row>
    <row r="438" spans="2:65" s="1" customFormat="1" ht="16.5" customHeight="1">
      <c r="B438" s="33"/>
      <c r="C438" s="129" t="s">
        <v>683</v>
      </c>
      <c r="D438" s="129" t="s">
        <v>194</v>
      </c>
      <c r="E438" s="130" t="s">
        <v>583</v>
      </c>
      <c r="F438" s="131" t="s">
        <v>584</v>
      </c>
      <c r="G438" s="132" t="s">
        <v>146</v>
      </c>
      <c r="H438" s="133">
        <v>1</v>
      </c>
      <c r="I438" s="134"/>
      <c r="J438" s="135">
        <f>ROUND(I438*H438,2)</f>
        <v>0</v>
      </c>
      <c r="K438" s="131" t="s">
        <v>197</v>
      </c>
      <c r="L438" s="33"/>
      <c r="M438" s="136" t="s">
        <v>19</v>
      </c>
      <c r="N438" s="137" t="s">
        <v>47</v>
      </c>
      <c r="P438" s="138">
        <f>O438*H438</f>
        <v>0</v>
      </c>
      <c r="Q438" s="138">
        <v>0.0012</v>
      </c>
      <c r="R438" s="138">
        <f>Q438*H438</f>
        <v>0.0012</v>
      </c>
      <c r="S438" s="138">
        <v>0</v>
      </c>
      <c r="T438" s="139">
        <f>S438*H438</f>
        <v>0</v>
      </c>
      <c r="AR438" s="140" t="s">
        <v>124</v>
      </c>
      <c r="AT438" s="140" t="s">
        <v>194</v>
      </c>
      <c r="AU438" s="140" t="s">
        <v>86</v>
      </c>
      <c r="AY438" s="18" t="s">
        <v>192</v>
      </c>
      <c r="BE438" s="141">
        <f>IF(N438="základní",J438,0)</f>
        <v>0</v>
      </c>
      <c r="BF438" s="141">
        <f>IF(N438="snížená",J438,0)</f>
        <v>0</v>
      </c>
      <c r="BG438" s="141">
        <f>IF(N438="zákl. přenesená",J438,0)</f>
        <v>0</v>
      </c>
      <c r="BH438" s="141">
        <f>IF(N438="sníž. přenesená",J438,0)</f>
        <v>0</v>
      </c>
      <c r="BI438" s="141">
        <f>IF(N438="nulová",J438,0)</f>
        <v>0</v>
      </c>
      <c r="BJ438" s="18" t="s">
        <v>84</v>
      </c>
      <c r="BK438" s="141">
        <f>ROUND(I438*H438,2)</f>
        <v>0</v>
      </c>
      <c r="BL438" s="18" t="s">
        <v>124</v>
      </c>
      <c r="BM438" s="140" t="s">
        <v>1215</v>
      </c>
    </row>
    <row r="439" spans="2:47" s="1" customFormat="1" ht="12">
      <c r="B439" s="33"/>
      <c r="D439" s="142" t="s">
        <v>199</v>
      </c>
      <c r="F439" s="143" t="s">
        <v>586</v>
      </c>
      <c r="I439" s="144"/>
      <c r="L439" s="33"/>
      <c r="M439" s="145"/>
      <c r="T439" s="54"/>
      <c r="AT439" s="18" t="s">
        <v>199</v>
      </c>
      <c r="AU439" s="18" t="s">
        <v>86</v>
      </c>
    </row>
    <row r="440" spans="2:47" s="1" customFormat="1" ht="12">
      <c r="B440" s="33"/>
      <c r="D440" s="146" t="s">
        <v>201</v>
      </c>
      <c r="F440" s="147" t="s">
        <v>587</v>
      </c>
      <c r="I440" s="144"/>
      <c r="L440" s="33"/>
      <c r="M440" s="145"/>
      <c r="T440" s="54"/>
      <c r="AT440" s="18" t="s">
        <v>201</v>
      </c>
      <c r="AU440" s="18" t="s">
        <v>86</v>
      </c>
    </row>
    <row r="441" spans="2:51" s="12" customFormat="1" ht="12">
      <c r="B441" s="148"/>
      <c r="D441" s="142" t="s">
        <v>203</v>
      </c>
      <c r="E441" s="149" t="s">
        <v>19</v>
      </c>
      <c r="F441" s="150" t="s">
        <v>1216</v>
      </c>
      <c r="H441" s="151">
        <v>1</v>
      </c>
      <c r="I441" s="152"/>
      <c r="L441" s="148"/>
      <c r="M441" s="153"/>
      <c r="T441" s="154"/>
      <c r="AT441" s="149" t="s">
        <v>203</v>
      </c>
      <c r="AU441" s="149" t="s">
        <v>86</v>
      </c>
      <c r="AV441" s="12" t="s">
        <v>86</v>
      </c>
      <c r="AW441" s="12" t="s">
        <v>37</v>
      </c>
      <c r="AX441" s="12" t="s">
        <v>84</v>
      </c>
      <c r="AY441" s="149" t="s">
        <v>192</v>
      </c>
    </row>
    <row r="442" spans="2:65" s="1" customFormat="1" ht="16.5" customHeight="1">
      <c r="B442" s="33"/>
      <c r="C442" s="168" t="s">
        <v>692</v>
      </c>
      <c r="D442" s="168" t="s">
        <v>291</v>
      </c>
      <c r="E442" s="169" t="s">
        <v>590</v>
      </c>
      <c r="F442" s="170" t="s">
        <v>591</v>
      </c>
      <c r="G442" s="171" t="s">
        <v>146</v>
      </c>
      <c r="H442" s="172">
        <v>1</v>
      </c>
      <c r="I442" s="173"/>
      <c r="J442" s="174">
        <f>ROUND(I442*H442,2)</f>
        <v>0</v>
      </c>
      <c r="K442" s="170" t="s">
        <v>19</v>
      </c>
      <c r="L442" s="175"/>
      <c r="M442" s="176" t="s">
        <v>19</v>
      </c>
      <c r="N442" s="177" t="s">
        <v>47</v>
      </c>
      <c r="P442" s="138">
        <f>O442*H442</f>
        <v>0</v>
      </c>
      <c r="Q442" s="138">
        <v>0</v>
      </c>
      <c r="R442" s="138">
        <f>Q442*H442</f>
        <v>0</v>
      </c>
      <c r="S442" s="138">
        <v>0</v>
      </c>
      <c r="T442" s="139">
        <f>S442*H442</f>
        <v>0</v>
      </c>
      <c r="AR442" s="140" t="s">
        <v>248</v>
      </c>
      <c r="AT442" s="140" t="s">
        <v>291</v>
      </c>
      <c r="AU442" s="140" t="s">
        <v>86</v>
      </c>
      <c r="AY442" s="18" t="s">
        <v>192</v>
      </c>
      <c r="BE442" s="141">
        <f>IF(N442="základní",J442,0)</f>
        <v>0</v>
      </c>
      <c r="BF442" s="141">
        <f>IF(N442="snížená",J442,0)</f>
        <v>0</v>
      </c>
      <c r="BG442" s="141">
        <f>IF(N442="zákl. přenesená",J442,0)</f>
        <v>0</v>
      </c>
      <c r="BH442" s="141">
        <f>IF(N442="sníž. přenesená",J442,0)</f>
        <v>0</v>
      </c>
      <c r="BI442" s="141">
        <f>IF(N442="nulová",J442,0)</f>
        <v>0</v>
      </c>
      <c r="BJ442" s="18" t="s">
        <v>84</v>
      </c>
      <c r="BK442" s="141">
        <f>ROUND(I442*H442,2)</f>
        <v>0</v>
      </c>
      <c r="BL442" s="18" t="s">
        <v>124</v>
      </c>
      <c r="BM442" s="140" t="s">
        <v>1217</v>
      </c>
    </row>
    <row r="443" spans="2:47" s="1" customFormat="1" ht="12">
      <c r="B443" s="33"/>
      <c r="D443" s="142" t="s">
        <v>199</v>
      </c>
      <c r="F443" s="143" t="s">
        <v>591</v>
      </c>
      <c r="I443" s="144"/>
      <c r="L443" s="33"/>
      <c r="M443" s="145"/>
      <c r="T443" s="54"/>
      <c r="AT443" s="18" t="s">
        <v>199</v>
      </c>
      <c r="AU443" s="18" t="s">
        <v>86</v>
      </c>
    </row>
    <row r="444" spans="2:65" s="1" customFormat="1" ht="16.5" customHeight="1">
      <c r="B444" s="33"/>
      <c r="C444" s="129" t="s">
        <v>700</v>
      </c>
      <c r="D444" s="129" t="s">
        <v>194</v>
      </c>
      <c r="E444" s="130" t="s">
        <v>594</v>
      </c>
      <c r="F444" s="131" t="s">
        <v>595</v>
      </c>
      <c r="G444" s="132" t="s">
        <v>146</v>
      </c>
      <c r="H444" s="133">
        <v>2</v>
      </c>
      <c r="I444" s="134"/>
      <c r="J444" s="135">
        <f>ROUND(I444*H444,2)</f>
        <v>0</v>
      </c>
      <c r="K444" s="131" t="s">
        <v>197</v>
      </c>
      <c r="L444" s="33"/>
      <c r="M444" s="136" t="s">
        <v>19</v>
      </c>
      <c r="N444" s="137" t="s">
        <v>47</v>
      </c>
      <c r="P444" s="138">
        <f>O444*H444</f>
        <v>0</v>
      </c>
      <c r="Q444" s="138">
        <v>0.45937</v>
      </c>
      <c r="R444" s="138">
        <f>Q444*H444</f>
        <v>0.91874</v>
      </c>
      <c r="S444" s="138">
        <v>0</v>
      </c>
      <c r="T444" s="139">
        <f>S444*H444</f>
        <v>0</v>
      </c>
      <c r="AR444" s="140" t="s">
        <v>124</v>
      </c>
      <c r="AT444" s="140" t="s">
        <v>194</v>
      </c>
      <c r="AU444" s="140" t="s">
        <v>86</v>
      </c>
      <c r="AY444" s="18" t="s">
        <v>192</v>
      </c>
      <c r="BE444" s="141">
        <f>IF(N444="základní",J444,0)</f>
        <v>0</v>
      </c>
      <c r="BF444" s="141">
        <f>IF(N444="snížená",J444,0)</f>
        <v>0</v>
      </c>
      <c r="BG444" s="141">
        <f>IF(N444="zákl. přenesená",J444,0)</f>
        <v>0</v>
      </c>
      <c r="BH444" s="141">
        <f>IF(N444="sníž. přenesená",J444,0)</f>
        <v>0</v>
      </c>
      <c r="BI444" s="141">
        <f>IF(N444="nulová",J444,0)</f>
        <v>0</v>
      </c>
      <c r="BJ444" s="18" t="s">
        <v>84</v>
      </c>
      <c r="BK444" s="141">
        <f>ROUND(I444*H444,2)</f>
        <v>0</v>
      </c>
      <c r="BL444" s="18" t="s">
        <v>124</v>
      </c>
      <c r="BM444" s="140" t="s">
        <v>1218</v>
      </c>
    </row>
    <row r="445" spans="2:47" s="1" customFormat="1" ht="12">
      <c r="B445" s="33"/>
      <c r="D445" s="142" t="s">
        <v>199</v>
      </c>
      <c r="F445" s="143" t="s">
        <v>597</v>
      </c>
      <c r="I445" s="144"/>
      <c r="L445" s="33"/>
      <c r="M445" s="145"/>
      <c r="T445" s="54"/>
      <c r="AT445" s="18" t="s">
        <v>199</v>
      </c>
      <c r="AU445" s="18" t="s">
        <v>86</v>
      </c>
    </row>
    <row r="446" spans="2:47" s="1" customFormat="1" ht="12">
      <c r="B446" s="33"/>
      <c r="D446" s="146" t="s">
        <v>201</v>
      </c>
      <c r="F446" s="147" t="s">
        <v>598</v>
      </c>
      <c r="I446" s="144"/>
      <c r="L446" s="33"/>
      <c r="M446" s="145"/>
      <c r="T446" s="54"/>
      <c r="AT446" s="18" t="s">
        <v>201</v>
      </c>
      <c r="AU446" s="18" t="s">
        <v>86</v>
      </c>
    </row>
    <row r="447" spans="2:65" s="1" customFormat="1" ht="16.5" customHeight="1">
      <c r="B447" s="33"/>
      <c r="C447" s="129" t="s">
        <v>706</v>
      </c>
      <c r="D447" s="129" t="s">
        <v>194</v>
      </c>
      <c r="E447" s="130" t="s">
        <v>600</v>
      </c>
      <c r="F447" s="131" t="s">
        <v>601</v>
      </c>
      <c r="G447" s="132" t="s">
        <v>149</v>
      </c>
      <c r="H447" s="133">
        <v>5.4</v>
      </c>
      <c r="I447" s="134"/>
      <c r="J447" s="135">
        <f>ROUND(I447*H447,2)</f>
        <v>0</v>
      </c>
      <c r="K447" s="131" t="s">
        <v>197</v>
      </c>
      <c r="L447" s="33"/>
      <c r="M447" s="136" t="s">
        <v>19</v>
      </c>
      <c r="N447" s="137" t="s">
        <v>47</v>
      </c>
      <c r="P447" s="138">
        <f>O447*H447</f>
        <v>0</v>
      </c>
      <c r="Q447" s="138">
        <v>0</v>
      </c>
      <c r="R447" s="138">
        <f>Q447*H447</f>
        <v>0</v>
      </c>
      <c r="S447" s="138">
        <v>0</v>
      </c>
      <c r="T447" s="139">
        <f>S447*H447</f>
        <v>0</v>
      </c>
      <c r="AR447" s="140" t="s">
        <v>124</v>
      </c>
      <c r="AT447" s="140" t="s">
        <v>194</v>
      </c>
      <c r="AU447" s="140" t="s">
        <v>86</v>
      </c>
      <c r="AY447" s="18" t="s">
        <v>192</v>
      </c>
      <c r="BE447" s="141">
        <f>IF(N447="základní",J447,0)</f>
        <v>0</v>
      </c>
      <c r="BF447" s="141">
        <f>IF(N447="snížená",J447,0)</f>
        <v>0</v>
      </c>
      <c r="BG447" s="141">
        <f>IF(N447="zákl. přenesená",J447,0)</f>
        <v>0</v>
      </c>
      <c r="BH447" s="141">
        <f>IF(N447="sníž. přenesená",J447,0)</f>
        <v>0</v>
      </c>
      <c r="BI447" s="141">
        <f>IF(N447="nulová",J447,0)</f>
        <v>0</v>
      </c>
      <c r="BJ447" s="18" t="s">
        <v>84</v>
      </c>
      <c r="BK447" s="141">
        <f>ROUND(I447*H447,2)</f>
        <v>0</v>
      </c>
      <c r="BL447" s="18" t="s">
        <v>124</v>
      </c>
      <c r="BM447" s="140" t="s">
        <v>1219</v>
      </c>
    </row>
    <row r="448" spans="2:47" s="1" customFormat="1" ht="12">
      <c r="B448" s="33"/>
      <c r="D448" s="142" t="s">
        <v>199</v>
      </c>
      <c r="F448" s="143" t="s">
        <v>603</v>
      </c>
      <c r="I448" s="144"/>
      <c r="L448" s="33"/>
      <c r="M448" s="145"/>
      <c r="T448" s="54"/>
      <c r="AT448" s="18" t="s">
        <v>199</v>
      </c>
      <c r="AU448" s="18" t="s">
        <v>86</v>
      </c>
    </row>
    <row r="449" spans="2:47" s="1" customFormat="1" ht="12">
      <c r="B449" s="33"/>
      <c r="D449" s="146" t="s">
        <v>201</v>
      </c>
      <c r="F449" s="147" t="s">
        <v>604</v>
      </c>
      <c r="I449" s="144"/>
      <c r="L449" s="33"/>
      <c r="M449" s="145"/>
      <c r="T449" s="54"/>
      <c r="AT449" s="18" t="s">
        <v>201</v>
      </c>
      <c r="AU449" s="18" t="s">
        <v>86</v>
      </c>
    </row>
    <row r="450" spans="2:51" s="12" customFormat="1" ht="12">
      <c r="B450" s="148"/>
      <c r="D450" s="142" t="s">
        <v>203</v>
      </c>
      <c r="E450" s="149" t="s">
        <v>19</v>
      </c>
      <c r="F450" s="150" t="s">
        <v>147</v>
      </c>
      <c r="H450" s="151">
        <v>5.4</v>
      </c>
      <c r="I450" s="152"/>
      <c r="L450" s="148"/>
      <c r="M450" s="153"/>
      <c r="T450" s="154"/>
      <c r="AT450" s="149" t="s">
        <v>203</v>
      </c>
      <c r="AU450" s="149" t="s">
        <v>86</v>
      </c>
      <c r="AV450" s="12" t="s">
        <v>86</v>
      </c>
      <c r="AW450" s="12" t="s">
        <v>37</v>
      </c>
      <c r="AX450" s="12" t="s">
        <v>84</v>
      </c>
      <c r="AY450" s="149" t="s">
        <v>192</v>
      </c>
    </row>
    <row r="451" spans="2:65" s="1" customFormat="1" ht="16.5" customHeight="1">
      <c r="B451" s="33"/>
      <c r="C451" s="129" t="s">
        <v>860</v>
      </c>
      <c r="D451" s="129" t="s">
        <v>194</v>
      </c>
      <c r="E451" s="130" t="s">
        <v>830</v>
      </c>
      <c r="F451" s="131" t="s">
        <v>831</v>
      </c>
      <c r="G451" s="132" t="s">
        <v>146</v>
      </c>
      <c r="H451" s="133">
        <v>3</v>
      </c>
      <c r="I451" s="134"/>
      <c r="J451" s="135">
        <f>ROUND(I451*H451,2)</f>
        <v>0</v>
      </c>
      <c r="K451" s="131" t="s">
        <v>197</v>
      </c>
      <c r="L451" s="33"/>
      <c r="M451" s="136" t="s">
        <v>19</v>
      </c>
      <c r="N451" s="137" t="s">
        <v>47</v>
      </c>
      <c r="P451" s="138">
        <f>O451*H451</f>
        <v>0</v>
      </c>
      <c r="Q451" s="138">
        <v>0.03573</v>
      </c>
      <c r="R451" s="138">
        <f>Q451*H451</f>
        <v>0.10719</v>
      </c>
      <c r="S451" s="138">
        <v>0</v>
      </c>
      <c r="T451" s="139">
        <f>S451*H451</f>
        <v>0</v>
      </c>
      <c r="AR451" s="140" t="s">
        <v>124</v>
      </c>
      <c r="AT451" s="140" t="s">
        <v>194</v>
      </c>
      <c r="AU451" s="140" t="s">
        <v>86</v>
      </c>
      <c r="AY451" s="18" t="s">
        <v>192</v>
      </c>
      <c r="BE451" s="141">
        <f>IF(N451="základní",J451,0)</f>
        <v>0</v>
      </c>
      <c r="BF451" s="141">
        <f>IF(N451="snížená",J451,0)</f>
        <v>0</v>
      </c>
      <c r="BG451" s="141">
        <f>IF(N451="zákl. přenesená",J451,0)</f>
        <v>0</v>
      </c>
      <c r="BH451" s="141">
        <f>IF(N451="sníž. přenesená",J451,0)</f>
        <v>0</v>
      </c>
      <c r="BI451" s="141">
        <f>IF(N451="nulová",J451,0)</f>
        <v>0</v>
      </c>
      <c r="BJ451" s="18" t="s">
        <v>84</v>
      </c>
      <c r="BK451" s="141">
        <f>ROUND(I451*H451,2)</f>
        <v>0</v>
      </c>
      <c r="BL451" s="18" t="s">
        <v>124</v>
      </c>
      <c r="BM451" s="140" t="s">
        <v>1220</v>
      </c>
    </row>
    <row r="452" spans="2:47" s="1" customFormat="1" ht="12">
      <c r="B452" s="33"/>
      <c r="D452" s="142" t="s">
        <v>199</v>
      </c>
      <c r="F452" s="143" t="s">
        <v>833</v>
      </c>
      <c r="I452" s="144"/>
      <c r="L452" s="33"/>
      <c r="M452" s="145"/>
      <c r="T452" s="54"/>
      <c r="AT452" s="18" t="s">
        <v>199</v>
      </c>
      <c r="AU452" s="18" t="s">
        <v>86</v>
      </c>
    </row>
    <row r="453" spans="2:47" s="1" customFormat="1" ht="12">
      <c r="B453" s="33"/>
      <c r="D453" s="146" t="s">
        <v>201</v>
      </c>
      <c r="F453" s="147" t="s">
        <v>834</v>
      </c>
      <c r="I453" s="144"/>
      <c r="L453" s="33"/>
      <c r="M453" s="145"/>
      <c r="T453" s="54"/>
      <c r="AT453" s="18" t="s">
        <v>201</v>
      </c>
      <c r="AU453" s="18" t="s">
        <v>86</v>
      </c>
    </row>
    <row r="454" spans="2:47" s="1" customFormat="1" ht="19.5">
      <c r="B454" s="33"/>
      <c r="D454" s="142" t="s">
        <v>295</v>
      </c>
      <c r="F454" s="178" t="s">
        <v>1221</v>
      </c>
      <c r="I454" s="144"/>
      <c r="L454" s="33"/>
      <c r="M454" s="145"/>
      <c r="T454" s="54"/>
      <c r="AT454" s="18" t="s">
        <v>295</v>
      </c>
      <c r="AU454" s="18" t="s">
        <v>86</v>
      </c>
    </row>
    <row r="455" spans="2:51" s="14" customFormat="1" ht="12">
      <c r="B455" s="162"/>
      <c r="D455" s="142" t="s">
        <v>203</v>
      </c>
      <c r="E455" s="163" t="s">
        <v>19</v>
      </c>
      <c r="F455" s="164" t="s">
        <v>1109</v>
      </c>
      <c r="H455" s="163" t="s">
        <v>19</v>
      </c>
      <c r="I455" s="165"/>
      <c r="L455" s="162"/>
      <c r="M455" s="166"/>
      <c r="T455" s="167"/>
      <c r="AT455" s="163" t="s">
        <v>203</v>
      </c>
      <c r="AU455" s="163" t="s">
        <v>86</v>
      </c>
      <c r="AV455" s="14" t="s">
        <v>84</v>
      </c>
      <c r="AW455" s="14" t="s">
        <v>37</v>
      </c>
      <c r="AX455" s="14" t="s">
        <v>76</v>
      </c>
      <c r="AY455" s="163" t="s">
        <v>192</v>
      </c>
    </row>
    <row r="456" spans="2:51" s="12" customFormat="1" ht="12">
      <c r="B456" s="148"/>
      <c r="D456" s="142" t="s">
        <v>203</v>
      </c>
      <c r="E456" s="149" t="s">
        <v>19</v>
      </c>
      <c r="F456" s="150" t="s">
        <v>1222</v>
      </c>
      <c r="H456" s="151">
        <v>3</v>
      </c>
      <c r="I456" s="152"/>
      <c r="L456" s="148"/>
      <c r="M456" s="153"/>
      <c r="T456" s="154"/>
      <c r="AT456" s="149" t="s">
        <v>203</v>
      </c>
      <c r="AU456" s="149" t="s">
        <v>86</v>
      </c>
      <c r="AV456" s="12" t="s">
        <v>86</v>
      </c>
      <c r="AW456" s="12" t="s">
        <v>37</v>
      </c>
      <c r="AX456" s="12" t="s">
        <v>84</v>
      </c>
      <c r="AY456" s="149" t="s">
        <v>192</v>
      </c>
    </row>
    <row r="457" spans="2:65" s="1" customFormat="1" ht="21.75" customHeight="1">
      <c r="B457" s="33"/>
      <c r="C457" s="129" t="s">
        <v>867</v>
      </c>
      <c r="D457" s="129" t="s">
        <v>194</v>
      </c>
      <c r="E457" s="130" t="s">
        <v>606</v>
      </c>
      <c r="F457" s="131" t="s">
        <v>607</v>
      </c>
      <c r="G457" s="132" t="s">
        <v>146</v>
      </c>
      <c r="H457" s="133">
        <v>1</v>
      </c>
      <c r="I457" s="134"/>
      <c r="J457" s="135">
        <f>ROUND(I457*H457,2)</f>
        <v>0</v>
      </c>
      <c r="K457" s="131" t="s">
        <v>197</v>
      </c>
      <c r="L457" s="33"/>
      <c r="M457" s="136" t="s">
        <v>19</v>
      </c>
      <c r="N457" s="137" t="s">
        <v>47</v>
      </c>
      <c r="P457" s="138">
        <f>O457*H457</f>
        <v>0</v>
      </c>
      <c r="Q457" s="138">
        <v>2.11587</v>
      </c>
      <c r="R457" s="138">
        <f>Q457*H457</f>
        <v>2.11587</v>
      </c>
      <c r="S457" s="138">
        <v>0</v>
      </c>
      <c r="T457" s="139">
        <f>S457*H457</f>
        <v>0</v>
      </c>
      <c r="AR457" s="140" t="s">
        <v>124</v>
      </c>
      <c r="AT457" s="140" t="s">
        <v>194</v>
      </c>
      <c r="AU457" s="140" t="s">
        <v>86</v>
      </c>
      <c r="AY457" s="18" t="s">
        <v>192</v>
      </c>
      <c r="BE457" s="141">
        <f>IF(N457="základní",J457,0)</f>
        <v>0</v>
      </c>
      <c r="BF457" s="141">
        <f>IF(N457="snížená",J457,0)</f>
        <v>0</v>
      </c>
      <c r="BG457" s="141">
        <f>IF(N457="zákl. přenesená",J457,0)</f>
        <v>0</v>
      </c>
      <c r="BH457" s="141">
        <f>IF(N457="sníž. přenesená",J457,0)</f>
        <v>0</v>
      </c>
      <c r="BI457" s="141">
        <f>IF(N457="nulová",J457,0)</f>
        <v>0</v>
      </c>
      <c r="BJ457" s="18" t="s">
        <v>84</v>
      </c>
      <c r="BK457" s="141">
        <f>ROUND(I457*H457,2)</f>
        <v>0</v>
      </c>
      <c r="BL457" s="18" t="s">
        <v>124</v>
      </c>
      <c r="BM457" s="140" t="s">
        <v>1223</v>
      </c>
    </row>
    <row r="458" spans="2:47" s="1" customFormat="1" ht="19.5">
      <c r="B458" s="33"/>
      <c r="D458" s="142" t="s">
        <v>199</v>
      </c>
      <c r="F458" s="143" t="s">
        <v>609</v>
      </c>
      <c r="I458" s="144"/>
      <c r="L458" s="33"/>
      <c r="M458" s="145"/>
      <c r="T458" s="54"/>
      <c r="AT458" s="18" t="s">
        <v>199</v>
      </c>
      <c r="AU458" s="18" t="s">
        <v>86</v>
      </c>
    </row>
    <row r="459" spans="2:47" s="1" customFormat="1" ht="12">
      <c r="B459" s="33"/>
      <c r="D459" s="146" t="s">
        <v>201</v>
      </c>
      <c r="F459" s="147" t="s">
        <v>610</v>
      </c>
      <c r="I459" s="144"/>
      <c r="L459" s="33"/>
      <c r="M459" s="145"/>
      <c r="T459" s="54"/>
      <c r="AT459" s="18" t="s">
        <v>201</v>
      </c>
      <c r="AU459" s="18" t="s">
        <v>86</v>
      </c>
    </row>
    <row r="460" spans="2:47" s="1" customFormat="1" ht="19.5">
      <c r="B460" s="33"/>
      <c r="D460" s="142" t="s">
        <v>295</v>
      </c>
      <c r="F460" s="178" t="s">
        <v>1221</v>
      </c>
      <c r="I460" s="144"/>
      <c r="L460" s="33"/>
      <c r="M460" s="145"/>
      <c r="T460" s="54"/>
      <c r="AT460" s="18" t="s">
        <v>295</v>
      </c>
      <c r="AU460" s="18" t="s">
        <v>86</v>
      </c>
    </row>
    <row r="461" spans="2:51" s="14" customFormat="1" ht="12">
      <c r="B461" s="162"/>
      <c r="D461" s="142" t="s">
        <v>203</v>
      </c>
      <c r="E461" s="163" t="s">
        <v>19</v>
      </c>
      <c r="F461" s="164" t="s">
        <v>1109</v>
      </c>
      <c r="H461" s="163" t="s">
        <v>19</v>
      </c>
      <c r="I461" s="165"/>
      <c r="L461" s="162"/>
      <c r="M461" s="166"/>
      <c r="T461" s="167"/>
      <c r="AT461" s="163" t="s">
        <v>203</v>
      </c>
      <c r="AU461" s="163" t="s">
        <v>86</v>
      </c>
      <c r="AV461" s="14" t="s">
        <v>84</v>
      </c>
      <c r="AW461" s="14" t="s">
        <v>37</v>
      </c>
      <c r="AX461" s="14" t="s">
        <v>76</v>
      </c>
      <c r="AY461" s="163" t="s">
        <v>192</v>
      </c>
    </row>
    <row r="462" spans="2:51" s="12" customFormat="1" ht="12">
      <c r="B462" s="148"/>
      <c r="D462" s="142" t="s">
        <v>203</v>
      </c>
      <c r="E462" s="149" t="s">
        <v>19</v>
      </c>
      <c r="F462" s="150" t="s">
        <v>1224</v>
      </c>
      <c r="H462" s="151">
        <v>1</v>
      </c>
      <c r="I462" s="152"/>
      <c r="L462" s="148"/>
      <c r="M462" s="153"/>
      <c r="T462" s="154"/>
      <c r="AT462" s="149" t="s">
        <v>203</v>
      </c>
      <c r="AU462" s="149" t="s">
        <v>86</v>
      </c>
      <c r="AV462" s="12" t="s">
        <v>86</v>
      </c>
      <c r="AW462" s="12" t="s">
        <v>37</v>
      </c>
      <c r="AX462" s="12" t="s">
        <v>84</v>
      </c>
      <c r="AY462" s="149" t="s">
        <v>192</v>
      </c>
    </row>
    <row r="463" spans="2:65" s="1" customFormat="1" ht="16.5" customHeight="1">
      <c r="B463" s="33"/>
      <c r="C463" s="168" t="s">
        <v>873</v>
      </c>
      <c r="D463" s="168" t="s">
        <v>291</v>
      </c>
      <c r="E463" s="169" t="s">
        <v>1225</v>
      </c>
      <c r="F463" s="170" t="s">
        <v>1226</v>
      </c>
      <c r="G463" s="171" t="s">
        <v>146</v>
      </c>
      <c r="H463" s="172">
        <v>1</v>
      </c>
      <c r="I463" s="173"/>
      <c r="J463" s="174">
        <f>ROUND(I463*H463,2)</f>
        <v>0</v>
      </c>
      <c r="K463" s="170" t="s">
        <v>19</v>
      </c>
      <c r="L463" s="175"/>
      <c r="M463" s="176" t="s">
        <v>19</v>
      </c>
      <c r="N463" s="177" t="s">
        <v>47</v>
      </c>
      <c r="P463" s="138">
        <f>O463*H463</f>
        <v>0</v>
      </c>
      <c r="Q463" s="138">
        <v>6.6</v>
      </c>
      <c r="R463" s="138">
        <f>Q463*H463</f>
        <v>6.6</v>
      </c>
      <c r="S463" s="138">
        <v>0</v>
      </c>
      <c r="T463" s="139">
        <f>S463*H463</f>
        <v>0</v>
      </c>
      <c r="AR463" s="140" t="s">
        <v>248</v>
      </c>
      <c r="AT463" s="140" t="s">
        <v>291</v>
      </c>
      <c r="AU463" s="140" t="s">
        <v>86</v>
      </c>
      <c r="AY463" s="18" t="s">
        <v>192</v>
      </c>
      <c r="BE463" s="141">
        <f>IF(N463="základní",J463,0)</f>
        <v>0</v>
      </c>
      <c r="BF463" s="141">
        <f>IF(N463="snížená",J463,0)</f>
        <v>0</v>
      </c>
      <c r="BG463" s="141">
        <f>IF(N463="zákl. přenesená",J463,0)</f>
        <v>0</v>
      </c>
      <c r="BH463" s="141">
        <f>IF(N463="sníž. přenesená",J463,0)</f>
        <v>0</v>
      </c>
      <c r="BI463" s="141">
        <f>IF(N463="nulová",J463,0)</f>
        <v>0</v>
      </c>
      <c r="BJ463" s="18" t="s">
        <v>84</v>
      </c>
      <c r="BK463" s="141">
        <f>ROUND(I463*H463,2)</f>
        <v>0</v>
      </c>
      <c r="BL463" s="18" t="s">
        <v>124</v>
      </c>
      <c r="BM463" s="140" t="s">
        <v>1227</v>
      </c>
    </row>
    <row r="464" spans="2:47" s="1" customFormat="1" ht="12">
      <c r="B464" s="33"/>
      <c r="D464" s="142" t="s">
        <v>199</v>
      </c>
      <c r="F464" s="143" t="s">
        <v>1226</v>
      </c>
      <c r="I464" s="144"/>
      <c r="L464" s="33"/>
      <c r="M464" s="145"/>
      <c r="T464" s="54"/>
      <c r="AT464" s="18" t="s">
        <v>199</v>
      </c>
      <c r="AU464" s="18" t="s">
        <v>86</v>
      </c>
    </row>
    <row r="465" spans="2:47" s="1" customFormat="1" ht="39">
      <c r="B465" s="33"/>
      <c r="D465" s="142" t="s">
        <v>295</v>
      </c>
      <c r="F465" s="178" t="s">
        <v>1228</v>
      </c>
      <c r="I465" s="144"/>
      <c r="L465" s="33"/>
      <c r="M465" s="145"/>
      <c r="T465" s="54"/>
      <c r="AT465" s="18" t="s">
        <v>295</v>
      </c>
      <c r="AU465" s="18" t="s">
        <v>86</v>
      </c>
    </row>
    <row r="466" spans="2:65" s="1" customFormat="1" ht="16.5" customHeight="1">
      <c r="B466" s="33"/>
      <c r="C466" s="168" t="s">
        <v>880</v>
      </c>
      <c r="D466" s="168" t="s">
        <v>291</v>
      </c>
      <c r="E466" s="169" t="s">
        <v>1229</v>
      </c>
      <c r="F466" s="170" t="s">
        <v>1230</v>
      </c>
      <c r="G466" s="171" t="s">
        <v>146</v>
      </c>
      <c r="H466" s="172">
        <v>1</v>
      </c>
      <c r="I466" s="173"/>
      <c r="J466" s="174">
        <f>ROUND(I466*H466,2)</f>
        <v>0</v>
      </c>
      <c r="K466" s="170" t="s">
        <v>19</v>
      </c>
      <c r="L466" s="175"/>
      <c r="M466" s="176" t="s">
        <v>19</v>
      </c>
      <c r="N466" s="177" t="s">
        <v>47</v>
      </c>
      <c r="P466" s="138">
        <f>O466*H466</f>
        <v>0</v>
      </c>
      <c r="Q466" s="138">
        <v>0.87</v>
      </c>
      <c r="R466" s="138">
        <f>Q466*H466</f>
        <v>0.87</v>
      </c>
      <c r="S466" s="138">
        <v>0</v>
      </c>
      <c r="T466" s="139">
        <f>S466*H466</f>
        <v>0</v>
      </c>
      <c r="AR466" s="140" t="s">
        <v>248</v>
      </c>
      <c r="AT466" s="140" t="s">
        <v>291</v>
      </c>
      <c r="AU466" s="140" t="s">
        <v>86</v>
      </c>
      <c r="AY466" s="18" t="s">
        <v>192</v>
      </c>
      <c r="BE466" s="141">
        <f>IF(N466="základní",J466,0)</f>
        <v>0</v>
      </c>
      <c r="BF466" s="141">
        <f>IF(N466="snížená",J466,0)</f>
        <v>0</v>
      </c>
      <c r="BG466" s="141">
        <f>IF(N466="zákl. přenesená",J466,0)</f>
        <v>0</v>
      </c>
      <c r="BH466" s="141">
        <f>IF(N466="sníž. přenesená",J466,0)</f>
        <v>0</v>
      </c>
      <c r="BI466" s="141">
        <f>IF(N466="nulová",J466,0)</f>
        <v>0</v>
      </c>
      <c r="BJ466" s="18" t="s">
        <v>84</v>
      </c>
      <c r="BK466" s="141">
        <f>ROUND(I466*H466,2)</f>
        <v>0</v>
      </c>
      <c r="BL466" s="18" t="s">
        <v>124</v>
      </c>
      <c r="BM466" s="140" t="s">
        <v>1231</v>
      </c>
    </row>
    <row r="467" spans="2:47" s="1" customFormat="1" ht="12">
      <c r="B467" s="33"/>
      <c r="D467" s="142" t="s">
        <v>199</v>
      </c>
      <c r="F467" s="143" t="s">
        <v>1230</v>
      </c>
      <c r="I467" s="144"/>
      <c r="L467" s="33"/>
      <c r="M467" s="145"/>
      <c r="T467" s="54"/>
      <c r="AT467" s="18" t="s">
        <v>199</v>
      </c>
      <c r="AU467" s="18" t="s">
        <v>86</v>
      </c>
    </row>
    <row r="468" spans="2:65" s="1" customFormat="1" ht="16.5" customHeight="1">
      <c r="B468" s="33"/>
      <c r="C468" s="168" t="s">
        <v>885</v>
      </c>
      <c r="D468" s="168" t="s">
        <v>291</v>
      </c>
      <c r="E468" s="169" t="s">
        <v>1232</v>
      </c>
      <c r="F468" s="170" t="s">
        <v>1233</v>
      </c>
      <c r="G468" s="171" t="s">
        <v>146</v>
      </c>
      <c r="H468" s="172">
        <v>1</v>
      </c>
      <c r="I468" s="173"/>
      <c r="J468" s="174">
        <f>ROUND(I468*H468,2)</f>
        <v>0</v>
      </c>
      <c r="K468" s="170" t="s">
        <v>19</v>
      </c>
      <c r="L468" s="175"/>
      <c r="M468" s="176" t="s">
        <v>19</v>
      </c>
      <c r="N468" s="177" t="s">
        <v>47</v>
      </c>
      <c r="P468" s="138">
        <f>O468*H468</f>
        <v>0</v>
      </c>
      <c r="Q468" s="138">
        <v>1.09</v>
      </c>
      <c r="R468" s="138">
        <f>Q468*H468</f>
        <v>1.09</v>
      </c>
      <c r="S468" s="138">
        <v>0</v>
      </c>
      <c r="T468" s="139">
        <f>S468*H468</f>
        <v>0</v>
      </c>
      <c r="AR468" s="140" t="s">
        <v>248</v>
      </c>
      <c r="AT468" s="140" t="s">
        <v>291</v>
      </c>
      <c r="AU468" s="140" t="s">
        <v>86</v>
      </c>
      <c r="AY468" s="18" t="s">
        <v>192</v>
      </c>
      <c r="BE468" s="141">
        <f>IF(N468="základní",J468,0)</f>
        <v>0</v>
      </c>
      <c r="BF468" s="141">
        <f>IF(N468="snížená",J468,0)</f>
        <v>0</v>
      </c>
      <c r="BG468" s="141">
        <f>IF(N468="zákl. přenesená",J468,0)</f>
        <v>0</v>
      </c>
      <c r="BH468" s="141">
        <f>IF(N468="sníž. přenesená",J468,0)</f>
        <v>0</v>
      </c>
      <c r="BI468" s="141">
        <f>IF(N468="nulová",J468,0)</f>
        <v>0</v>
      </c>
      <c r="BJ468" s="18" t="s">
        <v>84</v>
      </c>
      <c r="BK468" s="141">
        <f>ROUND(I468*H468,2)</f>
        <v>0</v>
      </c>
      <c r="BL468" s="18" t="s">
        <v>124</v>
      </c>
      <c r="BM468" s="140" t="s">
        <v>1234</v>
      </c>
    </row>
    <row r="469" spans="2:47" s="1" customFormat="1" ht="12">
      <c r="B469" s="33"/>
      <c r="D469" s="142" t="s">
        <v>199</v>
      </c>
      <c r="F469" s="143" t="s">
        <v>1233</v>
      </c>
      <c r="I469" s="144"/>
      <c r="L469" s="33"/>
      <c r="M469" s="145"/>
      <c r="T469" s="54"/>
      <c r="AT469" s="18" t="s">
        <v>199</v>
      </c>
      <c r="AU469" s="18" t="s">
        <v>86</v>
      </c>
    </row>
    <row r="470" spans="2:65" s="1" customFormat="1" ht="16.5" customHeight="1">
      <c r="B470" s="33"/>
      <c r="C470" s="168" t="s">
        <v>891</v>
      </c>
      <c r="D470" s="168" t="s">
        <v>291</v>
      </c>
      <c r="E470" s="169" t="s">
        <v>1235</v>
      </c>
      <c r="F470" s="170" t="s">
        <v>1236</v>
      </c>
      <c r="G470" s="171" t="s">
        <v>146</v>
      </c>
      <c r="H470" s="172">
        <v>2</v>
      </c>
      <c r="I470" s="173"/>
      <c r="J470" s="174">
        <f>ROUND(I470*H470,2)</f>
        <v>0</v>
      </c>
      <c r="K470" s="170" t="s">
        <v>19</v>
      </c>
      <c r="L470" s="175"/>
      <c r="M470" s="176" t="s">
        <v>19</v>
      </c>
      <c r="N470" s="177" t="s">
        <v>47</v>
      </c>
      <c r="P470" s="138">
        <f>O470*H470</f>
        <v>0</v>
      </c>
      <c r="Q470" s="138">
        <v>0.004</v>
      </c>
      <c r="R470" s="138">
        <f>Q470*H470</f>
        <v>0.008</v>
      </c>
      <c r="S470" s="138">
        <v>0</v>
      </c>
      <c r="T470" s="139">
        <f>S470*H470</f>
        <v>0</v>
      </c>
      <c r="AR470" s="140" t="s">
        <v>248</v>
      </c>
      <c r="AT470" s="140" t="s">
        <v>291</v>
      </c>
      <c r="AU470" s="140" t="s">
        <v>86</v>
      </c>
      <c r="AY470" s="18" t="s">
        <v>192</v>
      </c>
      <c r="BE470" s="141">
        <f>IF(N470="základní",J470,0)</f>
        <v>0</v>
      </c>
      <c r="BF470" s="141">
        <f>IF(N470="snížená",J470,0)</f>
        <v>0</v>
      </c>
      <c r="BG470" s="141">
        <f>IF(N470="zákl. přenesená",J470,0)</f>
        <v>0</v>
      </c>
      <c r="BH470" s="141">
        <f>IF(N470="sníž. přenesená",J470,0)</f>
        <v>0</v>
      </c>
      <c r="BI470" s="141">
        <f>IF(N470="nulová",J470,0)</f>
        <v>0</v>
      </c>
      <c r="BJ470" s="18" t="s">
        <v>84</v>
      </c>
      <c r="BK470" s="141">
        <f>ROUND(I470*H470,2)</f>
        <v>0</v>
      </c>
      <c r="BL470" s="18" t="s">
        <v>124</v>
      </c>
      <c r="BM470" s="140" t="s">
        <v>1237</v>
      </c>
    </row>
    <row r="471" spans="2:47" s="1" customFormat="1" ht="12">
      <c r="B471" s="33"/>
      <c r="D471" s="142" t="s">
        <v>199</v>
      </c>
      <c r="F471" s="143" t="s">
        <v>1236</v>
      </c>
      <c r="I471" s="144"/>
      <c r="L471" s="33"/>
      <c r="M471" s="145"/>
      <c r="T471" s="54"/>
      <c r="AT471" s="18" t="s">
        <v>199</v>
      </c>
      <c r="AU471" s="18" t="s">
        <v>86</v>
      </c>
    </row>
    <row r="472" spans="2:65" s="1" customFormat="1" ht="16.5" customHeight="1">
      <c r="B472" s="33"/>
      <c r="C472" s="129" t="s">
        <v>895</v>
      </c>
      <c r="D472" s="129" t="s">
        <v>194</v>
      </c>
      <c r="E472" s="130" t="s">
        <v>1238</v>
      </c>
      <c r="F472" s="131" t="s">
        <v>1239</v>
      </c>
      <c r="G472" s="132" t="s">
        <v>146</v>
      </c>
      <c r="H472" s="133">
        <v>1</v>
      </c>
      <c r="I472" s="134"/>
      <c r="J472" s="135">
        <f>ROUND(I472*H472,2)</f>
        <v>0</v>
      </c>
      <c r="K472" s="131" t="s">
        <v>197</v>
      </c>
      <c r="L472" s="33"/>
      <c r="M472" s="136" t="s">
        <v>19</v>
      </c>
      <c r="N472" s="137" t="s">
        <v>47</v>
      </c>
      <c r="P472" s="138">
        <f>O472*H472</f>
        <v>0</v>
      </c>
      <c r="Q472" s="138">
        <v>0.10833</v>
      </c>
      <c r="R472" s="138">
        <f>Q472*H472</f>
        <v>0.10833</v>
      </c>
      <c r="S472" s="138">
        <v>0</v>
      </c>
      <c r="T472" s="139">
        <f>S472*H472</f>
        <v>0</v>
      </c>
      <c r="AR472" s="140" t="s">
        <v>124</v>
      </c>
      <c r="AT472" s="140" t="s">
        <v>194</v>
      </c>
      <c r="AU472" s="140" t="s">
        <v>86</v>
      </c>
      <c r="AY472" s="18" t="s">
        <v>192</v>
      </c>
      <c r="BE472" s="141">
        <f>IF(N472="základní",J472,0)</f>
        <v>0</v>
      </c>
      <c r="BF472" s="141">
        <f>IF(N472="snížená",J472,0)</f>
        <v>0</v>
      </c>
      <c r="BG472" s="141">
        <f>IF(N472="zákl. přenesená",J472,0)</f>
        <v>0</v>
      </c>
      <c r="BH472" s="141">
        <f>IF(N472="sníž. přenesená",J472,0)</f>
        <v>0</v>
      </c>
      <c r="BI472" s="141">
        <f>IF(N472="nulová",J472,0)</f>
        <v>0</v>
      </c>
      <c r="BJ472" s="18" t="s">
        <v>84</v>
      </c>
      <c r="BK472" s="141">
        <f>ROUND(I472*H472,2)</f>
        <v>0</v>
      </c>
      <c r="BL472" s="18" t="s">
        <v>124</v>
      </c>
      <c r="BM472" s="140" t="s">
        <v>1240</v>
      </c>
    </row>
    <row r="473" spans="2:47" s="1" customFormat="1" ht="19.5">
      <c r="B473" s="33"/>
      <c r="D473" s="142" t="s">
        <v>199</v>
      </c>
      <c r="F473" s="143" t="s">
        <v>1241</v>
      </c>
      <c r="I473" s="144"/>
      <c r="L473" s="33"/>
      <c r="M473" s="145"/>
      <c r="T473" s="54"/>
      <c r="AT473" s="18" t="s">
        <v>199</v>
      </c>
      <c r="AU473" s="18" t="s">
        <v>86</v>
      </c>
    </row>
    <row r="474" spans="2:47" s="1" customFormat="1" ht="12">
      <c r="B474" s="33"/>
      <c r="D474" s="146" t="s">
        <v>201</v>
      </c>
      <c r="F474" s="147" t="s">
        <v>1242</v>
      </c>
      <c r="I474" s="144"/>
      <c r="L474" s="33"/>
      <c r="M474" s="145"/>
      <c r="T474" s="54"/>
      <c r="AT474" s="18" t="s">
        <v>201</v>
      </c>
      <c r="AU474" s="18" t="s">
        <v>86</v>
      </c>
    </row>
    <row r="475" spans="2:51" s="12" customFormat="1" ht="12">
      <c r="B475" s="148"/>
      <c r="D475" s="142" t="s">
        <v>203</v>
      </c>
      <c r="E475" s="149" t="s">
        <v>19</v>
      </c>
      <c r="F475" s="150" t="s">
        <v>1243</v>
      </c>
      <c r="H475" s="151">
        <v>1</v>
      </c>
      <c r="I475" s="152"/>
      <c r="L475" s="148"/>
      <c r="M475" s="153"/>
      <c r="T475" s="154"/>
      <c r="AT475" s="149" t="s">
        <v>203</v>
      </c>
      <c r="AU475" s="149" t="s">
        <v>86</v>
      </c>
      <c r="AV475" s="12" t="s">
        <v>86</v>
      </c>
      <c r="AW475" s="12" t="s">
        <v>37</v>
      </c>
      <c r="AX475" s="12" t="s">
        <v>84</v>
      </c>
      <c r="AY475" s="149" t="s">
        <v>192</v>
      </c>
    </row>
    <row r="476" spans="2:65" s="1" customFormat="1" ht="16.5" customHeight="1">
      <c r="B476" s="33"/>
      <c r="C476" s="129" t="s">
        <v>900</v>
      </c>
      <c r="D476" s="129" t="s">
        <v>194</v>
      </c>
      <c r="E476" s="130" t="s">
        <v>1244</v>
      </c>
      <c r="F476" s="131" t="s">
        <v>1245</v>
      </c>
      <c r="G476" s="132" t="s">
        <v>146</v>
      </c>
      <c r="H476" s="133">
        <v>1</v>
      </c>
      <c r="I476" s="134"/>
      <c r="J476" s="135">
        <f>ROUND(I476*H476,2)</f>
        <v>0</v>
      </c>
      <c r="K476" s="131" t="s">
        <v>197</v>
      </c>
      <c r="L476" s="33"/>
      <c r="M476" s="136" t="s">
        <v>19</v>
      </c>
      <c r="N476" s="137" t="s">
        <v>47</v>
      </c>
      <c r="P476" s="138">
        <f>O476*H476</f>
        <v>0</v>
      </c>
      <c r="Q476" s="138">
        <v>0.03637</v>
      </c>
      <c r="R476" s="138">
        <f>Q476*H476</f>
        <v>0.03637</v>
      </c>
      <c r="S476" s="138">
        <v>0</v>
      </c>
      <c r="T476" s="139">
        <f>S476*H476</f>
        <v>0</v>
      </c>
      <c r="AR476" s="140" t="s">
        <v>124</v>
      </c>
      <c r="AT476" s="140" t="s">
        <v>194</v>
      </c>
      <c r="AU476" s="140" t="s">
        <v>86</v>
      </c>
      <c r="AY476" s="18" t="s">
        <v>192</v>
      </c>
      <c r="BE476" s="141">
        <f>IF(N476="základní",J476,0)</f>
        <v>0</v>
      </c>
      <c r="BF476" s="141">
        <f>IF(N476="snížená",J476,0)</f>
        <v>0</v>
      </c>
      <c r="BG476" s="141">
        <f>IF(N476="zákl. přenesená",J476,0)</f>
        <v>0</v>
      </c>
      <c r="BH476" s="141">
        <f>IF(N476="sníž. přenesená",J476,0)</f>
        <v>0</v>
      </c>
      <c r="BI476" s="141">
        <f>IF(N476="nulová",J476,0)</f>
        <v>0</v>
      </c>
      <c r="BJ476" s="18" t="s">
        <v>84</v>
      </c>
      <c r="BK476" s="141">
        <f>ROUND(I476*H476,2)</f>
        <v>0</v>
      </c>
      <c r="BL476" s="18" t="s">
        <v>124</v>
      </c>
      <c r="BM476" s="140" t="s">
        <v>1246</v>
      </c>
    </row>
    <row r="477" spans="2:47" s="1" customFormat="1" ht="12">
      <c r="B477" s="33"/>
      <c r="D477" s="142" t="s">
        <v>199</v>
      </c>
      <c r="F477" s="143" t="s">
        <v>1247</v>
      </c>
      <c r="I477" s="144"/>
      <c r="L477" s="33"/>
      <c r="M477" s="145"/>
      <c r="T477" s="54"/>
      <c r="AT477" s="18" t="s">
        <v>199</v>
      </c>
      <c r="AU477" s="18" t="s">
        <v>86</v>
      </c>
    </row>
    <row r="478" spans="2:47" s="1" customFormat="1" ht="12">
      <c r="B478" s="33"/>
      <c r="D478" s="146" t="s">
        <v>201</v>
      </c>
      <c r="F478" s="147" t="s">
        <v>1248</v>
      </c>
      <c r="I478" s="144"/>
      <c r="L478" s="33"/>
      <c r="M478" s="145"/>
      <c r="T478" s="54"/>
      <c r="AT478" s="18" t="s">
        <v>201</v>
      </c>
      <c r="AU478" s="18" t="s">
        <v>86</v>
      </c>
    </row>
    <row r="479" spans="2:51" s="12" customFormat="1" ht="12">
      <c r="B479" s="148"/>
      <c r="D479" s="142" t="s">
        <v>203</v>
      </c>
      <c r="E479" s="149" t="s">
        <v>19</v>
      </c>
      <c r="F479" s="150" t="s">
        <v>1243</v>
      </c>
      <c r="H479" s="151">
        <v>1</v>
      </c>
      <c r="I479" s="152"/>
      <c r="L479" s="148"/>
      <c r="M479" s="153"/>
      <c r="T479" s="154"/>
      <c r="AT479" s="149" t="s">
        <v>203</v>
      </c>
      <c r="AU479" s="149" t="s">
        <v>86</v>
      </c>
      <c r="AV479" s="12" t="s">
        <v>86</v>
      </c>
      <c r="AW479" s="12" t="s">
        <v>37</v>
      </c>
      <c r="AX479" s="12" t="s">
        <v>84</v>
      </c>
      <c r="AY479" s="149" t="s">
        <v>192</v>
      </c>
    </row>
    <row r="480" spans="2:65" s="1" customFormat="1" ht="16.5" customHeight="1">
      <c r="B480" s="33"/>
      <c r="C480" s="129" t="s">
        <v>904</v>
      </c>
      <c r="D480" s="129" t="s">
        <v>194</v>
      </c>
      <c r="E480" s="130" t="s">
        <v>637</v>
      </c>
      <c r="F480" s="131" t="s">
        <v>638</v>
      </c>
      <c r="G480" s="132" t="s">
        <v>146</v>
      </c>
      <c r="H480" s="133">
        <v>1</v>
      </c>
      <c r="I480" s="134"/>
      <c r="J480" s="135">
        <f>ROUND(I480*H480,2)</f>
        <v>0</v>
      </c>
      <c r="K480" s="131" t="s">
        <v>197</v>
      </c>
      <c r="L480" s="33"/>
      <c r="M480" s="136" t="s">
        <v>19</v>
      </c>
      <c r="N480" s="137" t="s">
        <v>47</v>
      </c>
      <c r="P480" s="138">
        <f>O480*H480</f>
        <v>0</v>
      </c>
      <c r="Q480" s="138">
        <v>0</v>
      </c>
      <c r="R480" s="138">
        <f>Q480*H480</f>
        <v>0</v>
      </c>
      <c r="S480" s="138">
        <v>0</v>
      </c>
      <c r="T480" s="139">
        <f>S480*H480</f>
        <v>0</v>
      </c>
      <c r="AR480" s="140" t="s">
        <v>124</v>
      </c>
      <c r="AT480" s="140" t="s">
        <v>194</v>
      </c>
      <c r="AU480" s="140" t="s">
        <v>86</v>
      </c>
      <c r="AY480" s="18" t="s">
        <v>192</v>
      </c>
      <c r="BE480" s="141">
        <f>IF(N480="základní",J480,0)</f>
        <v>0</v>
      </c>
      <c r="BF480" s="141">
        <f>IF(N480="snížená",J480,0)</f>
        <v>0</v>
      </c>
      <c r="BG480" s="141">
        <f>IF(N480="zákl. přenesená",J480,0)</f>
        <v>0</v>
      </c>
      <c r="BH480" s="141">
        <f>IF(N480="sníž. přenesená",J480,0)</f>
        <v>0</v>
      </c>
      <c r="BI480" s="141">
        <f>IF(N480="nulová",J480,0)</f>
        <v>0</v>
      </c>
      <c r="BJ480" s="18" t="s">
        <v>84</v>
      </c>
      <c r="BK480" s="141">
        <f>ROUND(I480*H480,2)</f>
        <v>0</v>
      </c>
      <c r="BL480" s="18" t="s">
        <v>124</v>
      </c>
      <c r="BM480" s="140" t="s">
        <v>1249</v>
      </c>
    </row>
    <row r="481" spans="2:47" s="1" customFormat="1" ht="12">
      <c r="B481" s="33"/>
      <c r="D481" s="142" t="s">
        <v>199</v>
      </c>
      <c r="F481" s="143" t="s">
        <v>640</v>
      </c>
      <c r="I481" s="144"/>
      <c r="L481" s="33"/>
      <c r="M481" s="145"/>
      <c r="T481" s="54"/>
      <c r="AT481" s="18" t="s">
        <v>199</v>
      </c>
      <c r="AU481" s="18" t="s">
        <v>86</v>
      </c>
    </row>
    <row r="482" spans="2:47" s="1" customFormat="1" ht="12">
      <c r="B482" s="33"/>
      <c r="D482" s="146" t="s">
        <v>201</v>
      </c>
      <c r="F482" s="147" t="s">
        <v>641</v>
      </c>
      <c r="I482" s="144"/>
      <c r="L482" s="33"/>
      <c r="M482" s="145"/>
      <c r="T482" s="54"/>
      <c r="AT482" s="18" t="s">
        <v>201</v>
      </c>
      <c r="AU482" s="18" t="s">
        <v>86</v>
      </c>
    </row>
    <row r="483" spans="2:51" s="12" customFormat="1" ht="12">
      <c r="B483" s="148"/>
      <c r="D483" s="142" t="s">
        <v>203</v>
      </c>
      <c r="E483" s="149" t="s">
        <v>19</v>
      </c>
      <c r="F483" s="150" t="s">
        <v>1243</v>
      </c>
      <c r="H483" s="151">
        <v>1</v>
      </c>
      <c r="I483" s="152"/>
      <c r="L483" s="148"/>
      <c r="M483" s="153"/>
      <c r="T483" s="154"/>
      <c r="AT483" s="149" t="s">
        <v>203</v>
      </c>
      <c r="AU483" s="149" t="s">
        <v>86</v>
      </c>
      <c r="AV483" s="12" t="s">
        <v>86</v>
      </c>
      <c r="AW483" s="12" t="s">
        <v>37</v>
      </c>
      <c r="AX483" s="12" t="s">
        <v>84</v>
      </c>
      <c r="AY483" s="149" t="s">
        <v>192</v>
      </c>
    </row>
    <row r="484" spans="2:65" s="1" customFormat="1" ht="21.75" customHeight="1">
      <c r="B484" s="33"/>
      <c r="C484" s="129" t="s">
        <v>908</v>
      </c>
      <c r="D484" s="129" t="s">
        <v>194</v>
      </c>
      <c r="E484" s="130" t="s">
        <v>643</v>
      </c>
      <c r="F484" s="131" t="s">
        <v>644</v>
      </c>
      <c r="G484" s="132" t="s">
        <v>146</v>
      </c>
      <c r="H484" s="133">
        <v>1</v>
      </c>
      <c r="I484" s="134"/>
      <c r="J484" s="135">
        <f>ROUND(I484*H484,2)</f>
        <v>0</v>
      </c>
      <c r="K484" s="131" t="s">
        <v>197</v>
      </c>
      <c r="L484" s="33"/>
      <c r="M484" s="136" t="s">
        <v>19</v>
      </c>
      <c r="N484" s="137" t="s">
        <v>47</v>
      </c>
      <c r="P484" s="138">
        <f>O484*H484</f>
        <v>0</v>
      </c>
      <c r="Q484" s="138">
        <v>0.1313</v>
      </c>
      <c r="R484" s="138">
        <f>Q484*H484</f>
        <v>0.1313</v>
      </c>
      <c r="S484" s="138">
        <v>0</v>
      </c>
      <c r="T484" s="139">
        <f>S484*H484</f>
        <v>0</v>
      </c>
      <c r="AR484" s="140" t="s">
        <v>124</v>
      </c>
      <c r="AT484" s="140" t="s">
        <v>194</v>
      </c>
      <c r="AU484" s="140" t="s">
        <v>86</v>
      </c>
      <c r="AY484" s="18" t="s">
        <v>192</v>
      </c>
      <c r="BE484" s="141">
        <f>IF(N484="základní",J484,0)</f>
        <v>0</v>
      </c>
      <c r="BF484" s="141">
        <f>IF(N484="snížená",J484,0)</f>
        <v>0</v>
      </c>
      <c r="BG484" s="141">
        <f>IF(N484="zákl. přenesená",J484,0)</f>
        <v>0</v>
      </c>
      <c r="BH484" s="141">
        <f>IF(N484="sníž. přenesená",J484,0)</f>
        <v>0</v>
      </c>
      <c r="BI484" s="141">
        <f>IF(N484="nulová",J484,0)</f>
        <v>0</v>
      </c>
      <c r="BJ484" s="18" t="s">
        <v>84</v>
      </c>
      <c r="BK484" s="141">
        <f>ROUND(I484*H484,2)</f>
        <v>0</v>
      </c>
      <c r="BL484" s="18" t="s">
        <v>124</v>
      </c>
      <c r="BM484" s="140" t="s">
        <v>1250</v>
      </c>
    </row>
    <row r="485" spans="2:47" s="1" customFormat="1" ht="19.5">
      <c r="B485" s="33"/>
      <c r="D485" s="142" t="s">
        <v>199</v>
      </c>
      <c r="F485" s="143" t="s">
        <v>646</v>
      </c>
      <c r="I485" s="144"/>
      <c r="L485" s="33"/>
      <c r="M485" s="145"/>
      <c r="T485" s="54"/>
      <c r="AT485" s="18" t="s">
        <v>199</v>
      </c>
      <c r="AU485" s="18" t="s">
        <v>86</v>
      </c>
    </row>
    <row r="486" spans="2:47" s="1" customFormat="1" ht="12">
      <c r="B486" s="33"/>
      <c r="D486" s="146" t="s">
        <v>201</v>
      </c>
      <c r="F486" s="147" t="s">
        <v>647</v>
      </c>
      <c r="I486" s="144"/>
      <c r="L486" s="33"/>
      <c r="M486" s="145"/>
      <c r="T486" s="54"/>
      <c r="AT486" s="18" t="s">
        <v>201</v>
      </c>
      <c r="AU486" s="18" t="s">
        <v>86</v>
      </c>
    </row>
    <row r="487" spans="2:51" s="12" customFormat="1" ht="12">
      <c r="B487" s="148"/>
      <c r="D487" s="142" t="s">
        <v>203</v>
      </c>
      <c r="E487" s="149" t="s">
        <v>19</v>
      </c>
      <c r="F487" s="150" t="s">
        <v>1243</v>
      </c>
      <c r="H487" s="151">
        <v>1</v>
      </c>
      <c r="I487" s="152"/>
      <c r="L487" s="148"/>
      <c r="M487" s="153"/>
      <c r="T487" s="154"/>
      <c r="AT487" s="149" t="s">
        <v>203</v>
      </c>
      <c r="AU487" s="149" t="s">
        <v>86</v>
      </c>
      <c r="AV487" s="12" t="s">
        <v>86</v>
      </c>
      <c r="AW487" s="12" t="s">
        <v>37</v>
      </c>
      <c r="AX487" s="12" t="s">
        <v>84</v>
      </c>
      <c r="AY487" s="149" t="s">
        <v>192</v>
      </c>
    </row>
    <row r="488" spans="2:65" s="1" customFormat="1" ht="21.75" customHeight="1">
      <c r="B488" s="33"/>
      <c r="C488" s="129" t="s">
        <v>913</v>
      </c>
      <c r="D488" s="129" t="s">
        <v>194</v>
      </c>
      <c r="E488" s="130" t="s">
        <v>649</v>
      </c>
      <c r="F488" s="131" t="s">
        <v>650</v>
      </c>
      <c r="G488" s="132" t="s">
        <v>146</v>
      </c>
      <c r="H488" s="133">
        <v>1</v>
      </c>
      <c r="I488" s="134"/>
      <c r="J488" s="135">
        <f>ROUND(I488*H488,2)</f>
        <v>0</v>
      </c>
      <c r="K488" s="131" t="s">
        <v>197</v>
      </c>
      <c r="L488" s="33"/>
      <c r="M488" s="136" t="s">
        <v>19</v>
      </c>
      <c r="N488" s="137" t="s">
        <v>47</v>
      </c>
      <c r="P488" s="138">
        <f>O488*H488</f>
        <v>0</v>
      </c>
      <c r="Q488" s="138">
        <v>0.09</v>
      </c>
      <c r="R488" s="138">
        <f>Q488*H488</f>
        <v>0.09</v>
      </c>
      <c r="S488" s="138">
        <v>0</v>
      </c>
      <c r="T488" s="139">
        <f>S488*H488</f>
        <v>0</v>
      </c>
      <c r="AR488" s="140" t="s">
        <v>124</v>
      </c>
      <c r="AT488" s="140" t="s">
        <v>194</v>
      </c>
      <c r="AU488" s="140" t="s">
        <v>86</v>
      </c>
      <c r="AY488" s="18" t="s">
        <v>192</v>
      </c>
      <c r="BE488" s="141">
        <f>IF(N488="základní",J488,0)</f>
        <v>0</v>
      </c>
      <c r="BF488" s="141">
        <f>IF(N488="snížená",J488,0)</f>
        <v>0</v>
      </c>
      <c r="BG488" s="141">
        <f>IF(N488="zákl. přenesená",J488,0)</f>
        <v>0</v>
      </c>
      <c r="BH488" s="141">
        <f>IF(N488="sníž. přenesená",J488,0)</f>
        <v>0</v>
      </c>
      <c r="BI488" s="141">
        <f>IF(N488="nulová",J488,0)</f>
        <v>0</v>
      </c>
      <c r="BJ488" s="18" t="s">
        <v>84</v>
      </c>
      <c r="BK488" s="141">
        <f>ROUND(I488*H488,2)</f>
        <v>0</v>
      </c>
      <c r="BL488" s="18" t="s">
        <v>124</v>
      </c>
      <c r="BM488" s="140" t="s">
        <v>1251</v>
      </c>
    </row>
    <row r="489" spans="2:47" s="1" customFormat="1" ht="12">
      <c r="B489" s="33"/>
      <c r="D489" s="142" t="s">
        <v>199</v>
      </c>
      <c r="F489" s="143" t="s">
        <v>650</v>
      </c>
      <c r="I489" s="144"/>
      <c r="L489" s="33"/>
      <c r="M489" s="145"/>
      <c r="T489" s="54"/>
      <c r="AT489" s="18" t="s">
        <v>199</v>
      </c>
      <c r="AU489" s="18" t="s">
        <v>86</v>
      </c>
    </row>
    <row r="490" spans="2:47" s="1" customFormat="1" ht="12">
      <c r="B490" s="33"/>
      <c r="D490" s="146" t="s">
        <v>201</v>
      </c>
      <c r="F490" s="147" t="s">
        <v>652</v>
      </c>
      <c r="I490" s="144"/>
      <c r="L490" s="33"/>
      <c r="M490" s="145"/>
      <c r="T490" s="54"/>
      <c r="AT490" s="18" t="s">
        <v>201</v>
      </c>
      <c r="AU490" s="18" t="s">
        <v>86</v>
      </c>
    </row>
    <row r="491" spans="2:51" s="12" customFormat="1" ht="12">
      <c r="B491" s="148"/>
      <c r="D491" s="142" t="s">
        <v>203</v>
      </c>
      <c r="E491" s="149" t="s">
        <v>19</v>
      </c>
      <c r="F491" s="150" t="s">
        <v>1252</v>
      </c>
      <c r="H491" s="151">
        <v>1</v>
      </c>
      <c r="I491" s="152"/>
      <c r="L491" s="148"/>
      <c r="M491" s="153"/>
      <c r="T491" s="154"/>
      <c r="AT491" s="149" t="s">
        <v>203</v>
      </c>
      <c r="AU491" s="149" t="s">
        <v>86</v>
      </c>
      <c r="AV491" s="12" t="s">
        <v>86</v>
      </c>
      <c r="AW491" s="12" t="s">
        <v>37</v>
      </c>
      <c r="AX491" s="12" t="s">
        <v>84</v>
      </c>
      <c r="AY491" s="149" t="s">
        <v>192</v>
      </c>
    </row>
    <row r="492" spans="2:65" s="1" customFormat="1" ht="16.5" customHeight="1">
      <c r="B492" s="33"/>
      <c r="C492" s="168" t="s">
        <v>920</v>
      </c>
      <c r="D492" s="168" t="s">
        <v>291</v>
      </c>
      <c r="E492" s="169" t="s">
        <v>655</v>
      </c>
      <c r="F492" s="170" t="s">
        <v>656</v>
      </c>
      <c r="G492" s="171" t="s">
        <v>146</v>
      </c>
      <c r="H492" s="172">
        <v>1</v>
      </c>
      <c r="I492" s="173"/>
      <c r="J492" s="174">
        <f>ROUND(I492*H492,2)</f>
        <v>0</v>
      </c>
      <c r="K492" s="170" t="s">
        <v>197</v>
      </c>
      <c r="L492" s="175"/>
      <c r="M492" s="176" t="s">
        <v>19</v>
      </c>
      <c r="N492" s="177" t="s">
        <v>47</v>
      </c>
      <c r="P492" s="138">
        <f>O492*H492</f>
        <v>0</v>
      </c>
      <c r="Q492" s="138">
        <v>0.046</v>
      </c>
      <c r="R492" s="138">
        <f>Q492*H492</f>
        <v>0.046</v>
      </c>
      <c r="S492" s="138">
        <v>0</v>
      </c>
      <c r="T492" s="139">
        <f>S492*H492</f>
        <v>0</v>
      </c>
      <c r="AR492" s="140" t="s">
        <v>248</v>
      </c>
      <c r="AT492" s="140" t="s">
        <v>291</v>
      </c>
      <c r="AU492" s="140" t="s">
        <v>86</v>
      </c>
      <c r="AY492" s="18" t="s">
        <v>192</v>
      </c>
      <c r="BE492" s="141">
        <f>IF(N492="základní",J492,0)</f>
        <v>0</v>
      </c>
      <c r="BF492" s="141">
        <f>IF(N492="snížená",J492,0)</f>
        <v>0</v>
      </c>
      <c r="BG492" s="141">
        <f>IF(N492="zákl. přenesená",J492,0)</f>
        <v>0</v>
      </c>
      <c r="BH492" s="141">
        <f>IF(N492="sníž. přenesená",J492,0)</f>
        <v>0</v>
      </c>
      <c r="BI492" s="141">
        <f>IF(N492="nulová",J492,0)</f>
        <v>0</v>
      </c>
      <c r="BJ492" s="18" t="s">
        <v>84</v>
      </c>
      <c r="BK492" s="141">
        <f>ROUND(I492*H492,2)</f>
        <v>0</v>
      </c>
      <c r="BL492" s="18" t="s">
        <v>124</v>
      </c>
      <c r="BM492" s="140" t="s">
        <v>1253</v>
      </c>
    </row>
    <row r="493" spans="2:47" s="1" customFormat="1" ht="12">
      <c r="B493" s="33"/>
      <c r="D493" s="142" t="s">
        <v>199</v>
      </c>
      <c r="F493" s="143" t="s">
        <v>656</v>
      </c>
      <c r="I493" s="144"/>
      <c r="L493" s="33"/>
      <c r="M493" s="145"/>
      <c r="T493" s="54"/>
      <c r="AT493" s="18" t="s">
        <v>199</v>
      </c>
      <c r="AU493" s="18" t="s">
        <v>86</v>
      </c>
    </row>
    <row r="494" spans="2:47" s="1" customFormat="1" ht="19.5">
      <c r="B494" s="33"/>
      <c r="D494" s="142" t="s">
        <v>295</v>
      </c>
      <c r="F494" s="178" t="s">
        <v>658</v>
      </c>
      <c r="I494" s="144"/>
      <c r="L494" s="33"/>
      <c r="M494" s="145"/>
      <c r="T494" s="54"/>
      <c r="AT494" s="18" t="s">
        <v>295</v>
      </c>
      <c r="AU494" s="18" t="s">
        <v>86</v>
      </c>
    </row>
    <row r="495" spans="2:65" s="1" customFormat="1" ht="16.5" customHeight="1">
      <c r="B495" s="33"/>
      <c r="C495" s="129" t="s">
        <v>927</v>
      </c>
      <c r="D495" s="129" t="s">
        <v>194</v>
      </c>
      <c r="E495" s="130" t="s">
        <v>675</v>
      </c>
      <c r="F495" s="131" t="s">
        <v>676</v>
      </c>
      <c r="G495" s="132" t="s">
        <v>149</v>
      </c>
      <c r="H495" s="133">
        <v>5.4</v>
      </c>
      <c r="I495" s="134"/>
      <c r="J495" s="135">
        <f>ROUND(I495*H495,2)</f>
        <v>0</v>
      </c>
      <c r="K495" s="131" t="s">
        <v>197</v>
      </c>
      <c r="L495" s="33"/>
      <c r="M495" s="136" t="s">
        <v>19</v>
      </c>
      <c r="N495" s="137" t="s">
        <v>47</v>
      </c>
      <c r="P495" s="138">
        <f>O495*H495</f>
        <v>0</v>
      </c>
      <c r="Q495" s="138">
        <v>7E-05</v>
      </c>
      <c r="R495" s="138">
        <f>Q495*H495</f>
        <v>0.00037799999999999997</v>
      </c>
      <c r="S495" s="138">
        <v>0</v>
      </c>
      <c r="T495" s="139">
        <f>S495*H495</f>
        <v>0</v>
      </c>
      <c r="AR495" s="140" t="s">
        <v>124</v>
      </c>
      <c r="AT495" s="140" t="s">
        <v>194</v>
      </c>
      <c r="AU495" s="140" t="s">
        <v>86</v>
      </c>
      <c r="AY495" s="18" t="s">
        <v>192</v>
      </c>
      <c r="BE495" s="141">
        <f>IF(N495="základní",J495,0)</f>
        <v>0</v>
      </c>
      <c r="BF495" s="141">
        <f>IF(N495="snížená",J495,0)</f>
        <v>0</v>
      </c>
      <c r="BG495" s="141">
        <f>IF(N495="zákl. přenesená",J495,0)</f>
        <v>0</v>
      </c>
      <c r="BH495" s="141">
        <f>IF(N495="sníž. přenesená",J495,0)</f>
        <v>0</v>
      </c>
      <c r="BI495" s="141">
        <f>IF(N495="nulová",J495,0)</f>
        <v>0</v>
      </c>
      <c r="BJ495" s="18" t="s">
        <v>84</v>
      </c>
      <c r="BK495" s="141">
        <f>ROUND(I495*H495,2)</f>
        <v>0</v>
      </c>
      <c r="BL495" s="18" t="s">
        <v>124</v>
      </c>
      <c r="BM495" s="140" t="s">
        <v>1254</v>
      </c>
    </row>
    <row r="496" spans="2:47" s="1" customFormat="1" ht="12">
      <c r="B496" s="33"/>
      <c r="D496" s="142" t="s">
        <v>199</v>
      </c>
      <c r="F496" s="143" t="s">
        <v>678</v>
      </c>
      <c r="I496" s="144"/>
      <c r="L496" s="33"/>
      <c r="M496" s="145"/>
      <c r="T496" s="54"/>
      <c r="AT496" s="18" t="s">
        <v>199</v>
      </c>
      <c r="AU496" s="18" t="s">
        <v>86</v>
      </c>
    </row>
    <row r="497" spans="2:47" s="1" customFormat="1" ht="12">
      <c r="B497" s="33"/>
      <c r="D497" s="146" t="s">
        <v>201</v>
      </c>
      <c r="F497" s="147" t="s">
        <v>679</v>
      </c>
      <c r="I497" s="144"/>
      <c r="L497" s="33"/>
      <c r="M497" s="145"/>
      <c r="T497" s="54"/>
      <c r="AT497" s="18" t="s">
        <v>201</v>
      </c>
      <c r="AU497" s="18" t="s">
        <v>86</v>
      </c>
    </row>
    <row r="498" spans="2:47" s="1" customFormat="1" ht="19.5">
      <c r="B498" s="33"/>
      <c r="D498" s="142" t="s">
        <v>295</v>
      </c>
      <c r="F498" s="178" t="s">
        <v>680</v>
      </c>
      <c r="I498" s="144"/>
      <c r="L498" s="33"/>
      <c r="M498" s="145"/>
      <c r="T498" s="54"/>
      <c r="AT498" s="18" t="s">
        <v>295</v>
      </c>
      <c r="AU498" s="18" t="s">
        <v>86</v>
      </c>
    </row>
    <row r="499" spans="2:51" s="12" customFormat="1" ht="12">
      <c r="B499" s="148"/>
      <c r="D499" s="142" t="s">
        <v>203</v>
      </c>
      <c r="E499" s="149" t="s">
        <v>19</v>
      </c>
      <c r="F499" s="150" t="s">
        <v>147</v>
      </c>
      <c r="H499" s="151">
        <v>5.4</v>
      </c>
      <c r="I499" s="152"/>
      <c r="L499" s="148"/>
      <c r="M499" s="153"/>
      <c r="T499" s="154"/>
      <c r="AT499" s="149" t="s">
        <v>203</v>
      </c>
      <c r="AU499" s="149" t="s">
        <v>86</v>
      </c>
      <c r="AV499" s="12" t="s">
        <v>86</v>
      </c>
      <c r="AW499" s="12" t="s">
        <v>37</v>
      </c>
      <c r="AX499" s="12" t="s">
        <v>84</v>
      </c>
      <c r="AY499" s="149" t="s">
        <v>192</v>
      </c>
    </row>
    <row r="500" spans="2:65" s="1" customFormat="1" ht="16.5" customHeight="1">
      <c r="B500" s="33"/>
      <c r="C500" s="129" t="s">
        <v>935</v>
      </c>
      <c r="D500" s="129" t="s">
        <v>194</v>
      </c>
      <c r="E500" s="130" t="s">
        <v>1255</v>
      </c>
      <c r="F500" s="131" t="s">
        <v>1256</v>
      </c>
      <c r="G500" s="132" t="s">
        <v>146</v>
      </c>
      <c r="H500" s="133">
        <v>2</v>
      </c>
      <c r="I500" s="134"/>
      <c r="J500" s="135">
        <f>ROUND(I500*H500,2)</f>
        <v>0</v>
      </c>
      <c r="K500" s="131" t="s">
        <v>19</v>
      </c>
      <c r="L500" s="33"/>
      <c r="M500" s="136" t="s">
        <v>19</v>
      </c>
      <c r="N500" s="137" t="s">
        <v>47</v>
      </c>
      <c r="P500" s="138">
        <f>O500*H500</f>
        <v>0</v>
      </c>
      <c r="Q500" s="138">
        <v>0</v>
      </c>
      <c r="R500" s="138">
        <f>Q500*H500</f>
        <v>0</v>
      </c>
      <c r="S500" s="138">
        <v>0</v>
      </c>
      <c r="T500" s="139">
        <f>S500*H500</f>
        <v>0</v>
      </c>
      <c r="AR500" s="140" t="s">
        <v>124</v>
      </c>
      <c r="AT500" s="140" t="s">
        <v>194</v>
      </c>
      <c r="AU500" s="140" t="s">
        <v>86</v>
      </c>
      <c r="AY500" s="18" t="s">
        <v>192</v>
      </c>
      <c r="BE500" s="141">
        <f>IF(N500="základní",J500,0)</f>
        <v>0</v>
      </c>
      <c r="BF500" s="141">
        <f>IF(N500="snížená",J500,0)</f>
        <v>0</v>
      </c>
      <c r="BG500" s="141">
        <f>IF(N500="zákl. přenesená",J500,0)</f>
        <v>0</v>
      </c>
      <c r="BH500" s="141">
        <f>IF(N500="sníž. přenesená",J500,0)</f>
        <v>0</v>
      </c>
      <c r="BI500" s="141">
        <f>IF(N500="nulová",J500,0)</f>
        <v>0</v>
      </c>
      <c r="BJ500" s="18" t="s">
        <v>84</v>
      </c>
      <c r="BK500" s="141">
        <f>ROUND(I500*H500,2)</f>
        <v>0</v>
      </c>
      <c r="BL500" s="18" t="s">
        <v>124</v>
      </c>
      <c r="BM500" s="140" t="s">
        <v>1257</v>
      </c>
    </row>
    <row r="501" spans="2:47" s="1" customFormat="1" ht="12">
      <c r="B501" s="33"/>
      <c r="D501" s="142" t="s">
        <v>199</v>
      </c>
      <c r="F501" s="143" t="s">
        <v>1256</v>
      </c>
      <c r="I501" s="144"/>
      <c r="L501" s="33"/>
      <c r="M501" s="145"/>
      <c r="T501" s="54"/>
      <c r="AT501" s="18" t="s">
        <v>199</v>
      </c>
      <c r="AU501" s="18" t="s">
        <v>86</v>
      </c>
    </row>
    <row r="502" spans="2:63" s="11" customFormat="1" ht="16.5" customHeight="1">
      <c r="B502" s="117"/>
      <c r="D502" s="118" t="s">
        <v>75</v>
      </c>
      <c r="E502" s="127" t="s">
        <v>681</v>
      </c>
      <c r="F502" s="127" t="s">
        <v>682</v>
      </c>
      <c r="I502" s="120"/>
      <c r="J502" s="128">
        <f>BK502</f>
        <v>0</v>
      </c>
      <c r="L502" s="117"/>
      <c r="M502" s="122"/>
      <c r="P502" s="123">
        <f>SUM(P503:P505)</f>
        <v>0</v>
      </c>
      <c r="R502" s="123">
        <f>SUM(R503:R505)</f>
        <v>0</v>
      </c>
      <c r="T502" s="124">
        <f>SUM(T503:T505)</f>
        <v>0</v>
      </c>
      <c r="AR502" s="118" t="s">
        <v>84</v>
      </c>
      <c r="AT502" s="125" t="s">
        <v>75</v>
      </c>
      <c r="AU502" s="125" t="s">
        <v>84</v>
      </c>
      <c r="AY502" s="118" t="s">
        <v>192</v>
      </c>
      <c r="BK502" s="126">
        <f>SUM(BK503:BK505)</f>
        <v>0</v>
      </c>
    </row>
    <row r="503" spans="2:65" s="1" customFormat="1" ht="16.5" customHeight="1">
      <c r="B503" s="33"/>
      <c r="C503" s="129" t="s">
        <v>942</v>
      </c>
      <c r="D503" s="129" t="s">
        <v>194</v>
      </c>
      <c r="E503" s="130" t="s">
        <v>1258</v>
      </c>
      <c r="F503" s="131" t="s">
        <v>1259</v>
      </c>
      <c r="G503" s="132" t="s">
        <v>119</v>
      </c>
      <c r="H503" s="133">
        <v>23.708</v>
      </c>
      <c r="I503" s="134"/>
      <c r="J503" s="135">
        <f>ROUND(I503*H503,2)</f>
        <v>0</v>
      </c>
      <c r="K503" s="131" t="s">
        <v>197</v>
      </c>
      <c r="L503" s="33"/>
      <c r="M503" s="136" t="s">
        <v>19</v>
      </c>
      <c r="N503" s="137" t="s">
        <v>47</v>
      </c>
      <c r="P503" s="138">
        <f>O503*H503</f>
        <v>0</v>
      </c>
      <c r="Q503" s="138">
        <v>0</v>
      </c>
      <c r="R503" s="138">
        <f>Q503*H503</f>
        <v>0</v>
      </c>
      <c r="S503" s="138">
        <v>0</v>
      </c>
      <c r="T503" s="139">
        <f>S503*H503</f>
        <v>0</v>
      </c>
      <c r="AR503" s="140" t="s">
        <v>124</v>
      </c>
      <c r="AT503" s="140" t="s">
        <v>194</v>
      </c>
      <c r="AU503" s="140" t="s">
        <v>86</v>
      </c>
      <c r="AY503" s="18" t="s">
        <v>192</v>
      </c>
      <c r="BE503" s="141">
        <f>IF(N503="základní",J503,0)</f>
        <v>0</v>
      </c>
      <c r="BF503" s="141">
        <f>IF(N503="snížená",J503,0)</f>
        <v>0</v>
      </c>
      <c r="BG503" s="141">
        <f>IF(N503="zákl. přenesená",J503,0)</f>
        <v>0</v>
      </c>
      <c r="BH503" s="141">
        <f>IF(N503="sníž. přenesená",J503,0)</f>
        <v>0</v>
      </c>
      <c r="BI503" s="141">
        <f>IF(N503="nulová",J503,0)</f>
        <v>0</v>
      </c>
      <c r="BJ503" s="18" t="s">
        <v>84</v>
      </c>
      <c r="BK503" s="141">
        <f>ROUND(I503*H503,2)</f>
        <v>0</v>
      </c>
      <c r="BL503" s="18" t="s">
        <v>124</v>
      </c>
      <c r="BM503" s="140" t="s">
        <v>1260</v>
      </c>
    </row>
    <row r="504" spans="2:47" s="1" customFormat="1" ht="19.5">
      <c r="B504" s="33"/>
      <c r="D504" s="142" t="s">
        <v>199</v>
      </c>
      <c r="F504" s="143" t="s">
        <v>1261</v>
      </c>
      <c r="I504" s="144"/>
      <c r="L504" s="33"/>
      <c r="M504" s="145"/>
      <c r="T504" s="54"/>
      <c r="AT504" s="18" t="s">
        <v>199</v>
      </c>
      <c r="AU504" s="18" t="s">
        <v>86</v>
      </c>
    </row>
    <row r="505" spans="2:47" s="1" customFormat="1" ht="12">
      <c r="B505" s="33"/>
      <c r="D505" s="146" t="s">
        <v>201</v>
      </c>
      <c r="F505" s="147" t="s">
        <v>1262</v>
      </c>
      <c r="I505" s="144"/>
      <c r="L505" s="33"/>
      <c r="M505" s="189"/>
      <c r="N505" s="190"/>
      <c r="O505" s="190"/>
      <c r="P505" s="190"/>
      <c r="Q505" s="190"/>
      <c r="R505" s="190"/>
      <c r="S505" s="190"/>
      <c r="T505" s="191"/>
      <c r="AT505" s="18" t="s">
        <v>201</v>
      </c>
      <c r="AU505" s="18" t="s">
        <v>86</v>
      </c>
    </row>
    <row r="506" spans="2:12" s="1" customFormat="1" ht="2.25" customHeight="1">
      <c r="B506" s="42"/>
      <c r="C506" s="43"/>
      <c r="D506" s="43"/>
      <c r="E506" s="43"/>
      <c r="F506" s="43"/>
      <c r="G506" s="43"/>
      <c r="H506" s="43"/>
      <c r="I506" s="43"/>
      <c r="J506" s="43"/>
      <c r="K506" s="43"/>
      <c r="L506" s="33"/>
    </row>
  </sheetData>
  <sheetProtection algorithmName="SHA-512" hashValue="9yDy96mryr7XnMYslALulxfZ8azs9X4x0EvdmMREzdCsllzC3uGJ0aRYtKVubk7toSUdS7kYNOc6rZ9bMmWNoA==" saltValue="DybfG8wNBqQ7kOfZKVJ1w2VxAQqMStKwbuEV+MGpRqWs9am5T42QBgonIUd6L9iUjr8s1fU/tDDORwn/J/wDAw==" spinCount="100000" sheet="1" objects="1" scenarios="1" formatColumns="0" formatRows="0" autoFilter="0"/>
  <autoFilter ref="C84:K505"/>
  <mergeCells count="9">
    <mergeCell ref="E50:H50"/>
    <mergeCell ref="E75:H75"/>
    <mergeCell ref="E77:H77"/>
    <mergeCell ref="L2:V2"/>
    <mergeCell ref="E7:H7"/>
    <mergeCell ref="E9:H9"/>
    <mergeCell ref="E18:H18"/>
    <mergeCell ref="E27:H27"/>
    <mergeCell ref="E48:H48"/>
  </mergeCells>
  <hyperlinks>
    <hyperlink ref="F90" r:id="rId1" display="https://podminky.urs.cz/item/CS_URS_2023_02/115101201"/>
    <hyperlink ref="F95" r:id="rId2" display="https://podminky.urs.cz/item/CS_URS_2023_02/121151113"/>
    <hyperlink ref="F100" r:id="rId3" display="https://podminky.urs.cz/item/CS_URS_2023_02/131251104"/>
    <hyperlink ref="F107" r:id="rId4" display="https://podminky.urs.cz/item/CS_URS_2023_02/162351103"/>
    <hyperlink ref="F111" r:id="rId5" display="https://podminky.urs.cz/item/CS_URS_2023_02/162751117"/>
    <hyperlink ref="F117" r:id="rId6" display="https://podminky.urs.cz/item/CS_URS_2023_02/162751119"/>
    <hyperlink ref="F121" r:id="rId7" display="https://podminky.urs.cz/item/CS_URS_2023_02/167151101"/>
    <hyperlink ref="F125" r:id="rId8" display="https://podminky.urs.cz/item/CS_URS_2023_02/171201231"/>
    <hyperlink ref="F129" r:id="rId9" display="https://podminky.urs.cz/item/CS_URS_2023_02/171251201"/>
    <hyperlink ref="F133" r:id="rId10" display="https://podminky.urs.cz/item/CS_URS_2023_02/174151101"/>
    <hyperlink ref="F144" r:id="rId11" display="https://podminky.urs.cz/item/CS_URS_2023_02/175111101"/>
    <hyperlink ref="F160" r:id="rId12" display="https://podminky.urs.cz/item/CS_URS_2023_02/175151101"/>
    <hyperlink ref="F178" r:id="rId13" display="https://podminky.urs.cz/item/CS_URS_2023_02/181351103"/>
    <hyperlink ref="F184" r:id="rId14" display="https://podminky.urs.cz/item/CS_URS_2023_02/181411121"/>
    <hyperlink ref="F193" r:id="rId15" display="https://podminky.urs.cz/item/CS_URS_2023_02/181951111"/>
    <hyperlink ref="F197" r:id="rId16" display="https://podminky.urs.cz/item/CS_URS_2023_02/183101121"/>
    <hyperlink ref="F202" r:id="rId17" display="https://podminky.urs.cz/item/CS_URS_2023_02/184201112"/>
    <hyperlink ref="F208" r:id="rId18" display="https://podminky.urs.cz/item/CS_URS_2023_02/184215133"/>
    <hyperlink ref="F217" r:id="rId19" display="https://podminky.urs.cz/item/CS_URS_2023_02/184401112"/>
    <hyperlink ref="F226" r:id="rId20" display="https://podminky.urs.cz/item/CS_URS_2023_02/184502115"/>
    <hyperlink ref="F231" r:id="rId21" display="https://podminky.urs.cz/item/CS_URS_2023_02/184801121"/>
    <hyperlink ref="F236" r:id="rId22" display="https://podminky.urs.cz/item/CS_URS_2023_02/184911431"/>
    <hyperlink ref="F245" r:id="rId23" display="https://podminky.urs.cz/item/CS_URS_2023_02/185802114R"/>
    <hyperlink ref="F255" r:id="rId24" display="https://podminky.urs.cz/item/CS_URS_2023_02/185803111"/>
    <hyperlink ref="F260" r:id="rId25" display="https://podminky.urs.cz/item/CS_URS_2023_02/185804312"/>
    <hyperlink ref="F267" r:id="rId26" display="https://podminky.urs.cz/item/CS_URS_2023_02/185851121"/>
    <hyperlink ref="F272" r:id="rId27" display="https://podminky.urs.cz/item/CS_URS_2023_02/185851129"/>
    <hyperlink ref="F278" r:id="rId28" display="https://podminky.urs.cz/item/CS_URS_2023_02/211971121"/>
    <hyperlink ref="F289" r:id="rId29" display="https://podminky.urs.cz/item/CS_URS_2023_02/212532111"/>
    <hyperlink ref="F295" r:id="rId30" display="https://podminky.urs.cz/item/CS_URS_2023_02/212752401"/>
    <hyperlink ref="F302" r:id="rId31" display="https://podminky.urs.cz/item/CS_URS_2023_02/212752403"/>
    <hyperlink ref="F318" r:id="rId32" display="https://podminky.urs.cz/item/CS_URS_2023_02/451573111"/>
    <hyperlink ref="F328" r:id="rId33" display="https://podminky.urs.cz/item/CS_URS_2023_02/452112112"/>
    <hyperlink ref="F339" r:id="rId34" display="https://podminky.urs.cz/item/CS_URS_2023_02/452311131"/>
    <hyperlink ref="F353" r:id="rId35" display="https://podminky.urs.cz/item/CS_URS_2023_02/871355221"/>
    <hyperlink ref="F358" r:id="rId36" display="https://podminky.urs.cz/item/CS_URS_2023_02/871365241"/>
    <hyperlink ref="F381" r:id="rId37" display="https://podminky.urs.cz/item/CS_URS_2023_02/877350430"/>
    <hyperlink ref="F387" r:id="rId38" display="https://podminky.urs.cz/item/CS_URS_2023_02/877355211"/>
    <hyperlink ref="F404" r:id="rId39" display="https://podminky.urs.cz/item/CS_URS_2023_02/877365211"/>
    <hyperlink ref="F421" r:id="rId40" display="https://podminky.urs.cz/item/CS_URS_2023_02/877365221"/>
    <hyperlink ref="F428" r:id="rId41" display="https://podminky.urs.cz/item/CS_URS_2023_02/877370330"/>
    <hyperlink ref="F434" r:id="rId42" display="https://podminky.urs.cz/item/CS_URS_2023_02/877375121R"/>
    <hyperlink ref="F440" r:id="rId43" display="https://podminky.urs.cz/item/CS_URS_2023_02/891365111"/>
    <hyperlink ref="F446" r:id="rId44" display="https://podminky.urs.cz/item/CS_URS_2023_02/892372111"/>
    <hyperlink ref="F449" r:id="rId45" display="https://podminky.urs.cz/item/CS_URS_2023_02/892381111"/>
    <hyperlink ref="F453" r:id="rId46" display="https://podminky.urs.cz/item/CS_URS_2023_02/894118001"/>
    <hyperlink ref="F459" r:id="rId47" display="https://podminky.urs.cz/item/CS_URS_2023_02/894411121"/>
    <hyperlink ref="F474" r:id="rId48" display="https://podminky.urs.cz/item/CS_URS_2023_02/894812321"/>
    <hyperlink ref="F478" r:id="rId49" display="https://podminky.urs.cz/item/CS_URS_2023_02/894812333"/>
    <hyperlink ref="F482" r:id="rId50" display="https://podminky.urs.cz/item/CS_URS_2023_02/894812339"/>
    <hyperlink ref="F486" r:id="rId51" display="https://podminky.urs.cz/item/CS_URS_2023_02/894812359"/>
    <hyperlink ref="F490" r:id="rId52" display="https://podminky.urs.cz/item/CS_URS_2023_02/899103112"/>
    <hyperlink ref="F497" r:id="rId53" display="https://podminky.urs.cz/item/CS_URS_2023_02/899722112"/>
    <hyperlink ref="F505" r:id="rId54" display="https://podminky.urs.cz/item/CS_URS_2023_02/998276101"/>
  </hyperlinks>
  <printOptions/>
  <pageMargins left="0.39375" right="0.39375" top="0.39375" bottom="0.39375" header="0" footer="0"/>
  <pageSetup blackAndWhite="1" fitToHeight="100" fitToWidth="1" horizontalDpi="600" verticalDpi="600" orientation="landscape" paperSize="9" scale="84" r:id="rId56"/>
  <headerFooter>
    <oddFooter>&amp;CStrana &amp;P z &amp;N</oddFooter>
  </headerFooter>
  <drawing r:id="rId5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2:BM466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56" ht="36.95" customHeight="1">
      <c r="L2" s="291"/>
      <c r="M2" s="291"/>
      <c r="N2" s="291"/>
      <c r="O2" s="291"/>
      <c r="P2" s="291"/>
      <c r="Q2" s="291"/>
      <c r="R2" s="291"/>
      <c r="S2" s="291"/>
      <c r="T2" s="291"/>
      <c r="U2" s="291"/>
      <c r="V2" s="291"/>
      <c r="AT2" s="18" t="s">
        <v>95</v>
      </c>
      <c r="AZ2" s="86" t="s">
        <v>1263</v>
      </c>
      <c r="BA2" s="86" t="s">
        <v>1264</v>
      </c>
      <c r="BB2" s="86" t="s">
        <v>149</v>
      </c>
      <c r="BC2" s="86" t="s">
        <v>7</v>
      </c>
      <c r="BD2" s="86" t="s">
        <v>86</v>
      </c>
    </row>
    <row r="3" spans="2:56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86</v>
      </c>
      <c r="AZ3" s="86" t="s">
        <v>965</v>
      </c>
      <c r="BA3" s="86" t="s">
        <v>966</v>
      </c>
      <c r="BB3" s="86" t="s">
        <v>123</v>
      </c>
      <c r="BC3" s="86" t="s">
        <v>1265</v>
      </c>
      <c r="BD3" s="86" t="s">
        <v>86</v>
      </c>
    </row>
    <row r="4" spans="2:56" ht="24.95" customHeight="1">
      <c r="B4" s="21"/>
      <c r="D4" s="22" t="s">
        <v>125</v>
      </c>
      <c r="L4" s="21"/>
      <c r="M4" s="87" t="s">
        <v>10</v>
      </c>
      <c r="AT4" s="18" t="s">
        <v>4</v>
      </c>
      <c r="AZ4" s="86" t="s">
        <v>126</v>
      </c>
      <c r="BA4" s="86" t="s">
        <v>127</v>
      </c>
      <c r="BB4" s="86" t="s">
        <v>128</v>
      </c>
      <c r="BC4" s="86" t="s">
        <v>1266</v>
      </c>
      <c r="BD4" s="86" t="s">
        <v>86</v>
      </c>
    </row>
    <row r="5" spans="2:56" ht="6.95" customHeight="1">
      <c r="B5" s="21"/>
      <c r="L5" s="21"/>
      <c r="AZ5" s="86" t="s">
        <v>130</v>
      </c>
      <c r="BA5" s="86" t="s">
        <v>131</v>
      </c>
      <c r="BB5" s="86" t="s">
        <v>128</v>
      </c>
      <c r="BC5" s="86" t="s">
        <v>1267</v>
      </c>
      <c r="BD5" s="86" t="s">
        <v>86</v>
      </c>
    </row>
    <row r="6" spans="2:56" ht="12" customHeight="1">
      <c r="B6" s="21"/>
      <c r="D6" s="28" t="s">
        <v>16</v>
      </c>
      <c r="L6" s="21"/>
      <c r="AZ6" s="86" t="s">
        <v>971</v>
      </c>
      <c r="BA6" s="86" t="s">
        <v>972</v>
      </c>
      <c r="BB6" s="86" t="s">
        <v>128</v>
      </c>
      <c r="BC6" s="86" t="s">
        <v>1268</v>
      </c>
      <c r="BD6" s="86" t="s">
        <v>86</v>
      </c>
    </row>
    <row r="7" spans="2:56" ht="16.5" customHeight="1">
      <c r="B7" s="21"/>
      <c r="E7" s="317" t="str">
        <f>'Rekapitulace stavby'!K6</f>
        <v>Hospodaření  se  srážkovou  vodou  z budovy  Přírodovědecké  fakulty  UP  v Olomouci</v>
      </c>
      <c r="F7" s="318"/>
      <c r="G7" s="318"/>
      <c r="H7" s="318"/>
      <c r="L7" s="21"/>
      <c r="AZ7" s="86" t="s">
        <v>133</v>
      </c>
      <c r="BA7" s="86" t="s">
        <v>134</v>
      </c>
      <c r="BB7" s="86" t="s">
        <v>128</v>
      </c>
      <c r="BC7" s="86" t="s">
        <v>1269</v>
      </c>
      <c r="BD7" s="86" t="s">
        <v>86</v>
      </c>
    </row>
    <row r="8" spans="2:56" s="1" customFormat="1" ht="12" customHeight="1">
      <c r="B8" s="33"/>
      <c r="D8" s="28" t="s">
        <v>139</v>
      </c>
      <c r="L8" s="33"/>
      <c r="AZ8" s="86" t="s">
        <v>136</v>
      </c>
      <c r="BA8" s="86" t="s">
        <v>137</v>
      </c>
      <c r="BB8" s="86" t="s">
        <v>123</v>
      </c>
      <c r="BC8" s="86" t="s">
        <v>1270</v>
      </c>
      <c r="BD8" s="86" t="s">
        <v>86</v>
      </c>
    </row>
    <row r="9" spans="2:56" s="1" customFormat="1" ht="16.5" customHeight="1">
      <c r="B9" s="33"/>
      <c r="E9" s="300" t="s">
        <v>1271</v>
      </c>
      <c r="F9" s="316"/>
      <c r="G9" s="316"/>
      <c r="H9" s="316"/>
      <c r="L9" s="33"/>
      <c r="AZ9" s="86" t="s">
        <v>147</v>
      </c>
      <c r="BA9" s="86" t="s">
        <v>148</v>
      </c>
      <c r="BB9" s="86" t="s">
        <v>149</v>
      </c>
      <c r="BC9" s="86" t="s">
        <v>1272</v>
      </c>
      <c r="BD9" s="86" t="s">
        <v>86</v>
      </c>
    </row>
    <row r="10" spans="2:56" s="1" customFormat="1" ht="12">
      <c r="B10" s="33"/>
      <c r="L10" s="33"/>
      <c r="AZ10" s="86" t="s">
        <v>978</v>
      </c>
      <c r="BA10" s="86" t="s">
        <v>979</v>
      </c>
      <c r="BB10" s="86" t="s">
        <v>146</v>
      </c>
      <c r="BC10" s="86" t="s">
        <v>280</v>
      </c>
      <c r="BD10" s="86" t="s">
        <v>86</v>
      </c>
    </row>
    <row r="11" spans="2:56" s="1" customFormat="1" ht="12" customHeight="1">
      <c r="B11" s="33"/>
      <c r="D11" s="28" t="s">
        <v>18</v>
      </c>
      <c r="F11" s="26" t="s">
        <v>19</v>
      </c>
      <c r="I11" s="28" t="s">
        <v>20</v>
      </c>
      <c r="J11" s="26" t="s">
        <v>19</v>
      </c>
      <c r="L11" s="33"/>
      <c r="AZ11" s="86" t="s">
        <v>160</v>
      </c>
      <c r="BA11" s="86" t="s">
        <v>161</v>
      </c>
      <c r="BB11" s="86" t="s">
        <v>128</v>
      </c>
      <c r="BC11" s="86" t="s">
        <v>1273</v>
      </c>
      <c r="BD11" s="86" t="s">
        <v>86</v>
      </c>
    </row>
    <row r="12" spans="2:56" s="1" customFormat="1" ht="12" customHeight="1">
      <c r="B12" s="33"/>
      <c r="D12" s="28" t="s">
        <v>21</v>
      </c>
      <c r="F12" s="26" t="s">
        <v>22</v>
      </c>
      <c r="I12" s="28" t="s">
        <v>23</v>
      </c>
      <c r="J12" s="50" t="str">
        <f>'Rekapitulace stavby'!AN8</f>
        <v>4. 9. 2023</v>
      </c>
      <c r="L12" s="33"/>
      <c r="AZ12" s="86" t="s">
        <v>163</v>
      </c>
      <c r="BA12" s="86" t="s">
        <v>164</v>
      </c>
      <c r="BB12" s="86" t="s">
        <v>128</v>
      </c>
      <c r="BC12" s="86" t="s">
        <v>1274</v>
      </c>
      <c r="BD12" s="86" t="s">
        <v>86</v>
      </c>
    </row>
    <row r="13" spans="2:12" s="1" customFormat="1" ht="10.9" customHeight="1">
      <c r="B13" s="33"/>
      <c r="L13" s="33"/>
    </row>
    <row r="14" spans="2:12" s="1" customFormat="1" ht="12" customHeight="1">
      <c r="B14" s="33"/>
      <c r="D14" s="28" t="s">
        <v>25</v>
      </c>
      <c r="I14" s="28" t="s">
        <v>26</v>
      </c>
      <c r="J14" s="26" t="s">
        <v>27</v>
      </c>
      <c r="L14" s="33"/>
    </row>
    <row r="15" spans="2:12" s="1" customFormat="1" ht="18" customHeight="1">
      <c r="B15" s="33"/>
      <c r="E15" s="26" t="s">
        <v>28</v>
      </c>
      <c r="I15" s="28" t="s">
        <v>29</v>
      </c>
      <c r="J15" s="26" t="s">
        <v>30</v>
      </c>
      <c r="L15" s="33"/>
    </row>
    <row r="16" spans="2:12" s="1" customFormat="1" ht="6.95" customHeight="1">
      <c r="B16" s="33"/>
      <c r="L16" s="33"/>
    </row>
    <row r="17" spans="2:12" s="1" customFormat="1" ht="12" customHeight="1">
      <c r="B17" s="33"/>
      <c r="D17" s="28" t="s">
        <v>31</v>
      </c>
      <c r="I17" s="28" t="s">
        <v>26</v>
      </c>
      <c r="J17" s="29" t="str">
        <f>'Rekapitulace stavby'!AN13</f>
        <v>Vyplň údaj</v>
      </c>
      <c r="L17" s="33"/>
    </row>
    <row r="18" spans="2:12" s="1" customFormat="1" ht="18" customHeight="1">
      <c r="B18" s="33"/>
      <c r="E18" s="319" t="str">
        <f>'Rekapitulace stavby'!E14</f>
        <v>Vyplň údaj</v>
      </c>
      <c r="F18" s="307"/>
      <c r="G18" s="307"/>
      <c r="H18" s="307"/>
      <c r="I18" s="28" t="s">
        <v>29</v>
      </c>
      <c r="J18" s="29" t="str">
        <f>'Rekapitulace stavby'!AN14</f>
        <v>Vyplň údaj</v>
      </c>
      <c r="L18" s="33"/>
    </row>
    <row r="19" spans="2:12" s="1" customFormat="1" ht="6.95" customHeight="1">
      <c r="B19" s="33"/>
      <c r="L19" s="33"/>
    </row>
    <row r="20" spans="2:12" s="1" customFormat="1" ht="12" customHeight="1">
      <c r="B20" s="33"/>
      <c r="D20" s="28" t="s">
        <v>33</v>
      </c>
      <c r="I20" s="28" t="s">
        <v>26</v>
      </c>
      <c r="J20" s="26" t="s">
        <v>34</v>
      </c>
      <c r="L20" s="33"/>
    </row>
    <row r="21" spans="2:12" s="1" customFormat="1" ht="18" customHeight="1">
      <c r="B21" s="33"/>
      <c r="E21" s="26" t="s">
        <v>35</v>
      </c>
      <c r="I21" s="28" t="s">
        <v>29</v>
      </c>
      <c r="J21" s="26" t="s">
        <v>36</v>
      </c>
      <c r="L21" s="33"/>
    </row>
    <row r="22" spans="2:12" s="1" customFormat="1" ht="6.95" customHeight="1">
      <c r="B22" s="33"/>
      <c r="L22" s="33"/>
    </row>
    <row r="23" spans="2:12" s="1" customFormat="1" ht="12" customHeight="1">
      <c r="B23" s="33"/>
      <c r="D23" s="28" t="s">
        <v>38</v>
      </c>
      <c r="I23" s="28" t="s">
        <v>26</v>
      </c>
      <c r="J23" s="26" t="str">
        <f>IF('Rekapitulace stavby'!AN19="","",'Rekapitulace stavby'!AN19)</f>
        <v/>
      </c>
      <c r="L23" s="33"/>
    </row>
    <row r="24" spans="2:12" s="1" customFormat="1" ht="18" customHeight="1">
      <c r="B24" s="33"/>
      <c r="E24" s="26" t="str">
        <f>IF('Rekapitulace stavby'!E20="","",'Rekapitulace stavby'!E20)</f>
        <v xml:space="preserve"> </v>
      </c>
      <c r="I24" s="28" t="s">
        <v>29</v>
      </c>
      <c r="J24" s="26" t="str">
        <f>IF('Rekapitulace stavby'!AN20="","",'Rekapitulace stavby'!AN20)</f>
        <v/>
      </c>
      <c r="L24" s="33"/>
    </row>
    <row r="25" spans="2:12" s="1" customFormat="1" ht="6.95" customHeight="1">
      <c r="B25" s="33"/>
      <c r="L25" s="33"/>
    </row>
    <row r="26" spans="2:12" s="1" customFormat="1" ht="12" customHeight="1">
      <c r="B26" s="33"/>
      <c r="D26" s="28" t="s">
        <v>40</v>
      </c>
      <c r="L26" s="33"/>
    </row>
    <row r="27" spans="2:12" s="7" customFormat="1" ht="16.5" customHeight="1">
      <c r="B27" s="88"/>
      <c r="E27" s="311" t="s">
        <v>19</v>
      </c>
      <c r="F27" s="311"/>
      <c r="G27" s="311"/>
      <c r="H27" s="311"/>
      <c r="L27" s="88"/>
    </row>
    <row r="28" spans="2:12" s="1" customFormat="1" ht="6.95" customHeight="1">
      <c r="B28" s="33"/>
      <c r="L28" s="33"/>
    </row>
    <row r="29" spans="2:12" s="1" customFormat="1" ht="6.95" customHeight="1">
      <c r="B29" s="33"/>
      <c r="D29" s="51"/>
      <c r="E29" s="51"/>
      <c r="F29" s="51"/>
      <c r="G29" s="51"/>
      <c r="H29" s="51"/>
      <c r="I29" s="51"/>
      <c r="J29" s="51"/>
      <c r="K29" s="51"/>
      <c r="L29" s="33"/>
    </row>
    <row r="30" spans="2:12" s="1" customFormat="1" ht="25.35" customHeight="1">
      <c r="B30" s="33"/>
      <c r="D30" s="89" t="s">
        <v>42</v>
      </c>
      <c r="J30" s="64">
        <f>ROUND(J86,2)</f>
        <v>0</v>
      </c>
      <c r="L30" s="33"/>
    </row>
    <row r="31" spans="2:12" s="1" customFormat="1" ht="6.95" customHeight="1">
      <c r="B31" s="33"/>
      <c r="D31" s="51"/>
      <c r="E31" s="51"/>
      <c r="F31" s="51"/>
      <c r="G31" s="51"/>
      <c r="H31" s="51"/>
      <c r="I31" s="51"/>
      <c r="J31" s="51"/>
      <c r="K31" s="51"/>
      <c r="L31" s="33"/>
    </row>
    <row r="32" spans="2:12" s="1" customFormat="1" ht="14.45" customHeight="1">
      <c r="B32" s="33"/>
      <c r="F32" s="36" t="s">
        <v>44</v>
      </c>
      <c r="I32" s="36" t="s">
        <v>43</v>
      </c>
      <c r="J32" s="36" t="s">
        <v>45</v>
      </c>
      <c r="L32" s="33"/>
    </row>
    <row r="33" spans="2:12" s="1" customFormat="1" ht="14.45" customHeight="1">
      <c r="B33" s="33"/>
      <c r="D33" s="53" t="s">
        <v>46</v>
      </c>
      <c r="E33" s="28" t="s">
        <v>47</v>
      </c>
      <c r="F33" s="90">
        <f>ROUND((SUM(BE86:BE465)),2)</f>
        <v>0</v>
      </c>
      <c r="I33" s="91">
        <v>0.21</v>
      </c>
      <c r="J33" s="90">
        <f>ROUND(((SUM(BE86:BE465))*I33),2)</f>
        <v>0</v>
      </c>
      <c r="L33" s="33"/>
    </row>
    <row r="34" spans="2:12" s="1" customFormat="1" ht="14.45" customHeight="1">
      <c r="B34" s="33"/>
      <c r="E34" s="28" t="s">
        <v>48</v>
      </c>
      <c r="F34" s="90">
        <f>ROUND((SUM(BF86:BF465)),2)</f>
        <v>0</v>
      </c>
      <c r="I34" s="91">
        <v>0.15</v>
      </c>
      <c r="J34" s="90">
        <f>ROUND(((SUM(BF86:BF465))*I34),2)</f>
        <v>0</v>
      </c>
      <c r="L34" s="33"/>
    </row>
    <row r="35" spans="2:12" s="1" customFormat="1" ht="14.45" customHeight="1" hidden="1">
      <c r="B35" s="33"/>
      <c r="E35" s="28" t="s">
        <v>49</v>
      </c>
      <c r="F35" s="90">
        <f>ROUND((SUM(BG86:BG465)),2)</f>
        <v>0</v>
      </c>
      <c r="I35" s="91">
        <v>0.21</v>
      </c>
      <c r="J35" s="90">
        <f>0</f>
        <v>0</v>
      </c>
      <c r="L35" s="33"/>
    </row>
    <row r="36" spans="2:12" s="1" customFormat="1" ht="14.45" customHeight="1" hidden="1">
      <c r="B36" s="33"/>
      <c r="E36" s="28" t="s">
        <v>50</v>
      </c>
      <c r="F36" s="90">
        <f>ROUND((SUM(BH86:BH465)),2)</f>
        <v>0</v>
      </c>
      <c r="I36" s="91">
        <v>0.15</v>
      </c>
      <c r="J36" s="90">
        <f>0</f>
        <v>0</v>
      </c>
      <c r="L36" s="33"/>
    </row>
    <row r="37" spans="2:12" s="1" customFormat="1" ht="14.45" customHeight="1" hidden="1">
      <c r="B37" s="33"/>
      <c r="E37" s="28" t="s">
        <v>51</v>
      </c>
      <c r="F37" s="90">
        <f>ROUND((SUM(BI86:BI465)),2)</f>
        <v>0</v>
      </c>
      <c r="I37" s="91">
        <v>0</v>
      </c>
      <c r="J37" s="90">
        <f>0</f>
        <v>0</v>
      </c>
      <c r="L37" s="33"/>
    </row>
    <row r="38" spans="2:12" s="1" customFormat="1" ht="6.95" customHeight="1">
      <c r="B38" s="33"/>
      <c r="L38" s="33"/>
    </row>
    <row r="39" spans="2:12" s="1" customFormat="1" ht="25.35" customHeight="1">
      <c r="B39" s="33"/>
      <c r="C39" s="92"/>
      <c r="D39" s="93" t="s">
        <v>52</v>
      </c>
      <c r="E39" s="55"/>
      <c r="F39" s="55"/>
      <c r="G39" s="94" t="s">
        <v>53</v>
      </c>
      <c r="H39" s="95" t="s">
        <v>54</v>
      </c>
      <c r="I39" s="55"/>
      <c r="J39" s="96">
        <f>SUM(J30:J37)</f>
        <v>0</v>
      </c>
      <c r="K39" s="97"/>
      <c r="L39" s="33"/>
    </row>
    <row r="40" spans="2:12" s="1" customFormat="1" ht="14.45" customHeight="1">
      <c r="B40" s="42"/>
      <c r="C40" s="43"/>
      <c r="D40" s="43"/>
      <c r="E40" s="43"/>
      <c r="F40" s="43"/>
      <c r="G40" s="43"/>
      <c r="H40" s="43"/>
      <c r="I40" s="43"/>
      <c r="J40" s="43"/>
      <c r="K40" s="43"/>
      <c r="L40" s="33"/>
    </row>
    <row r="44" spans="2:12" s="1" customFormat="1" ht="6.95" customHeight="1">
      <c r="B44" s="44"/>
      <c r="C44" s="45"/>
      <c r="D44" s="45"/>
      <c r="E44" s="45"/>
      <c r="F44" s="45"/>
      <c r="G44" s="45"/>
      <c r="H44" s="45"/>
      <c r="I44" s="45"/>
      <c r="J44" s="45"/>
      <c r="K44" s="45"/>
      <c r="L44" s="33"/>
    </row>
    <row r="45" spans="2:12" s="1" customFormat="1" ht="24.95" customHeight="1">
      <c r="B45" s="33"/>
      <c r="C45" s="22" t="s">
        <v>166</v>
      </c>
      <c r="L45" s="33"/>
    </row>
    <row r="46" spans="2:12" s="1" customFormat="1" ht="6.95" customHeight="1">
      <c r="B46" s="33"/>
      <c r="L46" s="33"/>
    </row>
    <row r="47" spans="2:12" s="1" customFormat="1" ht="12" customHeight="1">
      <c r="B47" s="33"/>
      <c r="C47" s="28" t="s">
        <v>16</v>
      </c>
      <c r="L47" s="33"/>
    </row>
    <row r="48" spans="2:12" s="1" customFormat="1" ht="16.5" customHeight="1">
      <c r="B48" s="33"/>
      <c r="E48" s="317" t="str">
        <f>E7</f>
        <v>Hospodaření  se  srážkovou  vodou  z budovy  Přírodovědecké  fakulty  UP  v Olomouci</v>
      </c>
      <c r="F48" s="318"/>
      <c r="G48" s="318"/>
      <c r="H48" s="318"/>
      <c r="L48" s="33"/>
    </row>
    <row r="49" spans="2:12" s="1" customFormat="1" ht="12" customHeight="1">
      <c r="B49" s="33"/>
      <c r="C49" s="28" t="s">
        <v>139</v>
      </c>
      <c r="L49" s="33"/>
    </row>
    <row r="50" spans="2:12" s="1" customFormat="1" ht="16.5" customHeight="1">
      <c r="B50" s="33"/>
      <c r="E50" s="300" t="str">
        <f>E9</f>
        <v xml:space="preserve">SO 04 - Podzemní vsakovací zařízení v ploše 34 m2  </v>
      </c>
      <c r="F50" s="316"/>
      <c r="G50" s="316"/>
      <c r="H50" s="316"/>
      <c r="L50" s="33"/>
    </row>
    <row r="51" spans="2:12" s="1" customFormat="1" ht="6.95" customHeight="1">
      <c r="B51" s="33"/>
      <c r="L51" s="33"/>
    </row>
    <row r="52" spans="2:12" s="1" customFormat="1" ht="12" customHeight="1">
      <c r="B52" s="33"/>
      <c r="C52" s="28" t="s">
        <v>21</v>
      </c>
      <c r="F52" s="26" t="str">
        <f>F12</f>
        <v>Olomouc – město</v>
      </c>
      <c r="I52" s="28" t="s">
        <v>23</v>
      </c>
      <c r="J52" s="50" t="str">
        <f>IF(J12="","",J12)</f>
        <v>4. 9. 2023</v>
      </c>
      <c r="L52" s="33"/>
    </row>
    <row r="53" spans="2:12" s="1" customFormat="1" ht="6.95" customHeight="1">
      <c r="B53" s="33"/>
      <c r="L53" s="33"/>
    </row>
    <row r="54" spans="2:12" s="1" customFormat="1" ht="15.2" customHeight="1">
      <c r="B54" s="33"/>
      <c r="C54" s="28" t="s">
        <v>25</v>
      </c>
      <c r="F54" s="26" t="str">
        <f>E15</f>
        <v>Univerzita Palackého v Olomouci,Přírodovědecká fa.</v>
      </c>
      <c r="I54" s="28" t="s">
        <v>33</v>
      </c>
      <c r="J54" s="31" t="str">
        <f>E21</f>
        <v>VHRoušar, s.r.o.</v>
      </c>
      <c r="L54" s="33"/>
    </row>
    <row r="55" spans="2:12" s="1" customFormat="1" ht="15.2" customHeight="1">
      <c r="B55" s="33"/>
      <c r="C55" s="28" t="s">
        <v>31</v>
      </c>
      <c r="F55" s="26" t="str">
        <f>IF(E18="","",E18)</f>
        <v>Vyplň údaj</v>
      </c>
      <c r="I55" s="28" t="s">
        <v>38</v>
      </c>
      <c r="J55" s="31" t="str">
        <f>E24</f>
        <v xml:space="preserve"> </v>
      </c>
      <c r="L55" s="33"/>
    </row>
    <row r="56" spans="2:12" s="1" customFormat="1" ht="10.35" customHeight="1">
      <c r="B56" s="33"/>
      <c r="L56" s="33"/>
    </row>
    <row r="57" spans="2:12" s="1" customFormat="1" ht="29.25" customHeight="1">
      <c r="B57" s="33"/>
      <c r="C57" s="98" t="s">
        <v>167</v>
      </c>
      <c r="D57" s="92"/>
      <c r="E57" s="92"/>
      <c r="F57" s="92"/>
      <c r="G57" s="92"/>
      <c r="H57" s="92"/>
      <c r="I57" s="92"/>
      <c r="J57" s="99" t="s">
        <v>168</v>
      </c>
      <c r="K57" s="92"/>
      <c r="L57" s="33"/>
    </row>
    <row r="58" spans="2:12" s="1" customFormat="1" ht="10.35" customHeight="1">
      <c r="B58" s="33"/>
      <c r="L58" s="33"/>
    </row>
    <row r="59" spans="2:47" s="1" customFormat="1" ht="22.9" customHeight="1">
      <c r="B59" s="33"/>
      <c r="C59" s="100" t="s">
        <v>74</v>
      </c>
      <c r="J59" s="64">
        <f>J86</f>
        <v>0</v>
      </c>
      <c r="L59" s="33"/>
      <c r="AU59" s="18" t="s">
        <v>169</v>
      </c>
    </row>
    <row r="60" spans="2:12" s="8" customFormat="1" ht="24.95" customHeight="1">
      <c r="B60" s="101"/>
      <c r="D60" s="102" t="s">
        <v>170</v>
      </c>
      <c r="E60" s="103"/>
      <c r="F60" s="103"/>
      <c r="G60" s="103"/>
      <c r="H60" s="103"/>
      <c r="I60" s="103"/>
      <c r="J60" s="104">
        <f>J87</f>
        <v>0</v>
      </c>
      <c r="L60" s="101"/>
    </row>
    <row r="61" spans="2:12" s="9" customFormat="1" ht="19.9" customHeight="1">
      <c r="B61" s="105"/>
      <c r="D61" s="106" t="s">
        <v>171</v>
      </c>
      <c r="E61" s="107"/>
      <c r="F61" s="107"/>
      <c r="G61" s="107"/>
      <c r="H61" s="107"/>
      <c r="I61" s="107"/>
      <c r="J61" s="108">
        <f>J88</f>
        <v>0</v>
      </c>
      <c r="L61" s="105"/>
    </row>
    <row r="62" spans="2:12" s="9" customFormat="1" ht="19.9" customHeight="1">
      <c r="B62" s="105"/>
      <c r="D62" s="106" t="s">
        <v>982</v>
      </c>
      <c r="E62" s="107"/>
      <c r="F62" s="107"/>
      <c r="G62" s="107"/>
      <c r="H62" s="107"/>
      <c r="I62" s="107"/>
      <c r="J62" s="108">
        <f>J217</f>
        <v>0</v>
      </c>
      <c r="L62" s="105"/>
    </row>
    <row r="63" spans="2:12" s="9" customFormat="1" ht="19.9" customHeight="1">
      <c r="B63" s="105"/>
      <c r="D63" s="106" t="s">
        <v>172</v>
      </c>
      <c r="E63" s="107"/>
      <c r="F63" s="107"/>
      <c r="G63" s="107"/>
      <c r="H63" s="107"/>
      <c r="I63" s="107"/>
      <c r="J63" s="108">
        <f>J257</f>
        <v>0</v>
      </c>
      <c r="L63" s="105"/>
    </row>
    <row r="64" spans="2:12" s="9" customFormat="1" ht="19.9" customHeight="1">
      <c r="B64" s="105"/>
      <c r="D64" s="106" t="s">
        <v>173</v>
      </c>
      <c r="E64" s="107"/>
      <c r="F64" s="107"/>
      <c r="G64" s="107"/>
      <c r="H64" s="107"/>
      <c r="I64" s="107"/>
      <c r="J64" s="108">
        <f>J284</f>
        <v>0</v>
      </c>
      <c r="L64" s="105"/>
    </row>
    <row r="65" spans="2:12" s="9" customFormat="1" ht="19.9" customHeight="1">
      <c r="B65" s="105"/>
      <c r="D65" s="106" t="s">
        <v>1275</v>
      </c>
      <c r="E65" s="107"/>
      <c r="F65" s="107"/>
      <c r="G65" s="107"/>
      <c r="H65" s="107"/>
      <c r="I65" s="107"/>
      <c r="J65" s="108">
        <f>J449</f>
        <v>0</v>
      </c>
      <c r="L65" s="105"/>
    </row>
    <row r="66" spans="2:12" s="9" customFormat="1" ht="19.9" customHeight="1">
      <c r="B66" s="105"/>
      <c r="D66" s="106" t="s">
        <v>174</v>
      </c>
      <c r="E66" s="107"/>
      <c r="F66" s="107"/>
      <c r="G66" s="107"/>
      <c r="H66" s="107"/>
      <c r="I66" s="107"/>
      <c r="J66" s="108">
        <f>J462</f>
        <v>0</v>
      </c>
      <c r="L66" s="105"/>
    </row>
    <row r="67" spans="2:12" s="1" customFormat="1" ht="21.75" customHeight="1">
      <c r="B67" s="33"/>
      <c r="L67" s="33"/>
    </row>
    <row r="68" spans="2:12" s="1" customFormat="1" ht="6.95" customHeight="1">
      <c r="B68" s="42"/>
      <c r="C68" s="43"/>
      <c r="D68" s="43"/>
      <c r="E68" s="43"/>
      <c r="F68" s="43"/>
      <c r="G68" s="43"/>
      <c r="H68" s="43"/>
      <c r="I68" s="43"/>
      <c r="J68" s="43"/>
      <c r="K68" s="43"/>
      <c r="L68" s="33"/>
    </row>
    <row r="72" spans="2:12" s="1" customFormat="1" ht="6.95" customHeight="1">
      <c r="B72" s="44"/>
      <c r="C72" s="45"/>
      <c r="D72" s="45"/>
      <c r="E72" s="45"/>
      <c r="F72" s="45"/>
      <c r="G72" s="45"/>
      <c r="H72" s="45"/>
      <c r="I72" s="45"/>
      <c r="J72" s="45"/>
      <c r="K72" s="45"/>
      <c r="L72" s="33"/>
    </row>
    <row r="73" spans="2:12" s="1" customFormat="1" ht="24.95" customHeight="1">
      <c r="B73" s="33"/>
      <c r="C73" s="22" t="s">
        <v>177</v>
      </c>
      <c r="L73" s="33"/>
    </row>
    <row r="74" spans="2:12" s="1" customFormat="1" ht="6.95" customHeight="1">
      <c r="B74" s="33"/>
      <c r="L74" s="33"/>
    </row>
    <row r="75" spans="2:12" s="1" customFormat="1" ht="12" customHeight="1">
      <c r="B75" s="33"/>
      <c r="C75" s="28" t="s">
        <v>16</v>
      </c>
      <c r="L75" s="33"/>
    </row>
    <row r="76" spans="2:12" s="1" customFormat="1" ht="16.5" customHeight="1">
      <c r="B76" s="33"/>
      <c r="E76" s="317" t="str">
        <f>E7</f>
        <v>Hospodaření  se  srážkovou  vodou  z budovy  Přírodovědecké  fakulty  UP  v Olomouci</v>
      </c>
      <c r="F76" s="318"/>
      <c r="G76" s="318"/>
      <c r="H76" s="318"/>
      <c r="L76" s="33"/>
    </row>
    <row r="77" spans="2:12" s="1" customFormat="1" ht="12" customHeight="1">
      <c r="B77" s="33"/>
      <c r="C77" s="28" t="s">
        <v>139</v>
      </c>
      <c r="L77" s="33"/>
    </row>
    <row r="78" spans="2:12" s="1" customFormat="1" ht="16.5" customHeight="1">
      <c r="B78" s="33"/>
      <c r="E78" s="300" t="str">
        <f>E9</f>
        <v xml:space="preserve">SO 04 - Podzemní vsakovací zařízení v ploše 34 m2  </v>
      </c>
      <c r="F78" s="316"/>
      <c r="G78" s="316"/>
      <c r="H78" s="316"/>
      <c r="L78" s="33"/>
    </row>
    <row r="79" spans="2:12" s="1" customFormat="1" ht="6.95" customHeight="1">
      <c r="B79" s="33"/>
      <c r="L79" s="33"/>
    </row>
    <row r="80" spans="2:12" s="1" customFormat="1" ht="12" customHeight="1">
      <c r="B80" s="33"/>
      <c r="C80" s="28" t="s">
        <v>21</v>
      </c>
      <c r="F80" s="26" t="str">
        <f>F12</f>
        <v>Olomouc – město</v>
      </c>
      <c r="I80" s="28" t="s">
        <v>23</v>
      </c>
      <c r="J80" s="50" t="str">
        <f>IF(J12="","",J12)</f>
        <v>4. 9. 2023</v>
      </c>
      <c r="L80" s="33"/>
    </row>
    <row r="81" spans="2:12" s="1" customFormat="1" ht="6.95" customHeight="1">
      <c r="B81" s="33"/>
      <c r="L81" s="33"/>
    </row>
    <row r="82" spans="2:12" s="1" customFormat="1" ht="15.2" customHeight="1">
      <c r="B82" s="33"/>
      <c r="C82" s="28" t="s">
        <v>25</v>
      </c>
      <c r="F82" s="26" t="str">
        <f>E15</f>
        <v>Univerzita Palackého v Olomouci,Přírodovědecká fa.</v>
      </c>
      <c r="I82" s="28" t="s">
        <v>33</v>
      </c>
      <c r="J82" s="31" t="str">
        <f>E21</f>
        <v>VHRoušar, s.r.o.</v>
      </c>
      <c r="L82" s="33"/>
    </row>
    <row r="83" spans="2:12" s="1" customFormat="1" ht="15.2" customHeight="1">
      <c r="B83" s="33"/>
      <c r="C83" s="28" t="s">
        <v>31</v>
      </c>
      <c r="F83" s="26" t="str">
        <f>IF(E18="","",E18)</f>
        <v>Vyplň údaj</v>
      </c>
      <c r="I83" s="28" t="s">
        <v>38</v>
      </c>
      <c r="J83" s="31" t="str">
        <f>E24</f>
        <v xml:space="preserve"> </v>
      </c>
      <c r="L83" s="33"/>
    </row>
    <row r="84" spans="2:12" s="1" customFormat="1" ht="10.35" customHeight="1">
      <c r="B84" s="33"/>
      <c r="L84" s="33"/>
    </row>
    <row r="85" spans="2:20" s="10" customFormat="1" ht="29.25" customHeight="1">
      <c r="B85" s="109"/>
      <c r="C85" s="110" t="s">
        <v>178</v>
      </c>
      <c r="D85" s="111" t="s">
        <v>61</v>
      </c>
      <c r="E85" s="111" t="s">
        <v>57</v>
      </c>
      <c r="F85" s="111" t="s">
        <v>58</v>
      </c>
      <c r="G85" s="111" t="s">
        <v>179</v>
      </c>
      <c r="H85" s="111" t="s">
        <v>180</v>
      </c>
      <c r="I85" s="111" t="s">
        <v>181</v>
      </c>
      <c r="J85" s="111" t="s">
        <v>168</v>
      </c>
      <c r="K85" s="112" t="s">
        <v>182</v>
      </c>
      <c r="L85" s="109"/>
      <c r="M85" s="57" t="s">
        <v>19</v>
      </c>
      <c r="N85" s="58" t="s">
        <v>46</v>
      </c>
      <c r="O85" s="58" t="s">
        <v>183</v>
      </c>
      <c r="P85" s="58" t="s">
        <v>184</v>
      </c>
      <c r="Q85" s="58" t="s">
        <v>185</v>
      </c>
      <c r="R85" s="58" t="s">
        <v>186</v>
      </c>
      <c r="S85" s="58" t="s">
        <v>187</v>
      </c>
      <c r="T85" s="59" t="s">
        <v>188</v>
      </c>
    </row>
    <row r="86" spans="2:63" s="1" customFormat="1" ht="22.9" customHeight="1">
      <c r="B86" s="33"/>
      <c r="C86" s="62" t="s">
        <v>189</v>
      </c>
      <c r="J86" s="113">
        <f>BK86</f>
        <v>0</v>
      </c>
      <c r="L86" s="33"/>
      <c r="M86" s="60"/>
      <c r="N86" s="51"/>
      <c r="O86" s="51"/>
      <c r="P86" s="114">
        <f>P87</f>
        <v>0</v>
      </c>
      <c r="Q86" s="51"/>
      <c r="R86" s="114">
        <f>R87</f>
        <v>28.55755653</v>
      </c>
      <c r="S86" s="51"/>
      <c r="T86" s="115">
        <f>T87</f>
        <v>34.65</v>
      </c>
      <c r="AT86" s="18" t="s">
        <v>75</v>
      </c>
      <c r="AU86" s="18" t="s">
        <v>169</v>
      </c>
      <c r="BK86" s="116">
        <f>BK87</f>
        <v>0</v>
      </c>
    </row>
    <row r="87" spans="2:63" s="11" customFormat="1" ht="25.9" customHeight="1">
      <c r="B87" s="117"/>
      <c r="D87" s="118" t="s">
        <v>75</v>
      </c>
      <c r="E87" s="119" t="s">
        <v>190</v>
      </c>
      <c r="F87" s="119" t="s">
        <v>191</v>
      </c>
      <c r="I87" s="120"/>
      <c r="J87" s="121">
        <f>BK87</f>
        <v>0</v>
      </c>
      <c r="L87" s="117"/>
      <c r="M87" s="122"/>
      <c r="P87" s="123">
        <f>P88+P217+P257+P284+P449+P462</f>
        <v>0</v>
      </c>
      <c r="R87" s="123">
        <f>R88+R217+R257+R284+R449+R462</f>
        <v>28.55755653</v>
      </c>
      <c r="T87" s="124">
        <f>T88+T217+T257+T284+T449+T462</f>
        <v>34.65</v>
      </c>
      <c r="AR87" s="118" t="s">
        <v>84</v>
      </c>
      <c r="AT87" s="125" t="s">
        <v>75</v>
      </c>
      <c r="AU87" s="125" t="s">
        <v>76</v>
      </c>
      <c r="AY87" s="118" t="s">
        <v>192</v>
      </c>
      <c r="BK87" s="126">
        <f>BK88+BK217+BK257+BK284+BK449+BK462</f>
        <v>0</v>
      </c>
    </row>
    <row r="88" spans="2:63" s="11" customFormat="1" ht="22.9" customHeight="1">
      <c r="B88" s="117"/>
      <c r="D88" s="118" t="s">
        <v>75</v>
      </c>
      <c r="E88" s="127" t="s">
        <v>84</v>
      </c>
      <c r="F88" s="127" t="s">
        <v>193</v>
      </c>
      <c r="I88" s="120"/>
      <c r="J88" s="128">
        <f>BK88</f>
        <v>0</v>
      </c>
      <c r="L88" s="117"/>
      <c r="M88" s="122"/>
      <c r="P88" s="123">
        <f>SUM(P89:P216)</f>
        <v>0</v>
      </c>
      <c r="R88" s="123">
        <f>SUM(R89:R216)</f>
        <v>0.007708</v>
      </c>
      <c r="T88" s="124">
        <f>SUM(T89:T216)</f>
        <v>0</v>
      </c>
      <c r="AR88" s="118" t="s">
        <v>84</v>
      </c>
      <c r="AT88" s="125" t="s">
        <v>75</v>
      </c>
      <c r="AU88" s="125" t="s">
        <v>84</v>
      </c>
      <c r="AY88" s="118" t="s">
        <v>192</v>
      </c>
      <c r="BK88" s="126">
        <f>SUM(BK89:BK216)</f>
        <v>0</v>
      </c>
    </row>
    <row r="89" spans="2:65" s="1" customFormat="1" ht="16.5" customHeight="1">
      <c r="B89" s="33"/>
      <c r="C89" s="129" t="s">
        <v>84</v>
      </c>
      <c r="D89" s="129" t="s">
        <v>194</v>
      </c>
      <c r="E89" s="130" t="s">
        <v>983</v>
      </c>
      <c r="F89" s="131" t="s">
        <v>984</v>
      </c>
      <c r="G89" s="132" t="s">
        <v>985</v>
      </c>
      <c r="H89" s="133">
        <v>240</v>
      </c>
      <c r="I89" s="134"/>
      <c r="J89" s="135">
        <f>ROUND(I89*H89,2)</f>
        <v>0</v>
      </c>
      <c r="K89" s="131" t="s">
        <v>197</v>
      </c>
      <c r="L89" s="33"/>
      <c r="M89" s="136" t="s">
        <v>19</v>
      </c>
      <c r="N89" s="137" t="s">
        <v>47</v>
      </c>
      <c r="P89" s="138">
        <f>O89*H89</f>
        <v>0</v>
      </c>
      <c r="Q89" s="138">
        <v>3E-05</v>
      </c>
      <c r="R89" s="138">
        <f>Q89*H89</f>
        <v>0.0072</v>
      </c>
      <c r="S89" s="138">
        <v>0</v>
      </c>
      <c r="T89" s="139">
        <f>S89*H89</f>
        <v>0</v>
      </c>
      <c r="AR89" s="140" t="s">
        <v>124</v>
      </c>
      <c r="AT89" s="140" t="s">
        <v>194</v>
      </c>
      <c r="AU89" s="140" t="s">
        <v>86</v>
      </c>
      <c r="AY89" s="18" t="s">
        <v>192</v>
      </c>
      <c r="BE89" s="141">
        <f>IF(N89="základní",J89,0)</f>
        <v>0</v>
      </c>
      <c r="BF89" s="141">
        <f>IF(N89="snížená",J89,0)</f>
        <v>0</v>
      </c>
      <c r="BG89" s="141">
        <f>IF(N89="zákl. přenesená",J89,0)</f>
        <v>0</v>
      </c>
      <c r="BH89" s="141">
        <f>IF(N89="sníž. přenesená",J89,0)</f>
        <v>0</v>
      </c>
      <c r="BI89" s="141">
        <f>IF(N89="nulová",J89,0)</f>
        <v>0</v>
      </c>
      <c r="BJ89" s="18" t="s">
        <v>84</v>
      </c>
      <c r="BK89" s="141">
        <f>ROUND(I89*H89,2)</f>
        <v>0</v>
      </c>
      <c r="BL89" s="18" t="s">
        <v>124</v>
      </c>
      <c r="BM89" s="140" t="s">
        <v>1276</v>
      </c>
    </row>
    <row r="90" spans="2:47" s="1" customFormat="1" ht="12">
      <c r="B90" s="33"/>
      <c r="D90" s="142" t="s">
        <v>199</v>
      </c>
      <c r="F90" s="143" t="s">
        <v>987</v>
      </c>
      <c r="I90" s="144"/>
      <c r="L90" s="33"/>
      <c r="M90" s="145"/>
      <c r="T90" s="54"/>
      <c r="AT90" s="18" t="s">
        <v>199</v>
      </c>
      <c r="AU90" s="18" t="s">
        <v>86</v>
      </c>
    </row>
    <row r="91" spans="2:47" s="1" customFormat="1" ht="12">
      <c r="B91" s="33"/>
      <c r="D91" s="146" t="s">
        <v>201</v>
      </c>
      <c r="F91" s="147" t="s">
        <v>988</v>
      </c>
      <c r="I91" s="144"/>
      <c r="L91" s="33"/>
      <c r="M91" s="145"/>
      <c r="T91" s="54"/>
      <c r="AT91" s="18" t="s">
        <v>201</v>
      </c>
      <c r="AU91" s="18" t="s">
        <v>86</v>
      </c>
    </row>
    <row r="92" spans="2:51" s="14" customFormat="1" ht="12">
      <c r="B92" s="162"/>
      <c r="D92" s="142" t="s">
        <v>203</v>
      </c>
      <c r="E92" s="163" t="s">
        <v>19</v>
      </c>
      <c r="F92" s="164" t="s">
        <v>989</v>
      </c>
      <c r="H92" s="163" t="s">
        <v>19</v>
      </c>
      <c r="I92" s="165"/>
      <c r="L92" s="162"/>
      <c r="M92" s="166"/>
      <c r="T92" s="167"/>
      <c r="AT92" s="163" t="s">
        <v>203</v>
      </c>
      <c r="AU92" s="163" t="s">
        <v>86</v>
      </c>
      <c r="AV92" s="14" t="s">
        <v>84</v>
      </c>
      <c r="AW92" s="14" t="s">
        <v>37</v>
      </c>
      <c r="AX92" s="14" t="s">
        <v>76</v>
      </c>
      <c r="AY92" s="163" t="s">
        <v>192</v>
      </c>
    </row>
    <row r="93" spans="2:51" s="12" customFormat="1" ht="12">
      <c r="B93" s="148"/>
      <c r="D93" s="142" t="s">
        <v>203</v>
      </c>
      <c r="E93" s="149" t="s">
        <v>19</v>
      </c>
      <c r="F93" s="150" t="s">
        <v>990</v>
      </c>
      <c r="H93" s="151">
        <v>240</v>
      </c>
      <c r="I93" s="152"/>
      <c r="L93" s="148"/>
      <c r="M93" s="153"/>
      <c r="T93" s="154"/>
      <c r="AT93" s="149" t="s">
        <v>203</v>
      </c>
      <c r="AU93" s="149" t="s">
        <v>86</v>
      </c>
      <c r="AV93" s="12" t="s">
        <v>86</v>
      </c>
      <c r="AW93" s="12" t="s">
        <v>37</v>
      </c>
      <c r="AX93" s="12" t="s">
        <v>84</v>
      </c>
      <c r="AY93" s="149" t="s">
        <v>192</v>
      </c>
    </row>
    <row r="94" spans="2:65" s="1" customFormat="1" ht="16.5" customHeight="1">
      <c r="B94" s="33"/>
      <c r="C94" s="129" t="s">
        <v>86</v>
      </c>
      <c r="D94" s="129" t="s">
        <v>194</v>
      </c>
      <c r="E94" s="130" t="s">
        <v>195</v>
      </c>
      <c r="F94" s="131" t="s">
        <v>196</v>
      </c>
      <c r="G94" s="132" t="s">
        <v>123</v>
      </c>
      <c r="H94" s="133">
        <v>127</v>
      </c>
      <c r="I94" s="134"/>
      <c r="J94" s="135">
        <f>ROUND(I94*H94,2)</f>
        <v>0</v>
      </c>
      <c r="K94" s="131" t="s">
        <v>197</v>
      </c>
      <c r="L94" s="33"/>
      <c r="M94" s="136" t="s">
        <v>19</v>
      </c>
      <c r="N94" s="137" t="s">
        <v>47</v>
      </c>
      <c r="P94" s="138">
        <f>O94*H94</f>
        <v>0</v>
      </c>
      <c r="Q94" s="138">
        <v>0</v>
      </c>
      <c r="R94" s="138">
        <f>Q94*H94</f>
        <v>0</v>
      </c>
      <c r="S94" s="138">
        <v>0</v>
      </c>
      <c r="T94" s="139">
        <f>S94*H94</f>
        <v>0</v>
      </c>
      <c r="AR94" s="140" t="s">
        <v>124</v>
      </c>
      <c r="AT94" s="140" t="s">
        <v>194</v>
      </c>
      <c r="AU94" s="140" t="s">
        <v>86</v>
      </c>
      <c r="AY94" s="18" t="s">
        <v>192</v>
      </c>
      <c r="BE94" s="141">
        <f>IF(N94="základní",J94,0)</f>
        <v>0</v>
      </c>
      <c r="BF94" s="141">
        <f>IF(N94="snížená",J94,0)</f>
        <v>0</v>
      </c>
      <c r="BG94" s="141">
        <f>IF(N94="zákl. přenesená",J94,0)</f>
        <v>0</v>
      </c>
      <c r="BH94" s="141">
        <f>IF(N94="sníž. přenesená",J94,0)</f>
        <v>0</v>
      </c>
      <c r="BI94" s="141">
        <f>IF(N94="nulová",J94,0)</f>
        <v>0</v>
      </c>
      <c r="BJ94" s="18" t="s">
        <v>84</v>
      </c>
      <c r="BK94" s="141">
        <f>ROUND(I94*H94,2)</f>
        <v>0</v>
      </c>
      <c r="BL94" s="18" t="s">
        <v>124</v>
      </c>
      <c r="BM94" s="140" t="s">
        <v>1277</v>
      </c>
    </row>
    <row r="95" spans="2:47" s="1" customFormat="1" ht="12">
      <c r="B95" s="33"/>
      <c r="D95" s="142" t="s">
        <v>199</v>
      </c>
      <c r="F95" s="143" t="s">
        <v>200</v>
      </c>
      <c r="I95" s="144"/>
      <c r="L95" s="33"/>
      <c r="M95" s="145"/>
      <c r="T95" s="54"/>
      <c r="AT95" s="18" t="s">
        <v>199</v>
      </c>
      <c r="AU95" s="18" t="s">
        <v>86</v>
      </c>
    </row>
    <row r="96" spans="2:47" s="1" customFormat="1" ht="12">
      <c r="B96" s="33"/>
      <c r="D96" s="146" t="s">
        <v>201</v>
      </c>
      <c r="F96" s="147" t="s">
        <v>202</v>
      </c>
      <c r="I96" s="144"/>
      <c r="L96" s="33"/>
      <c r="M96" s="145"/>
      <c r="T96" s="54"/>
      <c r="AT96" s="18" t="s">
        <v>201</v>
      </c>
      <c r="AU96" s="18" t="s">
        <v>86</v>
      </c>
    </row>
    <row r="97" spans="2:51" s="12" customFormat="1" ht="12">
      <c r="B97" s="148"/>
      <c r="D97" s="142" t="s">
        <v>203</v>
      </c>
      <c r="E97" s="149" t="s">
        <v>19</v>
      </c>
      <c r="F97" s="150" t="s">
        <v>1278</v>
      </c>
      <c r="H97" s="151">
        <v>127</v>
      </c>
      <c r="I97" s="152"/>
      <c r="L97" s="148"/>
      <c r="M97" s="153"/>
      <c r="T97" s="154"/>
      <c r="AT97" s="149" t="s">
        <v>203</v>
      </c>
      <c r="AU97" s="149" t="s">
        <v>86</v>
      </c>
      <c r="AV97" s="12" t="s">
        <v>86</v>
      </c>
      <c r="AW97" s="12" t="s">
        <v>37</v>
      </c>
      <c r="AX97" s="12" t="s">
        <v>76</v>
      </c>
      <c r="AY97" s="149" t="s">
        <v>192</v>
      </c>
    </row>
    <row r="98" spans="2:51" s="13" customFormat="1" ht="12">
      <c r="B98" s="155"/>
      <c r="D98" s="142" t="s">
        <v>203</v>
      </c>
      <c r="E98" s="156" t="s">
        <v>205</v>
      </c>
      <c r="F98" s="157" t="s">
        <v>206</v>
      </c>
      <c r="H98" s="158">
        <v>127</v>
      </c>
      <c r="I98" s="159"/>
      <c r="L98" s="155"/>
      <c r="M98" s="160"/>
      <c r="T98" s="161"/>
      <c r="AT98" s="156" t="s">
        <v>203</v>
      </c>
      <c r="AU98" s="156" t="s">
        <v>86</v>
      </c>
      <c r="AV98" s="13" t="s">
        <v>124</v>
      </c>
      <c r="AW98" s="13" t="s">
        <v>37</v>
      </c>
      <c r="AX98" s="13" t="s">
        <v>84</v>
      </c>
      <c r="AY98" s="156" t="s">
        <v>192</v>
      </c>
    </row>
    <row r="99" spans="2:65" s="1" customFormat="1" ht="16.5" customHeight="1">
      <c r="B99" s="33"/>
      <c r="C99" s="129" t="s">
        <v>214</v>
      </c>
      <c r="D99" s="129" t="s">
        <v>194</v>
      </c>
      <c r="E99" s="130" t="s">
        <v>993</v>
      </c>
      <c r="F99" s="131" t="s">
        <v>994</v>
      </c>
      <c r="G99" s="132" t="s">
        <v>128</v>
      </c>
      <c r="H99" s="133">
        <v>238.665</v>
      </c>
      <c r="I99" s="134"/>
      <c r="J99" s="135">
        <f>ROUND(I99*H99,2)</f>
        <v>0</v>
      </c>
      <c r="K99" s="131" t="s">
        <v>197</v>
      </c>
      <c r="L99" s="33"/>
      <c r="M99" s="136" t="s">
        <v>19</v>
      </c>
      <c r="N99" s="137" t="s">
        <v>47</v>
      </c>
      <c r="P99" s="138">
        <f>O99*H99</f>
        <v>0</v>
      </c>
      <c r="Q99" s="138">
        <v>0</v>
      </c>
      <c r="R99" s="138">
        <f>Q99*H99</f>
        <v>0</v>
      </c>
      <c r="S99" s="138">
        <v>0</v>
      </c>
      <c r="T99" s="139">
        <f>S99*H99</f>
        <v>0</v>
      </c>
      <c r="AR99" s="140" t="s">
        <v>124</v>
      </c>
      <c r="AT99" s="140" t="s">
        <v>194</v>
      </c>
      <c r="AU99" s="140" t="s">
        <v>86</v>
      </c>
      <c r="AY99" s="18" t="s">
        <v>192</v>
      </c>
      <c r="BE99" s="141">
        <f>IF(N99="základní",J99,0)</f>
        <v>0</v>
      </c>
      <c r="BF99" s="141">
        <f>IF(N99="snížená",J99,0)</f>
        <v>0</v>
      </c>
      <c r="BG99" s="141">
        <f>IF(N99="zákl. přenesená",J99,0)</f>
        <v>0</v>
      </c>
      <c r="BH99" s="141">
        <f>IF(N99="sníž. přenesená",J99,0)</f>
        <v>0</v>
      </c>
      <c r="BI99" s="141">
        <f>IF(N99="nulová",J99,0)</f>
        <v>0</v>
      </c>
      <c r="BJ99" s="18" t="s">
        <v>84</v>
      </c>
      <c r="BK99" s="141">
        <f>ROUND(I99*H99,2)</f>
        <v>0</v>
      </c>
      <c r="BL99" s="18" t="s">
        <v>124</v>
      </c>
      <c r="BM99" s="140" t="s">
        <v>1279</v>
      </c>
    </row>
    <row r="100" spans="2:47" s="1" customFormat="1" ht="19.5">
      <c r="B100" s="33"/>
      <c r="D100" s="142" t="s">
        <v>199</v>
      </c>
      <c r="F100" s="143" t="s">
        <v>996</v>
      </c>
      <c r="I100" s="144"/>
      <c r="L100" s="33"/>
      <c r="M100" s="145"/>
      <c r="T100" s="54"/>
      <c r="AT100" s="18" t="s">
        <v>199</v>
      </c>
      <c r="AU100" s="18" t="s">
        <v>86</v>
      </c>
    </row>
    <row r="101" spans="2:47" s="1" customFormat="1" ht="12">
      <c r="B101" s="33"/>
      <c r="D101" s="146" t="s">
        <v>201</v>
      </c>
      <c r="F101" s="147" t="s">
        <v>997</v>
      </c>
      <c r="I101" s="144"/>
      <c r="L101" s="33"/>
      <c r="M101" s="145"/>
      <c r="T101" s="54"/>
      <c r="AT101" s="18" t="s">
        <v>201</v>
      </c>
      <c r="AU101" s="18" t="s">
        <v>86</v>
      </c>
    </row>
    <row r="102" spans="2:51" s="14" customFormat="1" ht="12">
      <c r="B102" s="162"/>
      <c r="D102" s="142" t="s">
        <v>203</v>
      </c>
      <c r="E102" s="163" t="s">
        <v>19</v>
      </c>
      <c r="F102" s="164" t="s">
        <v>1280</v>
      </c>
      <c r="H102" s="163" t="s">
        <v>19</v>
      </c>
      <c r="I102" s="165"/>
      <c r="L102" s="162"/>
      <c r="M102" s="166"/>
      <c r="T102" s="167"/>
      <c r="AT102" s="163" t="s">
        <v>203</v>
      </c>
      <c r="AU102" s="163" t="s">
        <v>86</v>
      </c>
      <c r="AV102" s="14" t="s">
        <v>84</v>
      </c>
      <c r="AW102" s="14" t="s">
        <v>37</v>
      </c>
      <c r="AX102" s="14" t="s">
        <v>76</v>
      </c>
      <c r="AY102" s="163" t="s">
        <v>192</v>
      </c>
    </row>
    <row r="103" spans="2:51" s="12" customFormat="1" ht="12">
      <c r="B103" s="148"/>
      <c r="D103" s="142" t="s">
        <v>203</v>
      </c>
      <c r="E103" s="149" t="s">
        <v>19</v>
      </c>
      <c r="F103" s="150" t="s">
        <v>1281</v>
      </c>
      <c r="H103" s="151">
        <v>148.08</v>
      </c>
      <c r="I103" s="152"/>
      <c r="L103" s="148"/>
      <c r="M103" s="153"/>
      <c r="T103" s="154"/>
      <c r="AT103" s="149" t="s">
        <v>203</v>
      </c>
      <c r="AU103" s="149" t="s">
        <v>86</v>
      </c>
      <c r="AV103" s="12" t="s">
        <v>86</v>
      </c>
      <c r="AW103" s="12" t="s">
        <v>37</v>
      </c>
      <c r="AX103" s="12" t="s">
        <v>76</v>
      </c>
      <c r="AY103" s="149" t="s">
        <v>192</v>
      </c>
    </row>
    <row r="104" spans="2:51" s="12" customFormat="1" ht="12">
      <c r="B104" s="148"/>
      <c r="D104" s="142" t="s">
        <v>203</v>
      </c>
      <c r="E104" s="149" t="s">
        <v>19</v>
      </c>
      <c r="F104" s="150" t="s">
        <v>1282</v>
      </c>
      <c r="H104" s="151">
        <v>90.585</v>
      </c>
      <c r="I104" s="152"/>
      <c r="L104" s="148"/>
      <c r="M104" s="153"/>
      <c r="T104" s="154"/>
      <c r="AT104" s="149" t="s">
        <v>203</v>
      </c>
      <c r="AU104" s="149" t="s">
        <v>86</v>
      </c>
      <c r="AV104" s="12" t="s">
        <v>86</v>
      </c>
      <c r="AW104" s="12" t="s">
        <v>37</v>
      </c>
      <c r="AX104" s="12" t="s">
        <v>76</v>
      </c>
      <c r="AY104" s="149" t="s">
        <v>192</v>
      </c>
    </row>
    <row r="105" spans="2:51" s="13" customFormat="1" ht="12">
      <c r="B105" s="155"/>
      <c r="D105" s="142" t="s">
        <v>203</v>
      </c>
      <c r="E105" s="156" t="s">
        <v>126</v>
      </c>
      <c r="F105" s="157" t="s">
        <v>206</v>
      </c>
      <c r="H105" s="158">
        <v>238.665</v>
      </c>
      <c r="I105" s="159"/>
      <c r="L105" s="155"/>
      <c r="M105" s="160"/>
      <c r="T105" s="161"/>
      <c r="AT105" s="156" t="s">
        <v>203</v>
      </c>
      <c r="AU105" s="156" t="s">
        <v>86</v>
      </c>
      <c r="AV105" s="13" t="s">
        <v>124</v>
      </c>
      <c r="AW105" s="13" t="s">
        <v>37</v>
      </c>
      <c r="AX105" s="13" t="s">
        <v>84</v>
      </c>
      <c r="AY105" s="156" t="s">
        <v>192</v>
      </c>
    </row>
    <row r="106" spans="2:65" s="1" customFormat="1" ht="21.75" customHeight="1">
      <c r="B106" s="33"/>
      <c r="C106" s="129" t="s">
        <v>124</v>
      </c>
      <c r="D106" s="129" t="s">
        <v>194</v>
      </c>
      <c r="E106" s="130" t="s">
        <v>228</v>
      </c>
      <c r="F106" s="131" t="s">
        <v>229</v>
      </c>
      <c r="G106" s="132" t="s">
        <v>128</v>
      </c>
      <c r="H106" s="133">
        <v>334.308</v>
      </c>
      <c r="I106" s="134"/>
      <c r="J106" s="135">
        <f>ROUND(I106*H106,2)</f>
        <v>0</v>
      </c>
      <c r="K106" s="131" t="s">
        <v>197</v>
      </c>
      <c r="L106" s="33"/>
      <c r="M106" s="136" t="s">
        <v>19</v>
      </c>
      <c r="N106" s="137" t="s">
        <v>47</v>
      </c>
      <c r="P106" s="138">
        <f>O106*H106</f>
        <v>0</v>
      </c>
      <c r="Q106" s="138">
        <v>0</v>
      </c>
      <c r="R106" s="138">
        <f>Q106*H106</f>
        <v>0</v>
      </c>
      <c r="S106" s="138">
        <v>0</v>
      </c>
      <c r="T106" s="139">
        <f>S106*H106</f>
        <v>0</v>
      </c>
      <c r="AR106" s="140" t="s">
        <v>124</v>
      </c>
      <c r="AT106" s="140" t="s">
        <v>194</v>
      </c>
      <c r="AU106" s="140" t="s">
        <v>86</v>
      </c>
      <c r="AY106" s="18" t="s">
        <v>192</v>
      </c>
      <c r="BE106" s="141">
        <f>IF(N106="základní",J106,0)</f>
        <v>0</v>
      </c>
      <c r="BF106" s="141">
        <f>IF(N106="snížená",J106,0)</f>
        <v>0</v>
      </c>
      <c r="BG106" s="141">
        <f>IF(N106="zákl. přenesená",J106,0)</f>
        <v>0</v>
      </c>
      <c r="BH106" s="141">
        <f>IF(N106="sníž. přenesená",J106,0)</f>
        <v>0</v>
      </c>
      <c r="BI106" s="141">
        <f>IF(N106="nulová",J106,0)</f>
        <v>0</v>
      </c>
      <c r="BJ106" s="18" t="s">
        <v>84</v>
      </c>
      <c r="BK106" s="141">
        <f>ROUND(I106*H106,2)</f>
        <v>0</v>
      </c>
      <c r="BL106" s="18" t="s">
        <v>124</v>
      </c>
      <c r="BM106" s="140" t="s">
        <v>1283</v>
      </c>
    </row>
    <row r="107" spans="2:47" s="1" customFormat="1" ht="19.5">
      <c r="B107" s="33"/>
      <c r="D107" s="142" t="s">
        <v>199</v>
      </c>
      <c r="F107" s="143" t="s">
        <v>231</v>
      </c>
      <c r="I107" s="144"/>
      <c r="L107" s="33"/>
      <c r="M107" s="145"/>
      <c r="T107" s="54"/>
      <c r="AT107" s="18" t="s">
        <v>199</v>
      </c>
      <c r="AU107" s="18" t="s">
        <v>86</v>
      </c>
    </row>
    <row r="108" spans="2:47" s="1" customFormat="1" ht="12">
      <c r="B108" s="33"/>
      <c r="D108" s="146" t="s">
        <v>201</v>
      </c>
      <c r="F108" s="147" t="s">
        <v>232</v>
      </c>
      <c r="I108" s="144"/>
      <c r="L108" s="33"/>
      <c r="M108" s="145"/>
      <c r="T108" s="54"/>
      <c r="AT108" s="18" t="s">
        <v>201</v>
      </c>
      <c r="AU108" s="18" t="s">
        <v>86</v>
      </c>
    </row>
    <row r="109" spans="2:51" s="12" customFormat="1" ht="12">
      <c r="B109" s="148"/>
      <c r="D109" s="142" t="s">
        <v>203</v>
      </c>
      <c r="E109" s="149" t="s">
        <v>19</v>
      </c>
      <c r="F109" s="150" t="s">
        <v>233</v>
      </c>
      <c r="H109" s="151">
        <v>334.308</v>
      </c>
      <c r="I109" s="152"/>
      <c r="L109" s="148"/>
      <c r="M109" s="153"/>
      <c r="T109" s="154"/>
      <c r="AT109" s="149" t="s">
        <v>203</v>
      </c>
      <c r="AU109" s="149" t="s">
        <v>86</v>
      </c>
      <c r="AV109" s="12" t="s">
        <v>86</v>
      </c>
      <c r="AW109" s="12" t="s">
        <v>37</v>
      </c>
      <c r="AX109" s="12" t="s">
        <v>84</v>
      </c>
      <c r="AY109" s="149" t="s">
        <v>192</v>
      </c>
    </row>
    <row r="110" spans="2:65" s="1" customFormat="1" ht="21.75" customHeight="1">
      <c r="B110" s="33"/>
      <c r="C110" s="129" t="s">
        <v>227</v>
      </c>
      <c r="D110" s="129" t="s">
        <v>194</v>
      </c>
      <c r="E110" s="130" t="s">
        <v>235</v>
      </c>
      <c r="F110" s="131" t="s">
        <v>236</v>
      </c>
      <c r="G110" s="132" t="s">
        <v>128</v>
      </c>
      <c r="H110" s="133">
        <v>71.511</v>
      </c>
      <c r="I110" s="134"/>
      <c r="J110" s="135">
        <f>ROUND(I110*H110,2)</f>
        <v>0</v>
      </c>
      <c r="K110" s="131" t="s">
        <v>197</v>
      </c>
      <c r="L110" s="33"/>
      <c r="M110" s="136" t="s">
        <v>19</v>
      </c>
      <c r="N110" s="137" t="s">
        <v>47</v>
      </c>
      <c r="P110" s="138">
        <f>O110*H110</f>
        <v>0</v>
      </c>
      <c r="Q110" s="138">
        <v>0</v>
      </c>
      <c r="R110" s="138">
        <f>Q110*H110</f>
        <v>0</v>
      </c>
      <c r="S110" s="138">
        <v>0</v>
      </c>
      <c r="T110" s="139">
        <f>S110*H110</f>
        <v>0</v>
      </c>
      <c r="AR110" s="140" t="s">
        <v>124</v>
      </c>
      <c r="AT110" s="140" t="s">
        <v>194</v>
      </c>
      <c r="AU110" s="140" t="s">
        <v>86</v>
      </c>
      <c r="AY110" s="18" t="s">
        <v>192</v>
      </c>
      <c r="BE110" s="141">
        <f>IF(N110="základní",J110,0)</f>
        <v>0</v>
      </c>
      <c r="BF110" s="141">
        <f>IF(N110="snížená",J110,0)</f>
        <v>0</v>
      </c>
      <c r="BG110" s="141">
        <f>IF(N110="zákl. přenesená",J110,0)</f>
        <v>0</v>
      </c>
      <c r="BH110" s="141">
        <f>IF(N110="sníž. přenesená",J110,0)</f>
        <v>0</v>
      </c>
      <c r="BI110" s="141">
        <f>IF(N110="nulová",J110,0)</f>
        <v>0</v>
      </c>
      <c r="BJ110" s="18" t="s">
        <v>84</v>
      </c>
      <c r="BK110" s="141">
        <f>ROUND(I110*H110,2)</f>
        <v>0</v>
      </c>
      <c r="BL110" s="18" t="s">
        <v>124</v>
      </c>
      <c r="BM110" s="140" t="s">
        <v>1284</v>
      </c>
    </row>
    <row r="111" spans="2:47" s="1" customFormat="1" ht="19.5">
      <c r="B111" s="33"/>
      <c r="D111" s="142" t="s">
        <v>199</v>
      </c>
      <c r="F111" s="143" t="s">
        <v>238</v>
      </c>
      <c r="I111" s="144"/>
      <c r="L111" s="33"/>
      <c r="M111" s="145"/>
      <c r="T111" s="54"/>
      <c r="AT111" s="18" t="s">
        <v>199</v>
      </c>
      <c r="AU111" s="18" t="s">
        <v>86</v>
      </c>
    </row>
    <row r="112" spans="2:47" s="1" customFormat="1" ht="12">
      <c r="B112" s="33"/>
      <c r="D112" s="146" t="s">
        <v>201</v>
      </c>
      <c r="F112" s="147" t="s">
        <v>239</v>
      </c>
      <c r="I112" s="144"/>
      <c r="L112" s="33"/>
      <c r="M112" s="145"/>
      <c r="T112" s="54"/>
      <c r="AT112" s="18" t="s">
        <v>201</v>
      </c>
      <c r="AU112" s="18" t="s">
        <v>86</v>
      </c>
    </row>
    <row r="113" spans="2:51" s="12" customFormat="1" ht="12">
      <c r="B113" s="148"/>
      <c r="D113" s="142" t="s">
        <v>203</v>
      </c>
      <c r="E113" s="149" t="s">
        <v>19</v>
      </c>
      <c r="F113" s="150" t="s">
        <v>126</v>
      </c>
      <c r="H113" s="151">
        <v>238.665</v>
      </c>
      <c r="I113" s="152"/>
      <c r="L113" s="148"/>
      <c r="M113" s="153"/>
      <c r="T113" s="154"/>
      <c r="AT113" s="149" t="s">
        <v>203</v>
      </c>
      <c r="AU113" s="149" t="s">
        <v>86</v>
      </c>
      <c r="AV113" s="12" t="s">
        <v>86</v>
      </c>
      <c r="AW113" s="12" t="s">
        <v>37</v>
      </c>
      <c r="AX113" s="12" t="s">
        <v>76</v>
      </c>
      <c r="AY113" s="149" t="s">
        <v>192</v>
      </c>
    </row>
    <row r="114" spans="2:51" s="12" customFormat="1" ht="12">
      <c r="B114" s="148"/>
      <c r="D114" s="142" t="s">
        <v>203</v>
      </c>
      <c r="E114" s="149" t="s">
        <v>19</v>
      </c>
      <c r="F114" s="150" t="s">
        <v>240</v>
      </c>
      <c r="H114" s="151">
        <v>-167.154</v>
      </c>
      <c r="I114" s="152"/>
      <c r="L114" s="148"/>
      <c r="M114" s="153"/>
      <c r="T114" s="154"/>
      <c r="AT114" s="149" t="s">
        <v>203</v>
      </c>
      <c r="AU114" s="149" t="s">
        <v>86</v>
      </c>
      <c r="AV114" s="12" t="s">
        <v>86</v>
      </c>
      <c r="AW114" s="12" t="s">
        <v>37</v>
      </c>
      <c r="AX114" s="12" t="s">
        <v>76</v>
      </c>
      <c r="AY114" s="149" t="s">
        <v>192</v>
      </c>
    </row>
    <row r="115" spans="2:51" s="13" customFormat="1" ht="12">
      <c r="B115" s="155"/>
      <c r="D115" s="142" t="s">
        <v>203</v>
      </c>
      <c r="E115" s="156" t="s">
        <v>133</v>
      </c>
      <c r="F115" s="157" t="s">
        <v>206</v>
      </c>
      <c r="H115" s="158">
        <v>71.511</v>
      </c>
      <c r="I115" s="159"/>
      <c r="L115" s="155"/>
      <c r="M115" s="160"/>
      <c r="T115" s="161"/>
      <c r="AT115" s="156" t="s">
        <v>203</v>
      </c>
      <c r="AU115" s="156" t="s">
        <v>86</v>
      </c>
      <c r="AV115" s="13" t="s">
        <v>124</v>
      </c>
      <c r="AW115" s="13" t="s">
        <v>37</v>
      </c>
      <c r="AX115" s="13" t="s">
        <v>84</v>
      </c>
      <c r="AY115" s="156" t="s">
        <v>192</v>
      </c>
    </row>
    <row r="116" spans="2:65" s="1" customFormat="1" ht="24.2" customHeight="1">
      <c r="B116" s="33"/>
      <c r="C116" s="129" t="s">
        <v>234</v>
      </c>
      <c r="D116" s="129" t="s">
        <v>194</v>
      </c>
      <c r="E116" s="130" t="s">
        <v>242</v>
      </c>
      <c r="F116" s="131" t="s">
        <v>243</v>
      </c>
      <c r="G116" s="132" t="s">
        <v>128</v>
      </c>
      <c r="H116" s="133">
        <v>429.066</v>
      </c>
      <c r="I116" s="134"/>
      <c r="J116" s="135">
        <f>ROUND(I116*H116,2)</f>
        <v>0</v>
      </c>
      <c r="K116" s="131" t="s">
        <v>197</v>
      </c>
      <c r="L116" s="33"/>
      <c r="M116" s="136" t="s">
        <v>19</v>
      </c>
      <c r="N116" s="137" t="s">
        <v>47</v>
      </c>
      <c r="P116" s="138">
        <f>O116*H116</f>
        <v>0</v>
      </c>
      <c r="Q116" s="138">
        <v>0</v>
      </c>
      <c r="R116" s="138">
        <f>Q116*H116</f>
        <v>0</v>
      </c>
      <c r="S116" s="138">
        <v>0</v>
      </c>
      <c r="T116" s="139">
        <f>S116*H116</f>
        <v>0</v>
      </c>
      <c r="AR116" s="140" t="s">
        <v>124</v>
      </c>
      <c r="AT116" s="140" t="s">
        <v>194</v>
      </c>
      <c r="AU116" s="140" t="s">
        <v>86</v>
      </c>
      <c r="AY116" s="18" t="s">
        <v>192</v>
      </c>
      <c r="BE116" s="141">
        <f>IF(N116="základní",J116,0)</f>
        <v>0</v>
      </c>
      <c r="BF116" s="141">
        <f>IF(N116="snížená",J116,0)</f>
        <v>0</v>
      </c>
      <c r="BG116" s="141">
        <f>IF(N116="zákl. přenesená",J116,0)</f>
        <v>0</v>
      </c>
      <c r="BH116" s="141">
        <f>IF(N116="sníž. přenesená",J116,0)</f>
        <v>0</v>
      </c>
      <c r="BI116" s="141">
        <f>IF(N116="nulová",J116,0)</f>
        <v>0</v>
      </c>
      <c r="BJ116" s="18" t="s">
        <v>84</v>
      </c>
      <c r="BK116" s="141">
        <f>ROUND(I116*H116,2)</f>
        <v>0</v>
      </c>
      <c r="BL116" s="18" t="s">
        <v>124</v>
      </c>
      <c r="BM116" s="140" t="s">
        <v>1285</v>
      </c>
    </row>
    <row r="117" spans="2:47" s="1" customFormat="1" ht="19.5">
      <c r="B117" s="33"/>
      <c r="D117" s="142" t="s">
        <v>199</v>
      </c>
      <c r="F117" s="143" t="s">
        <v>245</v>
      </c>
      <c r="I117" s="144"/>
      <c r="L117" s="33"/>
      <c r="M117" s="145"/>
      <c r="T117" s="54"/>
      <c r="AT117" s="18" t="s">
        <v>199</v>
      </c>
      <c r="AU117" s="18" t="s">
        <v>86</v>
      </c>
    </row>
    <row r="118" spans="2:47" s="1" customFormat="1" ht="12">
      <c r="B118" s="33"/>
      <c r="D118" s="146" t="s">
        <v>201</v>
      </c>
      <c r="F118" s="147" t="s">
        <v>246</v>
      </c>
      <c r="I118" s="144"/>
      <c r="L118" s="33"/>
      <c r="M118" s="145"/>
      <c r="T118" s="54"/>
      <c r="AT118" s="18" t="s">
        <v>201</v>
      </c>
      <c r="AU118" s="18" t="s">
        <v>86</v>
      </c>
    </row>
    <row r="119" spans="2:51" s="12" customFormat="1" ht="12">
      <c r="B119" s="148"/>
      <c r="D119" s="142" t="s">
        <v>203</v>
      </c>
      <c r="E119" s="149" t="s">
        <v>19</v>
      </c>
      <c r="F119" s="150" t="s">
        <v>247</v>
      </c>
      <c r="H119" s="151">
        <v>429.066</v>
      </c>
      <c r="I119" s="152"/>
      <c r="L119" s="148"/>
      <c r="M119" s="153"/>
      <c r="T119" s="154"/>
      <c r="AT119" s="149" t="s">
        <v>203</v>
      </c>
      <c r="AU119" s="149" t="s">
        <v>86</v>
      </c>
      <c r="AV119" s="12" t="s">
        <v>86</v>
      </c>
      <c r="AW119" s="12" t="s">
        <v>37</v>
      </c>
      <c r="AX119" s="12" t="s">
        <v>84</v>
      </c>
      <c r="AY119" s="149" t="s">
        <v>192</v>
      </c>
    </row>
    <row r="120" spans="2:65" s="1" customFormat="1" ht="16.5" customHeight="1">
      <c r="B120" s="33"/>
      <c r="C120" s="129" t="s">
        <v>241</v>
      </c>
      <c r="D120" s="129" t="s">
        <v>194</v>
      </c>
      <c r="E120" s="130" t="s">
        <v>249</v>
      </c>
      <c r="F120" s="131" t="s">
        <v>250</v>
      </c>
      <c r="G120" s="132" t="s">
        <v>128</v>
      </c>
      <c r="H120" s="133">
        <v>167.154</v>
      </c>
      <c r="I120" s="134"/>
      <c r="J120" s="135">
        <f>ROUND(I120*H120,2)</f>
        <v>0</v>
      </c>
      <c r="K120" s="131" t="s">
        <v>197</v>
      </c>
      <c r="L120" s="33"/>
      <c r="M120" s="136" t="s">
        <v>19</v>
      </c>
      <c r="N120" s="137" t="s">
        <v>47</v>
      </c>
      <c r="P120" s="138">
        <f>O120*H120</f>
        <v>0</v>
      </c>
      <c r="Q120" s="138">
        <v>0</v>
      </c>
      <c r="R120" s="138">
        <f>Q120*H120</f>
        <v>0</v>
      </c>
      <c r="S120" s="138">
        <v>0</v>
      </c>
      <c r="T120" s="139">
        <f>S120*H120</f>
        <v>0</v>
      </c>
      <c r="AR120" s="140" t="s">
        <v>124</v>
      </c>
      <c r="AT120" s="140" t="s">
        <v>194</v>
      </c>
      <c r="AU120" s="140" t="s">
        <v>86</v>
      </c>
      <c r="AY120" s="18" t="s">
        <v>192</v>
      </c>
      <c r="BE120" s="141">
        <f>IF(N120="základní",J120,0)</f>
        <v>0</v>
      </c>
      <c r="BF120" s="141">
        <f>IF(N120="snížená",J120,0)</f>
        <v>0</v>
      </c>
      <c r="BG120" s="141">
        <f>IF(N120="zákl. přenesená",J120,0)</f>
        <v>0</v>
      </c>
      <c r="BH120" s="141">
        <f>IF(N120="sníž. přenesená",J120,0)</f>
        <v>0</v>
      </c>
      <c r="BI120" s="141">
        <f>IF(N120="nulová",J120,0)</f>
        <v>0</v>
      </c>
      <c r="BJ120" s="18" t="s">
        <v>84</v>
      </c>
      <c r="BK120" s="141">
        <f>ROUND(I120*H120,2)</f>
        <v>0</v>
      </c>
      <c r="BL120" s="18" t="s">
        <v>124</v>
      </c>
      <c r="BM120" s="140" t="s">
        <v>1286</v>
      </c>
    </row>
    <row r="121" spans="2:47" s="1" customFormat="1" ht="19.5">
      <c r="B121" s="33"/>
      <c r="D121" s="142" t="s">
        <v>199</v>
      </c>
      <c r="F121" s="143" t="s">
        <v>252</v>
      </c>
      <c r="I121" s="144"/>
      <c r="L121" s="33"/>
      <c r="M121" s="145"/>
      <c r="T121" s="54"/>
      <c r="AT121" s="18" t="s">
        <v>199</v>
      </c>
      <c r="AU121" s="18" t="s">
        <v>86</v>
      </c>
    </row>
    <row r="122" spans="2:47" s="1" customFormat="1" ht="12">
      <c r="B122" s="33"/>
      <c r="D122" s="146" t="s">
        <v>201</v>
      </c>
      <c r="F122" s="147" t="s">
        <v>253</v>
      </c>
      <c r="I122" s="144"/>
      <c r="L122" s="33"/>
      <c r="M122" s="145"/>
      <c r="T122" s="54"/>
      <c r="AT122" s="18" t="s">
        <v>201</v>
      </c>
      <c r="AU122" s="18" t="s">
        <v>86</v>
      </c>
    </row>
    <row r="123" spans="2:51" s="12" customFormat="1" ht="12">
      <c r="B123" s="148"/>
      <c r="D123" s="142" t="s">
        <v>203</v>
      </c>
      <c r="E123" s="149" t="s">
        <v>19</v>
      </c>
      <c r="F123" s="150" t="s">
        <v>254</v>
      </c>
      <c r="H123" s="151">
        <v>167.154</v>
      </c>
      <c r="I123" s="152"/>
      <c r="L123" s="148"/>
      <c r="M123" s="153"/>
      <c r="T123" s="154"/>
      <c r="AT123" s="149" t="s">
        <v>203</v>
      </c>
      <c r="AU123" s="149" t="s">
        <v>86</v>
      </c>
      <c r="AV123" s="12" t="s">
        <v>86</v>
      </c>
      <c r="AW123" s="12" t="s">
        <v>37</v>
      </c>
      <c r="AX123" s="12" t="s">
        <v>84</v>
      </c>
      <c r="AY123" s="149" t="s">
        <v>192</v>
      </c>
    </row>
    <row r="124" spans="2:65" s="1" customFormat="1" ht="16.5" customHeight="1">
      <c r="B124" s="33"/>
      <c r="C124" s="129" t="s">
        <v>248</v>
      </c>
      <c r="D124" s="129" t="s">
        <v>194</v>
      </c>
      <c r="E124" s="130" t="s">
        <v>256</v>
      </c>
      <c r="F124" s="131" t="s">
        <v>257</v>
      </c>
      <c r="G124" s="132" t="s">
        <v>119</v>
      </c>
      <c r="H124" s="133">
        <v>128.72</v>
      </c>
      <c r="I124" s="134"/>
      <c r="J124" s="135">
        <f>ROUND(I124*H124,2)</f>
        <v>0</v>
      </c>
      <c r="K124" s="131" t="s">
        <v>197</v>
      </c>
      <c r="L124" s="33"/>
      <c r="M124" s="136" t="s">
        <v>19</v>
      </c>
      <c r="N124" s="137" t="s">
        <v>47</v>
      </c>
      <c r="P124" s="138">
        <f>O124*H124</f>
        <v>0</v>
      </c>
      <c r="Q124" s="138">
        <v>0</v>
      </c>
      <c r="R124" s="138">
        <f>Q124*H124</f>
        <v>0</v>
      </c>
      <c r="S124" s="138">
        <v>0</v>
      </c>
      <c r="T124" s="139">
        <f>S124*H124</f>
        <v>0</v>
      </c>
      <c r="AR124" s="140" t="s">
        <v>124</v>
      </c>
      <c r="AT124" s="140" t="s">
        <v>194</v>
      </c>
      <c r="AU124" s="140" t="s">
        <v>86</v>
      </c>
      <c r="AY124" s="18" t="s">
        <v>192</v>
      </c>
      <c r="BE124" s="141">
        <f>IF(N124="základní",J124,0)</f>
        <v>0</v>
      </c>
      <c r="BF124" s="141">
        <f>IF(N124="snížená",J124,0)</f>
        <v>0</v>
      </c>
      <c r="BG124" s="141">
        <f>IF(N124="zákl. přenesená",J124,0)</f>
        <v>0</v>
      </c>
      <c r="BH124" s="141">
        <f>IF(N124="sníž. přenesená",J124,0)</f>
        <v>0</v>
      </c>
      <c r="BI124" s="141">
        <f>IF(N124="nulová",J124,0)</f>
        <v>0</v>
      </c>
      <c r="BJ124" s="18" t="s">
        <v>84</v>
      </c>
      <c r="BK124" s="141">
        <f>ROUND(I124*H124,2)</f>
        <v>0</v>
      </c>
      <c r="BL124" s="18" t="s">
        <v>124</v>
      </c>
      <c r="BM124" s="140" t="s">
        <v>1287</v>
      </c>
    </row>
    <row r="125" spans="2:47" s="1" customFormat="1" ht="19.5">
      <c r="B125" s="33"/>
      <c r="D125" s="142" t="s">
        <v>199</v>
      </c>
      <c r="F125" s="143" t="s">
        <v>259</v>
      </c>
      <c r="I125" s="144"/>
      <c r="L125" s="33"/>
      <c r="M125" s="145"/>
      <c r="T125" s="54"/>
      <c r="AT125" s="18" t="s">
        <v>199</v>
      </c>
      <c r="AU125" s="18" t="s">
        <v>86</v>
      </c>
    </row>
    <row r="126" spans="2:47" s="1" customFormat="1" ht="12">
      <c r="B126" s="33"/>
      <c r="D126" s="146" t="s">
        <v>201</v>
      </c>
      <c r="F126" s="147" t="s">
        <v>260</v>
      </c>
      <c r="I126" s="144"/>
      <c r="L126" s="33"/>
      <c r="M126" s="145"/>
      <c r="T126" s="54"/>
      <c r="AT126" s="18" t="s">
        <v>201</v>
      </c>
      <c r="AU126" s="18" t="s">
        <v>86</v>
      </c>
    </row>
    <row r="127" spans="2:51" s="12" customFormat="1" ht="12">
      <c r="B127" s="148"/>
      <c r="D127" s="142" t="s">
        <v>203</v>
      </c>
      <c r="E127" s="149" t="s">
        <v>19</v>
      </c>
      <c r="F127" s="150" t="s">
        <v>261</v>
      </c>
      <c r="H127" s="151">
        <v>128.72</v>
      </c>
      <c r="I127" s="152"/>
      <c r="L127" s="148"/>
      <c r="M127" s="153"/>
      <c r="T127" s="154"/>
      <c r="AT127" s="149" t="s">
        <v>203</v>
      </c>
      <c r="AU127" s="149" t="s">
        <v>86</v>
      </c>
      <c r="AV127" s="12" t="s">
        <v>86</v>
      </c>
      <c r="AW127" s="12" t="s">
        <v>37</v>
      </c>
      <c r="AX127" s="12" t="s">
        <v>84</v>
      </c>
      <c r="AY127" s="149" t="s">
        <v>192</v>
      </c>
    </row>
    <row r="128" spans="2:65" s="1" customFormat="1" ht="16.5" customHeight="1">
      <c r="B128" s="33"/>
      <c r="C128" s="129" t="s">
        <v>255</v>
      </c>
      <c r="D128" s="129" t="s">
        <v>194</v>
      </c>
      <c r="E128" s="130" t="s">
        <v>263</v>
      </c>
      <c r="F128" s="131" t="s">
        <v>264</v>
      </c>
      <c r="G128" s="132" t="s">
        <v>128</v>
      </c>
      <c r="H128" s="133">
        <v>167.154</v>
      </c>
      <c r="I128" s="134"/>
      <c r="J128" s="135">
        <f>ROUND(I128*H128,2)</f>
        <v>0</v>
      </c>
      <c r="K128" s="131" t="s">
        <v>197</v>
      </c>
      <c r="L128" s="33"/>
      <c r="M128" s="136" t="s">
        <v>19</v>
      </c>
      <c r="N128" s="137" t="s">
        <v>47</v>
      </c>
      <c r="P128" s="138">
        <f>O128*H128</f>
        <v>0</v>
      </c>
      <c r="Q128" s="138">
        <v>0</v>
      </c>
      <c r="R128" s="138">
        <f>Q128*H128</f>
        <v>0</v>
      </c>
      <c r="S128" s="138">
        <v>0</v>
      </c>
      <c r="T128" s="139">
        <f>S128*H128</f>
        <v>0</v>
      </c>
      <c r="AR128" s="140" t="s">
        <v>124</v>
      </c>
      <c r="AT128" s="140" t="s">
        <v>194</v>
      </c>
      <c r="AU128" s="140" t="s">
        <v>86</v>
      </c>
      <c r="AY128" s="18" t="s">
        <v>192</v>
      </c>
      <c r="BE128" s="141">
        <f>IF(N128="základní",J128,0)</f>
        <v>0</v>
      </c>
      <c r="BF128" s="141">
        <f>IF(N128="snížená",J128,0)</f>
        <v>0</v>
      </c>
      <c r="BG128" s="141">
        <f>IF(N128="zákl. přenesená",J128,0)</f>
        <v>0</v>
      </c>
      <c r="BH128" s="141">
        <f>IF(N128="sníž. přenesená",J128,0)</f>
        <v>0</v>
      </c>
      <c r="BI128" s="141">
        <f>IF(N128="nulová",J128,0)</f>
        <v>0</v>
      </c>
      <c r="BJ128" s="18" t="s">
        <v>84</v>
      </c>
      <c r="BK128" s="141">
        <f>ROUND(I128*H128,2)</f>
        <v>0</v>
      </c>
      <c r="BL128" s="18" t="s">
        <v>124</v>
      </c>
      <c r="BM128" s="140" t="s">
        <v>1288</v>
      </c>
    </row>
    <row r="129" spans="2:47" s="1" customFormat="1" ht="12">
      <c r="B129" s="33"/>
      <c r="D129" s="142" t="s">
        <v>199</v>
      </c>
      <c r="F129" s="143" t="s">
        <v>266</v>
      </c>
      <c r="I129" s="144"/>
      <c r="L129" s="33"/>
      <c r="M129" s="145"/>
      <c r="T129" s="54"/>
      <c r="AT129" s="18" t="s">
        <v>199</v>
      </c>
      <c r="AU129" s="18" t="s">
        <v>86</v>
      </c>
    </row>
    <row r="130" spans="2:47" s="1" customFormat="1" ht="12">
      <c r="B130" s="33"/>
      <c r="D130" s="146" t="s">
        <v>201</v>
      </c>
      <c r="F130" s="147" t="s">
        <v>267</v>
      </c>
      <c r="I130" s="144"/>
      <c r="L130" s="33"/>
      <c r="M130" s="145"/>
      <c r="T130" s="54"/>
      <c r="AT130" s="18" t="s">
        <v>201</v>
      </c>
      <c r="AU130" s="18" t="s">
        <v>86</v>
      </c>
    </row>
    <row r="131" spans="2:51" s="12" customFormat="1" ht="12">
      <c r="B131" s="148"/>
      <c r="D131" s="142" t="s">
        <v>203</v>
      </c>
      <c r="E131" s="149" t="s">
        <v>19</v>
      </c>
      <c r="F131" s="150" t="s">
        <v>268</v>
      </c>
      <c r="H131" s="151">
        <v>167.154</v>
      </c>
      <c r="I131" s="152"/>
      <c r="L131" s="148"/>
      <c r="M131" s="153"/>
      <c r="T131" s="154"/>
      <c r="AT131" s="149" t="s">
        <v>203</v>
      </c>
      <c r="AU131" s="149" t="s">
        <v>86</v>
      </c>
      <c r="AV131" s="12" t="s">
        <v>86</v>
      </c>
      <c r="AW131" s="12" t="s">
        <v>37</v>
      </c>
      <c r="AX131" s="12" t="s">
        <v>84</v>
      </c>
      <c r="AY131" s="149" t="s">
        <v>192</v>
      </c>
    </row>
    <row r="132" spans="2:65" s="1" customFormat="1" ht="16.5" customHeight="1">
      <c r="B132" s="33"/>
      <c r="C132" s="129" t="s">
        <v>262</v>
      </c>
      <c r="D132" s="129" t="s">
        <v>194</v>
      </c>
      <c r="E132" s="130" t="s">
        <v>270</v>
      </c>
      <c r="F132" s="131" t="s">
        <v>271</v>
      </c>
      <c r="G132" s="132" t="s">
        <v>128</v>
      </c>
      <c r="H132" s="133">
        <v>167.154</v>
      </c>
      <c r="I132" s="134"/>
      <c r="J132" s="135">
        <f>ROUND(I132*H132,2)</f>
        <v>0</v>
      </c>
      <c r="K132" s="131" t="s">
        <v>197</v>
      </c>
      <c r="L132" s="33"/>
      <c r="M132" s="136" t="s">
        <v>19</v>
      </c>
      <c r="N132" s="137" t="s">
        <v>47</v>
      </c>
      <c r="P132" s="138">
        <f>O132*H132</f>
        <v>0</v>
      </c>
      <c r="Q132" s="138">
        <v>0</v>
      </c>
      <c r="R132" s="138">
        <f>Q132*H132</f>
        <v>0</v>
      </c>
      <c r="S132" s="138">
        <v>0</v>
      </c>
      <c r="T132" s="139">
        <f>S132*H132</f>
        <v>0</v>
      </c>
      <c r="AR132" s="140" t="s">
        <v>124</v>
      </c>
      <c r="AT132" s="140" t="s">
        <v>194</v>
      </c>
      <c r="AU132" s="140" t="s">
        <v>86</v>
      </c>
      <c r="AY132" s="18" t="s">
        <v>192</v>
      </c>
      <c r="BE132" s="141">
        <f>IF(N132="základní",J132,0)</f>
        <v>0</v>
      </c>
      <c r="BF132" s="141">
        <f>IF(N132="snížená",J132,0)</f>
        <v>0</v>
      </c>
      <c r="BG132" s="141">
        <f>IF(N132="zákl. přenesená",J132,0)</f>
        <v>0</v>
      </c>
      <c r="BH132" s="141">
        <f>IF(N132="sníž. přenesená",J132,0)</f>
        <v>0</v>
      </c>
      <c r="BI132" s="141">
        <f>IF(N132="nulová",J132,0)</f>
        <v>0</v>
      </c>
      <c r="BJ132" s="18" t="s">
        <v>84</v>
      </c>
      <c r="BK132" s="141">
        <f>ROUND(I132*H132,2)</f>
        <v>0</v>
      </c>
      <c r="BL132" s="18" t="s">
        <v>124</v>
      </c>
      <c r="BM132" s="140" t="s">
        <v>1289</v>
      </c>
    </row>
    <row r="133" spans="2:47" s="1" customFormat="1" ht="19.5">
      <c r="B133" s="33"/>
      <c r="D133" s="142" t="s">
        <v>199</v>
      </c>
      <c r="F133" s="143" t="s">
        <v>273</v>
      </c>
      <c r="I133" s="144"/>
      <c r="L133" s="33"/>
      <c r="M133" s="145"/>
      <c r="T133" s="54"/>
      <c r="AT133" s="18" t="s">
        <v>199</v>
      </c>
      <c r="AU133" s="18" t="s">
        <v>86</v>
      </c>
    </row>
    <row r="134" spans="2:47" s="1" customFormat="1" ht="12">
      <c r="B134" s="33"/>
      <c r="D134" s="146" t="s">
        <v>201</v>
      </c>
      <c r="F134" s="147" t="s">
        <v>274</v>
      </c>
      <c r="I134" s="144"/>
      <c r="L134" s="33"/>
      <c r="M134" s="145"/>
      <c r="T134" s="54"/>
      <c r="AT134" s="18" t="s">
        <v>201</v>
      </c>
      <c r="AU134" s="18" t="s">
        <v>86</v>
      </c>
    </row>
    <row r="135" spans="2:51" s="14" customFormat="1" ht="12">
      <c r="B135" s="162"/>
      <c r="D135" s="142" t="s">
        <v>203</v>
      </c>
      <c r="E135" s="163" t="s">
        <v>19</v>
      </c>
      <c r="F135" s="164" t="s">
        <v>1290</v>
      </c>
      <c r="H135" s="163" t="s">
        <v>19</v>
      </c>
      <c r="I135" s="165"/>
      <c r="L135" s="162"/>
      <c r="M135" s="166"/>
      <c r="T135" s="167"/>
      <c r="AT135" s="163" t="s">
        <v>203</v>
      </c>
      <c r="AU135" s="163" t="s">
        <v>86</v>
      </c>
      <c r="AV135" s="14" t="s">
        <v>84</v>
      </c>
      <c r="AW135" s="14" t="s">
        <v>37</v>
      </c>
      <c r="AX135" s="14" t="s">
        <v>76</v>
      </c>
      <c r="AY135" s="163" t="s">
        <v>192</v>
      </c>
    </row>
    <row r="136" spans="2:51" s="12" customFormat="1" ht="12">
      <c r="B136" s="148"/>
      <c r="D136" s="142" t="s">
        <v>203</v>
      </c>
      <c r="E136" s="149" t="s">
        <v>19</v>
      </c>
      <c r="F136" s="150" t="s">
        <v>126</v>
      </c>
      <c r="H136" s="151">
        <v>238.665</v>
      </c>
      <c r="I136" s="152"/>
      <c r="L136" s="148"/>
      <c r="M136" s="153"/>
      <c r="T136" s="154"/>
      <c r="AT136" s="149" t="s">
        <v>203</v>
      </c>
      <c r="AU136" s="149" t="s">
        <v>86</v>
      </c>
      <c r="AV136" s="12" t="s">
        <v>86</v>
      </c>
      <c r="AW136" s="12" t="s">
        <v>37</v>
      </c>
      <c r="AX136" s="12" t="s">
        <v>76</v>
      </c>
      <c r="AY136" s="149" t="s">
        <v>192</v>
      </c>
    </row>
    <row r="137" spans="2:51" s="12" customFormat="1" ht="12">
      <c r="B137" s="148"/>
      <c r="D137" s="142" t="s">
        <v>203</v>
      </c>
      <c r="E137" s="149" t="s">
        <v>19</v>
      </c>
      <c r="F137" s="150" t="s">
        <v>1291</v>
      </c>
      <c r="H137" s="151">
        <v>-60.453</v>
      </c>
      <c r="I137" s="152"/>
      <c r="L137" s="148"/>
      <c r="M137" s="153"/>
      <c r="T137" s="154"/>
      <c r="AT137" s="149" t="s">
        <v>203</v>
      </c>
      <c r="AU137" s="149" t="s">
        <v>86</v>
      </c>
      <c r="AV137" s="12" t="s">
        <v>86</v>
      </c>
      <c r="AW137" s="12" t="s">
        <v>37</v>
      </c>
      <c r="AX137" s="12" t="s">
        <v>76</v>
      </c>
      <c r="AY137" s="149" t="s">
        <v>192</v>
      </c>
    </row>
    <row r="138" spans="2:51" s="12" customFormat="1" ht="12">
      <c r="B138" s="148"/>
      <c r="D138" s="142" t="s">
        <v>203</v>
      </c>
      <c r="E138" s="149" t="s">
        <v>19</v>
      </c>
      <c r="F138" s="150" t="s">
        <v>1292</v>
      </c>
      <c r="H138" s="151">
        <v>-0.825</v>
      </c>
      <c r="I138" s="152"/>
      <c r="L138" s="148"/>
      <c r="M138" s="153"/>
      <c r="T138" s="154"/>
      <c r="AT138" s="149" t="s">
        <v>203</v>
      </c>
      <c r="AU138" s="149" t="s">
        <v>86</v>
      </c>
      <c r="AV138" s="12" t="s">
        <v>86</v>
      </c>
      <c r="AW138" s="12" t="s">
        <v>37</v>
      </c>
      <c r="AX138" s="12" t="s">
        <v>76</v>
      </c>
      <c r="AY138" s="149" t="s">
        <v>192</v>
      </c>
    </row>
    <row r="139" spans="2:51" s="12" customFormat="1" ht="12">
      <c r="B139" s="148"/>
      <c r="D139" s="142" t="s">
        <v>203</v>
      </c>
      <c r="E139" s="149" t="s">
        <v>19</v>
      </c>
      <c r="F139" s="150" t="s">
        <v>1293</v>
      </c>
      <c r="H139" s="151">
        <v>-2.463</v>
      </c>
      <c r="I139" s="152"/>
      <c r="L139" s="148"/>
      <c r="M139" s="153"/>
      <c r="T139" s="154"/>
      <c r="AT139" s="149" t="s">
        <v>203</v>
      </c>
      <c r="AU139" s="149" t="s">
        <v>86</v>
      </c>
      <c r="AV139" s="12" t="s">
        <v>86</v>
      </c>
      <c r="AW139" s="12" t="s">
        <v>37</v>
      </c>
      <c r="AX139" s="12" t="s">
        <v>76</v>
      </c>
      <c r="AY139" s="149" t="s">
        <v>192</v>
      </c>
    </row>
    <row r="140" spans="2:51" s="12" customFormat="1" ht="12">
      <c r="B140" s="148"/>
      <c r="D140" s="142" t="s">
        <v>203</v>
      </c>
      <c r="E140" s="149" t="s">
        <v>19</v>
      </c>
      <c r="F140" s="150" t="s">
        <v>1294</v>
      </c>
      <c r="H140" s="151">
        <v>-7.456</v>
      </c>
      <c r="I140" s="152"/>
      <c r="L140" s="148"/>
      <c r="M140" s="153"/>
      <c r="T140" s="154"/>
      <c r="AT140" s="149" t="s">
        <v>203</v>
      </c>
      <c r="AU140" s="149" t="s">
        <v>86</v>
      </c>
      <c r="AV140" s="12" t="s">
        <v>86</v>
      </c>
      <c r="AW140" s="12" t="s">
        <v>37</v>
      </c>
      <c r="AX140" s="12" t="s">
        <v>76</v>
      </c>
      <c r="AY140" s="149" t="s">
        <v>192</v>
      </c>
    </row>
    <row r="141" spans="2:51" s="12" customFormat="1" ht="12">
      <c r="B141" s="148"/>
      <c r="D141" s="142" t="s">
        <v>203</v>
      </c>
      <c r="E141" s="149" t="s">
        <v>19</v>
      </c>
      <c r="F141" s="150" t="s">
        <v>1013</v>
      </c>
      <c r="H141" s="151">
        <v>-0.314</v>
      </c>
      <c r="I141" s="152"/>
      <c r="L141" s="148"/>
      <c r="M141" s="153"/>
      <c r="T141" s="154"/>
      <c r="AT141" s="149" t="s">
        <v>203</v>
      </c>
      <c r="AU141" s="149" t="s">
        <v>86</v>
      </c>
      <c r="AV141" s="12" t="s">
        <v>86</v>
      </c>
      <c r="AW141" s="12" t="s">
        <v>37</v>
      </c>
      <c r="AX141" s="12" t="s">
        <v>76</v>
      </c>
      <c r="AY141" s="149" t="s">
        <v>192</v>
      </c>
    </row>
    <row r="142" spans="2:51" s="13" customFormat="1" ht="12">
      <c r="B142" s="155"/>
      <c r="D142" s="142" t="s">
        <v>203</v>
      </c>
      <c r="E142" s="156" t="s">
        <v>163</v>
      </c>
      <c r="F142" s="157" t="s">
        <v>206</v>
      </c>
      <c r="H142" s="158">
        <v>167.154</v>
      </c>
      <c r="I142" s="159"/>
      <c r="L142" s="155"/>
      <c r="M142" s="160"/>
      <c r="T142" s="161"/>
      <c r="AT142" s="156" t="s">
        <v>203</v>
      </c>
      <c r="AU142" s="156" t="s">
        <v>86</v>
      </c>
      <c r="AV142" s="13" t="s">
        <v>124</v>
      </c>
      <c r="AW142" s="13" t="s">
        <v>37</v>
      </c>
      <c r="AX142" s="13" t="s">
        <v>84</v>
      </c>
      <c r="AY142" s="156" t="s">
        <v>192</v>
      </c>
    </row>
    <row r="143" spans="2:65" s="1" customFormat="1" ht="16.5" customHeight="1">
      <c r="B143" s="33"/>
      <c r="C143" s="129" t="s">
        <v>269</v>
      </c>
      <c r="D143" s="129" t="s">
        <v>194</v>
      </c>
      <c r="E143" s="130" t="s">
        <v>281</v>
      </c>
      <c r="F143" s="131" t="s">
        <v>282</v>
      </c>
      <c r="G143" s="132" t="s">
        <v>128</v>
      </c>
      <c r="H143" s="133">
        <v>6.191</v>
      </c>
      <c r="I143" s="134"/>
      <c r="J143" s="135">
        <f>ROUND(I143*H143,2)</f>
        <v>0</v>
      </c>
      <c r="K143" s="131" t="s">
        <v>197</v>
      </c>
      <c r="L143" s="33"/>
      <c r="M143" s="136" t="s">
        <v>19</v>
      </c>
      <c r="N143" s="137" t="s">
        <v>47</v>
      </c>
      <c r="P143" s="138">
        <f>O143*H143</f>
        <v>0</v>
      </c>
      <c r="Q143" s="138">
        <v>0</v>
      </c>
      <c r="R143" s="138">
        <f>Q143*H143</f>
        <v>0</v>
      </c>
      <c r="S143" s="138">
        <v>0</v>
      </c>
      <c r="T143" s="139">
        <f>S143*H143</f>
        <v>0</v>
      </c>
      <c r="AR143" s="140" t="s">
        <v>124</v>
      </c>
      <c r="AT143" s="140" t="s">
        <v>194</v>
      </c>
      <c r="AU143" s="140" t="s">
        <v>86</v>
      </c>
      <c r="AY143" s="18" t="s">
        <v>192</v>
      </c>
      <c r="BE143" s="141">
        <f>IF(N143="základní",J143,0)</f>
        <v>0</v>
      </c>
      <c r="BF143" s="141">
        <f>IF(N143="snížená",J143,0)</f>
        <v>0</v>
      </c>
      <c r="BG143" s="141">
        <f>IF(N143="zákl. přenesená",J143,0)</f>
        <v>0</v>
      </c>
      <c r="BH143" s="141">
        <f>IF(N143="sníž. přenesená",J143,0)</f>
        <v>0</v>
      </c>
      <c r="BI143" s="141">
        <f>IF(N143="nulová",J143,0)</f>
        <v>0</v>
      </c>
      <c r="BJ143" s="18" t="s">
        <v>84</v>
      </c>
      <c r="BK143" s="141">
        <f>ROUND(I143*H143,2)</f>
        <v>0</v>
      </c>
      <c r="BL143" s="18" t="s">
        <v>124</v>
      </c>
      <c r="BM143" s="140" t="s">
        <v>1295</v>
      </c>
    </row>
    <row r="144" spans="2:47" s="1" customFormat="1" ht="19.5">
      <c r="B144" s="33"/>
      <c r="D144" s="142" t="s">
        <v>199</v>
      </c>
      <c r="F144" s="143" t="s">
        <v>284</v>
      </c>
      <c r="I144" s="144"/>
      <c r="L144" s="33"/>
      <c r="M144" s="145"/>
      <c r="T144" s="54"/>
      <c r="AT144" s="18" t="s">
        <v>199</v>
      </c>
      <c r="AU144" s="18" t="s">
        <v>86</v>
      </c>
    </row>
    <row r="145" spans="2:47" s="1" customFormat="1" ht="12">
      <c r="B145" s="33"/>
      <c r="D145" s="146" t="s">
        <v>201</v>
      </c>
      <c r="F145" s="147" t="s">
        <v>285</v>
      </c>
      <c r="I145" s="144"/>
      <c r="L145" s="33"/>
      <c r="M145" s="145"/>
      <c r="T145" s="54"/>
      <c r="AT145" s="18" t="s">
        <v>201</v>
      </c>
      <c r="AU145" s="18" t="s">
        <v>86</v>
      </c>
    </row>
    <row r="146" spans="2:51" s="14" customFormat="1" ht="12">
      <c r="B146" s="162"/>
      <c r="D146" s="142" t="s">
        <v>203</v>
      </c>
      <c r="E146" s="163" t="s">
        <v>19</v>
      </c>
      <c r="F146" s="164" t="s">
        <v>1296</v>
      </c>
      <c r="H146" s="163" t="s">
        <v>19</v>
      </c>
      <c r="I146" s="165"/>
      <c r="L146" s="162"/>
      <c r="M146" s="166"/>
      <c r="T146" s="167"/>
      <c r="AT146" s="163" t="s">
        <v>203</v>
      </c>
      <c r="AU146" s="163" t="s">
        <v>86</v>
      </c>
      <c r="AV146" s="14" t="s">
        <v>84</v>
      </c>
      <c r="AW146" s="14" t="s">
        <v>37</v>
      </c>
      <c r="AX146" s="14" t="s">
        <v>76</v>
      </c>
      <c r="AY146" s="163" t="s">
        <v>192</v>
      </c>
    </row>
    <row r="147" spans="2:51" s="12" customFormat="1" ht="12">
      <c r="B147" s="148"/>
      <c r="D147" s="142" t="s">
        <v>203</v>
      </c>
      <c r="E147" s="149" t="s">
        <v>19</v>
      </c>
      <c r="F147" s="150" t="s">
        <v>1297</v>
      </c>
      <c r="H147" s="151">
        <v>2.463</v>
      </c>
      <c r="I147" s="152"/>
      <c r="L147" s="148"/>
      <c r="M147" s="153"/>
      <c r="T147" s="154"/>
      <c r="AT147" s="149" t="s">
        <v>203</v>
      </c>
      <c r="AU147" s="149" t="s">
        <v>86</v>
      </c>
      <c r="AV147" s="12" t="s">
        <v>86</v>
      </c>
      <c r="AW147" s="12" t="s">
        <v>37</v>
      </c>
      <c r="AX147" s="12" t="s">
        <v>76</v>
      </c>
      <c r="AY147" s="149" t="s">
        <v>192</v>
      </c>
    </row>
    <row r="148" spans="2:51" s="12" customFormat="1" ht="12">
      <c r="B148" s="148"/>
      <c r="D148" s="142" t="s">
        <v>203</v>
      </c>
      <c r="E148" s="149" t="s">
        <v>19</v>
      </c>
      <c r="F148" s="150" t="s">
        <v>1298</v>
      </c>
      <c r="H148" s="151">
        <v>-0.107</v>
      </c>
      <c r="I148" s="152"/>
      <c r="L148" s="148"/>
      <c r="M148" s="153"/>
      <c r="T148" s="154"/>
      <c r="AT148" s="149" t="s">
        <v>203</v>
      </c>
      <c r="AU148" s="149" t="s">
        <v>86</v>
      </c>
      <c r="AV148" s="12" t="s">
        <v>86</v>
      </c>
      <c r="AW148" s="12" t="s">
        <v>37</v>
      </c>
      <c r="AX148" s="12" t="s">
        <v>76</v>
      </c>
      <c r="AY148" s="149" t="s">
        <v>192</v>
      </c>
    </row>
    <row r="149" spans="2:51" s="15" customFormat="1" ht="12">
      <c r="B149" s="182"/>
      <c r="D149" s="142" t="s">
        <v>203</v>
      </c>
      <c r="E149" s="183" t="s">
        <v>19</v>
      </c>
      <c r="F149" s="184" t="s">
        <v>1018</v>
      </c>
      <c r="H149" s="185">
        <v>2.356</v>
      </c>
      <c r="I149" s="186"/>
      <c r="L149" s="182"/>
      <c r="M149" s="187"/>
      <c r="T149" s="188"/>
      <c r="AT149" s="183" t="s">
        <v>203</v>
      </c>
      <c r="AU149" s="183" t="s">
        <v>86</v>
      </c>
      <c r="AV149" s="15" t="s">
        <v>214</v>
      </c>
      <c r="AW149" s="15" t="s">
        <v>37</v>
      </c>
      <c r="AX149" s="15" t="s">
        <v>76</v>
      </c>
      <c r="AY149" s="183" t="s">
        <v>192</v>
      </c>
    </row>
    <row r="150" spans="2:51" s="14" customFormat="1" ht="12">
      <c r="B150" s="162"/>
      <c r="D150" s="142" t="s">
        <v>203</v>
      </c>
      <c r="E150" s="163" t="s">
        <v>19</v>
      </c>
      <c r="F150" s="164" t="s">
        <v>1299</v>
      </c>
      <c r="H150" s="163" t="s">
        <v>19</v>
      </c>
      <c r="I150" s="165"/>
      <c r="L150" s="162"/>
      <c r="M150" s="166"/>
      <c r="T150" s="167"/>
      <c r="AT150" s="163" t="s">
        <v>203</v>
      </c>
      <c r="AU150" s="163" t="s">
        <v>86</v>
      </c>
      <c r="AV150" s="14" t="s">
        <v>84</v>
      </c>
      <c r="AW150" s="14" t="s">
        <v>37</v>
      </c>
      <c r="AX150" s="14" t="s">
        <v>76</v>
      </c>
      <c r="AY150" s="163" t="s">
        <v>192</v>
      </c>
    </row>
    <row r="151" spans="2:51" s="12" customFormat="1" ht="12">
      <c r="B151" s="148"/>
      <c r="D151" s="142" t="s">
        <v>203</v>
      </c>
      <c r="E151" s="149" t="s">
        <v>19</v>
      </c>
      <c r="F151" s="150" t="s">
        <v>286</v>
      </c>
      <c r="H151" s="151">
        <v>4.257</v>
      </c>
      <c r="I151" s="152"/>
      <c r="L151" s="148"/>
      <c r="M151" s="153"/>
      <c r="T151" s="154"/>
      <c r="AT151" s="149" t="s">
        <v>203</v>
      </c>
      <c r="AU151" s="149" t="s">
        <v>86</v>
      </c>
      <c r="AV151" s="12" t="s">
        <v>86</v>
      </c>
      <c r="AW151" s="12" t="s">
        <v>37</v>
      </c>
      <c r="AX151" s="12" t="s">
        <v>76</v>
      </c>
      <c r="AY151" s="149" t="s">
        <v>192</v>
      </c>
    </row>
    <row r="152" spans="2:51" s="12" customFormat="1" ht="12">
      <c r="B152" s="148"/>
      <c r="D152" s="142" t="s">
        <v>203</v>
      </c>
      <c r="E152" s="149" t="s">
        <v>19</v>
      </c>
      <c r="F152" s="150" t="s">
        <v>1020</v>
      </c>
      <c r="H152" s="151">
        <v>-0.422</v>
      </c>
      <c r="I152" s="152"/>
      <c r="L152" s="148"/>
      <c r="M152" s="153"/>
      <c r="T152" s="154"/>
      <c r="AT152" s="149" t="s">
        <v>203</v>
      </c>
      <c r="AU152" s="149" t="s">
        <v>86</v>
      </c>
      <c r="AV152" s="12" t="s">
        <v>86</v>
      </c>
      <c r="AW152" s="12" t="s">
        <v>37</v>
      </c>
      <c r="AX152" s="12" t="s">
        <v>76</v>
      </c>
      <c r="AY152" s="149" t="s">
        <v>192</v>
      </c>
    </row>
    <row r="153" spans="2:51" s="15" customFormat="1" ht="12">
      <c r="B153" s="182"/>
      <c r="D153" s="142" t="s">
        <v>203</v>
      </c>
      <c r="E153" s="183" t="s">
        <v>19</v>
      </c>
      <c r="F153" s="184" t="s">
        <v>1018</v>
      </c>
      <c r="H153" s="185">
        <v>3.835</v>
      </c>
      <c r="I153" s="186"/>
      <c r="L153" s="182"/>
      <c r="M153" s="187"/>
      <c r="T153" s="188"/>
      <c r="AT153" s="183" t="s">
        <v>203</v>
      </c>
      <c r="AU153" s="183" t="s">
        <v>86</v>
      </c>
      <c r="AV153" s="15" t="s">
        <v>214</v>
      </c>
      <c r="AW153" s="15" t="s">
        <v>37</v>
      </c>
      <c r="AX153" s="15" t="s">
        <v>76</v>
      </c>
      <c r="AY153" s="183" t="s">
        <v>192</v>
      </c>
    </row>
    <row r="154" spans="2:51" s="13" customFormat="1" ht="12">
      <c r="B154" s="155"/>
      <c r="D154" s="142" t="s">
        <v>203</v>
      </c>
      <c r="E154" s="156" t="s">
        <v>130</v>
      </c>
      <c r="F154" s="157" t="s">
        <v>206</v>
      </c>
      <c r="H154" s="158">
        <v>6.191</v>
      </c>
      <c r="I154" s="159"/>
      <c r="L154" s="155"/>
      <c r="M154" s="160"/>
      <c r="T154" s="161"/>
      <c r="AT154" s="156" t="s">
        <v>203</v>
      </c>
      <c r="AU154" s="156" t="s">
        <v>86</v>
      </c>
      <c r="AV154" s="13" t="s">
        <v>124</v>
      </c>
      <c r="AW154" s="13" t="s">
        <v>37</v>
      </c>
      <c r="AX154" s="13" t="s">
        <v>84</v>
      </c>
      <c r="AY154" s="156" t="s">
        <v>192</v>
      </c>
    </row>
    <row r="155" spans="2:65" s="1" customFormat="1" ht="16.5" customHeight="1">
      <c r="B155" s="33"/>
      <c r="C155" s="168" t="s">
        <v>280</v>
      </c>
      <c r="D155" s="168" t="s">
        <v>291</v>
      </c>
      <c r="E155" s="169" t="s">
        <v>292</v>
      </c>
      <c r="F155" s="170" t="s">
        <v>293</v>
      </c>
      <c r="G155" s="171" t="s">
        <v>119</v>
      </c>
      <c r="H155" s="172">
        <v>11.701</v>
      </c>
      <c r="I155" s="173"/>
      <c r="J155" s="174">
        <f>ROUND(I155*H155,2)</f>
        <v>0</v>
      </c>
      <c r="K155" s="170" t="s">
        <v>197</v>
      </c>
      <c r="L155" s="175"/>
      <c r="M155" s="176" t="s">
        <v>19</v>
      </c>
      <c r="N155" s="177" t="s">
        <v>47</v>
      </c>
      <c r="P155" s="138">
        <f>O155*H155</f>
        <v>0</v>
      </c>
      <c r="Q155" s="138">
        <v>0</v>
      </c>
      <c r="R155" s="138">
        <f>Q155*H155</f>
        <v>0</v>
      </c>
      <c r="S155" s="138">
        <v>0</v>
      </c>
      <c r="T155" s="139">
        <f>S155*H155</f>
        <v>0</v>
      </c>
      <c r="AR155" s="140" t="s">
        <v>248</v>
      </c>
      <c r="AT155" s="140" t="s">
        <v>291</v>
      </c>
      <c r="AU155" s="140" t="s">
        <v>86</v>
      </c>
      <c r="AY155" s="18" t="s">
        <v>192</v>
      </c>
      <c r="BE155" s="141">
        <f>IF(N155="základní",J155,0)</f>
        <v>0</v>
      </c>
      <c r="BF155" s="141">
        <f>IF(N155="snížená",J155,0)</f>
        <v>0</v>
      </c>
      <c r="BG155" s="141">
        <f>IF(N155="zákl. přenesená",J155,0)</f>
        <v>0</v>
      </c>
      <c r="BH155" s="141">
        <f>IF(N155="sníž. přenesená",J155,0)</f>
        <v>0</v>
      </c>
      <c r="BI155" s="141">
        <f>IF(N155="nulová",J155,0)</f>
        <v>0</v>
      </c>
      <c r="BJ155" s="18" t="s">
        <v>84</v>
      </c>
      <c r="BK155" s="141">
        <f>ROUND(I155*H155,2)</f>
        <v>0</v>
      </c>
      <c r="BL155" s="18" t="s">
        <v>124</v>
      </c>
      <c r="BM155" s="140" t="s">
        <v>1300</v>
      </c>
    </row>
    <row r="156" spans="2:47" s="1" customFormat="1" ht="12">
      <c r="B156" s="33"/>
      <c r="D156" s="142" t="s">
        <v>199</v>
      </c>
      <c r="F156" s="143" t="s">
        <v>293</v>
      </c>
      <c r="I156" s="144"/>
      <c r="L156" s="33"/>
      <c r="M156" s="145"/>
      <c r="T156" s="54"/>
      <c r="AT156" s="18" t="s">
        <v>199</v>
      </c>
      <c r="AU156" s="18" t="s">
        <v>86</v>
      </c>
    </row>
    <row r="157" spans="2:47" s="1" customFormat="1" ht="29.25">
      <c r="B157" s="33"/>
      <c r="D157" s="142" t="s">
        <v>295</v>
      </c>
      <c r="F157" s="178" t="s">
        <v>296</v>
      </c>
      <c r="I157" s="144"/>
      <c r="L157" s="33"/>
      <c r="M157" s="145"/>
      <c r="T157" s="54"/>
      <c r="AT157" s="18" t="s">
        <v>295</v>
      </c>
      <c r="AU157" s="18" t="s">
        <v>86</v>
      </c>
    </row>
    <row r="158" spans="2:51" s="12" customFormat="1" ht="12">
      <c r="B158" s="148"/>
      <c r="D158" s="142" t="s">
        <v>203</v>
      </c>
      <c r="E158" s="149" t="s">
        <v>19</v>
      </c>
      <c r="F158" s="150" t="s">
        <v>297</v>
      </c>
      <c r="H158" s="151">
        <v>11.701</v>
      </c>
      <c r="I158" s="152"/>
      <c r="L158" s="148"/>
      <c r="M158" s="153"/>
      <c r="T158" s="154"/>
      <c r="AT158" s="149" t="s">
        <v>203</v>
      </c>
      <c r="AU158" s="149" t="s">
        <v>86</v>
      </c>
      <c r="AV158" s="12" t="s">
        <v>86</v>
      </c>
      <c r="AW158" s="12" t="s">
        <v>37</v>
      </c>
      <c r="AX158" s="12" t="s">
        <v>84</v>
      </c>
      <c r="AY158" s="149" t="s">
        <v>192</v>
      </c>
    </row>
    <row r="159" spans="2:65" s="1" customFormat="1" ht="16.5" customHeight="1">
      <c r="B159" s="33"/>
      <c r="C159" s="129" t="s">
        <v>290</v>
      </c>
      <c r="D159" s="129" t="s">
        <v>194</v>
      </c>
      <c r="E159" s="130" t="s">
        <v>1022</v>
      </c>
      <c r="F159" s="131" t="s">
        <v>1023</v>
      </c>
      <c r="G159" s="132" t="s">
        <v>128</v>
      </c>
      <c r="H159" s="133">
        <v>36.504</v>
      </c>
      <c r="I159" s="134"/>
      <c r="J159" s="135">
        <f>ROUND(I159*H159,2)</f>
        <v>0</v>
      </c>
      <c r="K159" s="131" t="s">
        <v>197</v>
      </c>
      <c r="L159" s="33"/>
      <c r="M159" s="136" t="s">
        <v>19</v>
      </c>
      <c r="N159" s="137" t="s">
        <v>47</v>
      </c>
      <c r="P159" s="138">
        <f>O159*H159</f>
        <v>0</v>
      </c>
      <c r="Q159" s="138">
        <v>0</v>
      </c>
      <c r="R159" s="138">
        <f>Q159*H159</f>
        <v>0</v>
      </c>
      <c r="S159" s="138">
        <v>0</v>
      </c>
      <c r="T159" s="139">
        <f>S159*H159</f>
        <v>0</v>
      </c>
      <c r="AR159" s="140" t="s">
        <v>124</v>
      </c>
      <c r="AT159" s="140" t="s">
        <v>194</v>
      </c>
      <c r="AU159" s="140" t="s">
        <v>86</v>
      </c>
      <c r="AY159" s="18" t="s">
        <v>192</v>
      </c>
      <c r="BE159" s="141">
        <f>IF(N159="základní",J159,0)</f>
        <v>0</v>
      </c>
      <c r="BF159" s="141">
        <f>IF(N159="snížená",J159,0)</f>
        <v>0</v>
      </c>
      <c r="BG159" s="141">
        <f>IF(N159="zákl. přenesená",J159,0)</f>
        <v>0</v>
      </c>
      <c r="BH159" s="141">
        <f>IF(N159="sníž. přenesená",J159,0)</f>
        <v>0</v>
      </c>
      <c r="BI159" s="141">
        <f>IF(N159="nulová",J159,0)</f>
        <v>0</v>
      </c>
      <c r="BJ159" s="18" t="s">
        <v>84</v>
      </c>
      <c r="BK159" s="141">
        <f>ROUND(I159*H159,2)</f>
        <v>0</v>
      </c>
      <c r="BL159" s="18" t="s">
        <v>124</v>
      </c>
      <c r="BM159" s="140" t="s">
        <v>1301</v>
      </c>
    </row>
    <row r="160" spans="2:47" s="1" customFormat="1" ht="19.5">
      <c r="B160" s="33"/>
      <c r="D160" s="142" t="s">
        <v>199</v>
      </c>
      <c r="F160" s="143" t="s">
        <v>1025</v>
      </c>
      <c r="I160" s="144"/>
      <c r="L160" s="33"/>
      <c r="M160" s="145"/>
      <c r="T160" s="54"/>
      <c r="AT160" s="18" t="s">
        <v>199</v>
      </c>
      <c r="AU160" s="18" t="s">
        <v>86</v>
      </c>
    </row>
    <row r="161" spans="2:47" s="1" customFormat="1" ht="12">
      <c r="B161" s="33"/>
      <c r="D161" s="146" t="s">
        <v>201</v>
      </c>
      <c r="F161" s="147" t="s">
        <v>1026</v>
      </c>
      <c r="I161" s="144"/>
      <c r="L161" s="33"/>
      <c r="M161" s="145"/>
      <c r="T161" s="54"/>
      <c r="AT161" s="18" t="s">
        <v>201</v>
      </c>
      <c r="AU161" s="18" t="s">
        <v>86</v>
      </c>
    </row>
    <row r="162" spans="2:51" s="14" customFormat="1" ht="12">
      <c r="B162" s="162"/>
      <c r="D162" s="142" t="s">
        <v>203</v>
      </c>
      <c r="E162" s="163" t="s">
        <v>19</v>
      </c>
      <c r="F162" s="164" t="s">
        <v>1008</v>
      </c>
      <c r="H162" s="163" t="s">
        <v>19</v>
      </c>
      <c r="I162" s="165"/>
      <c r="L162" s="162"/>
      <c r="M162" s="166"/>
      <c r="T162" s="167"/>
      <c r="AT162" s="163" t="s">
        <v>203</v>
      </c>
      <c r="AU162" s="163" t="s">
        <v>86</v>
      </c>
      <c r="AV162" s="14" t="s">
        <v>84</v>
      </c>
      <c r="AW162" s="14" t="s">
        <v>37</v>
      </c>
      <c r="AX162" s="14" t="s">
        <v>76</v>
      </c>
      <c r="AY162" s="163" t="s">
        <v>192</v>
      </c>
    </row>
    <row r="163" spans="2:51" s="14" customFormat="1" ht="12">
      <c r="B163" s="162"/>
      <c r="D163" s="142" t="s">
        <v>203</v>
      </c>
      <c r="E163" s="163" t="s">
        <v>19</v>
      </c>
      <c r="F163" s="164" t="s">
        <v>1027</v>
      </c>
      <c r="H163" s="163" t="s">
        <v>19</v>
      </c>
      <c r="I163" s="165"/>
      <c r="L163" s="162"/>
      <c r="M163" s="166"/>
      <c r="T163" s="167"/>
      <c r="AT163" s="163" t="s">
        <v>203</v>
      </c>
      <c r="AU163" s="163" t="s">
        <v>86</v>
      </c>
      <c r="AV163" s="14" t="s">
        <v>84</v>
      </c>
      <c r="AW163" s="14" t="s">
        <v>37</v>
      </c>
      <c r="AX163" s="14" t="s">
        <v>76</v>
      </c>
      <c r="AY163" s="163" t="s">
        <v>192</v>
      </c>
    </row>
    <row r="164" spans="2:51" s="12" customFormat="1" ht="12">
      <c r="B164" s="148"/>
      <c r="D164" s="142" t="s">
        <v>203</v>
      </c>
      <c r="E164" s="149" t="s">
        <v>19</v>
      </c>
      <c r="F164" s="150" t="s">
        <v>1302</v>
      </c>
      <c r="H164" s="151">
        <v>14.987</v>
      </c>
      <c r="I164" s="152"/>
      <c r="L164" s="148"/>
      <c r="M164" s="153"/>
      <c r="T164" s="154"/>
      <c r="AT164" s="149" t="s">
        <v>203</v>
      </c>
      <c r="AU164" s="149" t="s">
        <v>86</v>
      </c>
      <c r="AV164" s="12" t="s">
        <v>86</v>
      </c>
      <c r="AW164" s="12" t="s">
        <v>37</v>
      </c>
      <c r="AX164" s="12" t="s">
        <v>76</v>
      </c>
      <c r="AY164" s="149" t="s">
        <v>192</v>
      </c>
    </row>
    <row r="165" spans="2:51" s="12" customFormat="1" ht="12">
      <c r="B165" s="148"/>
      <c r="D165" s="142" t="s">
        <v>203</v>
      </c>
      <c r="E165" s="149" t="s">
        <v>19</v>
      </c>
      <c r="F165" s="150" t="s">
        <v>1303</v>
      </c>
      <c r="H165" s="151">
        <v>-0.905</v>
      </c>
      <c r="I165" s="152"/>
      <c r="L165" s="148"/>
      <c r="M165" s="153"/>
      <c r="T165" s="154"/>
      <c r="AT165" s="149" t="s">
        <v>203</v>
      </c>
      <c r="AU165" s="149" t="s">
        <v>86</v>
      </c>
      <c r="AV165" s="12" t="s">
        <v>86</v>
      </c>
      <c r="AW165" s="12" t="s">
        <v>37</v>
      </c>
      <c r="AX165" s="12" t="s">
        <v>76</v>
      </c>
      <c r="AY165" s="149" t="s">
        <v>192</v>
      </c>
    </row>
    <row r="166" spans="2:51" s="15" customFormat="1" ht="12">
      <c r="B166" s="182"/>
      <c r="D166" s="142" t="s">
        <v>203</v>
      </c>
      <c r="E166" s="183" t="s">
        <v>19</v>
      </c>
      <c r="F166" s="184" t="s">
        <v>1018</v>
      </c>
      <c r="H166" s="185">
        <v>14.082</v>
      </c>
      <c r="I166" s="186"/>
      <c r="L166" s="182"/>
      <c r="M166" s="187"/>
      <c r="T166" s="188"/>
      <c r="AT166" s="183" t="s">
        <v>203</v>
      </c>
      <c r="AU166" s="183" t="s">
        <v>86</v>
      </c>
      <c r="AV166" s="15" t="s">
        <v>214</v>
      </c>
      <c r="AW166" s="15" t="s">
        <v>37</v>
      </c>
      <c r="AX166" s="15" t="s">
        <v>76</v>
      </c>
      <c r="AY166" s="183" t="s">
        <v>192</v>
      </c>
    </row>
    <row r="167" spans="2:51" s="14" customFormat="1" ht="12">
      <c r="B167" s="162"/>
      <c r="D167" s="142" t="s">
        <v>203</v>
      </c>
      <c r="E167" s="163" t="s">
        <v>19</v>
      </c>
      <c r="F167" s="164" t="s">
        <v>1030</v>
      </c>
      <c r="H167" s="163" t="s">
        <v>19</v>
      </c>
      <c r="I167" s="165"/>
      <c r="L167" s="162"/>
      <c r="M167" s="166"/>
      <c r="T167" s="167"/>
      <c r="AT167" s="163" t="s">
        <v>203</v>
      </c>
      <c r="AU167" s="163" t="s">
        <v>86</v>
      </c>
      <c r="AV167" s="14" t="s">
        <v>84</v>
      </c>
      <c r="AW167" s="14" t="s">
        <v>37</v>
      </c>
      <c r="AX167" s="14" t="s">
        <v>76</v>
      </c>
      <c r="AY167" s="163" t="s">
        <v>192</v>
      </c>
    </row>
    <row r="168" spans="2:51" s="12" customFormat="1" ht="12">
      <c r="B168" s="148"/>
      <c r="D168" s="142" t="s">
        <v>203</v>
      </c>
      <c r="E168" s="149" t="s">
        <v>19</v>
      </c>
      <c r="F168" s="150" t="s">
        <v>1304</v>
      </c>
      <c r="H168" s="151">
        <v>41.293</v>
      </c>
      <c r="I168" s="152"/>
      <c r="L168" s="148"/>
      <c r="M168" s="153"/>
      <c r="T168" s="154"/>
      <c r="AT168" s="149" t="s">
        <v>203</v>
      </c>
      <c r="AU168" s="149" t="s">
        <v>86</v>
      </c>
      <c r="AV168" s="12" t="s">
        <v>86</v>
      </c>
      <c r="AW168" s="12" t="s">
        <v>37</v>
      </c>
      <c r="AX168" s="12" t="s">
        <v>76</v>
      </c>
      <c r="AY168" s="149" t="s">
        <v>192</v>
      </c>
    </row>
    <row r="169" spans="2:51" s="12" customFormat="1" ht="12">
      <c r="B169" s="148"/>
      <c r="D169" s="142" t="s">
        <v>203</v>
      </c>
      <c r="E169" s="149" t="s">
        <v>19</v>
      </c>
      <c r="F169" s="150" t="s">
        <v>1305</v>
      </c>
      <c r="H169" s="151">
        <v>-18.645</v>
      </c>
      <c r="I169" s="152"/>
      <c r="L169" s="148"/>
      <c r="M169" s="153"/>
      <c r="T169" s="154"/>
      <c r="AT169" s="149" t="s">
        <v>203</v>
      </c>
      <c r="AU169" s="149" t="s">
        <v>86</v>
      </c>
      <c r="AV169" s="12" t="s">
        <v>86</v>
      </c>
      <c r="AW169" s="12" t="s">
        <v>37</v>
      </c>
      <c r="AX169" s="12" t="s">
        <v>76</v>
      </c>
      <c r="AY169" s="149" t="s">
        <v>192</v>
      </c>
    </row>
    <row r="170" spans="2:51" s="12" customFormat="1" ht="12">
      <c r="B170" s="148"/>
      <c r="D170" s="142" t="s">
        <v>203</v>
      </c>
      <c r="E170" s="149" t="s">
        <v>19</v>
      </c>
      <c r="F170" s="150" t="s">
        <v>1306</v>
      </c>
      <c r="H170" s="151">
        <v>-0.226</v>
      </c>
      <c r="I170" s="152"/>
      <c r="L170" s="148"/>
      <c r="M170" s="153"/>
      <c r="T170" s="154"/>
      <c r="AT170" s="149" t="s">
        <v>203</v>
      </c>
      <c r="AU170" s="149" t="s">
        <v>86</v>
      </c>
      <c r="AV170" s="12" t="s">
        <v>86</v>
      </c>
      <c r="AW170" s="12" t="s">
        <v>37</v>
      </c>
      <c r="AX170" s="12" t="s">
        <v>76</v>
      </c>
      <c r="AY170" s="149" t="s">
        <v>192</v>
      </c>
    </row>
    <row r="171" spans="2:51" s="15" customFormat="1" ht="12">
      <c r="B171" s="182"/>
      <c r="D171" s="142" t="s">
        <v>203</v>
      </c>
      <c r="E171" s="183" t="s">
        <v>19</v>
      </c>
      <c r="F171" s="184" t="s">
        <v>1018</v>
      </c>
      <c r="H171" s="185">
        <v>22.422</v>
      </c>
      <c r="I171" s="186"/>
      <c r="L171" s="182"/>
      <c r="M171" s="187"/>
      <c r="T171" s="188"/>
      <c r="AT171" s="183" t="s">
        <v>203</v>
      </c>
      <c r="AU171" s="183" t="s">
        <v>86</v>
      </c>
      <c r="AV171" s="15" t="s">
        <v>214</v>
      </c>
      <c r="AW171" s="15" t="s">
        <v>37</v>
      </c>
      <c r="AX171" s="15" t="s">
        <v>76</v>
      </c>
      <c r="AY171" s="183" t="s">
        <v>192</v>
      </c>
    </row>
    <row r="172" spans="2:51" s="13" customFormat="1" ht="12">
      <c r="B172" s="155"/>
      <c r="D172" s="142" t="s">
        <v>203</v>
      </c>
      <c r="E172" s="156" t="s">
        <v>971</v>
      </c>
      <c r="F172" s="157" t="s">
        <v>206</v>
      </c>
      <c r="H172" s="158">
        <v>36.504</v>
      </c>
      <c r="I172" s="159"/>
      <c r="L172" s="155"/>
      <c r="M172" s="160"/>
      <c r="T172" s="161"/>
      <c r="AT172" s="156" t="s">
        <v>203</v>
      </c>
      <c r="AU172" s="156" t="s">
        <v>86</v>
      </c>
      <c r="AV172" s="13" t="s">
        <v>124</v>
      </c>
      <c r="AW172" s="13" t="s">
        <v>37</v>
      </c>
      <c r="AX172" s="13" t="s">
        <v>84</v>
      </c>
      <c r="AY172" s="156" t="s">
        <v>192</v>
      </c>
    </row>
    <row r="173" spans="2:65" s="1" customFormat="1" ht="16.5" customHeight="1">
      <c r="B173" s="33"/>
      <c r="C173" s="168" t="s">
        <v>298</v>
      </c>
      <c r="D173" s="168" t="s">
        <v>291</v>
      </c>
      <c r="E173" s="169" t="s">
        <v>1034</v>
      </c>
      <c r="F173" s="170" t="s">
        <v>1035</v>
      </c>
      <c r="G173" s="171" t="s">
        <v>119</v>
      </c>
      <c r="H173" s="172">
        <v>67.532</v>
      </c>
      <c r="I173" s="173"/>
      <c r="J173" s="174">
        <f>ROUND(I173*H173,2)</f>
        <v>0</v>
      </c>
      <c r="K173" s="170" t="s">
        <v>197</v>
      </c>
      <c r="L173" s="175"/>
      <c r="M173" s="176" t="s">
        <v>19</v>
      </c>
      <c r="N173" s="177" t="s">
        <v>47</v>
      </c>
      <c r="P173" s="138">
        <f>O173*H173</f>
        <v>0</v>
      </c>
      <c r="Q173" s="138">
        <v>0</v>
      </c>
      <c r="R173" s="138">
        <f>Q173*H173</f>
        <v>0</v>
      </c>
      <c r="S173" s="138">
        <v>0</v>
      </c>
      <c r="T173" s="139">
        <f>S173*H173</f>
        <v>0</v>
      </c>
      <c r="AR173" s="140" t="s">
        <v>248</v>
      </c>
      <c r="AT173" s="140" t="s">
        <v>291</v>
      </c>
      <c r="AU173" s="140" t="s">
        <v>86</v>
      </c>
      <c r="AY173" s="18" t="s">
        <v>192</v>
      </c>
      <c r="BE173" s="141">
        <f>IF(N173="základní",J173,0)</f>
        <v>0</v>
      </c>
      <c r="BF173" s="141">
        <f>IF(N173="snížená",J173,0)</f>
        <v>0</v>
      </c>
      <c r="BG173" s="141">
        <f>IF(N173="zákl. přenesená",J173,0)</f>
        <v>0</v>
      </c>
      <c r="BH173" s="141">
        <f>IF(N173="sníž. přenesená",J173,0)</f>
        <v>0</v>
      </c>
      <c r="BI173" s="141">
        <f>IF(N173="nulová",J173,0)</f>
        <v>0</v>
      </c>
      <c r="BJ173" s="18" t="s">
        <v>84</v>
      </c>
      <c r="BK173" s="141">
        <f>ROUND(I173*H173,2)</f>
        <v>0</v>
      </c>
      <c r="BL173" s="18" t="s">
        <v>124</v>
      </c>
      <c r="BM173" s="140" t="s">
        <v>1307</v>
      </c>
    </row>
    <row r="174" spans="2:47" s="1" customFormat="1" ht="12">
      <c r="B174" s="33"/>
      <c r="D174" s="142" t="s">
        <v>199</v>
      </c>
      <c r="F174" s="143" t="s">
        <v>1035</v>
      </c>
      <c r="I174" s="144"/>
      <c r="L174" s="33"/>
      <c r="M174" s="145"/>
      <c r="T174" s="54"/>
      <c r="AT174" s="18" t="s">
        <v>199</v>
      </c>
      <c r="AU174" s="18" t="s">
        <v>86</v>
      </c>
    </row>
    <row r="175" spans="2:47" s="1" customFormat="1" ht="19.5">
      <c r="B175" s="33"/>
      <c r="D175" s="142" t="s">
        <v>295</v>
      </c>
      <c r="F175" s="178" t="s">
        <v>1037</v>
      </c>
      <c r="I175" s="144"/>
      <c r="L175" s="33"/>
      <c r="M175" s="145"/>
      <c r="T175" s="54"/>
      <c r="AT175" s="18" t="s">
        <v>295</v>
      </c>
      <c r="AU175" s="18" t="s">
        <v>86</v>
      </c>
    </row>
    <row r="176" spans="2:51" s="12" customFormat="1" ht="12">
      <c r="B176" s="148"/>
      <c r="D176" s="142" t="s">
        <v>203</v>
      </c>
      <c r="E176" s="149" t="s">
        <v>19</v>
      </c>
      <c r="F176" s="150" t="s">
        <v>1038</v>
      </c>
      <c r="H176" s="151">
        <v>67.532</v>
      </c>
      <c r="I176" s="152"/>
      <c r="L176" s="148"/>
      <c r="M176" s="153"/>
      <c r="T176" s="154"/>
      <c r="AT176" s="149" t="s">
        <v>203</v>
      </c>
      <c r="AU176" s="149" t="s">
        <v>86</v>
      </c>
      <c r="AV176" s="12" t="s">
        <v>86</v>
      </c>
      <c r="AW176" s="12" t="s">
        <v>37</v>
      </c>
      <c r="AX176" s="12" t="s">
        <v>84</v>
      </c>
      <c r="AY176" s="149" t="s">
        <v>192</v>
      </c>
    </row>
    <row r="177" spans="2:65" s="1" customFormat="1" ht="21.75" customHeight="1">
      <c r="B177" s="33"/>
      <c r="C177" s="129" t="s">
        <v>8</v>
      </c>
      <c r="D177" s="129" t="s">
        <v>194</v>
      </c>
      <c r="E177" s="130" t="s">
        <v>299</v>
      </c>
      <c r="F177" s="131" t="s">
        <v>300</v>
      </c>
      <c r="G177" s="132" t="s">
        <v>123</v>
      </c>
      <c r="H177" s="133">
        <v>127</v>
      </c>
      <c r="I177" s="134"/>
      <c r="J177" s="135">
        <f>ROUND(I177*H177,2)</f>
        <v>0</v>
      </c>
      <c r="K177" s="131" t="s">
        <v>197</v>
      </c>
      <c r="L177" s="33"/>
      <c r="M177" s="136" t="s">
        <v>19</v>
      </c>
      <c r="N177" s="137" t="s">
        <v>47</v>
      </c>
      <c r="P177" s="138">
        <f>O177*H177</f>
        <v>0</v>
      </c>
      <c r="Q177" s="138">
        <v>0</v>
      </c>
      <c r="R177" s="138">
        <f>Q177*H177</f>
        <v>0</v>
      </c>
      <c r="S177" s="138">
        <v>0</v>
      </c>
      <c r="T177" s="139">
        <f>S177*H177</f>
        <v>0</v>
      </c>
      <c r="AR177" s="140" t="s">
        <v>124</v>
      </c>
      <c r="AT177" s="140" t="s">
        <v>194</v>
      </c>
      <c r="AU177" s="140" t="s">
        <v>86</v>
      </c>
      <c r="AY177" s="18" t="s">
        <v>192</v>
      </c>
      <c r="BE177" s="141">
        <f>IF(N177="základní",J177,0)</f>
        <v>0</v>
      </c>
      <c r="BF177" s="141">
        <f>IF(N177="snížená",J177,0)</f>
        <v>0</v>
      </c>
      <c r="BG177" s="141">
        <f>IF(N177="zákl. přenesená",J177,0)</f>
        <v>0</v>
      </c>
      <c r="BH177" s="141">
        <f>IF(N177="sníž. přenesená",J177,0)</f>
        <v>0</v>
      </c>
      <c r="BI177" s="141">
        <f>IF(N177="nulová",J177,0)</f>
        <v>0</v>
      </c>
      <c r="BJ177" s="18" t="s">
        <v>84</v>
      </c>
      <c r="BK177" s="141">
        <f>ROUND(I177*H177,2)</f>
        <v>0</v>
      </c>
      <c r="BL177" s="18" t="s">
        <v>124</v>
      </c>
      <c r="BM177" s="140" t="s">
        <v>1308</v>
      </c>
    </row>
    <row r="178" spans="2:47" s="1" customFormat="1" ht="19.5">
      <c r="B178" s="33"/>
      <c r="D178" s="142" t="s">
        <v>199</v>
      </c>
      <c r="F178" s="143" t="s">
        <v>302</v>
      </c>
      <c r="I178" s="144"/>
      <c r="L178" s="33"/>
      <c r="M178" s="145"/>
      <c r="T178" s="54"/>
      <c r="AT178" s="18" t="s">
        <v>199</v>
      </c>
      <c r="AU178" s="18" t="s">
        <v>86</v>
      </c>
    </row>
    <row r="179" spans="2:47" s="1" customFormat="1" ht="12">
      <c r="B179" s="33"/>
      <c r="D179" s="146" t="s">
        <v>201</v>
      </c>
      <c r="F179" s="147" t="s">
        <v>303</v>
      </c>
      <c r="I179" s="144"/>
      <c r="L179" s="33"/>
      <c r="M179" s="145"/>
      <c r="T179" s="54"/>
      <c r="AT179" s="18" t="s">
        <v>201</v>
      </c>
      <c r="AU179" s="18" t="s">
        <v>86</v>
      </c>
    </row>
    <row r="180" spans="2:51" s="14" customFormat="1" ht="12">
      <c r="B180" s="162"/>
      <c r="D180" s="142" t="s">
        <v>203</v>
      </c>
      <c r="E180" s="163" t="s">
        <v>19</v>
      </c>
      <c r="F180" s="164" t="s">
        <v>1280</v>
      </c>
      <c r="H180" s="163" t="s">
        <v>19</v>
      </c>
      <c r="I180" s="165"/>
      <c r="L180" s="162"/>
      <c r="M180" s="166"/>
      <c r="T180" s="167"/>
      <c r="AT180" s="163" t="s">
        <v>203</v>
      </c>
      <c r="AU180" s="163" t="s">
        <v>86</v>
      </c>
      <c r="AV180" s="14" t="s">
        <v>84</v>
      </c>
      <c r="AW180" s="14" t="s">
        <v>37</v>
      </c>
      <c r="AX180" s="14" t="s">
        <v>76</v>
      </c>
      <c r="AY180" s="163" t="s">
        <v>192</v>
      </c>
    </row>
    <row r="181" spans="2:51" s="12" customFormat="1" ht="12">
      <c r="B181" s="148"/>
      <c r="D181" s="142" t="s">
        <v>203</v>
      </c>
      <c r="E181" s="149" t="s">
        <v>19</v>
      </c>
      <c r="F181" s="150" t="s">
        <v>1270</v>
      </c>
      <c r="H181" s="151">
        <v>127</v>
      </c>
      <c r="I181" s="152"/>
      <c r="L181" s="148"/>
      <c r="M181" s="153"/>
      <c r="T181" s="154"/>
      <c r="AT181" s="149" t="s">
        <v>203</v>
      </c>
      <c r="AU181" s="149" t="s">
        <v>86</v>
      </c>
      <c r="AV181" s="12" t="s">
        <v>86</v>
      </c>
      <c r="AW181" s="12" t="s">
        <v>37</v>
      </c>
      <c r="AX181" s="12" t="s">
        <v>76</v>
      </c>
      <c r="AY181" s="149" t="s">
        <v>192</v>
      </c>
    </row>
    <row r="182" spans="2:51" s="13" customFormat="1" ht="12">
      <c r="B182" s="155"/>
      <c r="D182" s="142" t="s">
        <v>203</v>
      </c>
      <c r="E182" s="156" t="s">
        <v>136</v>
      </c>
      <c r="F182" s="157" t="s">
        <v>206</v>
      </c>
      <c r="H182" s="158">
        <v>127</v>
      </c>
      <c r="I182" s="159"/>
      <c r="L182" s="155"/>
      <c r="M182" s="160"/>
      <c r="T182" s="161"/>
      <c r="AT182" s="156" t="s">
        <v>203</v>
      </c>
      <c r="AU182" s="156" t="s">
        <v>86</v>
      </c>
      <c r="AV182" s="13" t="s">
        <v>124</v>
      </c>
      <c r="AW182" s="13" t="s">
        <v>37</v>
      </c>
      <c r="AX182" s="13" t="s">
        <v>84</v>
      </c>
      <c r="AY182" s="156" t="s">
        <v>192</v>
      </c>
    </row>
    <row r="183" spans="2:65" s="1" customFormat="1" ht="16.5" customHeight="1">
      <c r="B183" s="33"/>
      <c r="C183" s="129" t="s">
        <v>312</v>
      </c>
      <c r="D183" s="129" t="s">
        <v>194</v>
      </c>
      <c r="E183" s="130" t="s">
        <v>306</v>
      </c>
      <c r="F183" s="131" t="s">
        <v>307</v>
      </c>
      <c r="G183" s="132" t="s">
        <v>123</v>
      </c>
      <c r="H183" s="133">
        <v>127</v>
      </c>
      <c r="I183" s="134"/>
      <c r="J183" s="135">
        <f>ROUND(I183*H183,2)</f>
        <v>0</v>
      </c>
      <c r="K183" s="131" t="s">
        <v>197</v>
      </c>
      <c r="L183" s="33"/>
      <c r="M183" s="136" t="s">
        <v>19</v>
      </c>
      <c r="N183" s="137" t="s">
        <v>47</v>
      </c>
      <c r="P183" s="138">
        <f>O183*H183</f>
        <v>0</v>
      </c>
      <c r="Q183" s="138">
        <v>0</v>
      </c>
      <c r="R183" s="138">
        <f>Q183*H183</f>
        <v>0</v>
      </c>
      <c r="S183" s="138">
        <v>0</v>
      </c>
      <c r="T183" s="139">
        <f>S183*H183</f>
        <v>0</v>
      </c>
      <c r="AR183" s="140" t="s">
        <v>124</v>
      </c>
      <c r="AT183" s="140" t="s">
        <v>194</v>
      </c>
      <c r="AU183" s="140" t="s">
        <v>86</v>
      </c>
      <c r="AY183" s="18" t="s">
        <v>192</v>
      </c>
      <c r="BE183" s="141">
        <f>IF(N183="základní",J183,0)</f>
        <v>0</v>
      </c>
      <c r="BF183" s="141">
        <f>IF(N183="snížená",J183,0)</f>
        <v>0</v>
      </c>
      <c r="BG183" s="141">
        <f>IF(N183="zákl. přenesená",J183,0)</f>
        <v>0</v>
      </c>
      <c r="BH183" s="141">
        <f>IF(N183="sníž. přenesená",J183,0)</f>
        <v>0</v>
      </c>
      <c r="BI183" s="141">
        <f>IF(N183="nulová",J183,0)</f>
        <v>0</v>
      </c>
      <c r="BJ183" s="18" t="s">
        <v>84</v>
      </c>
      <c r="BK183" s="141">
        <f>ROUND(I183*H183,2)</f>
        <v>0</v>
      </c>
      <c r="BL183" s="18" t="s">
        <v>124</v>
      </c>
      <c r="BM183" s="140" t="s">
        <v>1309</v>
      </c>
    </row>
    <row r="184" spans="2:47" s="1" customFormat="1" ht="12">
      <c r="B184" s="33"/>
      <c r="D184" s="142" t="s">
        <v>199</v>
      </c>
      <c r="F184" s="143" t="s">
        <v>309</v>
      </c>
      <c r="I184" s="144"/>
      <c r="L184" s="33"/>
      <c r="M184" s="145"/>
      <c r="T184" s="54"/>
      <c r="AT184" s="18" t="s">
        <v>199</v>
      </c>
      <c r="AU184" s="18" t="s">
        <v>86</v>
      </c>
    </row>
    <row r="185" spans="2:47" s="1" customFormat="1" ht="12">
      <c r="B185" s="33"/>
      <c r="D185" s="146" t="s">
        <v>201</v>
      </c>
      <c r="F185" s="147" t="s">
        <v>310</v>
      </c>
      <c r="I185" s="144"/>
      <c r="L185" s="33"/>
      <c r="M185" s="145"/>
      <c r="T185" s="54"/>
      <c r="AT185" s="18" t="s">
        <v>201</v>
      </c>
      <c r="AU185" s="18" t="s">
        <v>86</v>
      </c>
    </row>
    <row r="186" spans="2:47" s="1" customFormat="1" ht="19.5">
      <c r="B186" s="33"/>
      <c r="D186" s="142" t="s">
        <v>295</v>
      </c>
      <c r="F186" s="178" t="s">
        <v>311</v>
      </c>
      <c r="I186" s="144"/>
      <c r="L186" s="33"/>
      <c r="M186" s="145"/>
      <c r="T186" s="54"/>
      <c r="AT186" s="18" t="s">
        <v>295</v>
      </c>
      <c r="AU186" s="18" t="s">
        <v>86</v>
      </c>
    </row>
    <row r="187" spans="2:51" s="12" customFormat="1" ht="12">
      <c r="B187" s="148"/>
      <c r="D187" s="142" t="s">
        <v>203</v>
      </c>
      <c r="E187" s="149" t="s">
        <v>19</v>
      </c>
      <c r="F187" s="150" t="s">
        <v>136</v>
      </c>
      <c r="H187" s="151">
        <v>127</v>
      </c>
      <c r="I187" s="152"/>
      <c r="L187" s="148"/>
      <c r="M187" s="153"/>
      <c r="T187" s="154"/>
      <c r="AT187" s="149" t="s">
        <v>203</v>
      </c>
      <c r="AU187" s="149" t="s">
        <v>86</v>
      </c>
      <c r="AV187" s="12" t="s">
        <v>86</v>
      </c>
      <c r="AW187" s="12" t="s">
        <v>37</v>
      </c>
      <c r="AX187" s="12" t="s">
        <v>84</v>
      </c>
      <c r="AY187" s="149" t="s">
        <v>192</v>
      </c>
    </row>
    <row r="188" spans="2:65" s="1" customFormat="1" ht="16.5" customHeight="1">
      <c r="B188" s="33"/>
      <c r="C188" s="168" t="s">
        <v>319</v>
      </c>
      <c r="D188" s="168" t="s">
        <v>291</v>
      </c>
      <c r="E188" s="169" t="s">
        <v>313</v>
      </c>
      <c r="F188" s="170" t="s">
        <v>314</v>
      </c>
      <c r="G188" s="171" t="s">
        <v>315</v>
      </c>
      <c r="H188" s="172">
        <v>0.508</v>
      </c>
      <c r="I188" s="173"/>
      <c r="J188" s="174">
        <f>ROUND(I188*H188,2)</f>
        <v>0</v>
      </c>
      <c r="K188" s="170" t="s">
        <v>19</v>
      </c>
      <c r="L188" s="175"/>
      <c r="M188" s="176" t="s">
        <v>19</v>
      </c>
      <c r="N188" s="177" t="s">
        <v>47</v>
      </c>
      <c r="P188" s="138">
        <f>O188*H188</f>
        <v>0</v>
      </c>
      <c r="Q188" s="138">
        <v>0.001</v>
      </c>
      <c r="R188" s="138">
        <f>Q188*H188</f>
        <v>0.000508</v>
      </c>
      <c r="S188" s="138">
        <v>0</v>
      </c>
      <c r="T188" s="139">
        <f>S188*H188</f>
        <v>0</v>
      </c>
      <c r="AR188" s="140" t="s">
        <v>248</v>
      </c>
      <c r="AT188" s="140" t="s">
        <v>291</v>
      </c>
      <c r="AU188" s="140" t="s">
        <v>86</v>
      </c>
      <c r="AY188" s="18" t="s">
        <v>192</v>
      </c>
      <c r="BE188" s="141">
        <f>IF(N188="základní",J188,0)</f>
        <v>0</v>
      </c>
      <c r="BF188" s="141">
        <f>IF(N188="snížená",J188,0)</f>
        <v>0</v>
      </c>
      <c r="BG188" s="141">
        <f>IF(N188="zákl. přenesená",J188,0)</f>
        <v>0</v>
      </c>
      <c r="BH188" s="141">
        <f>IF(N188="sníž. přenesená",J188,0)</f>
        <v>0</v>
      </c>
      <c r="BI188" s="141">
        <f>IF(N188="nulová",J188,0)</f>
        <v>0</v>
      </c>
      <c r="BJ188" s="18" t="s">
        <v>84</v>
      </c>
      <c r="BK188" s="141">
        <f>ROUND(I188*H188,2)</f>
        <v>0</v>
      </c>
      <c r="BL188" s="18" t="s">
        <v>124</v>
      </c>
      <c r="BM188" s="140" t="s">
        <v>1310</v>
      </c>
    </row>
    <row r="189" spans="2:47" s="1" customFormat="1" ht="12">
      <c r="B189" s="33"/>
      <c r="D189" s="142" t="s">
        <v>199</v>
      </c>
      <c r="F189" s="143" t="s">
        <v>314</v>
      </c>
      <c r="I189" s="144"/>
      <c r="L189" s="33"/>
      <c r="M189" s="145"/>
      <c r="T189" s="54"/>
      <c r="AT189" s="18" t="s">
        <v>199</v>
      </c>
      <c r="AU189" s="18" t="s">
        <v>86</v>
      </c>
    </row>
    <row r="190" spans="2:47" s="1" customFormat="1" ht="29.25">
      <c r="B190" s="33"/>
      <c r="D190" s="142" t="s">
        <v>295</v>
      </c>
      <c r="F190" s="178" t="s">
        <v>317</v>
      </c>
      <c r="I190" s="144"/>
      <c r="L190" s="33"/>
      <c r="M190" s="145"/>
      <c r="T190" s="54"/>
      <c r="AT190" s="18" t="s">
        <v>295</v>
      </c>
      <c r="AU190" s="18" t="s">
        <v>86</v>
      </c>
    </row>
    <row r="191" spans="2:51" s="12" customFormat="1" ht="12">
      <c r="B191" s="148"/>
      <c r="D191" s="142" t="s">
        <v>203</v>
      </c>
      <c r="E191" s="149" t="s">
        <v>19</v>
      </c>
      <c r="F191" s="150" t="s">
        <v>318</v>
      </c>
      <c r="H191" s="151">
        <v>0.508</v>
      </c>
      <c r="I191" s="152"/>
      <c r="L191" s="148"/>
      <c r="M191" s="153"/>
      <c r="T191" s="154"/>
      <c r="AT191" s="149" t="s">
        <v>203</v>
      </c>
      <c r="AU191" s="149" t="s">
        <v>86</v>
      </c>
      <c r="AV191" s="12" t="s">
        <v>86</v>
      </c>
      <c r="AW191" s="12" t="s">
        <v>37</v>
      </c>
      <c r="AX191" s="12" t="s">
        <v>84</v>
      </c>
      <c r="AY191" s="149" t="s">
        <v>192</v>
      </c>
    </row>
    <row r="192" spans="2:65" s="1" customFormat="1" ht="16.5" customHeight="1">
      <c r="B192" s="33"/>
      <c r="C192" s="129" t="s">
        <v>325</v>
      </c>
      <c r="D192" s="129" t="s">
        <v>194</v>
      </c>
      <c r="E192" s="130" t="s">
        <v>329</v>
      </c>
      <c r="F192" s="131" t="s">
        <v>330</v>
      </c>
      <c r="G192" s="132" t="s">
        <v>123</v>
      </c>
      <c r="H192" s="133">
        <v>127</v>
      </c>
      <c r="I192" s="134"/>
      <c r="J192" s="135">
        <f>ROUND(I192*H192,2)</f>
        <v>0</v>
      </c>
      <c r="K192" s="131" t="s">
        <v>197</v>
      </c>
      <c r="L192" s="33"/>
      <c r="M192" s="136" t="s">
        <v>19</v>
      </c>
      <c r="N192" s="137" t="s">
        <v>47</v>
      </c>
      <c r="P192" s="138">
        <f>O192*H192</f>
        <v>0</v>
      </c>
      <c r="Q192" s="138">
        <v>0</v>
      </c>
      <c r="R192" s="138">
        <f>Q192*H192</f>
        <v>0</v>
      </c>
      <c r="S192" s="138">
        <v>0</v>
      </c>
      <c r="T192" s="139">
        <f>S192*H192</f>
        <v>0</v>
      </c>
      <c r="AR192" s="140" t="s">
        <v>124</v>
      </c>
      <c r="AT192" s="140" t="s">
        <v>194</v>
      </c>
      <c r="AU192" s="140" t="s">
        <v>86</v>
      </c>
      <c r="AY192" s="18" t="s">
        <v>192</v>
      </c>
      <c r="BE192" s="141">
        <f>IF(N192="základní",J192,0)</f>
        <v>0</v>
      </c>
      <c r="BF192" s="141">
        <f>IF(N192="snížená",J192,0)</f>
        <v>0</v>
      </c>
      <c r="BG192" s="141">
        <f>IF(N192="zákl. přenesená",J192,0)</f>
        <v>0</v>
      </c>
      <c r="BH192" s="141">
        <f>IF(N192="sníž. přenesená",J192,0)</f>
        <v>0</v>
      </c>
      <c r="BI192" s="141">
        <f>IF(N192="nulová",J192,0)</f>
        <v>0</v>
      </c>
      <c r="BJ192" s="18" t="s">
        <v>84</v>
      </c>
      <c r="BK192" s="141">
        <f>ROUND(I192*H192,2)</f>
        <v>0</v>
      </c>
      <c r="BL192" s="18" t="s">
        <v>124</v>
      </c>
      <c r="BM192" s="140" t="s">
        <v>1311</v>
      </c>
    </row>
    <row r="193" spans="2:47" s="1" customFormat="1" ht="12">
      <c r="B193" s="33"/>
      <c r="D193" s="142" t="s">
        <v>199</v>
      </c>
      <c r="F193" s="143" t="s">
        <v>332</v>
      </c>
      <c r="I193" s="144"/>
      <c r="L193" s="33"/>
      <c r="M193" s="145"/>
      <c r="T193" s="54"/>
      <c r="AT193" s="18" t="s">
        <v>199</v>
      </c>
      <c r="AU193" s="18" t="s">
        <v>86</v>
      </c>
    </row>
    <row r="194" spans="2:47" s="1" customFormat="1" ht="12">
      <c r="B194" s="33"/>
      <c r="D194" s="146" t="s">
        <v>201</v>
      </c>
      <c r="F194" s="147" t="s">
        <v>333</v>
      </c>
      <c r="I194" s="144"/>
      <c r="L194" s="33"/>
      <c r="M194" s="145"/>
      <c r="T194" s="54"/>
      <c r="AT194" s="18" t="s">
        <v>201</v>
      </c>
      <c r="AU194" s="18" t="s">
        <v>86</v>
      </c>
    </row>
    <row r="195" spans="2:51" s="12" customFormat="1" ht="12">
      <c r="B195" s="148"/>
      <c r="D195" s="142" t="s">
        <v>203</v>
      </c>
      <c r="E195" s="149" t="s">
        <v>19</v>
      </c>
      <c r="F195" s="150" t="s">
        <v>136</v>
      </c>
      <c r="H195" s="151">
        <v>127</v>
      </c>
      <c r="I195" s="152"/>
      <c r="L195" s="148"/>
      <c r="M195" s="153"/>
      <c r="T195" s="154"/>
      <c r="AT195" s="149" t="s">
        <v>203</v>
      </c>
      <c r="AU195" s="149" t="s">
        <v>86</v>
      </c>
      <c r="AV195" s="12" t="s">
        <v>86</v>
      </c>
      <c r="AW195" s="12" t="s">
        <v>37</v>
      </c>
      <c r="AX195" s="12" t="s">
        <v>84</v>
      </c>
      <c r="AY195" s="149" t="s">
        <v>192</v>
      </c>
    </row>
    <row r="196" spans="2:65" s="1" customFormat="1" ht="16.5" customHeight="1">
      <c r="B196" s="33"/>
      <c r="C196" s="129" t="s">
        <v>328</v>
      </c>
      <c r="D196" s="129" t="s">
        <v>194</v>
      </c>
      <c r="E196" s="130" t="s">
        <v>424</v>
      </c>
      <c r="F196" s="131" t="s">
        <v>425</v>
      </c>
      <c r="G196" s="132" t="s">
        <v>123</v>
      </c>
      <c r="H196" s="133">
        <v>127</v>
      </c>
      <c r="I196" s="134"/>
      <c r="J196" s="135">
        <f>ROUND(I196*H196,2)</f>
        <v>0</v>
      </c>
      <c r="K196" s="131" t="s">
        <v>197</v>
      </c>
      <c r="L196" s="33"/>
      <c r="M196" s="136" t="s">
        <v>19</v>
      </c>
      <c r="N196" s="137" t="s">
        <v>47</v>
      </c>
      <c r="P196" s="138">
        <f>O196*H196</f>
        <v>0</v>
      </c>
      <c r="Q196" s="138">
        <v>0</v>
      </c>
      <c r="R196" s="138">
        <f>Q196*H196</f>
        <v>0</v>
      </c>
      <c r="S196" s="138">
        <v>0</v>
      </c>
      <c r="T196" s="139">
        <f>S196*H196</f>
        <v>0</v>
      </c>
      <c r="AR196" s="140" t="s">
        <v>124</v>
      </c>
      <c r="AT196" s="140" t="s">
        <v>194</v>
      </c>
      <c r="AU196" s="140" t="s">
        <v>86</v>
      </c>
      <c r="AY196" s="18" t="s">
        <v>192</v>
      </c>
      <c r="BE196" s="141">
        <f>IF(N196="základní",J196,0)</f>
        <v>0</v>
      </c>
      <c r="BF196" s="141">
        <f>IF(N196="snížená",J196,0)</f>
        <v>0</v>
      </c>
      <c r="BG196" s="141">
        <f>IF(N196="zákl. přenesená",J196,0)</f>
        <v>0</v>
      </c>
      <c r="BH196" s="141">
        <f>IF(N196="sníž. přenesená",J196,0)</f>
        <v>0</v>
      </c>
      <c r="BI196" s="141">
        <f>IF(N196="nulová",J196,0)</f>
        <v>0</v>
      </c>
      <c r="BJ196" s="18" t="s">
        <v>84</v>
      </c>
      <c r="BK196" s="141">
        <f>ROUND(I196*H196,2)</f>
        <v>0</v>
      </c>
      <c r="BL196" s="18" t="s">
        <v>124</v>
      </c>
      <c r="BM196" s="140" t="s">
        <v>1312</v>
      </c>
    </row>
    <row r="197" spans="2:47" s="1" customFormat="1" ht="12">
      <c r="B197" s="33"/>
      <c r="D197" s="142" t="s">
        <v>199</v>
      </c>
      <c r="F197" s="143" t="s">
        <v>427</v>
      </c>
      <c r="I197" s="144"/>
      <c r="L197" s="33"/>
      <c r="M197" s="145"/>
      <c r="T197" s="54"/>
      <c r="AT197" s="18" t="s">
        <v>199</v>
      </c>
      <c r="AU197" s="18" t="s">
        <v>86</v>
      </c>
    </row>
    <row r="198" spans="2:47" s="1" customFormat="1" ht="12">
      <c r="B198" s="33"/>
      <c r="D198" s="146" t="s">
        <v>201</v>
      </c>
      <c r="F198" s="147" t="s">
        <v>428</v>
      </c>
      <c r="I198" s="144"/>
      <c r="L198" s="33"/>
      <c r="M198" s="145"/>
      <c r="T198" s="54"/>
      <c r="AT198" s="18" t="s">
        <v>201</v>
      </c>
      <c r="AU198" s="18" t="s">
        <v>86</v>
      </c>
    </row>
    <row r="199" spans="2:47" s="1" customFormat="1" ht="19.5">
      <c r="B199" s="33"/>
      <c r="D199" s="142" t="s">
        <v>295</v>
      </c>
      <c r="F199" s="178" t="s">
        <v>311</v>
      </c>
      <c r="I199" s="144"/>
      <c r="L199" s="33"/>
      <c r="M199" s="145"/>
      <c r="T199" s="54"/>
      <c r="AT199" s="18" t="s">
        <v>295</v>
      </c>
      <c r="AU199" s="18" t="s">
        <v>86</v>
      </c>
    </row>
    <row r="200" spans="2:51" s="12" customFormat="1" ht="12">
      <c r="B200" s="148"/>
      <c r="D200" s="142" t="s">
        <v>203</v>
      </c>
      <c r="E200" s="149" t="s">
        <v>19</v>
      </c>
      <c r="F200" s="150" t="s">
        <v>136</v>
      </c>
      <c r="H200" s="151">
        <v>127</v>
      </c>
      <c r="I200" s="152"/>
      <c r="L200" s="148"/>
      <c r="M200" s="153"/>
      <c r="T200" s="154"/>
      <c r="AT200" s="149" t="s">
        <v>203</v>
      </c>
      <c r="AU200" s="149" t="s">
        <v>86</v>
      </c>
      <c r="AV200" s="12" t="s">
        <v>86</v>
      </c>
      <c r="AW200" s="12" t="s">
        <v>37</v>
      </c>
      <c r="AX200" s="12" t="s">
        <v>84</v>
      </c>
      <c r="AY200" s="149" t="s">
        <v>192</v>
      </c>
    </row>
    <row r="201" spans="2:65" s="1" customFormat="1" ht="16.5" customHeight="1">
      <c r="B201" s="33"/>
      <c r="C201" s="129" t="s">
        <v>334</v>
      </c>
      <c r="D201" s="129" t="s">
        <v>194</v>
      </c>
      <c r="E201" s="130" t="s">
        <v>436</v>
      </c>
      <c r="F201" s="131" t="s">
        <v>437</v>
      </c>
      <c r="G201" s="132" t="s">
        <v>128</v>
      </c>
      <c r="H201" s="133">
        <v>3.81</v>
      </c>
      <c r="I201" s="134"/>
      <c r="J201" s="135">
        <f>ROUND(I201*H201,2)</f>
        <v>0</v>
      </c>
      <c r="K201" s="131" t="s">
        <v>197</v>
      </c>
      <c r="L201" s="33"/>
      <c r="M201" s="136" t="s">
        <v>19</v>
      </c>
      <c r="N201" s="137" t="s">
        <v>47</v>
      </c>
      <c r="P201" s="138">
        <f>O201*H201</f>
        <v>0</v>
      </c>
      <c r="Q201" s="138">
        <v>0</v>
      </c>
      <c r="R201" s="138">
        <f>Q201*H201</f>
        <v>0</v>
      </c>
      <c r="S201" s="138">
        <v>0</v>
      </c>
      <c r="T201" s="139">
        <f>S201*H201</f>
        <v>0</v>
      </c>
      <c r="AR201" s="140" t="s">
        <v>124</v>
      </c>
      <c r="AT201" s="140" t="s">
        <v>194</v>
      </c>
      <c r="AU201" s="140" t="s">
        <v>86</v>
      </c>
      <c r="AY201" s="18" t="s">
        <v>192</v>
      </c>
      <c r="BE201" s="141">
        <f>IF(N201="základní",J201,0)</f>
        <v>0</v>
      </c>
      <c r="BF201" s="141">
        <f>IF(N201="snížená",J201,0)</f>
        <v>0</v>
      </c>
      <c r="BG201" s="141">
        <f>IF(N201="zákl. přenesená",J201,0)</f>
        <v>0</v>
      </c>
      <c r="BH201" s="141">
        <f>IF(N201="sníž. přenesená",J201,0)</f>
        <v>0</v>
      </c>
      <c r="BI201" s="141">
        <f>IF(N201="nulová",J201,0)</f>
        <v>0</v>
      </c>
      <c r="BJ201" s="18" t="s">
        <v>84</v>
      </c>
      <c r="BK201" s="141">
        <f>ROUND(I201*H201,2)</f>
        <v>0</v>
      </c>
      <c r="BL201" s="18" t="s">
        <v>124</v>
      </c>
      <c r="BM201" s="140" t="s">
        <v>1313</v>
      </c>
    </row>
    <row r="202" spans="2:47" s="1" customFormat="1" ht="12">
      <c r="B202" s="33"/>
      <c r="D202" s="142" t="s">
        <v>199</v>
      </c>
      <c r="F202" s="143" t="s">
        <v>439</v>
      </c>
      <c r="I202" s="144"/>
      <c r="L202" s="33"/>
      <c r="M202" s="145"/>
      <c r="T202" s="54"/>
      <c r="AT202" s="18" t="s">
        <v>199</v>
      </c>
      <c r="AU202" s="18" t="s">
        <v>86</v>
      </c>
    </row>
    <row r="203" spans="2:47" s="1" customFormat="1" ht="12">
      <c r="B203" s="33"/>
      <c r="D203" s="146" t="s">
        <v>201</v>
      </c>
      <c r="F203" s="147" t="s">
        <v>440</v>
      </c>
      <c r="I203" s="144"/>
      <c r="L203" s="33"/>
      <c r="M203" s="145"/>
      <c r="T203" s="54"/>
      <c r="AT203" s="18" t="s">
        <v>201</v>
      </c>
      <c r="AU203" s="18" t="s">
        <v>86</v>
      </c>
    </row>
    <row r="204" spans="2:47" s="1" customFormat="1" ht="19.5">
      <c r="B204" s="33"/>
      <c r="D204" s="142" t="s">
        <v>295</v>
      </c>
      <c r="F204" s="178" t="s">
        <v>311</v>
      </c>
      <c r="I204" s="144"/>
      <c r="L204" s="33"/>
      <c r="M204" s="145"/>
      <c r="T204" s="54"/>
      <c r="AT204" s="18" t="s">
        <v>295</v>
      </c>
      <c r="AU204" s="18" t="s">
        <v>86</v>
      </c>
    </row>
    <row r="205" spans="2:51" s="12" customFormat="1" ht="12">
      <c r="B205" s="148"/>
      <c r="D205" s="142" t="s">
        <v>203</v>
      </c>
      <c r="E205" s="149" t="s">
        <v>19</v>
      </c>
      <c r="F205" s="150" t="s">
        <v>1058</v>
      </c>
      <c r="H205" s="151">
        <v>3.81</v>
      </c>
      <c r="I205" s="152"/>
      <c r="L205" s="148"/>
      <c r="M205" s="153"/>
      <c r="T205" s="154"/>
      <c r="AT205" s="149" t="s">
        <v>203</v>
      </c>
      <c r="AU205" s="149" t="s">
        <v>86</v>
      </c>
      <c r="AV205" s="12" t="s">
        <v>86</v>
      </c>
      <c r="AW205" s="12" t="s">
        <v>37</v>
      </c>
      <c r="AX205" s="12" t="s">
        <v>76</v>
      </c>
      <c r="AY205" s="149" t="s">
        <v>192</v>
      </c>
    </row>
    <row r="206" spans="2:51" s="13" customFormat="1" ht="12">
      <c r="B206" s="155"/>
      <c r="D206" s="142" t="s">
        <v>203</v>
      </c>
      <c r="E206" s="156" t="s">
        <v>160</v>
      </c>
      <c r="F206" s="157" t="s">
        <v>206</v>
      </c>
      <c r="H206" s="158">
        <v>3.81</v>
      </c>
      <c r="I206" s="159"/>
      <c r="L206" s="155"/>
      <c r="M206" s="160"/>
      <c r="T206" s="161"/>
      <c r="AT206" s="156" t="s">
        <v>203</v>
      </c>
      <c r="AU206" s="156" t="s">
        <v>86</v>
      </c>
      <c r="AV206" s="13" t="s">
        <v>124</v>
      </c>
      <c r="AW206" s="13" t="s">
        <v>37</v>
      </c>
      <c r="AX206" s="13" t="s">
        <v>84</v>
      </c>
      <c r="AY206" s="156" t="s">
        <v>192</v>
      </c>
    </row>
    <row r="207" spans="2:65" s="1" customFormat="1" ht="16.5" customHeight="1">
      <c r="B207" s="33"/>
      <c r="C207" s="129" t="s">
        <v>7</v>
      </c>
      <c r="D207" s="129" t="s">
        <v>194</v>
      </c>
      <c r="E207" s="130" t="s">
        <v>444</v>
      </c>
      <c r="F207" s="131" t="s">
        <v>445</v>
      </c>
      <c r="G207" s="132" t="s">
        <v>128</v>
      </c>
      <c r="H207" s="133">
        <v>3.81</v>
      </c>
      <c r="I207" s="134"/>
      <c r="J207" s="135">
        <f>ROUND(I207*H207,2)</f>
        <v>0</v>
      </c>
      <c r="K207" s="131" t="s">
        <v>197</v>
      </c>
      <c r="L207" s="33"/>
      <c r="M207" s="136" t="s">
        <v>19</v>
      </c>
      <c r="N207" s="137" t="s">
        <v>47</v>
      </c>
      <c r="P207" s="138">
        <f>O207*H207</f>
        <v>0</v>
      </c>
      <c r="Q207" s="138">
        <v>0</v>
      </c>
      <c r="R207" s="138">
        <f>Q207*H207</f>
        <v>0</v>
      </c>
      <c r="S207" s="138">
        <v>0</v>
      </c>
      <c r="T207" s="139">
        <f>S207*H207</f>
        <v>0</v>
      </c>
      <c r="AR207" s="140" t="s">
        <v>124</v>
      </c>
      <c r="AT207" s="140" t="s">
        <v>194</v>
      </c>
      <c r="AU207" s="140" t="s">
        <v>86</v>
      </c>
      <c r="AY207" s="18" t="s">
        <v>192</v>
      </c>
      <c r="BE207" s="141">
        <f>IF(N207="základní",J207,0)</f>
        <v>0</v>
      </c>
      <c r="BF207" s="141">
        <f>IF(N207="snížená",J207,0)</f>
        <v>0</v>
      </c>
      <c r="BG207" s="141">
        <f>IF(N207="zákl. přenesená",J207,0)</f>
        <v>0</v>
      </c>
      <c r="BH207" s="141">
        <f>IF(N207="sníž. přenesená",J207,0)</f>
        <v>0</v>
      </c>
      <c r="BI207" s="141">
        <f>IF(N207="nulová",J207,0)</f>
        <v>0</v>
      </c>
      <c r="BJ207" s="18" t="s">
        <v>84</v>
      </c>
      <c r="BK207" s="141">
        <f>ROUND(I207*H207,2)</f>
        <v>0</v>
      </c>
      <c r="BL207" s="18" t="s">
        <v>124</v>
      </c>
      <c r="BM207" s="140" t="s">
        <v>1314</v>
      </c>
    </row>
    <row r="208" spans="2:47" s="1" customFormat="1" ht="12">
      <c r="B208" s="33"/>
      <c r="D208" s="142" t="s">
        <v>199</v>
      </c>
      <c r="F208" s="143" t="s">
        <v>447</v>
      </c>
      <c r="I208" s="144"/>
      <c r="L208" s="33"/>
      <c r="M208" s="145"/>
      <c r="T208" s="54"/>
      <c r="AT208" s="18" t="s">
        <v>199</v>
      </c>
      <c r="AU208" s="18" t="s">
        <v>86</v>
      </c>
    </row>
    <row r="209" spans="2:47" s="1" customFormat="1" ht="12">
      <c r="B209" s="33"/>
      <c r="D209" s="146" t="s">
        <v>201</v>
      </c>
      <c r="F209" s="147" t="s">
        <v>448</v>
      </c>
      <c r="I209" s="144"/>
      <c r="L209" s="33"/>
      <c r="M209" s="145"/>
      <c r="T209" s="54"/>
      <c r="AT209" s="18" t="s">
        <v>201</v>
      </c>
      <c r="AU209" s="18" t="s">
        <v>86</v>
      </c>
    </row>
    <row r="210" spans="2:47" s="1" customFormat="1" ht="19.5">
      <c r="B210" s="33"/>
      <c r="D210" s="142" t="s">
        <v>295</v>
      </c>
      <c r="F210" s="178" t="s">
        <v>311</v>
      </c>
      <c r="I210" s="144"/>
      <c r="L210" s="33"/>
      <c r="M210" s="145"/>
      <c r="T210" s="54"/>
      <c r="AT210" s="18" t="s">
        <v>295</v>
      </c>
      <c r="AU210" s="18" t="s">
        <v>86</v>
      </c>
    </row>
    <row r="211" spans="2:51" s="12" customFormat="1" ht="12">
      <c r="B211" s="148"/>
      <c r="D211" s="142" t="s">
        <v>203</v>
      </c>
      <c r="E211" s="149" t="s">
        <v>19</v>
      </c>
      <c r="F211" s="150" t="s">
        <v>160</v>
      </c>
      <c r="H211" s="151">
        <v>3.81</v>
      </c>
      <c r="I211" s="152"/>
      <c r="L211" s="148"/>
      <c r="M211" s="153"/>
      <c r="T211" s="154"/>
      <c r="AT211" s="149" t="s">
        <v>203</v>
      </c>
      <c r="AU211" s="149" t="s">
        <v>86</v>
      </c>
      <c r="AV211" s="12" t="s">
        <v>86</v>
      </c>
      <c r="AW211" s="12" t="s">
        <v>37</v>
      </c>
      <c r="AX211" s="12" t="s">
        <v>84</v>
      </c>
      <c r="AY211" s="149" t="s">
        <v>192</v>
      </c>
    </row>
    <row r="212" spans="2:65" s="1" customFormat="1" ht="16.5" customHeight="1">
      <c r="B212" s="33"/>
      <c r="C212" s="129" t="s">
        <v>346</v>
      </c>
      <c r="D212" s="129" t="s">
        <v>194</v>
      </c>
      <c r="E212" s="130" t="s">
        <v>450</v>
      </c>
      <c r="F212" s="131" t="s">
        <v>451</v>
      </c>
      <c r="G212" s="132" t="s">
        <v>128</v>
      </c>
      <c r="H212" s="133">
        <v>3.81</v>
      </c>
      <c r="I212" s="134"/>
      <c r="J212" s="135">
        <f>ROUND(I212*H212,2)</f>
        <v>0</v>
      </c>
      <c r="K212" s="131" t="s">
        <v>197</v>
      </c>
      <c r="L212" s="33"/>
      <c r="M212" s="136" t="s">
        <v>19</v>
      </c>
      <c r="N212" s="137" t="s">
        <v>47</v>
      </c>
      <c r="P212" s="138">
        <f>O212*H212</f>
        <v>0</v>
      </c>
      <c r="Q212" s="138">
        <v>0</v>
      </c>
      <c r="R212" s="138">
        <f>Q212*H212</f>
        <v>0</v>
      </c>
      <c r="S212" s="138">
        <v>0</v>
      </c>
      <c r="T212" s="139">
        <f>S212*H212</f>
        <v>0</v>
      </c>
      <c r="AR212" s="140" t="s">
        <v>124</v>
      </c>
      <c r="AT212" s="140" t="s">
        <v>194</v>
      </c>
      <c r="AU212" s="140" t="s">
        <v>86</v>
      </c>
      <c r="AY212" s="18" t="s">
        <v>192</v>
      </c>
      <c r="BE212" s="141">
        <f>IF(N212="základní",J212,0)</f>
        <v>0</v>
      </c>
      <c r="BF212" s="141">
        <f>IF(N212="snížená",J212,0)</f>
        <v>0</v>
      </c>
      <c r="BG212" s="141">
        <f>IF(N212="zákl. přenesená",J212,0)</f>
        <v>0</v>
      </c>
      <c r="BH212" s="141">
        <f>IF(N212="sníž. přenesená",J212,0)</f>
        <v>0</v>
      </c>
      <c r="BI212" s="141">
        <f>IF(N212="nulová",J212,0)</f>
        <v>0</v>
      </c>
      <c r="BJ212" s="18" t="s">
        <v>84</v>
      </c>
      <c r="BK212" s="141">
        <f>ROUND(I212*H212,2)</f>
        <v>0</v>
      </c>
      <c r="BL212" s="18" t="s">
        <v>124</v>
      </c>
      <c r="BM212" s="140" t="s">
        <v>1315</v>
      </c>
    </row>
    <row r="213" spans="2:47" s="1" customFormat="1" ht="12">
      <c r="B213" s="33"/>
      <c r="D213" s="142" t="s">
        <v>199</v>
      </c>
      <c r="F213" s="143" t="s">
        <v>453</v>
      </c>
      <c r="I213" s="144"/>
      <c r="L213" s="33"/>
      <c r="M213" s="145"/>
      <c r="T213" s="54"/>
      <c r="AT213" s="18" t="s">
        <v>199</v>
      </c>
      <c r="AU213" s="18" t="s">
        <v>86</v>
      </c>
    </row>
    <row r="214" spans="2:47" s="1" customFormat="1" ht="12">
      <c r="B214" s="33"/>
      <c r="D214" s="146" t="s">
        <v>201</v>
      </c>
      <c r="F214" s="147" t="s">
        <v>454</v>
      </c>
      <c r="I214" s="144"/>
      <c r="L214" s="33"/>
      <c r="M214" s="145"/>
      <c r="T214" s="54"/>
      <c r="AT214" s="18" t="s">
        <v>201</v>
      </c>
      <c r="AU214" s="18" t="s">
        <v>86</v>
      </c>
    </row>
    <row r="215" spans="2:47" s="1" customFormat="1" ht="19.5">
      <c r="B215" s="33"/>
      <c r="D215" s="142" t="s">
        <v>295</v>
      </c>
      <c r="F215" s="178" t="s">
        <v>311</v>
      </c>
      <c r="I215" s="144"/>
      <c r="L215" s="33"/>
      <c r="M215" s="145"/>
      <c r="T215" s="54"/>
      <c r="AT215" s="18" t="s">
        <v>295</v>
      </c>
      <c r="AU215" s="18" t="s">
        <v>86</v>
      </c>
    </row>
    <row r="216" spans="2:51" s="12" customFormat="1" ht="12">
      <c r="B216" s="148"/>
      <c r="D216" s="142" t="s">
        <v>203</v>
      </c>
      <c r="E216" s="149" t="s">
        <v>19</v>
      </c>
      <c r="F216" s="150" t="s">
        <v>160</v>
      </c>
      <c r="H216" s="151">
        <v>3.81</v>
      </c>
      <c r="I216" s="152"/>
      <c r="L216" s="148"/>
      <c r="M216" s="153"/>
      <c r="T216" s="154"/>
      <c r="AT216" s="149" t="s">
        <v>203</v>
      </c>
      <c r="AU216" s="149" t="s">
        <v>86</v>
      </c>
      <c r="AV216" s="12" t="s">
        <v>86</v>
      </c>
      <c r="AW216" s="12" t="s">
        <v>37</v>
      </c>
      <c r="AX216" s="12" t="s">
        <v>84</v>
      </c>
      <c r="AY216" s="149" t="s">
        <v>192</v>
      </c>
    </row>
    <row r="217" spans="2:63" s="11" customFormat="1" ht="22.9" customHeight="1">
      <c r="B217" s="117"/>
      <c r="D217" s="118" t="s">
        <v>75</v>
      </c>
      <c r="E217" s="127" t="s">
        <v>86</v>
      </c>
      <c r="F217" s="127" t="s">
        <v>1061</v>
      </c>
      <c r="I217" s="120"/>
      <c r="J217" s="128">
        <f>BK217</f>
        <v>0</v>
      </c>
      <c r="L217" s="117"/>
      <c r="M217" s="122"/>
      <c r="P217" s="123">
        <f>SUM(P218:P256)</f>
        <v>0</v>
      </c>
      <c r="R217" s="123">
        <f>SUM(R218:R256)</f>
        <v>15.81054128</v>
      </c>
      <c r="T217" s="124">
        <f>SUM(T218:T256)</f>
        <v>0</v>
      </c>
      <c r="AR217" s="118" t="s">
        <v>84</v>
      </c>
      <c r="AT217" s="125" t="s">
        <v>75</v>
      </c>
      <c r="AU217" s="125" t="s">
        <v>84</v>
      </c>
      <c r="AY217" s="118" t="s">
        <v>192</v>
      </c>
      <c r="BK217" s="126">
        <f>SUM(BK218:BK256)</f>
        <v>0</v>
      </c>
    </row>
    <row r="218" spans="2:65" s="1" customFormat="1" ht="16.5" customHeight="1">
      <c r="B218" s="33"/>
      <c r="C218" s="129" t="s">
        <v>352</v>
      </c>
      <c r="D218" s="129" t="s">
        <v>194</v>
      </c>
      <c r="E218" s="130" t="s">
        <v>1062</v>
      </c>
      <c r="F218" s="131" t="s">
        <v>1063</v>
      </c>
      <c r="G218" s="132" t="s">
        <v>123</v>
      </c>
      <c r="H218" s="133">
        <v>288.018</v>
      </c>
      <c r="I218" s="134"/>
      <c r="J218" s="135">
        <f>ROUND(I218*H218,2)</f>
        <v>0</v>
      </c>
      <c r="K218" s="131" t="s">
        <v>197</v>
      </c>
      <c r="L218" s="33"/>
      <c r="M218" s="136" t="s">
        <v>19</v>
      </c>
      <c r="N218" s="137" t="s">
        <v>47</v>
      </c>
      <c r="P218" s="138">
        <f>O218*H218</f>
        <v>0</v>
      </c>
      <c r="Q218" s="138">
        <v>0.00031</v>
      </c>
      <c r="R218" s="138">
        <f>Q218*H218</f>
        <v>0.08928557999999999</v>
      </c>
      <c r="S218" s="138">
        <v>0</v>
      </c>
      <c r="T218" s="139">
        <f>S218*H218</f>
        <v>0</v>
      </c>
      <c r="AR218" s="140" t="s">
        <v>124</v>
      </c>
      <c r="AT218" s="140" t="s">
        <v>194</v>
      </c>
      <c r="AU218" s="140" t="s">
        <v>86</v>
      </c>
      <c r="AY218" s="18" t="s">
        <v>192</v>
      </c>
      <c r="BE218" s="141">
        <f>IF(N218="základní",J218,0)</f>
        <v>0</v>
      </c>
      <c r="BF218" s="141">
        <f>IF(N218="snížená",J218,0)</f>
        <v>0</v>
      </c>
      <c r="BG218" s="141">
        <f>IF(N218="zákl. přenesená",J218,0)</f>
        <v>0</v>
      </c>
      <c r="BH218" s="141">
        <f>IF(N218="sníž. přenesená",J218,0)</f>
        <v>0</v>
      </c>
      <c r="BI218" s="141">
        <f>IF(N218="nulová",J218,0)</f>
        <v>0</v>
      </c>
      <c r="BJ218" s="18" t="s">
        <v>84</v>
      </c>
      <c r="BK218" s="141">
        <f>ROUND(I218*H218,2)</f>
        <v>0</v>
      </c>
      <c r="BL218" s="18" t="s">
        <v>124</v>
      </c>
      <c r="BM218" s="140" t="s">
        <v>1316</v>
      </c>
    </row>
    <row r="219" spans="2:47" s="1" customFormat="1" ht="19.5">
      <c r="B219" s="33"/>
      <c r="D219" s="142" t="s">
        <v>199</v>
      </c>
      <c r="F219" s="143" t="s">
        <v>1065</v>
      </c>
      <c r="I219" s="144"/>
      <c r="L219" s="33"/>
      <c r="M219" s="145"/>
      <c r="T219" s="54"/>
      <c r="AT219" s="18" t="s">
        <v>199</v>
      </c>
      <c r="AU219" s="18" t="s">
        <v>86</v>
      </c>
    </row>
    <row r="220" spans="2:47" s="1" customFormat="1" ht="12">
      <c r="B220" s="33"/>
      <c r="D220" s="146" t="s">
        <v>201</v>
      </c>
      <c r="F220" s="147" t="s">
        <v>1066</v>
      </c>
      <c r="I220" s="144"/>
      <c r="L220" s="33"/>
      <c r="M220" s="145"/>
      <c r="T220" s="54"/>
      <c r="AT220" s="18" t="s">
        <v>201</v>
      </c>
      <c r="AU220" s="18" t="s">
        <v>86</v>
      </c>
    </row>
    <row r="221" spans="2:51" s="14" customFormat="1" ht="12">
      <c r="B221" s="162"/>
      <c r="D221" s="142" t="s">
        <v>203</v>
      </c>
      <c r="E221" s="163" t="s">
        <v>19</v>
      </c>
      <c r="F221" s="164" t="s">
        <v>1290</v>
      </c>
      <c r="H221" s="163" t="s">
        <v>19</v>
      </c>
      <c r="I221" s="165"/>
      <c r="L221" s="162"/>
      <c r="M221" s="166"/>
      <c r="T221" s="167"/>
      <c r="AT221" s="163" t="s">
        <v>203</v>
      </c>
      <c r="AU221" s="163" t="s">
        <v>86</v>
      </c>
      <c r="AV221" s="14" t="s">
        <v>84</v>
      </c>
      <c r="AW221" s="14" t="s">
        <v>37</v>
      </c>
      <c r="AX221" s="14" t="s">
        <v>76</v>
      </c>
      <c r="AY221" s="163" t="s">
        <v>192</v>
      </c>
    </row>
    <row r="222" spans="2:51" s="12" customFormat="1" ht="12">
      <c r="B222" s="148"/>
      <c r="D222" s="142" t="s">
        <v>203</v>
      </c>
      <c r="E222" s="149" t="s">
        <v>19</v>
      </c>
      <c r="F222" s="150" t="s">
        <v>1317</v>
      </c>
      <c r="H222" s="151">
        <v>55.848</v>
      </c>
      <c r="I222" s="152"/>
      <c r="L222" s="148"/>
      <c r="M222" s="153"/>
      <c r="T222" s="154"/>
      <c r="AT222" s="149" t="s">
        <v>203</v>
      </c>
      <c r="AU222" s="149" t="s">
        <v>86</v>
      </c>
      <c r="AV222" s="12" t="s">
        <v>86</v>
      </c>
      <c r="AW222" s="12" t="s">
        <v>37</v>
      </c>
      <c r="AX222" s="12" t="s">
        <v>76</v>
      </c>
      <c r="AY222" s="149" t="s">
        <v>192</v>
      </c>
    </row>
    <row r="223" spans="2:51" s="12" customFormat="1" ht="12">
      <c r="B223" s="148"/>
      <c r="D223" s="142" t="s">
        <v>203</v>
      </c>
      <c r="E223" s="149" t="s">
        <v>19</v>
      </c>
      <c r="F223" s="150" t="s">
        <v>1318</v>
      </c>
      <c r="H223" s="151">
        <v>111.99</v>
      </c>
      <c r="I223" s="152"/>
      <c r="L223" s="148"/>
      <c r="M223" s="153"/>
      <c r="T223" s="154"/>
      <c r="AT223" s="149" t="s">
        <v>203</v>
      </c>
      <c r="AU223" s="149" t="s">
        <v>86</v>
      </c>
      <c r="AV223" s="12" t="s">
        <v>86</v>
      </c>
      <c r="AW223" s="12" t="s">
        <v>37</v>
      </c>
      <c r="AX223" s="12" t="s">
        <v>76</v>
      </c>
      <c r="AY223" s="149" t="s">
        <v>192</v>
      </c>
    </row>
    <row r="224" spans="2:51" s="12" customFormat="1" ht="12">
      <c r="B224" s="148"/>
      <c r="D224" s="142" t="s">
        <v>203</v>
      </c>
      <c r="E224" s="149" t="s">
        <v>19</v>
      </c>
      <c r="F224" s="150" t="s">
        <v>1319</v>
      </c>
      <c r="H224" s="151">
        <v>120.18</v>
      </c>
      <c r="I224" s="152"/>
      <c r="L224" s="148"/>
      <c r="M224" s="153"/>
      <c r="T224" s="154"/>
      <c r="AT224" s="149" t="s">
        <v>203</v>
      </c>
      <c r="AU224" s="149" t="s">
        <v>86</v>
      </c>
      <c r="AV224" s="12" t="s">
        <v>86</v>
      </c>
      <c r="AW224" s="12" t="s">
        <v>37</v>
      </c>
      <c r="AX224" s="12" t="s">
        <v>76</v>
      </c>
      <c r="AY224" s="149" t="s">
        <v>192</v>
      </c>
    </row>
    <row r="225" spans="2:51" s="13" customFormat="1" ht="12">
      <c r="B225" s="155"/>
      <c r="D225" s="142" t="s">
        <v>203</v>
      </c>
      <c r="E225" s="156" t="s">
        <v>965</v>
      </c>
      <c r="F225" s="157" t="s">
        <v>206</v>
      </c>
      <c r="H225" s="158">
        <v>288.018</v>
      </c>
      <c r="I225" s="159"/>
      <c r="L225" s="155"/>
      <c r="M225" s="160"/>
      <c r="T225" s="161"/>
      <c r="AT225" s="156" t="s">
        <v>203</v>
      </c>
      <c r="AU225" s="156" t="s">
        <v>86</v>
      </c>
      <c r="AV225" s="13" t="s">
        <v>124</v>
      </c>
      <c r="AW225" s="13" t="s">
        <v>37</v>
      </c>
      <c r="AX225" s="13" t="s">
        <v>84</v>
      </c>
      <c r="AY225" s="156" t="s">
        <v>192</v>
      </c>
    </row>
    <row r="226" spans="2:65" s="1" customFormat="1" ht="16.5" customHeight="1">
      <c r="B226" s="33"/>
      <c r="C226" s="168" t="s">
        <v>360</v>
      </c>
      <c r="D226" s="168" t="s">
        <v>291</v>
      </c>
      <c r="E226" s="169" t="s">
        <v>1070</v>
      </c>
      <c r="F226" s="170" t="s">
        <v>1071</v>
      </c>
      <c r="G226" s="171" t="s">
        <v>123</v>
      </c>
      <c r="H226" s="172">
        <v>345.622</v>
      </c>
      <c r="I226" s="173"/>
      <c r="J226" s="174">
        <f>ROUND(I226*H226,2)</f>
        <v>0</v>
      </c>
      <c r="K226" s="170" t="s">
        <v>197</v>
      </c>
      <c r="L226" s="175"/>
      <c r="M226" s="176" t="s">
        <v>19</v>
      </c>
      <c r="N226" s="177" t="s">
        <v>47</v>
      </c>
      <c r="P226" s="138">
        <f>O226*H226</f>
        <v>0</v>
      </c>
      <c r="Q226" s="138">
        <v>0.00035</v>
      </c>
      <c r="R226" s="138">
        <f>Q226*H226</f>
        <v>0.1209677</v>
      </c>
      <c r="S226" s="138">
        <v>0</v>
      </c>
      <c r="T226" s="139">
        <f>S226*H226</f>
        <v>0</v>
      </c>
      <c r="AR226" s="140" t="s">
        <v>248</v>
      </c>
      <c r="AT226" s="140" t="s">
        <v>291</v>
      </c>
      <c r="AU226" s="140" t="s">
        <v>86</v>
      </c>
      <c r="AY226" s="18" t="s">
        <v>192</v>
      </c>
      <c r="BE226" s="141">
        <f>IF(N226="základní",J226,0)</f>
        <v>0</v>
      </c>
      <c r="BF226" s="141">
        <f>IF(N226="snížená",J226,0)</f>
        <v>0</v>
      </c>
      <c r="BG226" s="141">
        <f>IF(N226="zákl. přenesená",J226,0)</f>
        <v>0</v>
      </c>
      <c r="BH226" s="141">
        <f>IF(N226="sníž. přenesená",J226,0)</f>
        <v>0</v>
      </c>
      <c r="BI226" s="141">
        <f>IF(N226="nulová",J226,0)</f>
        <v>0</v>
      </c>
      <c r="BJ226" s="18" t="s">
        <v>84</v>
      </c>
      <c r="BK226" s="141">
        <f>ROUND(I226*H226,2)</f>
        <v>0</v>
      </c>
      <c r="BL226" s="18" t="s">
        <v>124</v>
      </c>
      <c r="BM226" s="140" t="s">
        <v>1320</v>
      </c>
    </row>
    <row r="227" spans="2:47" s="1" customFormat="1" ht="12">
      <c r="B227" s="33"/>
      <c r="D227" s="142" t="s">
        <v>199</v>
      </c>
      <c r="F227" s="143" t="s">
        <v>1071</v>
      </c>
      <c r="I227" s="144"/>
      <c r="L227" s="33"/>
      <c r="M227" s="145"/>
      <c r="T227" s="54"/>
      <c r="AT227" s="18" t="s">
        <v>199</v>
      </c>
      <c r="AU227" s="18" t="s">
        <v>86</v>
      </c>
    </row>
    <row r="228" spans="2:51" s="12" customFormat="1" ht="12">
      <c r="B228" s="148"/>
      <c r="D228" s="142" t="s">
        <v>203</v>
      </c>
      <c r="E228" s="149" t="s">
        <v>19</v>
      </c>
      <c r="F228" s="150" t="s">
        <v>1073</v>
      </c>
      <c r="H228" s="151">
        <v>345.622</v>
      </c>
      <c r="I228" s="152"/>
      <c r="L228" s="148"/>
      <c r="M228" s="153"/>
      <c r="T228" s="154"/>
      <c r="AT228" s="149" t="s">
        <v>203</v>
      </c>
      <c r="AU228" s="149" t="s">
        <v>86</v>
      </c>
      <c r="AV228" s="12" t="s">
        <v>86</v>
      </c>
      <c r="AW228" s="12" t="s">
        <v>37</v>
      </c>
      <c r="AX228" s="12" t="s">
        <v>84</v>
      </c>
      <c r="AY228" s="149" t="s">
        <v>192</v>
      </c>
    </row>
    <row r="229" spans="2:65" s="1" customFormat="1" ht="16.5" customHeight="1">
      <c r="B229" s="33"/>
      <c r="C229" s="129" t="s">
        <v>366</v>
      </c>
      <c r="D229" s="129" t="s">
        <v>194</v>
      </c>
      <c r="E229" s="130" t="s">
        <v>1074</v>
      </c>
      <c r="F229" s="131" t="s">
        <v>1075</v>
      </c>
      <c r="G229" s="132" t="s">
        <v>128</v>
      </c>
      <c r="H229" s="133">
        <v>4.743</v>
      </c>
      <c r="I229" s="134"/>
      <c r="J229" s="135">
        <f>ROUND(I229*H229,2)</f>
        <v>0</v>
      </c>
      <c r="K229" s="131" t="s">
        <v>197</v>
      </c>
      <c r="L229" s="33"/>
      <c r="M229" s="136" t="s">
        <v>19</v>
      </c>
      <c r="N229" s="137" t="s">
        <v>47</v>
      </c>
      <c r="P229" s="138">
        <f>O229*H229</f>
        <v>0</v>
      </c>
      <c r="Q229" s="138">
        <v>0</v>
      </c>
      <c r="R229" s="138">
        <f>Q229*H229</f>
        <v>0</v>
      </c>
      <c r="S229" s="138">
        <v>0</v>
      </c>
      <c r="T229" s="139">
        <f>S229*H229</f>
        <v>0</v>
      </c>
      <c r="AR229" s="140" t="s">
        <v>124</v>
      </c>
      <c r="AT229" s="140" t="s">
        <v>194</v>
      </c>
      <c r="AU229" s="140" t="s">
        <v>86</v>
      </c>
      <c r="AY229" s="18" t="s">
        <v>192</v>
      </c>
      <c r="BE229" s="141">
        <f>IF(N229="základní",J229,0)</f>
        <v>0</v>
      </c>
      <c r="BF229" s="141">
        <f>IF(N229="snížená",J229,0)</f>
        <v>0</v>
      </c>
      <c r="BG229" s="141">
        <f>IF(N229="zákl. přenesená",J229,0)</f>
        <v>0</v>
      </c>
      <c r="BH229" s="141">
        <f>IF(N229="sníž. přenesená",J229,0)</f>
        <v>0</v>
      </c>
      <c r="BI229" s="141">
        <f>IF(N229="nulová",J229,0)</f>
        <v>0</v>
      </c>
      <c r="BJ229" s="18" t="s">
        <v>84</v>
      </c>
      <c r="BK229" s="141">
        <f>ROUND(I229*H229,2)</f>
        <v>0</v>
      </c>
      <c r="BL229" s="18" t="s">
        <v>124</v>
      </c>
      <c r="BM229" s="140" t="s">
        <v>1321</v>
      </c>
    </row>
    <row r="230" spans="2:47" s="1" customFormat="1" ht="12">
      <c r="B230" s="33"/>
      <c r="D230" s="142" t="s">
        <v>199</v>
      </c>
      <c r="F230" s="143" t="s">
        <v>1075</v>
      </c>
      <c r="I230" s="144"/>
      <c r="L230" s="33"/>
      <c r="M230" s="145"/>
      <c r="T230" s="54"/>
      <c r="AT230" s="18" t="s">
        <v>199</v>
      </c>
      <c r="AU230" s="18" t="s">
        <v>86</v>
      </c>
    </row>
    <row r="231" spans="2:47" s="1" customFormat="1" ht="12">
      <c r="B231" s="33"/>
      <c r="D231" s="146" t="s">
        <v>201</v>
      </c>
      <c r="F231" s="147" t="s">
        <v>1077</v>
      </c>
      <c r="I231" s="144"/>
      <c r="L231" s="33"/>
      <c r="M231" s="145"/>
      <c r="T231" s="54"/>
      <c r="AT231" s="18" t="s">
        <v>201</v>
      </c>
      <c r="AU231" s="18" t="s">
        <v>86</v>
      </c>
    </row>
    <row r="232" spans="2:47" s="1" customFormat="1" ht="19.5">
      <c r="B232" s="33"/>
      <c r="D232" s="142" t="s">
        <v>295</v>
      </c>
      <c r="F232" s="178" t="s">
        <v>1078</v>
      </c>
      <c r="I232" s="144"/>
      <c r="L232" s="33"/>
      <c r="M232" s="145"/>
      <c r="T232" s="54"/>
      <c r="AT232" s="18" t="s">
        <v>295</v>
      </c>
      <c r="AU232" s="18" t="s">
        <v>86</v>
      </c>
    </row>
    <row r="233" spans="2:51" s="14" customFormat="1" ht="12">
      <c r="B233" s="162"/>
      <c r="D233" s="142" t="s">
        <v>203</v>
      </c>
      <c r="E233" s="163" t="s">
        <v>19</v>
      </c>
      <c r="F233" s="164" t="s">
        <v>1322</v>
      </c>
      <c r="H233" s="163" t="s">
        <v>19</v>
      </c>
      <c r="I233" s="165"/>
      <c r="L233" s="162"/>
      <c r="M233" s="166"/>
      <c r="T233" s="167"/>
      <c r="AT233" s="163" t="s">
        <v>203</v>
      </c>
      <c r="AU233" s="163" t="s">
        <v>86</v>
      </c>
      <c r="AV233" s="14" t="s">
        <v>84</v>
      </c>
      <c r="AW233" s="14" t="s">
        <v>37</v>
      </c>
      <c r="AX233" s="14" t="s">
        <v>76</v>
      </c>
      <c r="AY233" s="163" t="s">
        <v>192</v>
      </c>
    </row>
    <row r="234" spans="2:51" s="12" customFormat="1" ht="12">
      <c r="B234" s="148"/>
      <c r="D234" s="142" t="s">
        <v>203</v>
      </c>
      <c r="E234" s="149" t="s">
        <v>19</v>
      </c>
      <c r="F234" s="150" t="s">
        <v>1323</v>
      </c>
      <c r="H234" s="151">
        <v>4.743</v>
      </c>
      <c r="I234" s="152"/>
      <c r="L234" s="148"/>
      <c r="M234" s="153"/>
      <c r="T234" s="154"/>
      <c r="AT234" s="149" t="s">
        <v>203</v>
      </c>
      <c r="AU234" s="149" t="s">
        <v>86</v>
      </c>
      <c r="AV234" s="12" t="s">
        <v>86</v>
      </c>
      <c r="AW234" s="12" t="s">
        <v>37</v>
      </c>
      <c r="AX234" s="12" t="s">
        <v>84</v>
      </c>
      <c r="AY234" s="149" t="s">
        <v>192</v>
      </c>
    </row>
    <row r="235" spans="2:65" s="1" customFormat="1" ht="24.2" customHeight="1">
      <c r="B235" s="33"/>
      <c r="C235" s="129" t="s">
        <v>371</v>
      </c>
      <c r="D235" s="129" t="s">
        <v>194</v>
      </c>
      <c r="E235" s="130" t="s">
        <v>1081</v>
      </c>
      <c r="F235" s="131" t="s">
        <v>1082</v>
      </c>
      <c r="G235" s="132" t="s">
        <v>149</v>
      </c>
      <c r="H235" s="133">
        <v>28.8</v>
      </c>
      <c r="I235" s="134"/>
      <c r="J235" s="135">
        <f>ROUND(I235*H235,2)</f>
        <v>0</v>
      </c>
      <c r="K235" s="131" t="s">
        <v>197</v>
      </c>
      <c r="L235" s="33"/>
      <c r="M235" s="136" t="s">
        <v>19</v>
      </c>
      <c r="N235" s="137" t="s">
        <v>47</v>
      </c>
      <c r="P235" s="138">
        <f>O235*H235</f>
        <v>0</v>
      </c>
      <c r="Q235" s="138">
        <v>0.20477</v>
      </c>
      <c r="R235" s="138">
        <f>Q235*H235</f>
        <v>5.897376</v>
      </c>
      <c r="S235" s="138">
        <v>0</v>
      </c>
      <c r="T235" s="139">
        <f>S235*H235</f>
        <v>0</v>
      </c>
      <c r="AR235" s="140" t="s">
        <v>124</v>
      </c>
      <c r="AT235" s="140" t="s">
        <v>194</v>
      </c>
      <c r="AU235" s="140" t="s">
        <v>86</v>
      </c>
      <c r="AY235" s="18" t="s">
        <v>192</v>
      </c>
      <c r="BE235" s="141">
        <f>IF(N235="základní",J235,0)</f>
        <v>0</v>
      </c>
      <c r="BF235" s="141">
        <f>IF(N235="snížená",J235,0)</f>
        <v>0</v>
      </c>
      <c r="BG235" s="141">
        <f>IF(N235="zákl. přenesená",J235,0)</f>
        <v>0</v>
      </c>
      <c r="BH235" s="141">
        <f>IF(N235="sníž. přenesená",J235,0)</f>
        <v>0</v>
      </c>
      <c r="BI235" s="141">
        <f>IF(N235="nulová",J235,0)</f>
        <v>0</v>
      </c>
      <c r="BJ235" s="18" t="s">
        <v>84</v>
      </c>
      <c r="BK235" s="141">
        <f>ROUND(I235*H235,2)</f>
        <v>0</v>
      </c>
      <c r="BL235" s="18" t="s">
        <v>124</v>
      </c>
      <c r="BM235" s="140" t="s">
        <v>1324</v>
      </c>
    </row>
    <row r="236" spans="2:47" s="1" customFormat="1" ht="19.5">
      <c r="B236" s="33"/>
      <c r="D236" s="142" t="s">
        <v>199</v>
      </c>
      <c r="F236" s="143" t="s">
        <v>1084</v>
      </c>
      <c r="I236" s="144"/>
      <c r="L236" s="33"/>
      <c r="M236" s="145"/>
      <c r="T236" s="54"/>
      <c r="AT236" s="18" t="s">
        <v>199</v>
      </c>
      <c r="AU236" s="18" t="s">
        <v>86</v>
      </c>
    </row>
    <row r="237" spans="2:47" s="1" customFormat="1" ht="12">
      <c r="B237" s="33"/>
      <c r="D237" s="146" t="s">
        <v>201</v>
      </c>
      <c r="F237" s="147" t="s">
        <v>1085</v>
      </c>
      <c r="I237" s="144"/>
      <c r="L237" s="33"/>
      <c r="M237" s="145"/>
      <c r="T237" s="54"/>
      <c r="AT237" s="18" t="s">
        <v>201</v>
      </c>
      <c r="AU237" s="18" t="s">
        <v>86</v>
      </c>
    </row>
    <row r="238" spans="2:47" s="1" customFormat="1" ht="19.5">
      <c r="B238" s="33"/>
      <c r="D238" s="142" t="s">
        <v>295</v>
      </c>
      <c r="F238" s="178" t="s">
        <v>1086</v>
      </c>
      <c r="I238" s="144"/>
      <c r="L238" s="33"/>
      <c r="M238" s="145"/>
      <c r="T238" s="54"/>
      <c r="AT238" s="18" t="s">
        <v>295</v>
      </c>
      <c r="AU238" s="18" t="s">
        <v>86</v>
      </c>
    </row>
    <row r="239" spans="2:51" s="14" customFormat="1" ht="12">
      <c r="B239" s="162"/>
      <c r="D239" s="142" t="s">
        <v>203</v>
      </c>
      <c r="E239" s="163" t="s">
        <v>19</v>
      </c>
      <c r="F239" s="164" t="s">
        <v>1325</v>
      </c>
      <c r="H239" s="163" t="s">
        <v>19</v>
      </c>
      <c r="I239" s="165"/>
      <c r="L239" s="162"/>
      <c r="M239" s="166"/>
      <c r="T239" s="167"/>
      <c r="AT239" s="163" t="s">
        <v>203</v>
      </c>
      <c r="AU239" s="163" t="s">
        <v>86</v>
      </c>
      <c r="AV239" s="14" t="s">
        <v>84</v>
      </c>
      <c r="AW239" s="14" t="s">
        <v>37</v>
      </c>
      <c r="AX239" s="14" t="s">
        <v>76</v>
      </c>
      <c r="AY239" s="163" t="s">
        <v>192</v>
      </c>
    </row>
    <row r="240" spans="2:51" s="12" customFormat="1" ht="12">
      <c r="B240" s="148"/>
      <c r="D240" s="142" t="s">
        <v>203</v>
      </c>
      <c r="E240" s="149" t="s">
        <v>19</v>
      </c>
      <c r="F240" s="150" t="s">
        <v>1326</v>
      </c>
      <c r="H240" s="151">
        <v>28.8</v>
      </c>
      <c r="I240" s="152"/>
      <c r="L240" s="148"/>
      <c r="M240" s="153"/>
      <c r="T240" s="154"/>
      <c r="AT240" s="149" t="s">
        <v>203</v>
      </c>
      <c r="AU240" s="149" t="s">
        <v>86</v>
      </c>
      <c r="AV240" s="12" t="s">
        <v>86</v>
      </c>
      <c r="AW240" s="12" t="s">
        <v>37</v>
      </c>
      <c r="AX240" s="12" t="s">
        <v>76</v>
      </c>
      <c r="AY240" s="149" t="s">
        <v>192</v>
      </c>
    </row>
    <row r="241" spans="2:51" s="13" customFormat="1" ht="12">
      <c r="B241" s="155"/>
      <c r="D241" s="142" t="s">
        <v>203</v>
      </c>
      <c r="E241" s="156" t="s">
        <v>19</v>
      </c>
      <c r="F241" s="157" t="s">
        <v>206</v>
      </c>
      <c r="H241" s="158">
        <v>28.8</v>
      </c>
      <c r="I241" s="159"/>
      <c r="L241" s="155"/>
      <c r="M241" s="160"/>
      <c r="T241" s="161"/>
      <c r="AT241" s="156" t="s">
        <v>203</v>
      </c>
      <c r="AU241" s="156" t="s">
        <v>86</v>
      </c>
      <c r="AV241" s="13" t="s">
        <v>124</v>
      </c>
      <c r="AW241" s="13" t="s">
        <v>37</v>
      </c>
      <c r="AX241" s="13" t="s">
        <v>84</v>
      </c>
      <c r="AY241" s="156" t="s">
        <v>192</v>
      </c>
    </row>
    <row r="242" spans="2:65" s="1" customFormat="1" ht="24.2" customHeight="1">
      <c r="B242" s="33"/>
      <c r="C242" s="129" t="s">
        <v>377</v>
      </c>
      <c r="D242" s="129" t="s">
        <v>194</v>
      </c>
      <c r="E242" s="130" t="s">
        <v>1089</v>
      </c>
      <c r="F242" s="131" t="s">
        <v>1090</v>
      </c>
      <c r="G242" s="132" t="s">
        <v>149</v>
      </c>
      <c r="H242" s="133">
        <v>28.8</v>
      </c>
      <c r="I242" s="134"/>
      <c r="J242" s="135">
        <f>ROUND(I242*H242,2)</f>
        <v>0</v>
      </c>
      <c r="K242" s="131" t="s">
        <v>197</v>
      </c>
      <c r="L242" s="33"/>
      <c r="M242" s="136" t="s">
        <v>19</v>
      </c>
      <c r="N242" s="137" t="s">
        <v>47</v>
      </c>
      <c r="P242" s="138">
        <f>O242*H242</f>
        <v>0</v>
      </c>
      <c r="Q242" s="138">
        <v>0.31524</v>
      </c>
      <c r="R242" s="138">
        <f>Q242*H242</f>
        <v>9.078912</v>
      </c>
      <c r="S242" s="138">
        <v>0</v>
      </c>
      <c r="T242" s="139">
        <f>S242*H242</f>
        <v>0</v>
      </c>
      <c r="AR242" s="140" t="s">
        <v>124</v>
      </c>
      <c r="AT242" s="140" t="s">
        <v>194</v>
      </c>
      <c r="AU242" s="140" t="s">
        <v>86</v>
      </c>
      <c r="AY242" s="18" t="s">
        <v>192</v>
      </c>
      <c r="BE242" s="141">
        <f>IF(N242="základní",J242,0)</f>
        <v>0</v>
      </c>
      <c r="BF242" s="141">
        <f>IF(N242="snížená",J242,0)</f>
        <v>0</v>
      </c>
      <c r="BG242" s="141">
        <f>IF(N242="zákl. přenesená",J242,0)</f>
        <v>0</v>
      </c>
      <c r="BH242" s="141">
        <f>IF(N242="sníž. přenesená",J242,0)</f>
        <v>0</v>
      </c>
      <c r="BI242" s="141">
        <f>IF(N242="nulová",J242,0)</f>
        <v>0</v>
      </c>
      <c r="BJ242" s="18" t="s">
        <v>84</v>
      </c>
      <c r="BK242" s="141">
        <f>ROUND(I242*H242,2)</f>
        <v>0</v>
      </c>
      <c r="BL242" s="18" t="s">
        <v>124</v>
      </c>
      <c r="BM242" s="140" t="s">
        <v>1327</v>
      </c>
    </row>
    <row r="243" spans="2:47" s="1" customFormat="1" ht="19.5">
      <c r="B243" s="33"/>
      <c r="D243" s="142" t="s">
        <v>199</v>
      </c>
      <c r="F243" s="143" t="s">
        <v>1092</v>
      </c>
      <c r="I243" s="144"/>
      <c r="L243" s="33"/>
      <c r="M243" s="145"/>
      <c r="T243" s="54"/>
      <c r="AT243" s="18" t="s">
        <v>199</v>
      </c>
      <c r="AU243" s="18" t="s">
        <v>86</v>
      </c>
    </row>
    <row r="244" spans="2:47" s="1" customFormat="1" ht="12">
      <c r="B244" s="33"/>
      <c r="D244" s="146" t="s">
        <v>201</v>
      </c>
      <c r="F244" s="147" t="s">
        <v>1093</v>
      </c>
      <c r="I244" s="144"/>
      <c r="L244" s="33"/>
      <c r="M244" s="145"/>
      <c r="T244" s="54"/>
      <c r="AT244" s="18" t="s">
        <v>201</v>
      </c>
      <c r="AU244" s="18" t="s">
        <v>86</v>
      </c>
    </row>
    <row r="245" spans="2:47" s="1" customFormat="1" ht="19.5">
      <c r="B245" s="33"/>
      <c r="D245" s="142" t="s">
        <v>295</v>
      </c>
      <c r="F245" s="178" t="s">
        <v>1094</v>
      </c>
      <c r="I245" s="144"/>
      <c r="L245" s="33"/>
      <c r="M245" s="145"/>
      <c r="T245" s="54"/>
      <c r="AT245" s="18" t="s">
        <v>295</v>
      </c>
      <c r="AU245" s="18" t="s">
        <v>86</v>
      </c>
    </row>
    <row r="246" spans="2:51" s="14" customFormat="1" ht="12">
      <c r="B246" s="162"/>
      <c r="D246" s="142" t="s">
        <v>203</v>
      </c>
      <c r="E246" s="163" t="s">
        <v>19</v>
      </c>
      <c r="F246" s="164" t="s">
        <v>1328</v>
      </c>
      <c r="H246" s="163" t="s">
        <v>19</v>
      </c>
      <c r="I246" s="165"/>
      <c r="L246" s="162"/>
      <c r="M246" s="166"/>
      <c r="T246" s="167"/>
      <c r="AT246" s="163" t="s">
        <v>203</v>
      </c>
      <c r="AU246" s="163" t="s">
        <v>86</v>
      </c>
      <c r="AV246" s="14" t="s">
        <v>84</v>
      </c>
      <c r="AW246" s="14" t="s">
        <v>37</v>
      </c>
      <c r="AX246" s="14" t="s">
        <v>76</v>
      </c>
      <c r="AY246" s="163" t="s">
        <v>192</v>
      </c>
    </row>
    <row r="247" spans="2:51" s="12" customFormat="1" ht="12">
      <c r="B247" s="148"/>
      <c r="D247" s="142" t="s">
        <v>203</v>
      </c>
      <c r="E247" s="149" t="s">
        <v>19</v>
      </c>
      <c r="F247" s="150" t="s">
        <v>1326</v>
      </c>
      <c r="H247" s="151">
        <v>28.8</v>
      </c>
      <c r="I247" s="152"/>
      <c r="L247" s="148"/>
      <c r="M247" s="153"/>
      <c r="T247" s="154"/>
      <c r="AT247" s="149" t="s">
        <v>203</v>
      </c>
      <c r="AU247" s="149" t="s">
        <v>86</v>
      </c>
      <c r="AV247" s="12" t="s">
        <v>86</v>
      </c>
      <c r="AW247" s="12" t="s">
        <v>37</v>
      </c>
      <c r="AX247" s="12" t="s">
        <v>76</v>
      </c>
      <c r="AY247" s="149" t="s">
        <v>192</v>
      </c>
    </row>
    <row r="248" spans="2:51" s="13" customFormat="1" ht="12">
      <c r="B248" s="155"/>
      <c r="D248" s="142" t="s">
        <v>203</v>
      </c>
      <c r="E248" s="156" t="s">
        <v>19</v>
      </c>
      <c r="F248" s="157" t="s">
        <v>206</v>
      </c>
      <c r="H248" s="158">
        <v>28.8</v>
      </c>
      <c r="I248" s="159"/>
      <c r="L248" s="155"/>
      <c r="M248" s="160"/>
      <c r="T248" s="161"/>
      <c r="AT248" s="156" t="s">
        <v>203</v>
      </c>
      <c r="AU248" s="156" t="s">
        <v>86</v>
      </c>
      <c r="AV248" s="13" t="s">
        <v>124</v>
      </c>
      <c r="AW248" s="13" t="s">
        <v>37</v>
      </c>
      <c r="AX248" s="13" t="s">
        <v>84</v>
      </c>
      <c r="AY248" s="156" t="s">
        <v>192</v>
      </c>
    </row>
    <row r="249" spans="2:65" s="1" customFormat="1" ht="16.5" customHeight="1">
      <c r="B249" s="33"/>
      <c r="C249" s="129" t="s">
        <v>381</v>
      </c>
      <c r="D249" s="129" t="s">
        <v>194</v>
      </c>
      <c r="E249" s="130" t="s">
        <v>1096</v>
      </c>
      <c r="F249" s="131" t="s">
        <v>1097</v>
      </c>
      <c r="G249" s="132" t="s">
        <v>146</v>
      </c>
      <c r="H249" s="133">
        <v>12</v>
      </c>
      <c r="I249" s="134"/>
      <c r="J249" s="135">
        <f>ROUND(I249*H249,2)</f>
        <v>0</v>
      </c>
      <c r="K249" s="131" t="s">
        <v>19</v>
      </c>
      <c r="L249" s="33"/>
      <c r="M249" s="136" t="s">
        <v>19</v>
      </c>
      <c r="N249" s="137" t="s">
        <v>47</v>
      </c>
      <c r="P249" s="138">
        <f>O249*H249</f>
        <v>0</v>
      </c>
      <c r="Q249" s="138">
        <v>0</v>
      </c>
      <c r="R249" s="138">
        <f>Q249*H249</f>
        <v>0</v>
      </c>
      <c r="S249" s="138">
        <v>0</v>
      </c>
      <c r="T249" s="139">
        <f>S249*H249</f>
        <v>0</v>
      </c>
      <c r="AR249" s="140" t="s">
        <v>124</v>
      </c>
      <c r="AT249" s="140" t="s">
        <v>194</v>
      </c>
      <c r="AU249" s="140" t="s">
        <v>86</v>
      </c>
      <c r="AY249" s="18" t="s">
        <v>192</v>
      </c>
      <c r="BE249" s="141">
        <f>IF(N249="základní",J249,0)</f>
        <v>0</v>
      </c>
      <c r="BF249" s="141">
        <f>IF(N249="snížená",J249,0)</f>
        <v>0</v>
      </c>
      <c r="BG249" s="141">
        <f>IF(N249="zákl. přenesená",J249,0)</f>
        <v>0</v>
      </c>
      <c r="BH249" s="141">
        <f>IF(N249="sníž. přenesená",J249,0)</f>
        <v>0</v>
      </c>
      <c r="BI249" s="141">
        <f>IF(N249="nulová",J249,0)</f>
        <v>0</v>
      </c>
      <c r="BJ249" s="18" t="s">
        <v>84</v>
      </c>
      <c r="BK249" s="141">
        <f>ROUND(I249*H249,2)</f>
        <v>0</v>
      </c>
      <c r="BL249" s="18" t="s">
        <v>124</v>
      </c>
      <c r="BM249" s="140" t="s">
        <v>1329</v>
      </c>
    </row>
    <row r="250" spans="2:47" s="1" customFormat="1" ht="12">
      <c r="B250" s="33"/>
      <c r="D250" s="142" t="s">
        <v>199</v>
      </c>
      <c r="F250" s="143" t="s">
        <v>1097</v>
      </c>
      <c r="I250" s="144"/>
      <c r="L250" s="33"/>
      <c r="M250" s="145"/>
      <c r="T250" s="54"/>
      <c r="AT250" s="18" t="s">
        <v>199</v>
      </c>
      <c r="AU250" s="18" t="s">
        <v>86</v>
      </c>
    </row>
    <row r="251" spans="2:51" s="14" customFormat="1" ht="12">
      <c r="B251" s="162"/>
      <c r="D251" s="142" t="s">
        <v>203</v>
      </c>
      <c r="E251" s="163" t="s">
        <v>19</v>
      </c>
      <c r="F251" s="164" t="s">
        <v>1290</v>
      </c>
      <c r="H251" s="163" t="s">
        <v>19</v>
      </c>
      <c r="I251" s="165"/>
      <c r="L251" s="162"/>
      <c r="M251" s="166"/>
      <c r="T251" s="167"/>
      <c r="AT251" s="163" t="s">
        <v>203</v>
      </c>
      <c r="AU251" s="163" t="s">
        <v>86</v>
      </c>
      <c r="AV251" s="14" t="s">
        <v>84</v>
      </c>
      <c r="AW251" s="14" t="s">
        <v>37</v>
      </c>
      <c r="AX251" s="14" t="s">
        <v>76</v>
      </c>
      <c r="AY251" s="163" t="s">
        <v>192</v>
      </c>
    </row>
    <row r="252" spans="2:51" s="12" customFormat="1" ht="12">
      <c r="B252" s="148"/>
      <c r="D252" s="142" t="s">
        <v>203</v>
      </c>
      <c r="E252" s="149" t="s">
        <v>19</v>
      </c>
      <c r="F252" s="150" t="s">
        <v>1330</v>
      </c>
      <c r="H252" s="151">
        <v>12</v>
      </c>
      <c r="I252" s="152"/>
      <c r="L252" s="148"/>
      <c r="M252" s="153"/>
      <c r="T252" s="154"/>
      <c r="AT252" s="149" t="s">
        <v>203</v>
      </c>
      <c r="AU252" s="149" t="s">
        <v>86</v>
      </c>
      <c r="AV252" s="12" t="s">
        <v>86</v>
      </c>
      <c r="AW252" s="12" t="s">
        <v>37</v>
      </c>
      <c r="AX252" s="12" t="s">
        <v>76</v>
      </c>
      <c r="AY252" s="149" t="s">
        <v>192</v>
      </c>
    </row>
    <row r="253" spans="2:51" s="13" customFormat="1" ht="12">
      <c r="B253" s="155"/>
      <c r="D253" s="142" t="s">
        <v>203</v>
      </c>
      <c r="E253" s="156" t="s">
        <v>978</v>
      </c>
      <c r="F253" s="157" t="s">
        <v>206</v>
      </c>
      <c r="H253" s="158">
        <v>12</v>
      </c>
      <c r="I253" s="159"/>
      <c r="L253" s="155"/>
      <c r="M253" s="160"/>
      <c r="T253" s="161"/>
      <c r="AT253" s="156" t="s">
        <v>203</v>
      </c>
      <c r="AU253" s="156" t="s">
        <v>86</v>
      </c>
      <c r="AV253" s="13" t="s">
        <v>124</v>
      </c>
      <c r="AW253" s="13" t="s">
        <v>37</v>
      </c>
      <c r="AX253" s="13" t="s">
        <v>84</v>
      </c>
      <c r="AY253" s="156" t="s">
        <v>192</v>
      </c>
    </row>
    <row r="254" spans="2:65" s="1" customFormat="1" ht="16.5" customHeight="1">
      <c r="B254" s="33"/>
      <c r="C254" s="168" t="s">
        <v>387</v>
      </c>
      <c r="D254" s="168" t="s">
        <v>291</v>
      </c>
      <c r="E254" s="169" t="s">
        <v>1100</v>
      </c>
      <c r="F254" s="170" t="s">
        <v>1101</v>
      </c>
      <c r="G254" s="171" t="s">
        <v>1102</v>
      </c>
      <c r="H254" s="172">
        <v>12</v>
      </c>
      <c r="I254" s="173"/>
      <c r="J254" s="174">
        <f>ROUND(I254*H254,2)</f>
        <v>0</v>
      </c>
      <c r="K254" s="170" t="s">
        <v>19</v>
      </c>
      <c r="L254" s="175"/>
      <c r="M254" s="176" t="s">
        <v>19</v>
      </c>
      <c r="N254" s="177" t="s">
        <v>47</v>
      </c>
      <c r="P254" s="138">
        <f>O254*H254</f>
        <v>0</v>
      </c>
      <c r="Q254" s="138">
        <v>0.052</v>
      </c>
      <c r="R254" s="138">
        <f>Q254*H254</f>
        <v>0.624</v>
      </c>
      <c r="S254" s="138">
        <v>0</v>
      </c>
      <c r="T254" s="139">
        <f>S254*H254</f>
        <v>0</v>
      </c>
      <c r="AR254" s="140" t="s">
        <v>248</v>
      </c>
      <c r="AT254" s="140" t="s">
        <v>291</v>
      </c>
      <c r="AU254" s="140" t="s">
        <v>86</v>
      </c>
      <c r="AY254" s="18" t="s">
        <v>192</v>
      </c>
      <c r="BE254" s="141">
        <f>IF(N254="základní",J254,0)</f>
        <v>0</v>
      </c>
      <c r="BF254" s="141">
        <f>IF(N254="snížená",J254,0)</f>
        <v>0</v>
      </c>
      <c r="BG254" s="141">
        <f>IF(N254="zákl. přenesená",J254,0)</f>
        <v>0</v>
      </c>
      <c r="BH254" s="141">
        <f>IF(N254="sníž. přenesená",J254,0)</f>
        <v>0</v>
      </c>
      <c r="BI254" s="141">
        <f>IF(N254="nulová",J254,0)</f>
        <v>0</v>
      </c>
      <c r="BJ254" s="18" t="s">
        <v>84</v>
      </c>
      <c r="BK254" s="141">
        <f>ROUND(I254*H254,2)</f>
        <v>0</v>
      </c>
      <c r="BL254" s="18" t="s">
        <v>124</v>
      </c>
      <c r="BM254" s="140" t="s">
        <v>1331</v>
      </c>
    </row>
    <row r="255" spans="2:47" s="1" customFormat="1" ht="12">
      <c r="B255" s="33"/>
      <c r="D255" s="142" t="s">
        <v>199</v>
      </c>
      <c r="F255" s="143" t="s">
        <v>1101</v>
      </c>
      <c r="I255" s="144"/>
      <c r="L255" s="33"/>
      <c r="M255" s="145"/>
      <c r="T255" s="54"/>
      <c r="AT255" s="18" t="s">
        <v>199</v>
      </c>
      <c r="AU255" s="18" t="s">
        <v>86</v>
      </c>
    </row>
    <row r="256" spans="2:51" s="12" customFormat="1" ht="12">
      <c r="B256" s="148"/>
      <c r="D256" s="142" t="s">
        <v>203</v>
      </c>
      <c r="E256" s="149" t="s">
        <v>19</v>
      </c>
      <c r="F256" s="150" t="s">
        <v>978</v>
      </c>
      <c r="H256" s="151">
        <v>12</v>
      </c>
      <c r="I256" s="152"/>
      <c r="L256" s="148"/>
      <c r="M256" s="153"/>
      <c r="T256" s="154"/>
      <c r="AT256" s="149" t="s">
        <v>203</v>
      </c>
      <c r="AU256" s="149" t="s">
        <v>86</v>
      </c>
      <c r="AV256" s="12" t="s">
        <v>86</v>
      </c>
      <c r="AW256" s="12" t="s">
        <v>37</v>
      </c>
      <c r="AX256" s="12" t="s">
        <v>84</v>
      </c>
      <c r="AY256" s="149" t="s">
        <v>192</v>
      </c>
    </row>
    <row r="257" spans="2:63" s="11" customFormat="1" ht="22.9" customHeight="1">
      <c r="B257" s="117"/>
      <c r="D257" s="118" t="s">
        <v>75</v>
      </c>
      <c r="E257" s="127" t="s">
        <v>124</v>
      </c>
      <c r="F257" s="127" t="s">
        <v>455</v>
      </c>
      <c r="I257" s="120"/>
      <c r="J257" s="128">
        <f>BK257</f>
        <v>0</v>
      </c>
      <c r="L257" s="117"/>
      <c r="M257" s="122"/>
      <c r="P257" s="123">
        <f>SUM(P258:P283)</f>
        <v>0</v>
      </c>
      <c r="R257" s="123">
        <f>SUM(R258:R283)</f>
        <v>0.43226</v>
      </c>
      <c r="T257" s="124">
        <f>SUM(T258:T283)</f>
        <v>0</v>
      </c>
      <c r="AR257" s="118" t="s">
        <v>84</v>
      </c>
      <c r="AT257" s="125" t="s">
        <v>75</v>
      </c>
      <c r="AU257" s="125" t="s">
        <v>84</v>
      </c>
      <c r="AY257" s="118" t="s">
        <v>192</v>
      </c>
      <c r="BK257" s="126">
        <f>SUM(BK258:BK283)</f>
        <v>0</v>
      </c>
    </row>
    <row r="258" spans="2:65" s="1" customFormat="1" ht="16.5" customHeight="1">
      <c r="B258" s="33"/>
      <c r="C258" s="129" t="s">
        <v>393</v>
      </c>
      <c r="D258" s="129" t="s">
        <v>194</v>
      </c>
      <c r="E258" s="130" t="s">
        <v>465</v>
      </c>
      <c r="F258" s="131" t="s">
        <v>466</v>
      </c>
      <c r="G258" s="132" t="s">
        <v>128</v>
      </c>
      <c r="H258" s="133">
        <v>1.678</v>
      </c>
      <c r="I258" s="134"/>
      <c r="J258" s="135">
        <f>ROUND(I258*H258,2)</f>
        <v>0</v>
      </c>
      <c r="K258" s="131" t="s">
        <v>197</v>
      </c>
      <c r="L258" s="33"/>
      <c r="M258" s="136" t="s">
        <v>19</v>
      </c>
      <c r="N258" s="137" t="s">
        <v>47</v>
      </c>
      <c r="P258" s="138">
        <f>O258*H258</f>
        <v>0</v>
      </c>
      <c r="Q258" s="138">
        <v>0</v>
      </c>
      <c r="R258" s="138">
        <f>Q258*H258</f>
        <v>0</v>
      </c>
      <c r="S258" s="138">
        <v>0</v>
      </c>
      <c r="T258" s="139">
        <f>S258*H258</f>
        <v>0</v>
      </c>
      <c r="AR258" s="140" t="s">
        <v>124</v>
      </c>
      <c r="AT258" s="140" t="s">
        <v>194</v>
      </c>
      <c r="AU258" s="140" t="s">
        <v>86</v>
      </c>
      <c r="AY258" s="18" t="s">
        <v>192</v>
      </c>
      <c r="BE258" s="141">
        <f>IF(N258="základní",J258,0)</f>
        <v>0</v>
      </c>
      <c r="BF258" s="141">
        <f>IF(N258="snížená",J258,0)</f>
        <v>0</v>
      </c>
      <c r="BG258" s="141">
        <f>IF(N258="zákl. přenesená",J258,0)</f>
        <v>0</v>
      </c>
      <c r="BH258" s="141">
        <f>IF(N258="sníž. přenesená",J258,0)</f>
        <v>0</v>
      </c>
      <c r="BI258" s="141">
        <f>IF(N258="nulová",J258,0)</f>
        <v>0</v>
      </c>
      <c r="BJ258" s="18" t="s">
        <v>84</v>
      </c>
      <c r="BK258" s="141">
        <f>ROUND(I258*H258,2)</f>
        <v>0</v>
      </c>
      <c r="BL258" s="18" t="s">
        <v>124</v>
      </c>
      <c r="BM258" s="140" t="s">
        <v>1332</v>
      </c>
    </row>
    <row r="259" spans="2:47" s="1" customFormat="1" ht="12">
      <c r="B259" s="33"/>
      <c r="D259" s="142" t="s">
        <v>199</v>
      </c>
      <c r="F259" s="143" t="s">
        <v>468</v>
      </c>
      <c r="I259" s="144"/>
      <c r="L259" s="33"/>
      <c r="M259" s="145"/>
      <c r="T259" s="54"/>
      <c r="AT259" s="18" t="s">
        <v>199</v>
      </c>
      <c r="AU259" s="18" t="s">
        <v>86</v>
      </c>
    </row>
    <row r="260" spans="2:47" s="1" customFormat="1" ht="12">
      <c r="B260" s="33"/>
      <c r="D260" s="146" t="s">
        <v>201</v>
      </c>
      <c r="F260" s="147" t="s">
        <v>469</v>
      </c>
      <c r="I260" s="144"/>
      <c r="L260" s="33"/>
      <c r="M260" s="145"/>
      <c r="T260" s="54"/>
      <c r="AT260" s="18" t="s">
        <v>201</v>
      </c>
      <c r="AU260" s="18" t="s">
        <v>86</v>
      </c>
    </row>
    <row r="261" spans="2:47" s="1" customFormat="1" ht="19.5">
      <c r="B261" s="33"/>
      <c r="D261" s="142" t="s">
        <v>295</v>
      </c>
      <c r="F261" s="178" t="s">
        <v>1105</v>
      </c>
      <c r="I261" s="144"/>
      <c r="L261" s="33"/>
      <c r="M261" s="145"/>
      <c r="T261" s="54"/>
      <c r="AT261" s="18" t="s">
        <v>295</v>
      </c>
      <c r="AU261" s="18" t="s">
        <v>86</v>
      </c>
    </row>
    <row r="262" spans="2:51" s="14" customFormat="1" ht="12">
      <c r="B262" s="162"/>
      <c r="D262" s="142" t="s">
        <v>203</v>
      </c>
      <c r="E262" s="163" t="s">
        <v>19</v>
      </c>
      <c r="F262" s="164" t="s">
        <v>1322</v>
      </c>
      <c r="H262" s="163" t="s">
        <v>19</v>
      </c>
      <c r="I262" s="165"/>
      <c r="L262" s="162"/>
      <c r="M262" s="166"/>
      <c r="T262" s="167"/>
      <c r="AT262" s="163" t="s">
        <v>203</v>
      </c>
      <c r="AU262" s="163" t="s">
        <v>86</v>
      </c>
      <c r="AV262" s="14" t="s">
        <v>84</v>
      </c>
      <c r="AW262" s="14" t="s">
        <v>37</v>
      </c>
      <c r="AX262" s="14" t="s">
        <v>76</v>
      </c>
      <c r="AY262" s="163" t="s">
        <v>192</v>
      </c>
    </row>
    <row r="263" spans="2:51" s="12" customFormat="1" ht="12">
      <c r="B263" s="148"/>
      <c r="D263" s="142" t="s">
        <v>203</v>
      </c>
      <c r="E263" s="149" t="s">
        <v>19</v>
      </c>
      <c r="F263" s="150" t="s">
        <v>1333</v>
      </c>
      <c r="H263" s="151">
        <v>0.825</v>
      </c>
      <c r="I263" s="152"/>
      <c r="L263" s="148"/>
      <c r="M263" s="153"/>
      <c r="T263" s="154"/>
      <c r="AT263" s="149" t="s">
        <v>203</v>
      </c>
      <c r="AU263" s="149" t="s">
        <v>86</v>
      </c>
      <c r="AV263" s="12" t="s">
        <v>86</v>
      </c>
      <c r="AW263" s="12" t="s">
        <v>37</v>
      </c>
      <c r="AX263" s="12" t="s">
        <v>76</v>
      </c>
      <c r="AY263" s="149" t="s">
        <v>192</v>
      </c>
    </row>
    <row r="264" spans="2:51" s="14" customFormat="1" ht="12">
      <c r="B264" s="162"/>
      <c r="D264" s="142" t="s">
        <v>203</v>
      </c>
      <c r="E264" s="163" t="s">
        <v>19</v>
      </c>
      <c r="F264" s="164" t="s">
        <v>1334</v>
      </c>
      <c r="H264" s="163" t="s">
        <v>19</v>
      </c>
      <c r="I264" s="165"/>
      <c r="L264" s="162"/>
      <c r="M264" s="166"/>
      <c r="T264" s="167"/>
      <c r="AT264" s="163" t="s">
        <v>203</v>
      </c>
      <c r="AU264" s="163" t="s">
        <v>86</v>
      </c>
      <c r="AV264" s="14" t="s">
        <v>84</v>
      </c>
      <c r="AW264" s="14" t="s">
        <v>37</v>
      </c>
      <c r="AX264" s="14" t="s">
        <v>76</v>
      </c>
      <c r="AY264" s="163" t="s">
        <v>192</v>
      </c>
    </row>
    <row r="265" spans="2:51" s="12" customFormat="1" ht="12">
      <c r="B265" s="148"/>
      <c r="D265" s="142" t="s">
        <v>203</v>
      </c>
      <c r="E265" s="149" t="s">
        <v>19</v>
      </c>
      <c r="F265" s="150" t="s">
        <v>472</v>
      </c>
      <c r="H265" s="151">
        <v>0.774</v>
      </c>
      <c r="I265" s="152"/>
      <c r="L265" s="148"/>
      <c r="M265" s="153"/>
      <c r="T265" s="154"/>
      <c r="AT265" s="149" t="s">
        <v>203</v>
      </c>
      <c r="AU265" s="149" t="s">
        <v>86</v>
      </c>
      <c r="AV265" s="12" t="s">
        <v>86</v>
      </c>
      <c r="AW265" s="12" t="s">
        <v>37</v>
      </c>
      <c r="AX265" s="12" t="s">
        <v>76</v>
      </c>
      <c r="AY265" s="149" t="s">
        <v>192</v>
      </c>
    </row>
    <row r="266" spans="2:51" s="12" customFormat="1" ht="12">
      <c r="B266" s="148"/>
      <c r="D266" s="142" t="s">
        <v>203</v>
      </c>
      <c r="E266" s="149" t="s">
        <v>19</v>
      </c>
      <c r="F266" s="150" t="s">
        <v>473</v>
      </c>
      <c r="H266" s="151">
        <v>0.079</v>
      </c>
      <c r="I266" s="152"/>
      <c r="L266" s="148"/>
      <c r="M266" s="153"/>
      <c r="T266" s="154"/>
      <c r="AT266" s="149" t="s">
        <v>203</v>
      </c>
      <c r="AU266" s="149" t="s">
        <v>86</v>
      </c>
      <c r="AV266" s="12" t="s">
        <v>86</v>
      </c>
      <c r="AW266" s="12" t="s">
        <v>37</v>
      </c>
      <c r="AX266" s="12" t="s">
        <v>76</v>
      </c>
      <c r="AY266" s="149" t="s">
        <v>192</v>
      </c>
    </row>
    <row r="267" spans="2:51" s="13" customFormat="1" ht="12">
      <c r="B267" s="155"/>
      <c r="D267" s="142" t="s">
        <v>203</v>
      </c>
      <c r="E267" s="156" t="s">
        <v>19</v>
      </c>
      <c r="F267" s="157" t="s">
        <v>206</v>
      </c>
      <c r="H267" s="158">
        <v>1.678</v>
      </c>
      <c r="I267" s="159"/>
      <c r="L267" s="155"/>
      <c r="M267" s="160"/>
      <c r="T267" s="161"/>
      <c r="AT267" s="156" t="s">
        <v>203</v>
      </c>
      <c r="AU267" s="156" t="s">
        <v>86</v>
      </c>
      <c r="AV267" s="13" t="s">
        <v>124</v>
      </c>
      <c r="AW267" s="13" t="s">
        <v>37</v>
      </c>
      <c r="AX267" s="13" t="s">
        <v>84</v>
      </c>
      <c r="AY267" s="156" t="s">
        <v>192</v>
      </c>
    </row>
    <row r="268" spans="2:65" s="1" customFormat="1" ht="16.5" customHeight="1">
      <c r="B268" s="33"/>
      <c r="C268" s="129" t="s">
        <v>400</v>
      </c>
      <c r="D268" s="129" t="s">
        <v>194</v>
      </c>
      <c r="E268" s="130" t="s">
        <v>475</v>
      </c>
      <c r="F268" s="131" t="s">
        <v>476</v>
      </c>
      <c r="G268" s="132" t="s">
        <v>146</v>
      </c>
      <c r="H268" s="133">
        <v>3</v>
      </c>
      <c r="I268" s="134"/>
      <c r="J268" s="135">
        <f>ROUND(I268*H268,2)</f>
        <v>0</v>
      </c>
      <c r="K268" s="131" t="s">
        <v>197</v>
      </c>
      <c r="L268" s="33"/>
      <c r="M268" s="136" t="s">
        <v>19</v>
      </c>
      <c r="N268" s="137" t="s">
        <v>47</v>
      </c>
      <c r="P268" s="138">
        <f>O268*H268</f>
        <v>0</v>
      </c>
      <c r="Q268" s="138">
        <v>0.08742</v>
      </c>
      <c r="R268" s="138">
        <f>Q268*H268</f>
        <v>0.26226</v>
      </c>
      <c r="S268" s="138">
        <v>0</v>
      </c>
      <c r="T268" s="139">
        <f>S268*H268</f>
        <v>0</v>
      </c>
      <c r="AR268" s="140" t="s">
        <v>124</v>
      </c>
      <c r="AT268" s="140" t="s">
        <v>194</v>
      </c>
      <c r="AU268" s="140" t="s">
        <v>86</v>
      </c>
      <c r="AY268" s="18" t="s">
        <v>192</v>
      </c>
      <c r="BE268" s="141">
        <f>IF(N268="základní",J268,0)</f>
        <v>0</v>
      </c>
      <c r="BF268" s="141">
        <f>IF(N268="snížená",J268,0)</f>
        <v>0</v>
      </c>
      <c r="BG268" s="141">
        <f>IF(N268="zákl. přenesená",J268,0)</f>
        <v>0</v>
      </c>
      <c r="BH268" s="141">
        <f>IF(N268="sníž. přenesená",J268,0)</f>
        <v>0</v>
      </c>
      <c r="BI268" s="141">
        <f>IF(N268="nulová",J268,0)</f>
        <v>0</v>
      </c>
      <c r="BJ268" s="18" t="s">
        <v>84</v>
      </c>
      <c r="BK268" s="141">
        <f>ROUND(I268*H268,2)</f>
        <v>0</v>
      </c>
      <c r="BL268" s="18" t="s">
        <v>124</v>
      </c>
      <c r="BM268" s="140" t="s">
        <v>1335</v>
      </c>
    </row>
    <row r="269" spans="2:47" s="1" customFormat="1" ht="12">
      <c r="B269" s="33"/>
      <c r="D269" s="142" t="s">
        <v>199</v>
      </c>
      <c r="F269" s="143" t="s">
        <v>478</v>
      </c>
      <c r="I269" s="144"/>
      <c r="L269" s="33"/>
      <c r="M269" s="145"/>
      <c r="T269" s="54"/>
      <c r="AT269" s="18" t="s">
        <v>199</v>
      </c>
      <c r="AU269" s="18" t="s">
        <v>86</v>
      </c>
    </row>
    <row r="270" spans="2:47" s="1" customFormat="1" ht="12">
      <c r="B270" s="33"/>
      <c r="D270" s="146" t="s">
        <v>201</v>
      </c>
      <c r="F270" s="147" t="s">
        <v>479</v>
      </c>
      <c r="I270" s="144"/>
      <c r="L270" s="33"/>
      <c r="M270" s="145"/>
      <c r="T270" s="54"/>
      <c r="AT270" s="18" t="s">
        <v>201</v>
      </c>
      <c r="AU270" s="18" t="s">
        <v>86</v>
      </c>
    </row>
    <row r="271" spans="2:51" s="14" customFormat="1" ht="12">
      <c r="B271" s="162"/>
      <c r="D271" s="142" t="s">
        <v>203</v>
      </c>
      <c r="E271" s="163" t="s">
        <v>19</v>
      </c>
      <c r="F271" s="164" t="s">
        <v>1336</v>
      </c>
      <c r="H271" s="163" t="s">
        <v>19</v>
      </c>
      <c r="I271" s="165"/>
      <c r="L271" s="162"/>
      <c r="M271" s="166"/>
      <c r="T271" s="167"/>
      <c r="AT271" s="163" t="s">
        <v>203</v>
      </c>
      <c r="AU271" s="163" t="s">
        <v>86</v>
      </c>
      <c r="AV271" s="14" t="s">
        <v>84</v>
      </c>
      <c r="AW271" s="14" t="s">
        <v>37</v>
      </c>
      <c r="AX271" s="14" t="s">
        <v>76</v>
      </c>
      <c r="AY271" s="163" t="s">
        <v>192</v>
      </c>
    </row>
    <row r="272" spans="2:51" s="12" customFormat="1" ht="12">
      <c r="B272" s="148"/>
      <c r="D272" s="142" t="s">
        <v>203</v>
      </c>
      <c r="E272" s="149" t="s">
        <v>19</v>
      </c>
      <c r="F272" s="150" t="s">
        <v>1337</v>
      </c>
      <c r="H272" s="151">
        <v>2</v>
      </c>
      <c r="I272" s="152"/>
      <c r="L272" s="148"/>
      <c r="M272" s="153"/>
      <c r="T272" s="154"/>
      <c r="AT272" s="149" t="s">
        <v>203</v>
      </c>
      <c r="AU272" s="149" t="s">
        <v>86</v>
      </c>
      <c r="AV272" s="12" t="s">
        <v>86</v>
      </c>
      <c r="AW272" s="12" t="s">
        <v>37</v>
      </c>
      <c r="AX272" s="12" t="s">
        <v>76</v>
      </c>
      <c r="AY272" s="149" t="s">
        <v>192</v>
      </c>
    </row>
    <row r="273" spans="2:51" s="12" customFormat="1" ht="12">
      <c r="B273" s="148"/>
      <c r="D273" s="142" t="s">
        <v>203</v>
      </c>
      <c r="E273" s="149" t="s">
        <v>19</v>
      </c>
      <c r="F273" s="150" t="s">
        <v>481</v>
      </c>
      <c r="H273" s="151">
        <v>1</v>
      </c>
      <c r="I273" s="152"/>
      <c r="L273" s="148"/>
      <c r="M273" s="153"/>
      <c r="T273" s="154"/>
      <c r="AT273" s="149" t="s">
        <v>203</v>
      </c>
      <c r="AU273" s="149" t="s">
        <v>86</v>
      </c>
      <c r="AV273" s="12" t="s">
        <v>86</v>
      </c>
      <c r="AW273" s="12" t="s">
        <v>37</v>
      </c>
      <c r="AX273" s="12" t="s">
        <v>76</v>
      </c>
      <c r="AY273" s="149" t="s">
        <v>192</v>
      </c>
    </row>
    <row r="274" spans="2:51" s="13" customFormat="1" ht="12">
      <c r="B274" s="155"/>
      <c r="D274" s="142" t="s">
        <v>203</v>
      </c>
      <c r="E274" s="156" t="s">
        <v>19</v>
      </c>
      <c r="F274" s="157" t="s">
        <v>206</v>
      </c>
      <c r="H274" s="158">
        <v>3</v>
      </c>
      <c r="I274" s="159"/>
      <c r="L274" s="155"/>
      <c r="M274" s="160"/>
      <c r="T274" s="161"/>
      <c r="AT274" s="156" t="s">
        <v>203</v>
      </c>
      <c r="AU274" s="156" t="s">
        <v>86</v>
      </c>
      <c r="AV274" s="13" t="s">
        <v>124</v>
      </c>
      <c r="AW274" s="13" t="s">
        <v>37</v>
      </c>
      <c r="AX274" s="13" t="s">
        <v>84</v>
      </c>
      <c r="AY274" s="156" t="s">
        <v>192</v>
      </c>
    </row>
    <row r="275" spans="2:65" s="1" customFormat="1" ht="16.5" customHeight="1">
      <c r="B275" s="33"/>
      <c r="C275" s="168" t="s">
        <v>407</v>
      </c>
      <c r="D275" s="168" t="s">
        <v>291</v>
      </c>
      <c r="E275" s="169" t="s">
        <v>795</v>
      </c>
      <c r="F275" s="170" t="s">
        <v>796</v>
      </c>
      <c r="G275" s="171" t="s">
        <v>146</v>
      </c>
      <c r="H275" s="172">
        <v>2</v>
      </c>
      <c r="I275" s="173"/>
      <c r="J275" s="174">
        <f>ROUND(I275*H275,2)</f>
        <v>0</v>
      </c>
      <c r="K275" s="170" t="s">
        <v>197</v>
      </c>
      <c r="L275" s="175"/>
      <c r="M275" s="176" t="s">
        <v>19</v>
      </c>
      <c r="N275" s="177" t="s">
        <v>47</v>
      </c>
      <c r="P275" s="138">
        <f>O275*H275</f>
        <v>0</v>
      </c>
      <c r="Q275" s="138">
        <v>0.051</v>
      </c>
      <c r="R275" s="138">
        <f>Q275*H275</f>
        <v>0.102</v>
      </c>
      <c r="S275" s="138">
        <v>0</v>
      </c>
      <c r="T275" s="139">
        <f>S275*H275</f>
        <v>0</v>
      </c>
      <c r="AR275" s="140" t="s">
        <v>248</v>
      </c>
      <c r="AT275" s="140" t="s">
        <v>291</v>
      </c>
      <c r="AU275" s="140" t="s">
        <v>86</v>
      </c>
      <c r="AY275" s="18" t="s">
        <v>192</v>
      </c>
      <c r="BE275" s="141">
        <f>IF(N275="základní",J275,0)</f>
        <v>0</v>
      </c>
      <c r="BF275" s="141">
        <f>IF(N275="snížená",J275,0)</f>
        <v>0</v>
      </c>
      <c r="BG275" s="141">
        <f>IF(N275="zákl. přenesená",J275,0)</f>
        <v>0</v>
      </c>
      <c r="BH275" s="141">
        <f>IF(N275="sníž. přenesená",J275,0)</f>
        <v>0</v>
      </c>
      <c r="BI275" s="141">
        <f>IF(N275="nulová",J275,0)</f>
        <v>0</v>
      </c>
      <c r="BJ275" s="18" t="s">
        <v>84</v>
      </c>
      <c r="BK275" s="141">
        <f>ROUND(I275*H275,2)</f>
        <v>0</v>
      </c>
      <c r="BL275" s="18" t="s">
        <v>124</v>
      </c>
      <c r="BM275" s="140" t="s">
        <v>1338</v>
      </c>
    </row>
    <row r="276" spans="2:47" s="1" customFormat="1" ht="12">
      <c r="B276" s="33"/>
      <c r="D276" s="142" t="s">
        <v>199</v>
      </c>
      <c r="F276" s="143" t="s">
        <v>796</v>
      </c>
      <c r="I276" s="144"/>
      <c r="L276" s="33"/>
      <c r="M276" s="145"/>
      <c r="T276" s="54"/>
      <c r="AT276" s="18" t="s">
        <v>199</v>
      </c>
      <c r="AU276" s="18" t="s">
        <v>86</v>
      </c>
    </row>
    <row r="277" spans="2:65" s="1" customFormat="1" ht="16.5" customHeight="1">
      <c r="B277" s="33"/>
      <c r="C277" s="168" t="s">
        <v>412</v>
      </c>
      <c r="D277" s="168" t="s">
        <v>291</v>
      </c>
      <c r="E277" s="169" t="s">
        <v>483</v>
      </c>
      <c r="F277" s="170" t="s">
        <v>484</v>
      </c>
      <c r="G277" s="171" t="s">
        <v>146</v>
      </c>
      <c r="H277" s="172">
        <v>1</v>
      </c>
      <c r="I277" s="173"/>
      <c r="J277" s="174">
        <f>ROUND(I277*H277,2)</f>
        <v>0</v>
      </c>
      <c r="K277" s="170" t="s">
        <v>197</v>
      </c>
      <c r="L277" s="175"/>
      <c r="M277" s="176" t="s">
        <v>19</v>
      </c>
      <c r="N277" s="177" t="s">
        <v>47</v>
      </c>
      <c r="P277" s="138">
        <f>O277*H277</f>
        <v>0</v>
      </c>
      <c r="Q277" s="138">
        <v>0.068</v>
      </c>
      <c r="R277" s="138">
        <f>Q277*H277</f>
        <v>0.068</v>
      </c>
      <c r="S277" s="138">
        <v>0</v>
      </c>
      <c r="T277" s="139">
        <f>S277*H277</f>
        <v>0</v>
      </c>
      <c r="AR277" s="140" t="s">
        <v>248</v>
      </c>
      <c r="AT277" s="140" t="s">
        <v>291</v>
      </c>
      <c r="AU277" s="140" t="s">
        <v>86</v>
      </c>
      <c r="AY277" s="18" t="s">
        <v>192</v>
      </c>
      <c r="BE277" s="141">
        <f>IF(N277="základní",J277,0)</f>
        <v>0</v>
      </c>
      <c r="BF277" s="141">
        <f>IF(N277="snížená",J277,0)</f>
        <v>0</v>
      </c>
      <c r="BG277" s="141">
        <f>IF(N277="zákl. přenesená",J277,0)</f>
        <v>0</v>
      </c>
      <c r="BH277" s="141">
        <f>IF(N277="sníž. přenesená",J277,0)</f>
        <v>0</v>
      </c>
      <c r="BI277" s="141">
        <f>IF(N277="nulová",J277,0)</f>
        <v>0</v>
      </c>
      <c r="BJ277" s="18" t="s">
        <v>84</v>
      </c>
      <c r="BK277" s="141">
        <f>ROUND(I277*H277,2)</f>
        <v>0</v>
      </c>
      <c r="BL277" s="18" t="s">
        <v>124</v>
      </c>
      <c r="BM277" s="140" t="s">
        <v>1339</v>
      </c>
    </row>
    <row r="278" spans="2:47" s="1" customFormat="1" ht="12">
      <c r="B278" s="33"/>
      <c r="D278" s="142" t="s">
        <v>199</v>
      </c>
      <c r="F278" s="143" t="s">
        <v>484</v>
      </c>
      <c r="I278" s="144"/>
      <c r="L278" s="33"/>
      <c r="M278" s="145"/>
      <c r="T278" s="54"/>
      <c r="AT278" s="18" t="s">
        <v>199</v>
      </c>
      <c r="AU278" s="18" t="s">
        <v>86</v>
      </c>
    </row>
    <row r="279" spans="2:65" s="1" customFormat="1" ht="21.75" customHeight="1">
      <c r="B279" s="33"/>
      <c r="C279" s="129" t="s">
        <v>419</v>
      </c>
      <c r="D279" s="129" t="s">
        <v>194</v>
      </c>
      <c r="E279" s="130" t="s">
        <v>487</v>
      </c>
      <c r="F279" s="131" t="s">
        <v>488</v>
      </c>
      <c r="G279" s="132" t="s">
        <v>128</v>
      </c>
      <c r="H279" s="133">
        <v>0.471</v>
      </c>
      <c r="I279" s="134"/>
      <c r="J279" s="135">
        <f>ROUND(I279*H279,2)</f>
        <v>0</v>
      </c>
      <c r="K279" s="131" t="s">
        <v>197</v>
      </c>
      <c r="L279" s="33"/>
      <c r="M279" s="136" t="s">
        <v>19</v>
      </c>
      <c r="N279" s="137" t="s">
        <v>47</v>
      </c>
      <c r="P279" s="138">
        <f>O279*H279</f>
        <v>0</v>
      </c>
      <c r="Q279" s="138">
        <v>0</v>
      </c>
      <c r="R279" s="138">
        <f>Q279*H279</f>
        <v>0</v>
      </c>
      <c r="S279" s="138">
        <v>0</v>
      </c>
      <c r="T279" s="139">
        <f>S279*H279</f>
        <v>0</v>
      </c>
      <c r="AR279" s="140" t="s">
        <v>124</v>
      </c>
      <c r="AT279" s="140" t="s">
        <v>194</v>
      </c>
      <c r="AU279" s="140" t="s">
        <v>86</v>
      </c>
      <c r="AY279" s="18" t="s">
        <v>192</v>
      </c>
      <c r="BE279" s="141">
        <f>IF(N279="základní",J279,0)</f>
        <v>0</v>
      </c>
      <c r="BF279" s="141">
        <f>IF(N279="snížená",J279,0)</f>
        <v>0</v>
      </c>
      <c r="BG279" s="141">
        <f>IF(N279="zákl. přenesená",J279,0)</f>
        <v>0</v>
      </c>
      <c r="BH279" s="141">
        <f>IF(N279="sníž. přenesená",J279,0)</f>
        <v>0</v>
      </c>
      <c r="BI279" s="141">
        <f>IF(N279="nulová",J279,0)</f>
        <v>0</v>
      </c>
      <c r="BJ279" s="18" t="s">
        <v>84</v>
      </c>
      <c r="BK279" s="141">
        <f>ROUND(I279*H279,2)</f>
        <v>0</v>
      </c>
      <c r="BL279" s="18" t="s">
        <v>124</v>
      </c>
      <c r="BM279" s="140" t="s">
        <v>1340</v>
      </c>
    </row>
    <row r="280" spans="2:47" s="1" customFormat="1" ht="19.5">
      <c r="B280" s="33"/>
      <c r="D280" s="142" t="s">
        <v>199</v>
      </c>
      <c r="F280" s="143" t="s">
        <v>490</v>
      </c>
      <c r="I280" s="144"/>
      <c r="L280" s="33"/>
      <c r="M280" s="145"/>
      <c r="T280" s="54"/>
      <c r="AT280" s="18" t="s">
        <v>199</v>
      </c>
      <c r="AU280" s="18" t="s">
        <v>86</v>
      </c>
    </row>
    <row r="281" spans="2:47" s="1" customFormat="1" ht="12">
      <c r="B281" s="33"/>
      <c r="D281" s="146" t="s">
        <v>201</v>
      </c>
      <c r="F281" s="147" t="s">
        <v>491</v>
      </c>
      <c r="I281" s="144"/>
      <c r="L281" s="33"/>
      <c r="M281" s="145"/>
      <c r="T281" s="54"/>
      <c r="AT281" s="18" t="s">
        <v>201</v>
      </c>
      <c r="AU281" s="18" t="s">
        <v>86</v>
      </c>
    </row>
    <row r="282" spans="2:51" s="14" customFormat="1" ht="12">
      <c r="B282" s="162"/>
      <c r="D282" s="142" t="s">
        <v>203</v>
      </c>
      <c r="E282" s="163" t="s">
        <v>19</v>
      </c>
      <c r="F282" s="164" t="s">
        <v>1341</v>
      </c>
      <c r="H282" s="163" t="s">
        <v>19</v>
      </c>
      <c r="I282" s="165"/>
      <c r="L282" s="162"/>
      <c r="M282" s="166"/>
      <c r="T282" s="167"/>
      <c r="AT282" s="163" t="s">
        <v>203</v>
      </c>
      <c r="AU282" s="163" t="s">
        <v>86</v>
      </c>
      <c r="AV282" s="14" t="s">
        <v>84</v>
      </c>
      <c r="AW282" s="14" t="s">
        <v>37</v>
      </c>
      <c r="AX282" s="14" t="s">
        <v>76</v>
      </c>
      <c r="AY282" s="163" t="s">
        <v>192</v>
      </c>
    </row>
    <row r="283" spans="2:51" s="12" customFormat="1" ht="12">
      <c r="B283" s="148"/>
      <c r="D283" s="142" t="s">
        <v>203</v>
      </c>
      <c r="E283" s="149" t="s">
        <v>19</v>
      </c>
      <c r="F283" s="150" t="s">
        <v>1115</v>
      </c>
      <c r="H283" s="151">
        <v>0.471</v>
      </c>
      <c r="I283" s="152"/>
      <c r="L283" s="148"/>
      <c r="M283" s="153"/>
      <c r="T283" s="154"/>
      <c r="AT283" s="149" t="s">
        <v>203</v>
      </c>
      <c r="AU283" s="149" t="s">
        <v>86</v>
      </c>
      <c r="AV283" s="12" t="s">
        <v>86</v>
      </c>
      <c r="AW283" s="12" t="s">
        <v>37</v>
      </c>
      <c r="AX283" s="12" t="s">
        <v>84</v>
      </c>
      <c r="AY283" s="149" t="s">
        <v>192</v>
      </c>
    </row>
    <row r="284" spans="2:63" s="11" customFormat="1" ht="22.9" customHeight="1">
      <c r="B284" s="117"/>
      <c r="D284" s="118" t="s">
        <v>75</v>
      </c>
      <c r="E284" s="127" t="s">
        <v>248</v>
      </c>
      <c r="F284" s="127" t="s">
        <v>535</v>
      </c>
      <c r="I284" s="120"/>
      <c r="J284" s="128">
        <f>BK284</f>
        <v>0</v>
      </c>
      <c r="L284" s="117"/>
      <c r="M284" s="122"/>
      <c r="P284" s="123">
        <f>SUM(P285:P448)</f>
        <v>0</v>
      </c>
      <c r="R284" s="123">
        <f>SUM(R285:R448)</f>
        <v>12.307047249999998</v>
      </c>
      <c r="T284" s="124">
        <f>SUM(T285:T448)</f>
        <v>34.65</v>
      </c>
      <c r="AR284" s="118" t="s">
        <v>84</v>
      </c>
      <c r="AT284" s="125" t="s">
        <v>75</v>
      </c>
      <c r="AU284" s="125" t="s">
        <v>84</v>
      </c>
      <c r="AY284" s="118" t="s">
        <v>192</v>
      </c>
      <c r="BK284" s="126">
        <f>SUM(BK285:BK448)</f>
        <v>0</v>
      </c>
    </row>
    <row r="285" spans="2:65" s="1" customFormat="1" ht="16.5" customHeight="1">
      <c r="B285" s="33"/>
      <c r="C285" s="129" t="s">
        <v>423</v>
      </c>
      <c r="D285" s="129" t="s">
        <v>194</v>
      </c>
      <c r="E285" s="130" t="s">
        <v>1342</v>
      </c>
      <c r="F285" s="131" t="s">
        <v>1343</v>
      </c>
      <c r="G285" s="132" t="s">
        <v>149</v>
      </c>
      <c r="H285" s="133">
        <v>21</v>
      </c>
      <c r="I285" s="134"/>
      <c r="J285" s="135">
        <f>ROUND(I285*H285,2)</f>
        <v>0</v>
      </c>
      <c r="K285" s="131" t="s">
        <v>197</v>
      </c>
      <c r="L285" s="33"/>
      <c r="M285" s="136" t="s">
        <v>19</v>
      </c>
      <c r="N285" s="137" t="s">
        <v>47</v>
      </c>
      <c r="P285" s="138">
        <f>O285*H285</f>
        <v>0</v>
      </c>
      <c r="Q285" s="138">
        <v>0</v>
      </c>
      <c r="R285" s="138">
        <f>Q285*H285</f>
        <v>0</v>
      </c>
      <c r="S285" s="138">
        <v>1.65</v>
      </c>
      <c r="T285" s="139">
        <f>S285*H285</f>
        <v>34.65</v>
      </c>
      <c r="AR285" s="140" t="s">
        <v>124</v>
      </c>
      <c r="AT285" s="140" t="s">
        <v>194</v>
      </c>
      <c r="AU285" s="140" t="s">
        <v>86</v>
      </c>
      <c r="AY285" s="18" t="s">
        <v>192</v>
      </c>
      <c r="BE285" s="141">
        <f>IF(N285="základní",J285,0)</f>
        <v>0</v>
      </c>
      <c r="BF285" s="141">
        <f>IF(N285="snížená",J285,0)</f>
        <v>0</v>
      </c>
      <c r="BG285" s="141">
        <f>IF(N285="zákl. přenesená",J285,0)</f>
        <v>0</v>
      </c>
      <c r="BH285" s="141">
        <f>IF(N285="sníž. přenesená",J285,0)</f>
        <v>0</v>
      </c>
      <c r="BI285" s="141">
        <f>IF(N285="nulová",J285,0)</f>
        <v>0</v>
      </c>
      <c r="BJ285" s="18" t="s">
        <v>84</v>
      </c>
      <c r="BK285" s="141">
        <f>ROUND(I285*H285,2)</f>
        <v>0</v>
      </c>
      <c r="BL285" s="18" t="s">
        <v>124</v>
      </c>
      <c r="BM285" s="140" t="s">
        <v>1344</v>
      </c>
    </row>
    <row r="286" spans="2:47" s="1" customFormat="1" ht="12">
      <c r="B286" s="33"/>
      <c r="D286" s="142" t="s">
        <v>199</v>
      </c>
      <c r="F286" s="143" t="s">
        <v>1345</v>
      </c>
      <c r="I286" s="144"/>
      <c r="L286" s="33"/>
      <c r="M286" s="145"/>
      <c r="T286" s="54"/>
      <c r="AT286" s="18" t="s">
        <v>199</v>
      </c>
      <c r="AU286" s="18" t="s">
        <v>86</v>
      </c>
    </row>
    <row r="287" spans="2:47" s="1" customFormat="1" ht="12">
      <c r="B287" s="33"/>
      <c r="D287" s="146" t="s">
        <v>201</v>
      </c>
      <c r="F287" s="147" t="s">
        <v>1346</v>
      </c>
      <c r="I287" s="144"/>
      <c r="L287" s="33"/>
      <c r="M287" s="145"/>
      <c r="T287" s="54"/>
      <c r="AT287" s="18" t="s">
        <v>201</v>
      </c>
      <c r="AU287" s="18" t="s">
        <v>86</v>
      </c>
    </row>
    <row r="288" spans="2:51" s="14" customFormat="1" ht="12">
      <c r="B288" s="162"/>
      <c r="D288" s="142" t="s">
        <v>203</v>
      </c>
      <c r="E288" s="163" t="s">
        <v>19</v>
      </c>
      <c r="F288" s="164" t="s">
        <v>1347</v>
      </c>
      <c r="H288" s="163" t="s">
        <v>19</v>
      </c>
      <c r="I288" s="165"/>
      <c r="L288" s="162"/>
      <c r="M288" s="166"/>
      <c r="T288" s="167"/>
      <c r="AT288" s="163" t="s">
        <v>203</v>
      </c>
      <c r="AU288" s="163" t="s">
        <v>86</v>
      </c>
      <c r="AV288" s="14" t="s">
        <v>84</v>
      </c>
      <c r="AW288" s="14" t="s">
        <v>37</v>
      </c>
      <c r="AX288" s="14" t="s">
        <v>76</v>
      </c>
      <c r="AY288" s="163" t="s">
        <v>192</v>
      </c>
    </row>
    <row r="289" spans="2:51" s="12" customFormat="1" ht="12">
      <c r="B289" s="148"/>
      <c r="D289" s="142" t="s">
        <v>203</v>
      </c>
      <c r="E289" s="149" t="s">
        <v>1263</v>
      </c>
      <c r="F289" s="150" t="s">
        <v>1348</v>
      </c>
      <c r="H289" s="151">
        <v>21</v>
      </c>
      <c r="I289" s="152"/>
      <c r="L289" s="148"/>
      <c r="M289" s="153"/>
      <c r="T289" s="154"/>
      <c r="AT289" s="149" t="s">
        <v>203</v>
      </c>
      <c r="AU289" s="149" t="s">
        <v>86</v>
      </c>
      <c r="AV289" s="12" t="s">
        <v>86</v>
      </c>
      <c r="AW289" s="12" t="s">
        <v>37</v>
      </c>
      <c r="AX289" s="12" t="s">
        <v>84</v>
      </c>
      <c r="AY289" s="149" t="s">
        <v>192</v>
      </c>
    </row>
    <row r="290" spans="2:65" s="1" customFormat="1" ht="16.5" customHeight="1">
      <c r="B290" s="33"/>
      <c r="C290" s="129" t="s">
        <v>429</v>
      </c>
      <c r="D290" s="129" t="s">
        <v>194</v>
      </c>
      <c r="E290" s="130" t="s">
        <v>1116</v>
      </c>
      <c r="F290" s="131" t="s">
        <v>1117</v>
      </c>
      <c r="G290" s="132" t="s">
        <v>149</v>
      </c>
      <c r="H290" s="133">
        <v>3.9</v>
      </c>
      <c r="I290" s="134"/>
      <c r="J290" s="135">
        <f>ROUND(I290*H290,2)</f>
        <v>0</v>
      </c>
      <c r="K290" s="131" t="s">
        <v>19</v>
      </c>
      <c r="L290" s="33"/>
      <c r="M290" s="136" t="s">
        <v>19</v>
      </c>
      <c r="N290" s="137" t="s">
        <v>47</v>
      </c>
      <c r="P290" s="138">
        <f>O290*H290</f>
        <v>0</v>
      </c>
      <c r="Q290" s="138">
        <v>1E-05</v>
      </c>
      <c r="R290" s="138">
        <f>Q290*H290</f>
        <v>3.9E-05</v>
      </c>
      <c r="S290" s="138">
        <v>0</v>
      </c>
      <c r="T290" s="139">
        <f>S290*H290</f>
        <v>0</v>
      </c>
      <c r="AR290" s="140" t="s">
        <v>124</v>
      </c>
      <c r="AT290" s="140" t="s">
        <v>194</v>
      </c>
      <c r="AU290" s="140" t="s">
        <v>86</v>
      </c>
      <c r="AY290" s="18" t="s">
        <v>192</v>
      </c>
      <c r="BE290" s="141">
        <f>IF(N290="základní",J290,0)</f>
        <v>0</v>
      </c>
      <c r="BF290" s="141">
        <f>IF(N290="snížená",J290,0)</f>
        <v>0</v>
      </c>
      <c r="BG290" s="141">
        <f>IF(N290="zákl. přenesená",J290,0)</f>
        <v>0</v>
      </c>
      <c r="BH290" s="141">
        <f>IF(N290="sníž. přenesená",J290,0)</f>
        <v>0</v>
      </c>
      <c r="BI290" s="141">
        <f>IF(N290="nulová",J290,0)</f>
        <v>0</v>
      </c>
      <c r="BJ290" s="18" t="s">
        <v>84</v>
      </c>
      <c r="BK290" s="141">
        <f>ROUND(I290*H290,2)</f>
        <v>0</v>
      </c>
      <c r="BL290" s="18" t="s">
        <v>124</v>
      </c>
      <c r="BM290" s="140" t="s">
        <v>1349</v>
      </c>
    </row>
    <row r="291" spans="2:47" s="1" customFormat="1" ht="12">
      <c r="B291" s="33"/>
      <c r="D291" s="142" t="s">
        <v>199</v>
      </c>
      <c r="F291" s="143" t="s">
        <v>1117</v>
      </c>
      <c r="I291" s="144"/>
      <c r="L291" s="33"/>
      <c r="M291" s="145"/>
      <c r="T291" s="54"/>
      <c r="AT291" s="18" t="s">
        <v>199</v>
      </c>
      <c r="AU291" s="18" t="s">
        <v>86</v>
      </c>
    </row>
    <row r="292" spans="2:51" s="14" customFormat="1" ht="12">
      <c r="B292" s="162"/>
      <c r="D292" s="142" t="s">
        <v>203</v>
      </c>
      <c r="E292" s="163" t="s">
        <v>19</v>
      </c>
      <c r="F292" s="164" t="s">
        <v>1350</v>
      </c>
      <c r="H292" s="163" t="s">
        <v>19</v>
      </c>
      <c r="I292" s="165"/>
      <c r="L292" s="162"/>
      <c r="M292" s="166"/>
      <c r="T292" s="167"/>
      <c r="AT292" s="163" t="s">
        <v>203</v>
      </c>
      <c r="AU292" s="163" t="s">
        <v>86</v>
      </c>
      <c r="AV292" s="14" t="s">
        <v>84</v>
      </c>
      <c r="AW292" s="14" t="s">
        <v>37</v>
      </c>
      <c r="AX292" s="14" t="s">
        <v>76</v>
      </c>
      <c r="AY292" s="163" t="s">
        <v>192</v>
      </c>
    </row>
    <row r="293" spans="2:51" s="12" customFormat="1" ht="12">
      <c r="B293" s="148"/>
      <c r="D293" s="142" t="s">
        <v>203</v>
      </c>
      <c r="E293" s="149" t="s">
        <v>19</v>
      </c>
      <c r="F293" s="150" t="s">
        <v>1351</v>
      </c>
      <c r="H293" s="151">
        <v>3.9</v>
      </c>
      <c r="I293" s="152"/>
      <c r="L293" s="148"/>
      <c r="M293" s="153"/>
      <c r="T293" s="154"/>
      <c r="AT293" s="149" t="s">
        <v>203</v>
      </c>
      <c r="AU293" s="149" t="s">
        <v>86</v>
      </c>
      <c r="AV293" s="12" t="s">
        <v>86</v>
      </c>
      <c r="AW293" s="12" t="s">
        <v>37</v>
      </c>
      <c r="AX293" s="12" t="s">
        <v>84</v>
      </c>
      <c r="AY293" s="149" t="s">
        <v>192</v>
      </c>
    </row>
    <row r="294" spans="2:65" s="1" customFormat="1" ht="16.5" customHeight="1">
      <c r="B294" s="33"/>
      <c r="C294" s="168" t="s">
        <v>435</v>
      </c>
      <c r="D294" s="168" t="s">
        <v>291</v>
      </c>
      <c r="E294" s="169" t="s">
        <v>1121</v>
      </c>
      <c r="F294" s="170" t="s">
        <v>1122</v>
      </c>
      <c r="G294" s="171" t="s">
        <v>149</v>
      </c>
      <c r="H294" s="172">
        <v>4.095</v>
      </c>
      <c r="I294" s="173"/>
      <c r="J294" s="174">
        <f>ROUND(I294*H294,2)</f>
        <v>0</v>
      </c>
      <c r="K294" s="170" t="s">
        <v>19</v>
      </c>
      <c r="L294" s="175"/>
      <c r="M294" s="176" t="s">
        <v>19</v>
      </c>
      <c r="N294" s="177" t="s">
        <v>47</v>
      </c>
      <c r="P294" s="138">
        <f>O294*H294</f>
        <v>0</v>
      </c>
      <c r="Q294" s="138">
        <v>0.00135</v>
      </c>
      <c r="R294" s="138">
        <f>Q294*H294</f>
        <v>0.00552825</v>
      </c>
      <c r="S294" s="138">
        <v>0</v>
      </c>
      <c r="T294" s="139">
        <f>S294*H294</f>
        <v>0</v>
      </c>
      <c r="AR294" s="140" t="s">
        <v>248</v>
      </c>
      <c r="AT294" s="140" t="s">
        <v>291</v>
      </c>
      <c r="AU294" s="140" t="s">
        <v>86</v>
      </c>
      <c r="AY294" s="18" t="s">
        <v>192</v>
      </c>
      <c r="BE294" s="141">
        <f>IF(N294="základní",J294,0)</f>
        <v>0</v>
      </c>
      <c r="BF294" s="141">
        <f>IF(N294="snížená",J294,0)</f>
        <v>0</v>
      </c>
      <c r="BG294" s="141">
        <f>IF(N294="zákl. přenesená",J294,0)</f>
        <v>0</v>
      </c>
      <c r="BH294" s="141">
        <f>IF(N294="sníž. přenesená",J294,0)</f>
        <v>0</v>
      </c>
      <c r="BI294" s="141">
        <f>IF(N294="nulová",J294,0)</f>
        <v>0</v>
      </c>
      <c r="BJ294" s="18" t="s">
        <v>84</v>
      </c>
      <c r="BK294" s="141">
        <f>ROUND(I294*H294,2)</f>
        <v>0</v>
      </c>
      <c r="BL294" s="18" t="s">
        <v>124</v>
      </c>
      <c r="BM294" s="140" t="s">
        <v>1352</v>
      </c>
    </row>
    <row r="295" spans="2:47" s="1" customFormat="1" ht="12">
      <c r="B295" s="33"/>
      <c r="D295" s="142" t="s">
        <v>199</v>
      </c>
      <c r="F295" s="143" t="s">
        <v>1122</v>
      </c>
      <c r="I295" s="144"/>
      <c r="L295" s="33"/>
      <c r="M295" s="145"/>
      <c r="T295" s="54"/>
      <c r="AT295" s="18" t="s">
        <v>199</v>
      </c>
      <c r="AU295" s="18" t="s">
        <v>86</v>
      </c>
    </row>
    <row r="296" spans="2:51" s="14" customFormat="1" ht="12">
      <c r="B296" s="162"/>
      <c r="D296" s="142" t="s">
        <v>203</v>
      </c>
      <c r="E296" s="163" t="s">
        <v>19</v>
      </c>
      <c r="F296" s="164" t="s">
        <v>1328</v>
      </c>
      <c r="H296" s="163" t="s">
        <v>19</v>
      </c>
      <c r="I296" s="165"/>
      <c r="L296" s="162"/>
      <c r="M296" s="166"/>
      <c r="T296" s="167"/>
      <c r="AT296" s="163" t="s">
        <v>203</v>
      </c>
      <c r="AU296" s="163" t="s">
        <v>86</v>
      </c>
      <c r="AV296" s="14" t="s">
        <v>84</v>
      </c>
      <c r="AW296" s="14" t="s">
        <v>37</v>
      </c>
      <c r="AX296" s="14" t="s">
        <v>76</v>
      </c>
      <c r="AY296" s="163" t="s">
        <v>192</v>
      </c>
    </row>
    <row r="297" spans="2:51" s="12" customFormat="1" ht="12">
      <c r="B297" s="148"/>
      <c r="D297" s="142" t="s">
        <v>203</v>
      </c>
      <c r="E297" s="149" t="s">
        <v>19</v>
      </c>
      <c r="F297" s="150" t="s">
        <v>1353</v>
      </c>
      <c r="H297" s="151">
        <v>4.095</v>
      </c>
      <c r="I297" s="152"/>
      <c r="L297" s="148"/>
      <c r="M297" s="153"/>
      <c r="T297" s="154"/>
      <c r="AT297" s="149" t="s">
        <v>203</v>
      </c>
      <c r="AU297" s="149" t="s">
        <v>86</v>
      </c>
      <c r="AV297" s="12" t="s">
        <v>86</v>
      </c>
      <c r="AW297" s="12" t="s">
        <v>37</v>
      </c>
      <c r="AX297" s="12" t="s">
        <v>84</v>
      </c>
      <c r="AY297" s="149" t="s">
        <v>192</v>
      </c>
    </row>
    <row r="298" spans="2:65" s="1" customFormat="1" ht="16.5" customHeight="1">
      <c r="B298" s="33"/>
      <c r="C298" s="129" t="s">
        <v>443</v>
      </c>
      <c r="D298" s="129" t="s">
        <v>194</v>
      </c>
      <c r="E298" s="130" t="s">
        <v>1125</v>
      </c>
      <c r="F298" s="131" t="s">
        <v>1126</v>
      </c>
      <c r="G298" s="132" t="s">
        <v>149</v>
      </c>
      <c r="H298" s="133">
        <v>3.9</v>
      </c>
      <c r="I298" s="134"/>
      <c r="J298" s="135">
        <f>ROUND(I298*H298,2)</f>
        <v>0</v>
      </c>
      <c r="K298" s="131" t="s">
        <v>197</v>
      </c>
      <c r="L298" s="33"/>
      <c r="M298" s="136" t="s">
        <v>19</v>
      </c>
      <c r="N298" s="137" t="s">
        <v>47</v>
      </c>
      <c r="P298" s="138">
        <f>O298*H298</f>
        <v>0</v>
      </c>
      <c r="Q298" s="138">
        <v>0.0044</v>
      </c>
      <c r="R298" s="138">
        <f>Q298*H298</f>
        <v>0.01716</v>
      </c>
      <c r="S298" s="138">
        <v>0</v>
      </c>
      <c r="T298" s="139">
        <f>S298*H298</f>
        <v>0</v>
      </c>
      <c r="AR298" s="140" t="s">
        <v>124</v>
      </c>
      <c r="AT298" s="140" t="s">
        <v>194</v>
      </c>
      <c r="AU298" s="140" t="s">
        <v>86</v>
      </c>
      <c r="AY298" s="18" t="s">
        <v>192</v>
      </c>
      <c r="BE298" s="141">
        <f>IF(N298="základní",J298,0)</f>
        <v>0</v>
      </c>
      <c r="BF298" s="141">
        <f>IF(N298="snížená",J298,0)</f>
        <v>0</v>
      </c>
      <c r="BG298" s="141">
        <f>IF(N298="zákl. přenesená",J298,0)</f>
        <v>0</v>
      </c>
      <c r="BH298" s="141">
        <f>IF(N298="sníž. přenesená",J298,0)</f>
        <v>0</v>
      </c>
      <c r="BI298" s="141">
        <f>IF(N298="nulová",J298,0)</f>
        <v>0</v>
      </c>
      <c r="BJ298" s="18" t="s">
        <v>84</v>
      </c>
      <c r="BK298" s="141">
        <f>ROUND(I298*H298,2)</f>
        <v>0</v>
      </c>
      <c r="BL298" s="18" t="s">
        <v>124</v>
      </c>
      <c r="BM298" s="140" t="s">
        <v>1354</v>
      </c>
    </row>
    <row r="299" spans="2:47" s="1" customFormat="1" ht="19.5">
      <c r="B299" s="33"/>
      <c r="D299" s="142" t="s">
        <v>199</v>
      </c>
      <c r="F299" s="143" t="s">
        <v>1128</v>
      </c>
      <c r="I299" s="144"/>
      <c r="L299" s="33"/>
      <c r="M299" s="145"/>
      <c r="T299" s="54"/>
      <c r="AT299" s="18" t="s">
        <v>199</v>
      </c>
      <c r="AU299" s="18" t="s">
        <v>86</v>
      </c>
    </row>
    <row r="300" spans="2:47" s="1" customFormat="1" ht="12">
      <c r="B300" s="33"/>
      <c r="D300" s="146" t="s">
        <v>201</v>
      </c>
      <c r="F300" s="147" t="s">
        <v>1129</v>
      </c>
      <c r="I300" s="144"/>
      <c r="L300" s="33"/>
      <c r="M300" s="145"/>
      <c r="T300" s="54"/>
      <c r="AT300" s="18" t="s">
        <v>201</v>
      </c>
      <c r="AU300" s="18" t="s">
        <v>86</v>
      </c>
    </row>
    <row r="301" spans="2:51" s="14" customFormat="1" ht="12">
      <c r="B301" s="162"/>
      <c r="D301" s="142" t="s">
        <v>203</v>
      </c>
      <c r="E301" s="163" t="s">
        <v>19</v>
      </c>
      <c r="F301" s="164" t="s">
        <v>1328</v>
      </c>
      <c r="H301" s="163" t="s">
        <v>19</v>
      </c>
      <c r="I301" s="165"/>
      <c r="L301" s="162"/>
      <c r="M301" s="166"/>
      <c r="T301" s="167"/>
      <c r="AT301" s="163" t="s">
        <v>203</v>
      </c>
      <c r="AU301" s="163" t="s">
        <v>86</v>
      </c>
      <c r="AV301" s="14" t="s">
        <v>84</v>
      </c>
      <c r="AW301" s="14" t="s">
        <v>37</v>
      </c>
      <c r="AX301" s="14" t="s">
        <v>76</v>
      </c>
      <c r="AY301" s="163" t="s">
        <v>192</v>
      </c>
    </row>
    <row r="302" spans="2:51" s="12" customFormat="1" ht="12">
      <c r="B302" s="148"/>
      <c r="D302" s="142" t="s">
        <v>203</v>
      </c>
      <c r="E302" s="149" t="s">
        <v>19</v>
      </c>
      <c r="F302" s="150" t="s">
        <v>1351</v>
      </c>
      <c r="H302" s="151">
        <v>3.9</v>
      </c>
      <c r="I302" s="152"/>
      <c r="L302" s="148"/>
      <c r="M302" s="153"/>
      <c r="T302" s="154"/>
      <c r="AT302" s="149" t="s">
        <v>203</v>
      </c>
      <c r="AU302" s="149" t="s">
        <v>86</v>
      </c>
      <c r="AV302" s="12" t="s">
        <v>86</v>
      </c>
      <c r="AW302" s="12" t="s">
        <v>37</v>
      </c>
      <c r="AX302" s="12" t="s">
        <v>84</v>
      </c>
      <c r="AY302" s="149" t="s">
        <v>192</v>
      </c>
    </row>
    <row r="303" spans="2:65" s="1" customFormat="1" ht="16.5" customHeight="1">
      <c r="B303" s="33"/>
      <c r="C303" s="129" t="s">
        <v>449</v>
      </c>
      <c r="D303" s="129" t="s">
        <v>194</v>
      </c>
      <c r="E303" s="130" t="s">
        <v>537</v>
      </c>
      <c r="F303" s="131" t="s">
        <v>538</v>
      </c>
      <c r="G303" s="132" t="s">
        <v>149</v>
      </c>
      <c r="H303" s="133">
        <v>8.6</v>
      </c>
      <c r="I303" s="134"/>
      <c r="J303" s="135">
        <f>ROUND(I303*H303,2)</f>
        <v>0</v>
      </c>
      <c r="K303" s="131" t="s">
        <v>197</v>
      </c>
      <c r="L303" s="33"/>
      <c r="M303" s="136" t="s">
        <v>19</v>
      </c>
      <c r="N303" s="137" t="s">
        <v>47</v>
      </c>
      <c r="P303" s="138">
        <f>O303*H303</f>
        <v>0</v>
      </c>
      <c r="Q303" s="138">
        <v>0.01323</v>
      </c>
      <c r="R303" s="138">
        <f>Q303*H303</f>
        <v>0.113778</v>
      </c>
      <c r="S303" s="138">
        <v>0</v>
      </c>
      <c r="T303" s="139">
        <f>S303*H303</f>
        <v>0</v>
      </c>
      <c r="AR303" s="140" t="s">
        <v>124</v>
      </c>
      <c r="AT303" s="140" t="s">
        <v>194</v>
      </c>
      <c r="AU303" s="140" t="s">
        <v>86</v>
      </c>
      <c r="AY303" s="18" t="s">
        <v>192</v>
      </c>
      <c r="BE303" s="141">
        <f>IF(N303="základní",J303,0)</f>
        <v>0</v>
      </c>
      <c r="BF303" s="141">
        <f>IF(N303="snížená",J303,0)</f>
        <v>0</v>
      </c>
      <c r="BG303" s="141">
        <f>IF(N303="zákl. přenesená",J303,0)</f>
        <v>0</v>
      </c>
      <c r="BH303" s="141">
        <f>IF(N303="sníž. přenesená",J303,0)</f>
        <v>0</v>
      </c>
      <c r="BI303" s="141">
        <f>IF(N303="nulová",J303,0)</f>
        <v>0</v>
      </c>
      <c r="BJ303" s="18" t="s">
        <v>84</v>
      </c>
      <c r="BK303" s="141">
        <f>ROUND(I303*H303,2)</f>
        <v>0</v>
      </c>
      <c r="BL303" s="18" t="s">
        <v>124</v>
      </c>
      <c r="BM303" s="140" t="s">
        <v>1355</v>
      </c>
    </row>
    <row r="304" spans="2:47" s="1" customFormat="1" ht="19.5">
      <c r="B304" s="33"/>
      <c r="D304" s="142" t="s">
        <v>199</v>
      </c>
      <c r="F304" s="143" t="s">
        <v>540</v>
      </c>
      <c r="I304" s="144"/>
      <c r="L304" s="33"/>
      <c r="M304" s="145"/>
      <c r="T304" s="54"/>
      <c r="AT304" s="18" t="s">
        <v>199</v>
      </c>
      <c r="AU304" s="18" t="s">
        <v>86</v>
      </c>
    </row>
    <row r="305" spans="2:47" s="1" customFormat="1" ht="12">
      <c r="B305" s="33"/>
      <c r="D305" s="146" t="s">
        <v>201</v>
      </c>
      <c r="F305" s="147" t="s">
        <v>541</v>
      </c>
      <c r="I305" s="144"/>
      <c r="L305" s="33"/>
      <c r="M305" s="145"/>
      <c r="T305" s="54"/>
      <c r="AT305" s="18" t="s">
        <v>201</v>
      </c>
      <c r="AU305" s="18" t="s">
        <v>86</v>
      </c>
    </row>
    <row r="306" spans="2:51" s="14" customFormat="1" ht="12">
      <c r="B306" s="162"/>
      <c r="D306" s="142" t="s">
        <v>203</v>
      </c>
      <c r="E306" s="163" t="s">
        <v>19</v>
      </c>
      <c r="F306" s="164" t="s">
        <v>1356</v>
      </c>
      <c r="H306" s="163" t="s">
        <v>19</v>
      </c>
      <c r="I306" s="165"/>
      <c r="L306" s="162"/>
      <c r="M306" s="166"/>
      <c r="T306" s="167"/>
      <c r="AT306" s="163" t="s">
        <v>203</v>
      </c>
      <c r="AU306" s="163" t="s">
        <v>86</v>
      </c>
      <c r="AV306" s="14" t="s">
        <v>84</v>
      </c>
      <c r="AW306" s="14" t="s">
        <v>37</v>
      </c>
      <c r="AX306" s="14" t="s">
        <v>76</v>
      </c>
      <c r="AY306" s="163" t="s">
        <v>192</v>
      </c>
    </row>
    <row r="307" spans="2:51" s="14" customFormat="1" ht="12">
      <c r="B307" s="162"/>
      <c r="D307" s="142" t="s">
        <v>203</v>
      </c>
      <c r="E307" s="163" t="s">
        <v>19</v>
      </c>
      <c r="F307" s="164" t="s">
        <v>1357</v>
      </c>
      <c r="H307" s="163" t="s">
        <v>19</v>
      </c>
      <c r="I307" s="165"/>
      <c r="L307" s="162"/>
      <c r="M307" s="166"/>
      <c r="T307" s="167"/>
      <c r="AT307" s="163" t="s">
        <v>203</v>
      </c>
      <c r="AU307" s="163" t="s">
        <v>86</v>
      </c>
      <c r="AV307" s="14" t="s">
        <v>84</v>
      </c>
      <c r="AW307" s="14" t="s">
        <v>37</v>
      </c>
      <c r="AX307" s="14" t="s">
        <v>76</v>
      </c>
      <c r="AY307" s="163" t="s">
        <v>192</v>
      </c>
    </row>
    <row r="308" spans="2:51" s="12" customFormat="1" ht="12">
      <c r="B308" s="148"/>
      <c r="D308" s="142" t="s">
        <v>203</v>
      </c>
      <c r="E308" s="149" t="s">
        <v>19</v>
      </c>
      <c r="F308" s="150" t="s">
        <v>1358</v>
      </c>
      <c r="H308" s="151">
        <v>7.6</v>
      </c>
      <c r="I308" s="152"/>
      <c r="L308" s="148"/>
      <c r="M308" s="153"/>
      <c r="T308" s="154"/>
      <c r="AT308" s="149" t="s">
        <v>203</v>
      </c>
      <c r="AU308" s="149" t="s">
        <v>86</v>
      </c>
      <c r="AV308" s="12" t="s">
        <v>86</v>
      </c>
      <c r="AW308" s="12" t="s">
        <v>37</v>
      </c>
      <c r="AX308" s="12" t="s">
        <v>76</v>
      </c>
      <c r="AY308" s="149" t="s">
        <v>192</v>
      </c>
    </row>
    <row r="309" spans="2:51" s="12" customFormat="1" ht="12">
      <c r="B309" s="148"/>
      <c r="D309" s="142" t="s">
        <v>203</v>
      </c>
      <c r="E309" s="149" t="s">
        <v>19</v>
      </c>
      <c r="F309" s="150" t="s">
        <v>1134</v>
      </c>
      <c r="H309" s="151">
        <v>1</v>
      </c>
      <c r="I309" s="152"/>
      <c r="L309" s="148"/>
      <c r="M309" s="153"/>
      <c r="T309" s="154"/>
      <c r="AT309" s="149" t="s">
        <v>203</v>
      </c>
      <c r="AU309" s="149" t="s">
        <v>86</v>
      </c>
      <c r="AV309" s="12" t="s">
        <v>86</v>
      </c>
      <c r="AW309" s="12" t="s">
        <v>37</v>
      </c>
      <c r="AX309" s="12" t="s">
        <v>76</v>
      </c>
      <c r="AY309" s="149" t="s">
        <v>192</v>
      </c>
    </row>
    <row r="310" spans="2:51" s="13" customFormat="1" ht="12">
      <c r="B310" s="155"/>
      <c r="D310" s="142" t="s">
        <v>203</v>
      </c>
      <c r="E310" s="156" t="s">
        <v>147</v>
      </c>
      <c r="F310" s="157" t="s">
        <v>206</v>
      </c>
      <c r="H310" s="158">
        <v>8.6</v>
      </c>
      <c r="I310" s="159"/>
      <c r="L310" s="155"/>
      <c r="M310" s="160"/>
      <c r="T310" s="161"/>
      <c r="AT310" s="156" t="s">
        <v>203</v>
      </c>
      <c r="AU310" s="156" t="s">
        <v>86</v>
      </c>
      <c r="AV310" s="13" t="s">
        <v>124</v>
      </c>
      <c r="AW310" s="13" t="s">
        <v>37</v>
      </c>
      <c r="AX310" s="13" t="s">
        <v>84</v>
      </c>
      <c r="AY310" s="156" t="s">
        <v>192</v>
      </c>
    </row>
    <row r="311" spans="2:65" s="1" customFormat="1" ht="16.5" customHeight="1">
      <c r="B311" s="33"/>
      <c r="C311" s="129" t="s">
        <v>456</v>
      </c>
      <c r="D311" s="129" t="s">
        <v>194</v>
      </c>
      <c r="E311" s="130" t="s">
        <v>1135</v>
      </c>
      <c r="F311" s="131" t="s">
        <v>1136</v>
      </c>
      <c r="G311" s="132" t="s">
        <v>146</v>
      </c>
      <c r="H311" s="133">
        <v>5</v>
      </c>
      <c r="I311" s="134"/>
      <c r="J311" s="135">
        <f>ROUND(I311*H311,2)</f>
        <v>0</v>
      </c>
      <c r="K311" s="131" t="s">
        <v>19</v>
      </c>
      <c r="L311" s="33"/>
      <c r="M311" s="136" t="s">
        <v>19</v>
      </c>
      <c r="N311" s="137" t="s">
        <v>47</v>
      </c>
      <c r="P311" s="138">
        <f>O311*H311</f>
        <v>0</v>
      </c>
      <c r="Q311" s="138">
        <v>0</v>
      </c>
      <c r="R311" s="138">
        <f>Q311*H311</f>
        <v>0</v>
      </c>
      <c r="S311" s="138">
        <v>0</v>
      </c>
      <c r="T311" s="139">
        <f>S311*H311</f>
        <v>0</v>
      </c>
      <c r="AR311" s="140" t="s">
        <v>124</v>
      </c>
      <c r="AT311" s="140" t="s">
        <v>194</v>
      </c>
      <c r="AU311" s="140" t="s">
        <v>86</v>
      </c>
      <c r="AY311" s="18" t="s">
        <v>192</v>
      </c>
      <c r="BE311" s="141">
        <f>IF(N311="základní",J311,0)</f>
        <v>0</v>
      </c>
      <c r="BF311" s="141">
        <f>IF(N311="snížená",J311,0)</f>
        <v>0</v>
      </c>
      <c r="BG311" s="141">
        <f>IF(N311="zákl. přenesená",J311,0)</f>
        <v>0</v>
      </c>
      <c r="BH311" s="141">
        <f>IF(N311="sníž. přenesená",J311,0)</f>
        <v>0</v>
      </c>
      <c r="BI311" s="141">
        <f>IF(N311="nulová",J311,0)</f>
        <v>0</v>
      </c>
      <c r="BJ311" s="18" t="s">
        <v>84</v>
      </c>
      <c r="BK311" s="141">
        <f>ROUND(I311*H311,2)</f>
        <v>0</v>
      </c>
      <c r="BL311" s="18" t="s">
        <v>124</v>
      </c>
      <c r="BM311" s="140" t="s">
        <v>1359</v>
      </c>
    </row>
    <row r="312" spans="2:47" s="1" customFormat="1" ht="19.5">
      <c r="B312" s="33"/>
      <c r="D312" s="142" t="s">
        <v>199</v>
      </c>
      <c r="F312" s="143" t="s">
        <v>1138</v>
      </c>
      <c r="I312" s="144"/>
      <c r="L312" s="33"/>
      <c r="M312" s="145"/>
      <c r="T312" s="54"/>
      <c r="AT312" s="18" t="s">
        <v>199</v>
      </c>
      <c r="AU312" s="18" t="s">
        <v>86</v>
      </c>
    </row>
    <row r="313" spans="2:51" s="14" customFormat="1" ht="12">
      <c r="B313" s="162"/>
      <c r="D313" s="142" t="s">
        <v>203</v>
      </c>
      <c r="E313" s="163" t="s">
        <v>19</v>
      </c>
      <c r="F313" s="164" t="s">
        <v>1350</v>
      </c>
      <c r="H313" s="163" t="s">
        <v>19</v>
      </c>
      <c r="I313" s="165"/>
      <c r="L313" s="162"/>
      <c r="M313" s="166"/>
      <c r="T313" s="167"/>
      <c r="AT313" s="163" t="s">
        <v>203</v>
      </c>
      <c r="AU313" s="163" t="s">
        <v>86</v>
      </c>
      <c r="AV313" s="14" t="s">
        <v>84</v>
      </c>
      <c r="AW313" s="14" t="s">
        <v>37</v>
      </c>
      <c r="AX313" s="14" t="s">
        <v>76</v>
      </c>
      <c r="AY313" s="163" t="s">
        <v>192</v>
      </c>
    </row>
    <row r="314" spans="2:51" s="12" customFormat="1" ht="12">
      <c r="B314" s="148"/>
      <c r="D314" s="142" t="s">
        <v>203</v>
      </c>
      <c r="E314" s="149" t="s">
        <v>19</v>
      </c>
      <c r="F314" s="150" t="s">
        <v>1360</v>
      </c>
      <c r="H314" s="151">
        <v>2</v>
      </c>
      <c r="I314" s="152"/>
      <c r="L314" s="148"/>
      <c r="M314" s="153"/>
      <c r="T314" s="154"/>
      <c r="AT314" s="149" t="s">
        <v>203</v>
      </c>
      <c r="AU314" s="149" t="s">
        <v>86</v>
      </c>
      <c r="AV314" s="12" t="s">
        <v>86</v>
      </c>
      <c r="AW314" s="12" t="s">
        <v>37</v>
      </c>
      <c r="AX314" s="12" t="s">
        <v>76</v>
      </c>
      <c r="AY314" s="149" t="s">
        <v>192</v>
      </c>
    </row>
    <row r="315" spans="2:51" s="12" customFormat="1" ht="12">
      <c r="B315" s="148"/>
      <c r="D315" s="142" t="s">
        <v>203</v>
      </c>
      <c r="E315" s="149" t="s">
        <v>19</v>
      </c>
      <c r="F315" s="150" t="s">
        <v>1361</v>
      </c>
      <c r="H315" s="151">
        <v>3</v>
      </c>
      <c r="I315" s="152"/>
      <c r="L315" s="148"/>
      <c r="M315" s="153"/>
      <c r="T315" s="154"/>
      <c r="AT315" s="149" t="s">
        <v>203</v>
      </c>
      <c r="AU315" s="149" t="s">
        <v>86</v>
      </c>
      <c r="AV315" s="12" t="s">
        <v>86</v>
      </c>
      <c r="AW315" s="12" t="s">
        <v>37</v>
      </c>
      <c r="AX315" s="12" t="s">
        <v>76</v>
      </c>
      <c r="AY315" s="149" t="s">
        <v>192</v>
      </c>
    </row>
    <row r="316" spans="2:51" s="13" customFormat="1" ht="12">
      <c r="B316" s="155"/>
      <c r="D316" s="142" t="s">
        <v>203</v>
      </c>
      <c r="E316" s="156" t="s">
        <v>19</v>
      </c>
      <c r="F316" s="157" t="s">
        <v>206</v>
      </c>
      <c r="H316" s="158">
        <v>5</v>
      </c>
      <c r="I316" s="159"/>
      <c r="L316" s="155"/>
      <c r="M316" s="160"/>
      <c r="T316" s="161"/>
      <c r="AT316" s="156" t="s">
        <v>203</v>
      </c>
      <c r="AU316" s="156" t="s">
        <v>86</v>
      </c>
      <c r="AV316" s="13" t="s">
        <v>124</v>
      </c>
      <c r="AW316" s="13" t="s">
        <v>37</v>
      </c>
      <c r="AX316" s="13" t="s">
        <v>84</v>
      </c>
      <c r="AY316" s="156" t="s">
        <v>192</v>
      </c>
    </row>
    <row r="317" spans="2:65" s="1" customFormat="1" ht="16.5" customHeight="1">
      <c r="B317" s="33"/>
      <c r="C317" s="168" t="s">
        <v>464</v>
      </c>
      <c r="D317" s="168" t="s">
        <v>291</v>
      </c>
      <c r="E317" s="169" t="s">
        <v>1141</v>
      </c>
      <c r="F317" s="170" t="s">
        <v>1142</v>
      </c>
      <c r="G317" s="171" t="s">
        <v>146</v>
      </c>
      <c r="H317" s="172">
        <v>2</v>
      </c>
      <c r="I317" s="173"/>
      <c r="J317" s="174">
        <f>ROUND(I317*H317,2)</f>
        <v>0</v>
      </c>
      <c r="K317" s="170" t="s">
        <v>19</v>
      </c>
      <c r="L317" s="175"/>
      <c r="M317" s="176" t="s">
        <v>19</v>
      </c>
      <c r="N317" s="177" t="s">
        <v>47</v>
      </c>
      <c r="P317" s="138">
        <f>O317*H317</f>
        <v>0</v>
      </c>
      <c r="Q317" s="138">
        <v>0.0002</v>
      </c>
      <c r="R317" s="138">
        <f>Q317*H317</f>
        <v>0.0004</v>
      </c>
      <c r="S317" s="138">
        <v>0</v>
      </c>
      <c r="T317" s="139">
        <f>S317*H317</f>
        <v>0</v>
      </c>
      <c r="AR317" s="140" t="s">
        <v>248</v>
      </c>
      <c r="AT317" s="140" t="s">
        <v>291</v>
      </c>
      <c r="AU317" s="140" t="s">
        <v>86</v>
      </c>
      <c r="AY317" s="18" t="s">
        <v>192</v>
      </c>
      <c r="BE317" s="141">
        <f>IF(N317="základní",J317,0)</f>
        <v>0</v>
      </c>
      <c r="BF317" s="141">
        <f>IF(N317="snížená",J317,0)</f>
        <v>0</v>
      </c>
      <c r="BG317" s="141">
        <f>IF(N317="zákl. přenesená",J317,0)</f>
        <v>0</v>
      </c>
      <c r="BH317" s="141">
        <f>IF(N317="sníž. přenesená",J317,0)</f>
        <v>0</v>
      </c>
      <c r="BI317" s="141">
        <f>IF(N317="nulová",J317,0)</f>
        <v>0</v>
      </c>
      <c r="BJ317" s="18" t="s">
        <v>84</v>
      </c>
      <c r="BK317" s="141">
        <f>ROUND(I317*H317,2)</f>
        <v>0</v>
      </c>
      <c r="BL317" s="18" t="s">
        <v>124</v>
      </c>
      <c r="BM317" s="140" t="s">
        <v>1362</v>
      </c>
    </row>
    <row r="318" spans="2:47" s="1" customFormat="1" ht="12">
      <c r="B318" s="33"/>
      <c r="D318" s="142" t="s">
        <v>199</v>
      </c>
      <c r="F318" s="143" t="s">
        <v>1142</v>
      </c>
      <c r="I318" s="144"/>
      <c r="L318" s="33"/>
      <c r="M318" s="145"/>
      <c r="T318" s="54"/>
      <c r="AT318" s="18" t="s">
        <v>199</v>
      </c>
      <c r="AU318" s="18" t="s">
        <v>86</v>
      </c>
    </row>
    <row r="319" spans="2:65" s="1" customFormat="1" ht="16.5" customHeight="1">
      <c r="B319" s="33"/>
      <c r="C319" s="168" t="s">
        <v>474</v>
      </c>
      <c r="D319" s="168" t="s">
        <v>291</v>
      </c>
      <c r="E319" s="169" t="s">
        <v>1144</v>
      </c>
      <c r="F319" s="170" t="s">
        <v>1145</v>
      </c>
      <c r="G319" s="171" t="s">
        <v>146</v>
      </c>
      <c r="H319" s="172">
        <v>3</v>
      </c>
      <c r="I319" s="173"/>
      <c r="J319" s="174">
        <f>ROUND(I319*H319,2)</f>
        <v>0</v>
      </c>
      <c r="K319" s="170" t="s">
        <v>19</v>
      </c>
      <c r="L319" s="175"/>
      <c r="M319" s="176" t="s">
        <v>19</v>
      </c>
      <c r="N319" s="177" t="s">
        <v>47</v>
      </c>
      <c r="P319" s="138">
        <f>O319*H319</f>
        <v>0</v>
      </c>
      <c r="Q319" s="138">
        <v>0</v>
      </c>
      <c r="R319" s="138">
        <f>Q319*H319</f>
        <v>0</v>
      </c>
      <c r="S319" s="138">
        <v>0</v>
      </c>
      <c r="T319" s="139">
        <f>S319*H319</f>
        <v>0</v>
      </c>
      <c r="AR319" s="140" t="s">
        <v>248</v>
      </c>
      <c r="AT319" s="140" t="s">
        <v>291</v>
      </c>
      <c r="AU319" s="140" t="s">
        <v>86</v>
      </c>
      <c r="AY319" s="18" t="s">
        <v>192</v>
      </c>
      <c r="BE319" s="141">
        <f>IF(N319="základní",J319,0)</f>
        <v>0</v>
      </c>
      <c r="BF319" s="141">
        <f>IF(N319="snížená",J319,0)</f>
        <v>0</v>
      </c>
      <c r="BG319" s="141">
        <f>IF(N319="zákl. přenesená",J319,0)</f>
        <v>0</v>
      </c>
      <c r="BH319" s="141">
        <f>IF(N319="sníž. přenesená",J319,0)</f>
        <v>0</v>
      </c>
      <c r="BI319" s="141">
        <f>IF(N319="nulová",J319,0)</f>
        <v>0</v>
      </c>
      <c r="BJ319" s="18" t="s">
        <v>84</v>
      </c>
      <c r="BK319" s="141">
        <f>ROUND(I319*H319,2)</f>
        <v>0</v>
      </c>
      <c r="BL319" s="18" t="s">
        <v>124</v>
      </c>
      <c r="BM319" s="140" t="s">
        <v>1363</v>
      </c>
    </row>
    <row r="320" spans="2:47" s="1" customFormat="1" ht="12">
      <c r="B320" s="33"/>
      <c r="D320" s="142" t="s">
        <v>199</v>
      </c>
      <c r="F320" s="143" t="s">
        <v>1145</v>
      </c>
      <c r="I320" s="144"/>
      <c r="L320" s="33"/>
      <c r="M320" s="145"/>
      <c r="T320" s="54"/>
      <c r="AT320" s="18" t="s">
        <v>199</v>
      </c>
      <c r="AU320" s="18" t="s">
        <v>86</v>
      </c>
    </row>
    <row r="321" spans="2:65" s="1" customFormat="1" ht="16.5" customHeight="1">
      <c r="B321" s="33"/>
      <c r="C321" s="129" t="s">
        <v>482</v>
      </c>
      <c r="D321" s="129" t="s">
        <v>194</v>
      </c>
      <c r="E321" s="130" t="s">
        <v>1147</v>
      </c>
      <c r="F321" s="131" t="s">
        <v>1148</v>
      </c>
      <c r="G321" s="132" t="s">
        <v>146</v>
      </c>
      <c r="H321" s="133">
        <v>3</v>
      </c>
      <c r="I321" s="134"/>
      <c r="J321" s="135">
        <f>ROUND(I321*H321,2)</f>
        <v>0</v>
      </c>
      <c r="K321" s="131" t="s">
        <v>19</v>
      </c>
      <c r="L321" s="33"/>
      <c r="M321" s="136" t="s">
        <v>19</v>
      </c>
      <c r="N321" s="137" t="s">
        <v>47</v>
      </c>
      <c r="P321" s="138">
        <f>O321*H321</f>
        <v>0</v>
      </c>
      <c r="Q321" s="138">
        <v>0</v>
      </c>
      <c r="R321" s="138">
        <f>Q321*H321</f>
        <v>0</v>
      </c>
      <c r="S321" s="138">
        <v>0</v>
      </c>
      <c r="T321" s="139">
        <f>S321*H321</f>
        <v>0</v>
      </c>
      <c r="AR321" s="140" t="s">
        <v>124</v>
      </c>
      <c r="AT321" s="140" t="s">
        <v>194</v>
      </c>
      <c r="AU321" s="140" t="s">
        <v>86</v>
      </c>
      <c r="AY321" s="18" t="s">
        <v>192</v>
      </c>
      <c r="BE321" s="141">
        <f>IF(N321="základní",J321,0)</f>
        <v>0</v>
      </c>
      <c r="BF321" s="141">
        <f>IF(N321="snížená",J321,0)</f>
        <v>0</v>
      </c>
      <c r="BG321" s="141">
        <f>IF(N321="zákl. přenesená",J321,0)</f>
        <v>0</v>
      </c>
      <c r="BH321" s="141">
        <f>IF(N321="sníž. přenesená",J321,0)</f>
        <v>0</v>
      </c>
      <c r="BI321" s="141">
        <f>IF(N321="nulová",J321,0)</f>
        <v>0</v>
      </c>
      <c r="BJ321" s="18" t="s">
        <v>84</v>
      </c>
      <c r="BK321" s="141">
        <f>ROUND(I321*H321,2)</f>
        <v>0</v>
      </c>
      <c r="BL321" s="18" t="s">
        <v>124</v>
      </c>
      <c r="BM321" s="140" t="s">
        <v>1364</v>
      </c>
    </row>
    <row r="322" spans="2:47" s="1" customFormat="1" ht="12">
      <c r="B322" s="33"/>
      <c r="D322" s="142" t="s">
        <v>199</v>
      </c>
      <c r="F322" s="143" t="s">
        <v>1150</v>
      </c>
      <c r="I322" s="144"/>
      <c r="L322" s="33"/>
      <c r="M322" s="145"/>
      <c r="T322" s="54"/>
      <c r="AT322" s="18" t="s">
        <v>199</v>
      </c>
      <c r="AU322" s="18" t="s">
        <v>86</v>
      </c>
    </row>
    <row r="323" spans="2:51" s="12" customFormat="1" ht="12">
      <c r="B323" s="148"/>
      <c r="D323" s="142" t="s">
        <v>203</v>
      </c>
      <c r="E323" s="149" t="s">
        <v>19</v>
      </c>
      <c r="F323" s="150" t="s">
        <v>1365</v>
      </c>
      <c r="H323" s="151">
        <v>3</v>
      </c>
      <c r="I323" s="152"/>
      <c r="L323" s="148"/>
      <c r="M323" s="153"/>
      <c r="T323" s="154"/>
      <c r="AT323" s="149" t="s">
        <v>203</v>
      </c>
      <c r="AU323" s="149" t="s">
        <v>86</v>
      </c>
      <c r="AV323" s="12" t="s">
        <v>86</v>
      </c>
      <c r="AW323" s="12" t="s">
        <v>37</v>
      </c>
      <c r="AX323" s="12" t="s">
        <v>84</v>
      </c>
      <c r="AY323" s="149" t="s">
        <v>192</v>
      </c>
    </row>
    <row r="324" spans="2:65" s="1" customFormat="1" ht="21.75" customHeight="1">
      <c r="B324" s="33"/>
      <c r="C324" s="168" t="s">
        <v>486</v>
      </c>
      <c r="D324" s="168" t="s">
        <v>291</v>
      </c>
      <c r="E324" s="169" t="s">
        <v>1152</v>
      </c>
      <c r="F324" s="170" t="s">
        <v>1153</v>
      </c>
      <c r="G324" s="171" t="s">
        <v>146</v>
      </c>
      <c r="H324" s="172">
        <v>3</v>
      </c>
      <c r="I324" s="173"/>
      <c r="J324" s="174">
        <f>ROUND(I324*H324,2)</f>
        <v>0</v>
      </c>
      <c r="K324" s="170" t="s">
        <v>19</v>
      </c>
      <c r="L324" s="175"/>
      <c r="M324" s="176" t="s">
        <v>19</v>
      </c>
      <c r="N324" s="177" t="s">
        <v>47</v>
      </c>
      <c r="P324" s="138">
        <f>O324*H324</f>
        <v>0</v>
      </c>
      <c r="Q324" s="138">
        <v>3E-05</v>
      </c>
      <c r="R324" s="138">
        <f>Q324*H324</f>
        <v>9E-05</v>
      </c>
      <c r="S324" s="138">
        <v>0</v>
      </c>
      <c r="T324" s="139">
        <f>S324*H324</f>
        <v>0</v>
      </c>
      <c r="AR324" s="140" t="s">
        <v>248</v>
      </c>
      <c r="AT324" s="140" t="s">
        <v>291</v>
      </c>
      <c r="AU324" s="140" t="s">
        <v>86</v>
      </c>
      <c r="AY324" s="18" t="s">
        <v>192</v>
      </c>
      <c r="BE324" s="141">
        <f>IF(N324="základní",J324,0)</f>
        <v>0</v>
      </c>
      <c r="BF324" s="141">
        <f>IF(N324="snížená",J324,0)</f>
        <v>0</v>
      </c>
      <c r="BG324" s="141">
        <f>IF(N324="zákl. přenesená",J324,0)</f>
        <v>0</v>
      </c>
      <c r="BH324" s="141">
        <f>IF(N324="sníž. přenesená",J324,0)</f>
        <v>0</v>
      </c>
      <c r="BI324" s="141">
        <f>IF(N324="nulová",J324,0)</f>
        <v>0</v>
      </c>
      <c r="BJ324" s="18" t="s">
        <v>84</v>
      </c>
      <c r="BK324" s="141">
        <f>ROUND(I324*H324,2)</f>
        <v>0</v>
      </c>
      <c r="BL324" s="18" t="s">
        <v>124</v>
      </c>
      <c r="BM324" s="140" t="s">
        <v>1366</v>
      </c>
    </row>
    <row r="325" spans="2:47" s="1" customFormat="1" ht="12">
      <c r="B325" s="33"/>
      <c r="D325" s="142" t="s">
        <v>199</v>
      </c>
      <c r="F325" s="143" t="s">
        <v>1153</v>
      </c>
      <c r="I325" s="144"/>
      <c r="L325" s="33"/>
      <c r="M325" s="145"/>
      <c r="T325" s="54"/>
      <c r="AT325" s="18" t="s">
        <v>199</v>
      </c>
      <c r="AU325" s="18" t="s">
        <v>86</v>
      </c>
    </row>
    <row r="326" spans="2:65" s="1" customFormat="1" ht="16.5" customHeight="1">
      <c r="B326" s="33"/>
      <c r="C326" s="129" t="s">
        <v>496</v>
      </c>
      <c r="D326" s="129" t="s">
        <v>194</v>
      </c>
      <c r="E326" s="130" t="s">
        <v>1155</v>
      </c>
      <c r="F326" s="131" t="s">
        <v>1156</v>
      </c>
      <c r="G326" s="132" t="s">
        <v>146</v>
      </c>
      <c r="H326" s="133">
        <v>1</v>
      </c>
      <c r="I326" s="134"/>
      <c r="J326" s="135">
        <f>ROUND(I326*H326,2)</f>
        <v>0</v>
      </c>
      <c r="K326" s="131" t="s">
        <v>197</v>
      </c>
      <c r="L326" s="33"/>
      <c r="M326" s="136" t="s">
        <v>19</v>
      </c>
      <c r="N326" s="137" t="s">
        <v>47</v>
      </c>
      <c r="P326" s="138">
        <f>O326*H326</f>
        <v>0</v>
      </c>
      <c r="Q326" s="138">
        <v>0.0001</v>
      </c>
      <c r="R326" s="138">
        <f>Q326*H326</f>
        <v>0.0001</v>
      </c>
      <c r="S326" s="138">
        <v>0</v>
      </c>
      <c r="T326" s="139">
        <f>S326*H326</f>
        <v>0</v>
      </c>
      <c r="AR326" s="140" t="s">
        <v>124</v>
      </c>
      <c r="AT326" s="140" t="s">
        <v>194</v>
      </c>
      <c r="AU326" s="140" t="s">
        <v>86</v>
      </c>
      <c r="AY326" s="18" t="s">
        <v>192</v>
      </c>
      <c r="BE326" s="141">
        <f>IF(N326="základní",J326,0)</f>
        <v>0</v>
      </c>
      <c r="BF326" s="141">
        <f>IF(N326="snížená",J326,0)</f>
        <v>0</v>
      </c>
      <c r="BG326" s="141">
        <f>IF(N326="zákl. přenesená",J326,0)</f>
        <v>0</v>
      </c>
      <c r="BH326" s="141">
        <f>IF(N326="sníž. přenesená",J326,0)</f>
        <v>0</v>
      </c>
      <c r="BI326" s="141">
        <f>IF(N326="nulová",J326,0)</f>
        <v>0</v>
      </c>
      <c r="BJ326" s="18" t="s">
        <v>84</v>
      </c>
      <c r="BK326" s="141">
        <f>ROUND(I326*H326,2)</f>
        <v>0</v>
      </c>
      <c r="BL326" s="18" t="s">
        <v>124</v>
      </c>
      <c r="BM326" s="140" t="s">
        <v>1367</v>
      </c>
    </row>
    <row r="327" spans="2:47" s="1" customFormat="1" ht="19.5">
      <c r="B327" s="33"/>
      <c r="D327" s="142" t="s">
        <v>199</v>
      </c>
      <c r="F327" s="143" t="s">
        <v>1158</v>
      </c>
      <c r="I327" s="144"/>
      <c r="L327" s="33"/>
      <c r="M327" s="145"/>
      <c r="T327" s="54"/>
      <c r="AT327" s="18" t="s">
        <v>199</v>
      </c>
      <c r="AU327" s="18" t="s">
        <v>86</v>
      </c>
    </row>
    <row r="328" spans="2:47" s="1" customFormat="1" ht="12">
      <c r="B328" s="33"/>
      <c r="D328" s="146" t="s">
        <v>201</v>
      </c>
      <c r="F328" s="147" t="s">
        <v>1159</v>
      </c>
      <c r="I328" s="144"/>
      <c r="L328" s="33"/>
      <c r="M328" s="145"/>
      <c r="T328" s="54"/>
      <c r="AT328" s="18" t="s">
        <v>201</v>
      </c>
      <c r="AU328" s="18" t="s">
        <v>86</v>
      </c>
    </row>
    <row r="329" spans="2:51" s="12" customFormat="1" ht="12">
      <c r="B329" s="148"/>
      <c r="D329" s="142" t="s">
        <v>203</v>
      </c>
      <c r="E329" s="149" t="s">
        <v>19</v>
      </c>
      <c r="F329" s="150" t="s">
        <v>1368</v>
      </c>
      <c r="H329" s="151">
        <v>1</v>
      </c>
      <c r="I329" s="152"/>
      <c r="L329" s="148"/>
      <c r="M329" s="153"/>
      <c r="T329" s="154"/>
      <c r="AT329" s="149" t="s">
        <v>203</v>
      </c>
      <c r="AU329" s="149" t="s">
        <v>86</v>
      </c>
      <c r="AV329" s="12" t="s">
        <v>86</v>
      </c>
      <c r="AW329" s="12" t="s">
        <v>37</v>
      </c>
      <c r="AX329" s="12" t="s">
        <v>84</v>
      </c>
      <c r="AY329" s="149" t="s">
        <v>192</v>
      </c>
    </row>
    <row r="330" spans="2:65" s="1" customFormat="1" ht="16.5" customHeight="1">
      <c r="B330" s="33"/>
      <c r="C330" s="168" t="s">
        <v>505</v>
      </c>
      <c r="D330" s="168" t="s">
        <v>291</v>
      </c>
      <c r="E330" s="169" t="s">
        <v>1161</v>
      </c>
      <c r="F330" s="170" t="s">
        <v>1162</v>
      </c>
      <c r="G330" s="171" t="s">
        <v>146</v>
      </c>
      <c r="H330" s="172">
        <v>1</v>
      </c>
      <c r="I330" s="173"/>
      <c r="J330" s="174">
        <f>ROUND(I330*H330,2)</f>
        <v>0</v>
      </c>
      <c r="K330" s="170" t="s">
        <v>197</v>
      </c>
      <c r="L330" s="175"/>
      <c r="M330" s="176" t="s">
        <v>19</v>
      </c>
      <c r="N330" s="177" t="s">
        <v>47</v>
      </c>
      <c r="P330" s="138">
        <f>O330*H330</f>
        <v>0</v>
      </c>
      <c r="Q330" s="138">
        <v>0.00149</v>
      </c>
      <c r="R330" s="138">
        <f>Q330*H330</f>
        <v>0.00149</v>
      </c>
      <c r="S330" s="138">
        <v>0</v>
      </c>
      <c r="T330" s="139">
        <f>S330*H330</f>
        <v>0</v>
      </c>
      <c r="AR330" s="140" t="s">
        <v>248</v>
      </c>
      <c r="AT330" s="140" t="s">
        <v>291</v>
      </c>
      <c r="AU330" s="140" t="s">
        <v>86</v>
      </c>
      <c r="AY330" s="18" t="s">
        <v>192</v>
      </c>
      <c r="BE330" s="141">
        <f>IF(N330="základní",J330,0)</f>
        <v>0</v>
      </c>
      <c r="BF330" s="141">
        <f>IF(N330="snížená",J330,0)</f>
        <v>0</v>
      </c>
      <c r="BG330" s="141">
        <f>IF(N330="zákl. přenesená",J330,0)</f>
        <v>0</v>
      </c>
      <c r="BH330" s="141">
        <f>IF(N330="sníž. přenesená",J330,0)</f>
        <v>0</v>
      </c>
      <c r="BI330" s="141">
        <f>IF(N330="nulová",J330,0)</f>
        <v>0</v>
      </c>
      <c r="BJ330" s="18" t="s">
        <v>84</v>
      </c>
      <c r="BK330" s="141">
        <f>ROUND(I330*H330,2)</f>
        <v>0</v>
      </c>
      <c r="BL330" s="18" t="s">
        <v>124</v>
      </c>
      <c r="BM330" s="140" t="s">
        <v>1369</v>
      </c>
    </row>
    <row r="331" spans="2:47" s="1" customFormat="1" ht="12">
      <c r="B331" s="33"/>
      <c r="D331" s="142" t="s">
        <v>199</v>
      </c>
      <c r="F331" s="143" t="s">
        <v>1162</v>
      </c>
      <c r="I331" s="144"/>
      <c r="L331" s="33"/>
      <c r="M331" s="145"/>
      <c r="T331" s="54"/>
      <c r="AT331" s="18" t="s">
        <v>199</v>
      </c>
      <c r="AU331" s="18" t="s">
        <v>86</v>
      </c>
    </row>
    <row r="332" spans="2:65" s="1" customFormat="1" ht="21.75" customHeight="1">
      <c r="B332" s="33"/>
      <c r="C332" s="129" t="s">
        <v>514</v>
      </c>
      <c r="D332" s="129" t="s">
        <v>194</v>
      </c>
      <c r="E332" s="130" t="s">
        <v>1164</v>
      </c>
      <c r="F332" s="131" t="s">
        <v>1165</v>
      </c>
      <c r="G332" s="132" t="s">
        <v>146</v>
      </c>
      <c r="H332" s="133">
        <v>5</v>
      </c>
      <c r="I332" s="134"/>
      <c r="J332" s="135">
        <f>ROUND(I332*H332,2)</f>
        <v>0</v>
      </c>
      <c r="K332" s="131" t="s">
        <v>197</v>
      </c>
      <c r="L332" s="33"/>
      <c r="M332" s="136" t="s">
        <v>19</v>
      </c>
      <c r="N332" s="137" t="s">
        <v>47</v>
      </c>
      <c r="P332" s="138">
        <f>O332*H332</f>
        <v>0</v>
      </c>
      <c r="Q332" s="138">
        <v>0</v>
      </c>
      <c r="R332" s="138">
        <f>Q332*H332</f>
        <v>0</v>
      </c>
      <c r="S332" s="138">
        <v>0</v>
      </c>
      <c r="T332" s="139">
        <f>S332*H332</f>
        <v>0</v>
      </c>
      <c r="AR332" s="140" t="s">
        <v>124</v>
      </c>
      <c r="AT332" s="140" t="s">
        <v>194</v>
      </c>
      <c r="AU332" s="140" t="s">
        <v>86</v>
      </c>
      <c r="AY332" s="18" t="s">
        <v>192</v>
      </c>
      <c r="BE332" s="141">
        <f>IF(N332="základní",J332,0)</f>
        <v>0</v>
      </c>
      <c r="BF332" s="141">
        <f>IF(N332="snížená",J332,0)</f>
        <v>0</v>
      </c>
      <c r="BG332" s="141">
        <f>IF(N332="zákl. přenesená",J332,0)</f>
        <v>0</v>
      </c>
      <c r="BH332" s="141">
        <f>IF(N332="sníž. přenesená",J332,0)</f>
        <v>0</v>
      </c>
      <c r="BI332" s="141">
        <f>IF(N332="nulová",J332,0)</f>
        <v>0</v>
      </c>
      <c r="BJ332" s="18" t="s">
        <v>84</v>
      </c>
      <c r="BK332" s="141">
        <f>ROUND(I332*H332,2)</f>
        <v>0</v>
      </c>
      <c r="BL332" s="18" t="s">
        <v>124</v>
      </c>
      <c r="BM332" s="140" t="s">
        <v>1370</v>
      </c>
    </row>
    <row r="333" spans="2:47" s="1" customFormat="1" ht="19.5">
      <c r="B333" s="33"/>
      <c r="D333" s="142" t="s">
        <v>199</v>
      </c>
      <c r="F333" s="143" t="s">
        <v>1167</v>
      </c>
      <c r="I333" s="144"/>
      <c r="L333" s="33"/>
      <c r="M333" s="145"/>
      <c r="T333" s="54"/>
      <c r="AT333" s="18" t="s">
        <v>199</v>
      </c>
      <c r="AU333" s="18" t="s">
        <v>86</v>
      </c>
    </row>
    <row r="334" spans="2:47" s="1" customFormat="1" ht="12">
      <c r="B334" s="33"/>
      <c r="D334" s="146" t="s">
        <v>201</v>
      </c>
      <c r="F334" s="147" t="s">
        <v>1168</v>
      </c>
      <c r="I334" s="144"/>
      <c r="L334" s="33"/>
      <c r="M334" s="145"/>
      <c r="T334" s="54"/>
      <c r="AT334" s="18" t="s">
        <v>201</v>
      </c>
      <c r="AU334" s="18" t="s">
        <v>86</v>
      </c>
    </row>
    <row r="335" spans="2:51" s="14" customFormat="1" ht="12">
      <c r="B335" s="162"/>
      <c r="D335" s="142" t="s">
        <v>203</v>
      </c>
      <c r="E335" s="163" t="s">
        <v>19</v>
      </c>
      <c r="F335" s="164" t="s">
        <v>1328</v>
      </c>
      <c r="H335" s="163" t="s">
        <v>19</v>
      </c>
      <c r="I335" s="165"/>
      <c r="L335" s="162"/>
      <c r="M335" s="166"/>
      <c r="T335" s="167"/>
      <c r="AT335" s="163" t="s">
        <v>203</v>
      </c>
      <c r="AU335" s="163" t="s">
        <v>86</v>
      </c>
      <c r="AV335" s="14" t="s">
        <v>84</v>
      </c>
      <c r="AW335" s="14" t="s">
        <v>37</v>
      </c>
      <c r="AX335" s="14" t="s">
        <v>76</v>
      </c>
      <c r="AY335" s="163" t="s">
        <v>192</v>
      </c>
    </row>
    <row r="336" spans="2:51" s="12" customFormat="1" ht="12">
      <c r="B336" s="148"/>
      <c r="D336" s="142" t="s">
        <v>203</v>
      </c>
      <c r="E336" s="149" t="s">
        <v>19</v>
      </c>
      <c r="F336" s="150" t="s">
        <v>1371</v>
      </c>
      <c r="H336" s="151">
        <v>2</v>
      </c>
      <c r="I336" s="152"/>
      <c r="L336" s="148"/>
      <c r="M336" s="153"/>
      <c r="T336" s="154"/>
      <c r="AT336" s="149" t="s">
        <v>203</v>
      </c>
      <c r="AU336" s="149" t="s">
        <v>86</v>
      </c>
      <c r="AV336" s="12" t="s">
        <v>86</v>
      </c>
      <c r="AW336" s="12" t="s">
        <v>37</v>
      </c>
      <c r="AX336" s="12" t="s">
        <v>76</v>
      </c>
      <c r="AY336" s="149" t="s">
        <v>192</v>
      </c>
    </row>
    <row r="337" spans="2:51" s="12" customFormat="1" ht="12">
      <c r="B337" s="148"/>
      <c r="D337" s="142" t="s">
        <v>203</v>
      </c>
      <c r="E337" s="149" t="s">
        <v>19</v>
      </c>
      <c r="F337" s="150" t="s">
        <v>1361</v>
      </c>
      <c r="H337" s="151">
        <v>3</v>
      </c>
      <c r="I337" s="152"/>
      <c r="L337" s="148"/>
      <c r="M337" s="153"/>
      <c r="T337" s="154"/>
      <c r="AT337" s="149" t="s">
        <v>203</v>
      </c>
      <c r="AU337" s="149" t="s">
        <v>86</v>
      </c>
      <c r="AV337" s="12" t="s">
        <v>86</v>
      </c>
      <c r="AW337" s="12" t="s">
        <v>37</v>
      </c>
      <c r="AX337" s="12" t="s">
        <v>76</v>
      </c>
      <c r="AY337" s="149" t="s">
        <v>192</v>
      </c>
    </row>
    <row r="338" spans="2:51" s="13" customFormat="1" ht="12">
      <c r="B338" s="155"/>
      <c r="D338" s="142" t="s">
        <v>203</v>
      </c>
      <c r="E338" s="156" t="s">
        <v>19</v>
      </c>
      <c r="F338" s="157" t="s">
        <v>206</v>
      </c>
      <c r="H338" s="158">
        <v>5</v>
      </c>
      <c r="I338" s="159"/>
      <c r="L338" s="155"/>
      <c r="M338" s="160"/>
      <c r="T338" s="161"/>
      <c r="AT338" s="156" t="s">
        <v>203</v>
      </c>
      <c r="AU338" s="156" t="s">
        <v>86</v>
      </c>
      <c r="AV338" s="13" t="s">
        <v>124</v>
      </c>
      <c r="AW338" s="13" t="s">
        <v>37</v>
      </c>
      <c r="AX338" s="13" t="s">
        <v>84</v>
      </c>
      <c r="AY338" s="156" t="s">
        <v>192</v>
      </c>
    </row>
    <row r="339" spans="2:65" s="1" customFormat="1" ht="16.5" customHeight="1">
      <c r="B339" s="33"/>
      <c r="C339" s="168" t="s">
        <v>521</v>
      </c>
      <c r="D339" s="168" t="s">
        <v>291</v>
      </c>
      <c r="E339" s="169" t="s">
        <v>1170</v>
      </c>
      <c r="F339" s="170" t="s">
        <v>1171</v>
      </c>
      <c r="G339" s="171" t="s">
        <v>146</v>
      </c>
      <c r="H339" s="172">
        <v>2</v>
      </c>
      <c r="I339" s="173"/>
      <c r="J339" s="174">
        <f>ROUND(I339*H339,2)</f>
        <v>0</v>
      </c>
      <c r="K339" s="170" t="s">
        <v>197</v>
      </c>
      <c r="L339" s="175"/>
      <c r="M339" s="176" t="s">
        <v>19</v>
      </c>
      <c r="N339" s="177" t="s">
        <v>47</v>
      </c>
      <c r="P339" s="138">
        <f>O339*H339</f>
        <v>0</v>
      </c>
      <c r="Q339" s="138">
        <v>0.0014</v>
      </c>
      <c r="R339" s="138">
        <f>Q339*H339</f>
        <v>0.0028</v>
      </c>
      <c r="S339" s="138">
        <v>0</v>
      </c>
      <c r="T339" s="139">
        <f>S339*H339</f>
        <v>0</v>
      </c>
      <c r="AR339" s="140" t="s">
        <v>248</v>
      </c>
      <c r="AT339" s="140" t="s">
        <v>291</v>
      </c>
      <c r="AU339" s="140" t="s">
        <v>86</v>
      </c>
      <c r="AY339" s="18" t="s">
        <v>192</v>
      </c>
      <c r="BE339" s="141">
        <f>IF(N339="základní",J339,0)</f>
        <v>0</v>
      </c>
      <c r="BF339" s="141">
        <f>IF(N339="snížená",J339,0)</f>
        <v>0</v>
      </c>
      <c r="BG339" s="141">
        <f>IF(N339="zákl. přenesená",J339,0)</f>
        <v>0</v>
      </c>
      <c r="BH339" s="141">
        <f>IF(N339="sníž. přenesená",J339,0)</f>
        <v>0</v>
      </c>
      <c r="BI339" s="141">
        <f>IF(N339="nulová",J339,0)</f>
        <v>0</v>
      </c>
      <c r="BJ339" s="18" t="s">
        <v>84</v>
      </c>
      <c r="BK339" s="141">
        <f>ROUND(I339*H339,2)</f>
        <v>0</v>
      </c>
      <c r="BL339" s="18" t="s">
        <v>124</v>
      </c>
      <c r="BM339" s="140" t="s">
        <v>1372</v>
      </c>
    </row>
    <row r="340" spans="2:47" s="1" customFormat="1" ht="12">
      <c r="B340" s="33"/>
      <c r="D340" s="142" t="s">
        <v>199</v>
      </c>
      <c r="F340" s="143" t="s">
        <v>1171</v>
      </c>
      <c r="I340" s="144"/>
      <c r="L340" s="33"/>
      <c r="M340" s="145"/>
      <c r="T340" s="54"/>
      <c r="AT340" s="18" t="s">
        <v>199</v>
      </c>
      <c r="AU340" s="18" t="s">
        <v>86</v>
      </c>
    </row>
    <row r="341" spans="2:65" s="1" customFormat="1" ht="24.2" customHeight="1">
      <c r="B341" s="33"/>
      <c r="C341" s="168" t="s">
        <v>528</v>
      </c>
      <c r="D341" s="168" t="s">
        <v>291</v>
      </c>
      <c r="E341" s="169" t="s">
        <v>1173</v>
      </c>
      <c r="F341" s="170" t="s">
        <v>1174</v>
      </c>
      <c r="G341" s="171" t="s">
        <v>146</v>
      </c>
      <c r="H341" s="172">
        <v>3</v>
      </c>
      <c r="I341" s="173"/>
      <c r="J341" s="174">
        <f>ROUND(I341*H341,2)</f>
        <v>0</v>
      </c>
      <c r="K341" s="170" t="s">
        <v>19</v>
      </c>
      <c r="L341" s="175"/>
      <c r="M341" s="176" t="s">
        <v>19</v>
      </c>
      <c r="N341" s="177" t="s">
        <v>47</v>
      </c>
      <c r="P341" s="138">
        <f>O341*H341</f>
        <v>0</v>
      </c>
      <c r="Q341" s="138">
        <v>0.00108</v>
      </c>
      <c r="R341" s="138">
        <f>Q341*H341</f>
        <v>0.00324</v>
      </c>
      <c r="S341" s="138">
        <v>0</v>
      </c>
      <c r="T341" s="139">
        <f>S341*H341</f>
        <v>0</v>
      </c>
      <c r="AR341" s="140" t="s">
        <v>248</v>
      </c>
      <c r="AT341" s="140" t="s">
        <v>291</v>
      </c>
      <c r="AU341" s="140" t="s">
        <v>86</v>
      </c>
      <c r="AY341" s="18" t="s">
        <v>192</v>
      </c>
      <c r="BE341" s="141">
        <f>IF(N341="základní",J341,0)</f>
        <v>0</v>
      </c>
      <c r="BF341" s="141">
        <f>IF(N341="snížená",J341,0)</f>
        <v>0</v>
      </c>
      <c r="BG341" s="141">
        <f>IF(N341="zákl. přenesená",J341,0)</f>
        <v>0</v>
      </c>
      <c r="BH341" s="141">
        <f>IF(N341="sníž. přenesená",J341,0)</f>
        <v>0</v>
      </c>
      <c r="BI341" s="141">
        <f>IF(N341="nulová",J341,0)</f>
        <v>0</v>
      </c>
      <c r="BJ341" s="18" t="s">
        <v>84</v>
      </c>
      <c r="BK341" s="141">
        <f>ROUND(I341*H341,2)</f>
        <v>0</v>
      </c>
      <c r="BL341" s="18" t="s">
        <v>124</v>
      </c>
      <c r="BM341" s="140" t="s">
        <v>1373</v>
      </c>
    </row>
    <row r="342" spans="2:47" s="1" customFormat="1" ht="12">
      <c r="B342" s="33"/>
      <c r="D342" s="142" t="s">
        <v>199</v>
      </c>
      <c r="F342" s="143" t="s">
        <v>1174</v>
      </c>
      <c r="I342" s="144"/>
      <c r="L342" s="33"/>
      <c r="M342" s="145"/>
      <c r="T342" s="54"/>
      <c r="AT342" s="18" t="s">
        <v>199</v>
      </c>
      <c r="AU342" s="18" t="s">
        <v>86</v>
      </c>
    </row>
    <row r="343" spans="2:65" s="1" customFormat="1" ht="16.5" customHeight="1">
      <c r="B343" s="33"/>
      <c r="C343" s="129" t="s">
        <v>536</v>
      </c>
      <c r="D343" s="129" t="s">
        <v>194</v>
      </c>
      <c r="E343" s="130" t="s">
        <v>1176</v>
      </c>
      <c r="F343" s="131" t="s">
        <v>1177</v>
      </c>
      <c r="G343" s="132" t="s">
        <v>146</v>
      </c>
      <c r="H343" s="133">
        <v>3</v>
      </c>
      <c r="I343" s="134"/>
      <c r="J343" s="135">
        <f>ROUND(I343*H343,2)</f>
        <v>0</v>
      </c>
      <c r="K343" s="131" t="s">
        <v>19</v>
      </c>
      <c r="L343" s="33"/>
      <c r="M343" s="136" t="s">
        <v>19</v>
      </c>
      <c r="N343" s="137" t="s">
        <v>47</v>
      </c>
      <c r="P343" s="138">
        <f>O343*H343</f>
        <v>0</v>
      </c>
      <c r="Q343" s="138">
        <v>1E-05</v>
      </c>
      <c r="R343" s="138">
        <f>Q343*H343</f>
        <v>3.0000000000000004E-05</v>
      </c>
      <c r="S343" s="138">
        <v>0</v>
      </c>
      <c r="T343" s="139">
        <f>S343*H343</f>
        <v>0</v>
      </c>
      <c r="AR343" s="140" t="s">
        <v>124</v>
      </c>
      <c r="AT343" s="140" t="s">
        <v>194</v>
      </c>
      <c r="AU343" s="140" t="s">
        <v>86</v>
      </c>
      <c r="AY343" s="18" t="s">
        <v>192</v>
      </c>
      <c r="BE343" s="141">
        <f>IF(N343="základní",J343,0)</f>
        <v>0</v>
      </c>
      <c r="BF343" s="141">
        <f>IF(N343="snížená",J343,0)</f>
        <v>0</v>
      </c>
      <c r="BG343" s="141">
        <f>IF(N343="zákl. přenesená",J343,0)</f>
        <v>0</v>
      </c>
      <c r="BH343" s="141">
        <f>IF(N343="sníž. přenesená",J343,0)</f>
        <v>0</v>
      </c>
      <c r="BI343" s="141">
        <f>IF(N343="nulová",J343,0)</f>
        <v>0</v>
      </c>
      <c r="BJ343" s="18" t="s">
        <v>84</v>
      </c>
      <c r="BK343" s="141">
        <f>ROUND(I343*H343,2)</f>
        <v>0</v>
      </c>
      <c r="BL343" s="18" t="s">
        <v>124</v>
      </c>
      <c r="BM343" s="140" t="s">
        <v>1374</v>
      </c>
    </row>
    <row r="344" spans="2:47" s="1" customFormat="1" ht="19.5">
      <c r="B344" s="33"/>
      <c r="D344" s="142" t="s">
        <v>199</v>
      </c>
      <c r="F344" s="143" t="s">
        <v>1179</v>
      </c>
      <c r="I344" s="144"/>
      <c r="L344" s="33"/>
      <c r="M344" s="145"/>
      <c r="T344" s="54"/>
      <c r="AT344" s="18" t="s">
        <v>199</v>
      </c>
      <c r="AU344" s="18" t="s">
        <v>86</v>
      </c>
    </row>
    <row r="345" spans="2:51" s="14" customFormat="1" ht="12">
      <c r="B345" s="162"/>
      <c r="D345" s="142" t="s">
        <v>203</v>
      </c>
      <c r="E345" s="163" t="s">
        <v>19</v>
      </c>
      <c r="F345" s="164" t="s">
        <v>1180</v>
      </c>
      <c r="H345" s="163" t="s">
        <v>19</v>
      </c>
      <c r="I345" s="165"/>
      <c r="L345" s="162"/>
      <c r="M345" s="166"/>
      <c r="T345" s="167"/>
      <c r="AT345" s="163" t="s">
        <v>203</v>
      </c>
      <c r="AU345" s="163" t="s">
        <v>86</v>
      </c>
      <c r="AV345" s="14" t="s">
        <v>84</v>
      </c>
      <c r="AW345" s="14" t="s">
        <v>37</v>
      </c>
      <c r="AX345" s="14" t="s">
        <v>76</v>
      </c>
      <c r="AY345" s="163" t="s">
        <v>192</v>
      </c>
    </row>
    <row r="346" spans="2:51" s="12" customFormat="1" ht="12">
      <c r="B346" s="148"/>
      <c r="D346" s="142" t="s">
        <v>203</v>
      </c>
      <c r="E346" s="149" t="s">
        <v>19</v>
      </c>
      <c r="F346" s="150" t="s">
        <v>1365</v>
      </c>
      <c r="H346" s="151">
        <v>3</v>
      </c>
      <c r="I346" s="152"/>
      <c r="L346" s="148"/>
      <c r="M346" s="153"/>
      <c r="T346" s="154"/>
      <c r="AT346" s="149" t="s">
        <v>203</v>
      </c>
      <c r="AU346" s="149" t="s">
        <v>86</v>
      </c>
      <c r="AV346" s="12" t="s">
        <v>86</v>
      </c>
      <c r="AW346" s="12" t="s">
        <v>37</v>
      </c>
      <c r="AX346" s="12" t="s">
        <v>84</v>
      </c>
      <c r="AY346" s="149" t="s">
        <v>192</v>
      </c>
    </row>
    <row r="347" spans="2:65" s="1" customFormat="1" ht="21.75" customHeight="1">
      <c r="B347" s="33"/>
      <c r="C347" s="168" t="s">
        <v>543</v>
      </c>
      <c r="D347" s="168" t="s">
        <v>291</v>
      </c>
      <c r="E347" s="169" t="s">
        <v>1181</v>
      </c>
      <c r="F347" s="170" t="s">
        <v>1182</v>
      </c>
      <c r="G347" s="171" t="s">
        <v>146</v>
      </c>
      <c r="H347" s="172">
        <v>3</v>
      </c>
      <c r="I347" s="173"/>
      <c r="J347" s="174">
        <f>ROUND(I347*H347,2)</f>
        <v>0</v>
      </c>
      <c r="K347" s="170" t="s">
        <v>19</v>
      </c>
      <c r="L347" s="175"/>
      <c r="M347" s="176" t="s">
        <v>19</v>
      </c>
      <c r="N347" s="177" t="s">
        <v>47</v>
      </c>
      <c r="P347" s="138">
        <f>O347*H347</f>
        <v>0</v>
      </c>
      <c r="Q347" s="138">
        <v>9E-05</v>
      </c>
      <c r="R347" s="138">
        <f>Q347*H347</f>
        <v>0.00027</v>
      </c>
      <c r="S347" s="138">
        <v>0</v>
      </c>
      <c r="T347" s="139">
        <f>S347*H347</f>
        <v>0</v>
      </c>
      <c r="AR347" s="140" t="s">
        <v>248</v>
      </c>
      <c r="AT347" s="140" t="s">
        <v>291</v>
      </c>
      <c r="AU347" s="140" t="s">
        <v>86</v>
      </c>
      <c r="AY347" s="18" t="s">
        <v>192</v>
      </c>
      <c r="BE347" s="141">
        <f>IF(N347="základní",J347,0)</f>
        <v>0</v>
      </c>
      <c r="BF347" s="141">
        <f>IF(N347="snížená",J347,0)</f>
        <v>0</v>
      </c>
      <c r="BG347" s="141">
        <f>IF(N347="zákl. přenesená",J347,0)</f>
        <v>0</v>
      </c>
      <c r="BH347" s="141">
        <f>IF(N347="sníž. přenesená",J347,0)</f>
        <v>0</v>
      </c>
      <c r="BI347" s="141">
        <f>IF(N347="nulová",J347,0)</f>
        <v>0</v>
      </c>
      <c r="BJ347" s="18" t="s">
        <v>84</v>
      </c>
      <c r="BK347" s="141">
        <f>ROUND(I347*H347,2)</f>
        <v>0</v>
      </c>
      <c r="BL347" s="18" t="s">
        <v>124</v>
      </c>
      <c r="BM347" s="140" t="s">
        <v>1375</v>
      </c>
    </row>
    <row r="348" spans="2:47" s="1" customFormat="1" ht="12">
      <c r="B348" s="33"/>
      <c r="D348" s="142" t="s">
        <v>199</v>
      </c>
      <c r="F348" s="143" t="s">
        <v>1182</v>
      </c>
      <c r="I348" s="144"/>
      <c r="L348" s="33"/>
      <c r="M348" s="145"/>
      <c r="T348" s="54"/>
      <c r="AT348" s="18" t="s">
        <v>199</v>
      </c>
      <c r="AU348" s="18" t="s">
        <v>86</v>
      </c>
    </row>
    <row r="349" spans="2:65" s="1" customFormat="1" ht="21.75" customHeight="1">
      <c r="B349" s="33"/>
      <c r="C349" s="129" t="s">
        <v>550</v>
      </c>
      <c r="D349" s="129" t="s">
        <v>194</v>
      </c>
      <c r="E349" s="130" t="s">
        <v>551</v>
      </c>
      <c r="F349" s="131" t="s">
        <v>552</v>
      </c>
      <c r="G349" s="132" t="s">
        <v>146</v>
      </c>
      <c r="H349" s="133">
        <v>6</v>
      </c>
      <c r="I349" s="134"/>
      <c r="J349" s="135">
        <f>ROUND(I349*H349,2)</f>
        <v>0</v>
      </c>
      <c r="K349" s="131" t="s">
        <v>197</v>
      </c>
      <c r="L349" s="33"/>
      <c r="M349" s="136" t="s">
        <v>19</v>
      </c>
      <c r="N349" s="137" t="s">
        <v>47</v>
      </c>
      <c r="P349" s="138">
        <f>O349*H349</f>
        <v>0</v>
      </c>
      <c r="Q349" s="138">
        <v>0</v>
      </c>
      <c r="R349" s="138">
        <f>Q349*H349</f>
        <v>0</v>
      </c>
      <c r="S349" s="138">
        <v>0</v>
      </c>
      <c r="T349" s="139">
        <f>S349*H349</f>
        <v>0</v>
      </c>
      <c r="AR349" s="140" t="s">
        <v>124</v>
      </c>
      <c r="AT349" s="140" t="s">
        <v>194</v>
      </c>
      <c r="AU349" s="140" t="s">
        <v>86</v>
      </c>
      <c r="AY349" s="18" t="s">
        <v>192</v>
      </c>
      <c r="BE349" s="141">
        <f>IF(N349="základní",J349,0)</f>
        <v>0</v>
      </c>
      <c r="BF349" s="141">
        <f>IF(N349="snížená",J349,0)</f>
        <v>0</v>
      </c>
      <c r="BG349" s="141">
        <f>IF(N349="zákl. přenesená",J349,0)</f>
        <v>0</v>
      </c>
      <c r="BH349" s="141">
        <f>IF(N349="sníž. přenesená",J349,0)</f>
        <v>0</v>
      </c>
      <c r="BI349" s="141">
        <f>IF(N349="nulová",J349,0)</f>
        <v>0</v>
      </c>
      <c r="BJ349" s="18" t="s">
        <v>84</v>
      </c>
      <c r="BK349" s="141">
        <f>ROUND(I349*H349,2)</f>
        <v>0</v>
      </c>
      <c r="BL349" s="18" t="s">
        <v>124</v>
      </c>
      <c r="BM349" s="140" t="s">
        <v>1376</v>
      </c>
    </row>
    <row r="350" spans="2:47" s="1" customFormat="1" ht="19.5">
      <c r="B350" s="33"/>
      <c r="D350" s="142" t="s">
        <v>199</v>
      </c>
      <c r="F350" s="143" t="s">
        <v>554</v>
      </c>
      <c r="I350" s="144"/>
      <c r="L350" s="33"/>
      <c r="M350" s="145"/>
      <c r="T350" s="54"/>
      <c r="AT350" s="18" t="s">
        <v>199</v>
      </c>
      <c r="AU350" s="18" t="s">
        <v>86</v>
      </c>
    </row>
    <row r="351" spans="2:47" s="1" customFormat="1" ht="12">
      <c r="B351" s="33"/>
      <c r="D351" s="146" t="s">
        <v>201</v>
      </c>
      <c r="F351" s="147" t="s">
        <v>555</v>
      </c>
      <c r="I351" s="144"/>
      <c r="L351" s="33"/>
      <c r="M351" s="145"/>
      <c r="T351" s="54"/>
      <c r="AT351" s="18" t="s">
        <v>201</v>
      </c>
      <c r="AU351" s="18" t="s">
        <v>86</v>
      </c>
    </row>
    <row r="352" spans="2:51" s="14" customFormat="1" ht="12">
      <c r="B352" s="162"/>
      <c r="D352" s="142" t="s">
        <v>203</v>
      </c>
      <c r="E352" s="163" t="s">
        <v>19</v>
      </c>
      <c r="F352" s="164" t="s">
        <v>1377</v>
      </c>
      <c r="H352" s="163" t="s">
        <v>19</v>
      </c>
      <c r="I352" s="165"/>
      <c r="L352" s="162"/>
      <c r="M352" s="166"/>
      <c r="T352" s="167"/>
      <c r="AT352" s="163" t="s">
        <v>203</v>
      </c>
      <c r="AU352" s="163" t="s">
        <v>86</v>
      </c>
      <c r="AV352" s="14" t="s">
        <v>84</v>
      </c>
      <c r="AW352" s="14" t="s">
        <v>37</v>
      </c>
      <c r="AX352" s="14" t="s">
        <v>76</v>
      </c>
      <c r="AY352" s="163" t="s">
        <v>192</v>
      </c>
    </row>
    <row r="353" spans="2:51" s="12" customFormat="1" ht="12">
      <c r="B353" s="148"/>
      <c r="D353" s="142" t="s">
        <v>203</v>
      </c>
      <c r="E353" s="149" t="s">
        <v>19</v>
      </c>
      <c r="F353" s="150" t="s">
        <v>1186</v>
      </c>
      <c r="H353" s="151">
        <v>1</v>
      </c>
      <c r="I353" s="152"/>
      <c r="L353" s="148"/>
      <c r="M353" s="153"/>
      <c r="T353" s="154"/>
      <c r="AT353" s="149" t="s">
        <v>203</v>
      </c>
      <c r="AU353" s="149" t="s">
        <v>86</v>
      </c>
      <c r="AV353" s="12" t="s">
        <v>86</v>
      </c>
      <c r="AW353" s="12" t="s">
        <v>37</v>
      </c>
      <c r="AX353" s="12" t="s">
        <v>76</v>
      </c>
      <c r="AY353" s="149" t="s">
        <v>192</v>
      </c>
    </row>
    <row r="354" spans="2:51" s="12" customFormat="1" ht="12">
      <c r="B354" s="148"/>
      <c r="D354" s="142" t="s">
        <v>203</v>
      </c>
      <c r="E354" s="149" t="s">
        <v>19</v>
      </c>
      <c r="F354" s="150" t="s">
        <v>1187</v>
      </c>
      <c r="H354" s="151">
        <v>3</v>
      </c>
      <c r="I354" s="152"/>
      <c r="L354" s="148"/>
      <c r="M354" s="153"/>
      <c r="T354" s="154"/>
      <c r="AT354" s="149" t="s">
        <v>203</v>
      </c>
      <c r="AU354" s="149" t="s">
        <v>86</v>
      </c>
      <c r="AV354" s="12" t="s">
        <v>86</v>
      </c>
      <c r="AW354" s="12" t="s">
        <v>37</v>
      </c>
      <c r="AX354" s="12" t="s">
        <v>76</v>
      </c>
      <c r="AY354" s="149" t="s">
        <v>192</v>
      </c>
    </row>
    <row r="355" spans="2:51" s="12" customFormat="1" ht="12">
      <c r="B355" s="148"/>
      <c r="D355" s="142" t="s">
        <v>203</v>
      </c>
      <c r="E355" s="149" t="s">
        <v>19</v>
      </c>
      <c r="F355" s="150" t="s">
        <v>1188</v>
      </c>
      <c r="H355" s="151">
        <v>1</v>
      </c>
      <c r="I355" s="152"/>
      <c r="L355" s="148"/>
      <c r="M355" s="153"/>
      <c r="T355" s="154"/>
      <c r="AT355" s="149" t="s">
        <v>203</v>
      </c>
      <c r="AU355" s="149" t="s">
        <v>86</v>
      </c>
      <c r="AV355" s="12" t="s">
        <v>86</v>
      </c>
      <c r="AW355" s="12" t="s">
        <v>37</v>
      </c>
      <c r="AX355" s="12" t="s">
        <v>76</v>
      </c>
      <c r="AY355" s="149" t="s">
        <v>192</v>
      </c>
    </row>
    <row r="356" spans="2:51" s="12" customFormat="1" ht="12">
      <c r="B356" s="148"/>
      <c r="D356" s="142" t="s">
        <v>203</v>
      </c>
      <c r="E356" s="149" t="s">
        <v>19</v>
      </c>
      <c r="F356" s="150" t="s">
        <v>1189</v>
      </c>
      <c r="H356" s="151">
        <v>1</v>
      </c>
      <c r="I356" s="152"/>
      <c r="L356" s="148"/>
      <c r="M356" s="153"/>
      <c r="T356" s="154"/>
      <c r="AT356" s="149" t="s">
        <v>203</v>
      </c>
      <c r="AU356" s="149" t="s">
        <v>86</v>
      </c>
      <c r="AV356" s="12" t="s">
        <v>86</v>
      </c>
      <c r="AW356" s="12" t="s">
        <v>37</v>
      </c>
      <c r="AX356" s="12" t="s">
        <v>76</v>
      </c>
      <c r="AY356" s="149" t="s">
        <v>192</v>
      </c>
    </row>
    <row r="357" spans="2:51" s="13" customFormat="1" ht="12">
      <c r="B357" s="155"/>
      <c r="D357" s="142" t="s">
        <v>203</v>
      </c>
      <c r="E357" s="156" t="s">
        <v>19</v>
      </c>
      <c r="F357" s="157" t="s">
        <v>206</v>
      </c>
      <c r="H357" s="158">
        <v>6</v>
      </c>
      <c r="I357" s="159"/>
      <c r="L357" s="155"/>
      <c r="M357" s="160"/>
      <c r="T357" s="161"/>
      <c r="AT357" s="156" t="s">
        <v>203</v>
      </c>
      <c r="AU357" s="156" t="s">
        <v>86</v>
      </c>
      <c r="AV357" s="13" t="s">
        <v>124</v>
      </c>
      <c r="AW357" s="13" t="s">
        <v>37</v>
      </c>
      <c r="AX357" s="13" t="s">
        <v>84</v>
      </c>
      <c r="AY357" s="156" t="s">
        <v>192</v>
      </c>
    </row>
    <row r="358" spans="2:65" s="1" customFormat="1" ht="16.5" customHeight="1">
      <c r="B358" s="33"/>
      <c r="C358" s="168" t="s">
        <v>557</v>
      </c>
      <c r="D358" s="168" t="s">
        <v>291</v>
      </c>
      <c r="E358" s="169" t="s">
        <v>1190</v>
      </c>
      <c r="F358" s="170" t="s">
        <v>1191</v>
      </c>
      <c r="G358" s="171" t="s">
        <v>146</v>
      </c>
      <c r="H358" s="172">
        <v>1</v>
      </c>
      <c r="I358" s="173"/>
      <c r="J358" s="174">
        <f>ROUND(I358*H358,2)</f>
        <v>0</v>
      </c>
      <c r="K358" s="170" t="s">
        <v>197</v>
      </c>
      <c r="L358" s="175"/>
      <c r="M358" s="176" t="s">
        <v>19</v>
      </c>
      <c r="N358" s="177" t="s">
        <v>47</v>
      </c>
      <c r="P358" s="138">
        <f>O358*H358</f>
        <v>0</v>
      </c>
      <c r="Q358" s="138">
        <v>0.0039</v>
      </c>
      <c r="R358" s="138">
        <f>Q358*H358</f>
        <v>0.0039</v>
      </c>
      <c r="S358" s="138">
        <v>0</v>
      </c>
      <c r="T358" s="139">
        <f>S358*H358</f>
        <v>0</v>
      </c>
      <c r="AR358" s="140" t="s">
        <v>248</v>
      </c>
      <c r="AT358" s="140" t="s">
        <v>291</v>
      </c>
      <c r="AU358" s="140" t="s">
        <v>86</v>
      </c>
      <c r="AY358" s="18" t="s">
        <v>192</v>
      </c>
      <c r="BE358" s="141">
        <f>IF(N358="základní",J358,0)</f>
        <v>0</v>
      </c>
      <c r="BF358" s="141">
        <f>IF(N358="snížená",J358,0)</f>
        <v>0</v>
      </c>
      <c r="BG358" s="141">
        <f>IF(N358="zákl. přenesená",J358,0)</f>
        <v>0</v>
      </c>
      <c r="BH358" s="141">
        <f>IF(N358="sníž. přenesená",J358,0)</f>
        <v>0</v>
      </c>
      <c r="BI358" s="141">
        <f>IF(N358="nulová",J358,0)</f>
        <v>0</v>
      </c>
      <c r="BJ358" s="18" t="s">
        <v>84</v>
      </c>
      <c r="BK358" s="141">
        <f>ROUND(I358*H358,2)</f>
        <v>0</v>
      </c>
      <c r="BL358" s="18" t="s">
        <v>124</v>
      </c>
      <c r="BM358" s="140" t="s">
        <v>1378</v>
      </c>
    </row>
    <row r="359" spans="2:47" s="1" customFormat="1" ht="12">
      <c r="B359" s="33"/>
      <c r="D359" s="142" t="s">
        <v>199</v>
      </c>
      <c r="F359" s="143" t="s">
        <v>1191</v>
      </c>
      <c r="I359" s="144"/>
      <c r="L359" s="33"/>
      <c r="M359" s="145"/>
      <c r="T359" s="54"/>
      <c r="AT359" s="18" t="s">
        <v>199</v>
      </c>
      <c r="AU359" s="18" t="s">
        <v>86</v>
      </c>
    </row>
    <row r="360" spans="2:65" s="1" customFormat="1" ht="16.5" customHeight="1">
      <c r="B360" s="33"/>
      <c r="C360" s="168" t="s">
        <v>561</v>
      </c>
      <c r="D360" s="168" t="s">
        <v>291</v>
      </c>
      <c r="E360" s="169" t="s">
        <v>558</v>
      </c>
      <c r="F360" s="170" t="s">
        <v>559</v>
      </c>
      <c r="G360" s="171" t="s">
        <v>146</v>
      </c>
      <c r="H360" s="172">
        <v>3</v>
      </c>
      <c r="I360" s="173"/>
      <c r="J360" s="174">
        <f>ROUND(I360*H360,2)</f>
        <v>0</v>
      </c>
      <c r="K360" s="170" t="s">
        <v>197</v>
      </c>
      <c r="L360" s="175"/>
      <c r="M360" s="176" t="s">
        <v>19</v>
      </c>
      <c r="N360" s="177" t="s">
        <v>47</v>
      </c>
      <c r="P360" s="138">
        <f>O360*H360</f>
        <v>0</v>
      </c>
      <c r="Q360" s="138">
        <v>0.003</v>
      </c>
      <c r="R360" s="138">
        <f>Q360*H360</f>
        <v>0.009000000000000001</v>
      </c>
      <c r="S360" s="138">
        <v>0</v>
      </c>
      <c r="T360" s="139">
        <f>S360*H360</f>
        <v>0</v>
      </c>
      <c r="AR360" s="140" t="s">
        <v>248</v>
      </c>
      <c r="AT360" s="140" t="s">
        <v>291</v>
      </c>
      <c r="AU360" s="140" t="s">
        <v>86</v>
      </c>
      <c r="AY360" s="18" t="s">
        <v>192</v>
      </c>
      <c r="BE360" s="141">
        <f>IF(N360="základní",J360,0)</f>
        <v>0</v>
      </c>
      <c r="BF360" s="141">
        <f>IF(N360="snížená",J360,0)</f>
        <v>0</v>
      </c>
      <c r="BG360" s="141">
        <f>IF(N360="zákl. přenesená",J360,0)</f>
        <v>0</v>
      </c>
      <c r="BH360" s="141">
        <f>IF(N360="sníž. přenesená",J360,0)</f>
        <v>0</v>
      </c>
      <c r="BI360" s="141">
        <f>IF(N360="nulová",J360,0)</f>
        <v>0</v>
      </c>
      <c r="BJ360" s="18" t="s">
        <v>84</v>
      </c>
      <c r="BK360" s="141">
        <f>ROUND(I360*H360,2)</f>
        <v>0</v>
      </c>
      <c r="BL360" s="18" t="s">
        <v>124</v>
      </c>
      <c r="BM360" s="140" t="s">
        <v>1379</v>
      </c>
    </row>
    <row r="361" spans="2:47" s="1" customFormat="1" ht="12">
      <c r="B361" s="33"/>
      <c r="D361" s="142" t="s">
        <v>199</v>
      </c>
      <c r="F361" s="143" t="s">
        <v>559</v>
      </c>
      <c r="I361" s="144"/>
      <c r="L361" s="33"/>
      <c r="M361" s="145"/>
      <c r="T361" s="54"/>
      <c r="AT361" s="18" t="s">
        <v>199</v>
      </c>
      <c r="AU361" s="18" t="s">
        <v>86</v>
      </c>
    </row>
    <row r="362" spans="2:65" s="1" customFormat="1" ht="16.5" customHeight="1">
      <c r="B362" s="33"/>
      <c r="C362" s="168" t="s">
        <v>568</v>
      </c>
      <c r="D362" s="168" t="s">
        <v>291</v>
      </c>
      <c r="E362" s="169" t="s">
        <v>1194</v>
      </c>
      <c r="F362" s="170" t="s">
        <v>1195</v>
      </c>
      <c r="G362" s="171" t="s">
        <v>146</v>
      </c>
      <c r="H362" s="172">
        <v>1</v>
      </c>
      <c r="I362" s="173"/>
      <c r="J362" s="174">
        <f>ROUND(I362*H362,2)</f>
        <v>0</v>
      </c>
      <c r="K362" s="170" t="s">
        <v>197</v>
      </c>
      <c r="L362" s="175"/>
      <c r="M362" s="176" t="s">
        <v>19</v>
      </c>
      <c r="N362" s="177" t="s">
        <v>47</v>
      </c>
      <c r="P362" s="138">
        <f>O362*H362</f>
        <v>0</v>
      </c>
      <c r="Q362" s="138">
        <v>0.0027</v>
      </c>
      <c r="R362" s="138">
        <f>Q362*H362</f>
        <v>0.0027</v>
      </c>
      <c r="S362" s="138">
        <v>0</v>
      </c>
      <c r="T362" s="139">
        <f>S362*H362</f>
        <v>0</v>
      </c>
      <c r="AR362" s="140" t="s">
        <v>248</v>
      </c>
      <c r="AT362" s="140" t="s">
        <v>291</v>
      </c>
      <c r="AU362" s="140" t="s">
        <v>86</v>
      </c>
      <c r="AY362" s="18" t="s">
        <v>192</v>
      </c>
      <c r="BE362" s="141">
        <f>IF(N362="základní",J362,0)</f>
        <v>0</v>
      </c>
      <c r="BF362" s="141">
        <f>IF(N362="snížená",J362,0)</f>
        <v>0</v>
      </c>
      <c r="BG362" s="141">
        <f>IF(N362="zákl. přenesená",J362,0)</f>
        <v>0</v>
      </c>
      <c r="BH362" s="141">
        <f>IF(N362="sníž. přenesená",J362,0)</f>
        <v>0</v>
      </c>
      <c r="BI362" s="141">
        <f>IF(N362="nulová",J362,0)</f>
        <v>0</v>
      </c>
      <c r="BJ362" s="18" t="s">
        <v>84</v>
      </c>
      <c r="BK362" s="141">
        <f>ROUND(I362*H362,2)</f>
        <v>0</v>
      </c>
      <c r="BL362" s="18" t="s">
        <v>124</v>
      </c>
      <c r="BM362" s="140" t="s">
        <v>1380</v>
      </c>
    </row>
    <row r="363" spans="2:47" s="1" customFormat="1" ht="12">
      <c r="B363" s="33"/>
      <c r="D363" s="142" t="s">
        <v>199</v>
      </c>
      <c r="F363" s="143" t="s">
        <v>1195</v>
      </c>
      <c r="I363" s="144"/>
      <c r="L363" s="33"/>
      <c r="M363" s="145"/>
      <c r="T363" s="54"/>
      <c r="AT363" s="18" t="s">
        <v>199</v>
      </c>
      <c r="AU363" s="18" t="s">
        <v>86</v>
      </c>
    </row>
    <row r="364" spans="2:65" s="1" customFormat="1" ht="16.5" customHeight="1">
      <c r="B364" s="33"/>
      <c r="C364" s="168" t="s">
        <v>572</v>
      </c>
      <c r="D364" s="168" t="s">
        <v>291</v>
      </c>
      <c r="E364" s="169" t="s">
        <v>1197</v>
      </c>
      <c r="F364" s="170" t="s">
        <v>1198</v>
      </c>
      <c r="G364" s="171" t="s">
        <v>146</v>
      </c>
      <c r="H364" s="172">
        <v>1</v>
      </c>
      <c r="I364" s="173"/>
      <c r="J364" s="174">
        <f>ROUND(I364*H364,2)</f>
        <v>0</v>
      </c>
      <c r="K364" s="170" t="s">
        <v>19</v>
      </c>
      <c r="L364" s="175"/>
      <c r="M364" s="176" t="s">
        <v>19</v>
      </c>
      <c r="N364" s="177" t="s">
        <v>47</v>
      </c>
      <c r="P364" s="138">
        <f>O364*H364</f>
        <v>0</v>
      </c>
      <c r="Q364" s="138">
        <v>0.0022</v>
      </c>
      <c r="R364" s="138">
        <f>Q364*H364</f>
        <v>0.0022</v>
      </c>
      <c r="S364" s="138">
        <v>0</v>
      </c>
      <c r="T364" s="139">
        <f>S364*H364</f>
        <v>0</v>
      </c>
      <c r="AR364" s="140" t="s">
        <v>248</v>
      </c>
      <c r="AT364" s="140" t="s">
        <v>291</v>
      </c>
      <c r="AU364" s="140" t="s">
        <v>86</v>
      </c>
      <c r="AY364" s="18" t="s">
        <v>192</v>
      </c>
      <c r="BE364" s="141">
        <f>IF(N364="základní",J364,0)</f>
        <v>0</v>
      </c>
      <c r="BF364" s="141">
        <f>IF(N364="snížená",J364,0)</f>
        <v>0</v>
      </c>
      <c r="BG364" s="141">
        <f>IF(N364="zákl. přenesená",J364,0)</f>
        <v>0</v>
      </c>
      <c r="BH364" s="141">
        <f>IF(N364="sníž. přenesená",J364,0)</f>
        <v>0</v>
      </c>
      <c r="BI364" s="141">
        <f>IF(N364="nulová",J364,0)</f>
        <v>0</v>
      </c>
      <c r="BJ364" s="18" t="s">
        <v>84</v>
      </c>
      <c r="BK364" s="141">
        <f>ROUND(I364*H364,2)</f>
        <v>0</v>
      </c>
      <c r="BL364" s="18" t="s">
        <v>124</v>
      </c>
      <c r="BM364" s="140" t="s">
        <v>1381</v>
      </c>
    </row>
    <row r="365" spans="2:47" s="1" customFormat="1" ht="12">
      <c r="B365" s="33"/>
      <c r="D365" s="142" t="s">
        <v>199</v>
      </c>
      <c r="F365" s="143" t="s">
        <v>1198</v>
      </c>
      <c r="I365" s="144"/>
      <c r="L365" s="33"/>
      <c r="M365" s="145"/>
      <c r="T365" s="54"/>
      <c r="AT365" s="18" t="s">
        <v>199</v>
      </c>
      <c r="AU365" s="18" t="s">
        <v>86</v>
      </c>
    </row>
    <row r="366" spans="2:65" s="1" customFormat="1" ht="21.75" customHeight="1">
      <c r="B366" s="33"/>
      <c r="C366" s="129" t="s">
        <v>578</v>
      </c>
      <c r="D366" s="129" t="s">
        <v>194</v>
      </c>
      <c r="E366" s="130" t="s">
        <v>1200</v>
      </c>
      <c r="F366" s="131" t="s">
        <v>1201</v>
      </c>
      <c r="G366" s="132" t="s">
        <v>146</v>
      </c>
      <c r="H366" s="133">
        <v>1</v>
      </c>
      <c r="I366" s="134"/>
      <c r="J366" s="135">
        <f>ROUND(I366*H366,2)</f>
        <v>0</v>
      </c>
      <c r="K366" s="131" t="s">
        <v>197</v>
      </c>
      <c r="L366" s="33"/>
      <c r="M366" s="136" t="s">
        <v>19</v>
      </c>
      <c r="N366" s="137" t="s">
        <v>47</v>
      </c>
      <c r="P366" s="138">
        <f>O366*H366</f>
        <v>0</v>
      </c>
      <c r="Q366" s="138">
        <v>0</v>
      </c>
      <c r="R366" s="138">
        <f>Q366*H366</f>
        <v>0</v>
      </c>
      <c r="S366" s="138">
        <v>0</v>
      </c>
      <c r="T366" s="139">
        <f>S366*H366</f>
        <v>0</v>
      </c>
      <c r="AR366" s="140" t="s">
        <v>124</v>
      </c>
      <c r="AT366" s="140" t="s">
        <v>194</v>
      </c>
      <c r="AU366" s="140" t="s">
        <v>86</v>
      </c>
      <c r="AY366" s="18" t="s">
        <v>192</v>
      </c>
      <c r="BE366" s="141">
        <f>IF(N366="základní",J366,0)</f>
        <v>0</v>
      </c>
      <c r="BF366" s="141">
        <f>IF(N366="snížená",J366,0)</f>
        <v>0</v>
      </c>
      <c r="BG366" s="141">
        <f>IF(N366="zákl. přenesená",J366,0)</f>
        <v>0</v>
      </c>
      <c r="BH366" s="141">
        <f>IF(N366="sníž. přenesená",J366,0)</f>
        <v>0</v>
      </c>
      <c r="BI366" s="141">
        <f>IF(N366="nulová",J366,0)</f>
        <v>0</v>
      </c>
      <c r="BJ366" s="18" t="s">
        <v>84</v>
      </c>
      <c r="BK366" s="141">
        <f>ROUND(I366*H366,2)</f>
        <v>0</v>
      </c>
      <c r="BL366" s="18" t="s">
        <v>124</v>
      </c>
      <c r="BM366" s="140" t="s">
        <v>1382</v>
      </c>
    </row>
    <row r="367" spans="2:47" s="1" customFormat="1" ht="12">
      <c r="B367" s="33"/>
      <c r="D367" s="142" t="s">
        <v>199</v>
      </c>
      <c r="F367" s="143" t="s">
        <v>1203</v>
      </c>
      <c r="I367" s="144"/>
      <c r="L367" s="33"/>
      <c r="M367" s="145"/>
      <c r="T367" s="54"/>
      <c r="AT367" s="18" t="s">
        <v>199</v>
      </c>
      <c r="AU367" s="18" t="s">
        <v>86</v>
      </c>
    </row>
    <row r="368" spans="2:47" s="1" customFormat="1" ht="12">
      <c r="B368" s="33"/>
      <c r="D368" s="146" t="s">
        <v>201</v>
      </c>
      <c r="F368" s="147" t="s">
        <v>1204</v>
      </c>
      <c r="I368" s="144"/>
      <c r="L368" s="33"/>
      <c r="M368" s="145"/>
      <c r="T368" s="54"/>
      <c r="AT368" s="18" t="s">
        <v>201</v>
      </c>
      <c r="AU368" s="18" t="s">
        <v>86</v>
      </c>
    </row>
    <row r="369" spans="2:51" s="14" customFormat="1" ht="12">
      <c r="B369" s="162"/>
      <c r="D369" s="142" t="s">
        <v>203</v>
      </c>
      <c r="E369" s="163" t="s">
        <v>19</v>
      </c>
      <c r="F369" s="164" t="s">
        <v>1205</v>
      </c>
      <c r="H369" s="163" t="s">
        <v>19</v>
      </c>
      <c r="I369" s="165"/>
      <c r="L369" s="162"/>
      <c r="M369" s="166"/>
      <c r="T369" s="167"/>
      <c r="AT369" s="163" t="s">
        <v>203</v>
      </c>
      <c r="AU369" s="163" t="s">
        <v>86</v>
      </c>
      <c r="AV369" s="14" t="s">
        <v>84</v>
      </c>
      <c r="AW369" s="14" t="s">
        <v>37</v>
      </c>
      <c r="AX369" s="14" t="s">
        <v>76</v>
      </c>
      <c r="AY369" s="163" t="s">
        <v>192</v>
      </c>
    </row>
    <row r="370" spans="2:51" s="12" customFormat="1" ht="12">
      <c r="B370" s="148"/>
      <c r="D370" s="142" t="s">
        <v>203</v>
      </c>
      <c r="E370" s="149" t="s">
        <v>19</v>
      </c>
      <c r="F370" s="150" t="s">
        <v>1206</v>
      </c>
      <c r="H370" s="151">
        <v>1</v>
      </c>
      <c r="I370" s="152"/>
      <c r="L370" s="148"/>
      <c r="M370" s="153"/>
      <c r="T370" s="154"/>
      <c r="AT370" s="149" t="s">
        <v>203</v>
      </c>
      <c r="AU370" s="149" t="s">
        <v>86</v>
      </c>
      <c r="AV370" s="12" t="s">
        <v>86</v>
      </c>
      <c r="AW370" s="12" t="s">
        <v>37</v>
      </c>
      <c r="AX370" s="12" t="s">
        <v>84</v>
      </c>
      <c r="AY370" s="149" t="s">
        <v>192</v>
      </c>
    </row>
    <row r="371" spans="2:65" s="1" customFormat="1" ht="16.5" customHeight="1">
      <c r="B371" s="33"/>
      <c r="C371" s="168" t="s">
        <v>582</v>
      </c>
      <c r="D371" s="168" t="s">
        <v>291</v>
      </c>
      <c r="E371" s="169" t="s">
        <v>1207</v>
      </c>
      <c r="F371" s="170" t="s">
        <v>1208</v>
      </c>
      <c r="G371" s="171" t="s">
        <v>146</v>
      </c>
      <c r="H371" s="172">
        <v>1</v>
      </c>
      <c r="I371" s="173"/>
      <c r="J371" s="174">
        <f>ROUND(I371*H371,2)</f>
        <v>0</v>
      </c>
      <c r="K371" s="170" t="s">
        <v>197</v>
      </c>
      <c r="L371" s="175"/>
      <c r="M371" s="176" t="s">
        <v>19</v>
      </c>
      <c r="N371" s="177" t="s">
        <v>47</v>
      </c>
      <c r="P371" s="138">
        <f>O371*H371</f>
        <v>0</v>
      </c>
      <c r="Q371" s="138">
        <v>0.0067</v>
      </c>
      <c r="R371" s="138">
        <f>Q371*H371</f>
        <v>0.0067</v>
      </c>
      <c r="S371" s="138">
        <v>0</v>
      </c>
      <c r="T371" s="139">
        <f>S371*H371</f>
        <v>0</v>
      </c>
      <c r="AR371" s="140" t="s">
        <v>248</v>
      </c>
      <c r="AT371" s="140" t="s">
        <v>291</v>
      </c>
      <c r="AU371" s="140" t="s">
        <v>86</v>
      </c>
      <c r="AY371" s="18" t="s">
        <v>192</v>
      </c>
      <c r="BE371" s="141">
        <f>IF(N371="základní",J371,0)</f>
        <v>0</v>
      </c>
      <c r="BF371" s="141">
        <f>IF(N371="snížená",J371,0)</f>
        <v>0</v>
      </c>
      <c r="BG371" s="141">
        <f>IF(N371="zákl. přenesená",J371,0)</f>
        <v>0</v>
      </c>
      <c r="BH371" s="141">
        <f>IF(N371="sníž. přenesená",J371,0)</f>
        <v>0</v>
      </c>
      <c r="BI371" s="141">
        <f>IF(N371="nulová",J371,0)</f>
        <v>0</v>
      </c>
      <c r="BJ371" s="18" t="s">
        <v>84</v>
      </c>
      <c r="BK371" s="141">
        <f>ROUND(I371*H371,2)</f>
        <v>0</v>
      </c>
      <c r="BL371" s="18" t="s">
        <v>124</v>
      </c>
      <c r="BM371" s="140" t="s">
        <v>1383</v>
      </c>
    </row>
    <row r="372" spans="2:47" s="1" customFormat="1" ht="12">
      <c r="B372" s="33"/>
      <c r="D372" s="142" t="s">
        <v>199</v>
      </c>
      <c r="F372" s="143" t="s">
        <v>1208</v>
      </c>
      <c r="I372" s="144"/>
      <c r="L372" s="33"/>
      <c r="M372" s="145"/>
      <c r="T372" s="54"/>
      <c r="AT372" s="18" t="s">
        <v>199</v>
      </c>
      <c r="AU372" s="18" t="s">
        <v>86</v>
      </c>
    </row>
    <row r="373" spans="2:65" s="1" customFormat="1" ht="21.75" customHeight="1">
      <c r="B373" s="33"/>
      <c r="C373" s="129" t="s">
        <v>589</v>
      </c>
      <c r="D373" s="129" t="s">
        <v>194</v>
      </c>
      <c r="E373" s="130" t="s">
        <v>562</v>
      </c>
      <c r="F373" s="131" t="s">
        <v>563</v>
      </c>
      <c r="G373" s="132" t="s">
        <v>146</v>
      </c>
      <c r="H373" s="133">
        <v>1</v>
      </c>
      <c r="I373" s="134"/>
      <c r="J373" s="135">
        <f>ROUND(I373*H373,2)</f>
        <v>0</v>
      </c>
      <c r="K373" s="131" t="s">
        <v>197</v>
      </c>
      <c r="L373" s="33"/>
      <c r="M373" s="136" t="s">
        <v>19</v>
      </c>
      <c r="N373" s="137" t="s">
        <v>47</v>
      </c>
      <c r="P373" s="138">
        <f>O373*H373</f>
        <v>0</v>
      </c>
      <c r="Q373" s="138">
        <v>0</v>
      </c>
      <c r="R373" s="138">
        <f>Q373*H373</f>
        <v>0</v>
      </c>
      <c r="S373" s="138">
        <v>0</v>
      </c>
      <c r="T373" s="139">
        <f>S373*H373</f>
        <v>0</v>
      </c>
      <c r="AR373" s="140" t="s">
        <v>124</v>
      </c>
      <c r="AT373" s="140" t="s">
        <v>194</v>
      </c>
      <c r="AU373" s="140" t="s">
        <v>86</v>
      </c>
      <c r="AY373" s="18" t="s">
        <v>192</v>
      </c>
      <c r="BE373" s="141">
        <f>IF(N373="základní",J373,0)</f>
        <v>0</v>
      </c>
      <c r="BF373" s="141">
        <f>IF(N373="snížená",J373,0)</f>
        <v>0</v>
      </c>
      <c r="BG373" s="141">
        <f>IF(N373="zákl. přenesená",J373,0)</f>
        <v>0</v>
      </c>
      <c r="BH373" s="141">
        <f>IF(N373="sníž. přenesená",J373,0)</f>
        <v>0</v>
      </c>
      <c r="BI373" s="141">
        <f>IF(N373="nulová",J373,0)</f>
        <v>0</v>
      </c>
      <c r="BJ373" s="18" t="s">
        <v>84</v>
      </c>
      <c r="BK373" s="141">
        <f>ROUND(I373*H373,2)</f>
        <v>0</v>
      </c>
      <c r="BL373" s="18" t="s">
        <v>124</v>
      </c>
      <c r="BM373" s="140" t="s">
        <v>1384</v>
      </c>
    </row>
    <row r="374" spans="2:47" s="1" customFormat="1" ht="19.5">
      <c r="B374" s="33"/>
      <c r="D374" s="142" t="s">
        <v>199</v>
      </c>
      <c r="F374" s="143" t="s">
        <v>565</v>
      </c>
      <c r="I374" s="144"/>
      <c r="L374" s="33"/>
      <c r="M374" s="145"/>
      <c r="T374" s="54"/>
      <c r="AT374" s="18" t="s">
        <v>199</v>
      </c>
      <c r="AU374" s="18" t="s">
        <v>86</v>
      </c>
    </row>
    <row r="375" spans="2:47" s="1" customFormat="1" ht="12">
      <c r="B375" s="33"/>
      <c r="D375" s="146" t="s">
        <v>201</v>
      </c>
      <c r="F375" s="147" t="s">
        <v>566</v>
      </c>
      <c r="I375" s="144"/>
      <c r="L375" s="33"/>
      <c r="M375" s="145"/>
      <c r="T375" s="54"/>
      <c r="AT375" s="18" t="s">
        <v>201</v>
      </c>
      <c r="AU375" s="18" t="s">
        <v>86</v>
      </c>
    </row>
    <row r="376" spans="2:51" s="12" customFormat="1" ht="12">
      <c r="B376" s="148"/>
      <c r="D376" s="142" t="s">
        <v>203</v>
      </c>
      <c r="E376" s="149" t="s">
        <v>19</v>
      </c>
      <c r="F376" s="150" t="s">
        <v>1385</v>
      </c>
      <c r="H376" s="151">
        <v>1</v>
      </c>
      <c r="I376" s="152"/>
      <c r="L376" s="148"/>
      <c r="M376" s="153"/>
      <c r="T376" s="154"/>
      <c r="AT376" s="149" t="s">
        <v>203</v>
      </c>
      <c r="AU376" s="149" t="s">
        <v>86</v>
      </c>
      <c r="AV376" s="12" t="s">
        <v>86</v>
      </c>
      <c r="AW376" s="12" t="s">
        <v>37</v>
      </c>
      <c r="AX376" s="12" t="s">
        <v>84</v>
      </c>
      <c r="AY376" s="149" t="s">
        <v>192</v>
      </c>
    </row>
    <row r="377" spans="2:65" s="1" customFormat="1" ht="16.5" customHeight="1">
      <c r="B377" s="33"/>
      <c r="C377" s="168" t="s">
        <v>593</v>
      </c>
      <c r="D377" s="168" t="s">
        <v>291</v>
      </c>
      <c r="E377" s="169" t="s">
        <v>569</v>
      </c>
      <c r="F377" s="170" t="s">
        <v>570</v>
      </c>
      <c r="G377" s="171" t="s">
        <v>146</v>
      </c>
      <c r="H377" s="172">
        <v>1</v>
      </c>
      <c r="I377" s="173"/>
      <c r="J377" s="174">
        <f>ROUND(I377*H377,2)</f>
        <v>0</v>
      </c>
      <c r="K377" s="170" t="s">
        <v>197</v>
      </c>
      <c r="L377" s="175"/>
      <c r="M377" s="176" t="s">
        <v>19</v>
      </c>
      <c r="N377" s="177" t="s">
        <v>47</v>
      </c>
      <c r="P377" s="138">
        <f>O377*H377</f>
        <v>0</v>
      </c>
      <c r="Q377" s="138">
        <v>0.0042</v>
      </c>
      <c r="R377" s="138">
        <f>Q377*H377</f>
        <v>0.0042</v>
      </c>
      <c r="S377" s="138">
        <v>0</v>
      </c>
      <c r="T377" s="139">
        <f>S377*H377</f>
        <v>0</v>
      </c>
      <c r="AR377" s="140" t="s">
        <v>248</v>
      </c>
      <c r="AT377" s="140" t="s">
        <v>291</v>
      </c>
      <c r="AU377" s="140" t="s">
        <v>86</v>
      </c>
      <c r="AY377" s="18" t="s">
        <v>192</v>
      </c>
      <c r="BE377" s="141">
        <f>IF(N377="základní",J377,0)</f>
        <v>0</v>
      </c>
      <c r="BF377" s="141">
        <f>IF(N377="snížená",J377,0)</f>
        <v>0</v>
      </c>
      <c r="BG377" s="141">
        <f>IF(N377="zákl. přenesená",J377,0)</f>
        <v>0</v>
      </c>
      <c r="BH377" s="141">
        <f>IF(N377="sníž. přenesená",J377,0)</f>
        <v>0</v>
      </c>
      <c r="BI377" s="141">
        <f>IF(N377="nulová",J377,0)</f>
        <v>0</v>
      </c>
      <c r="BJ377" s="18" t="s">
        <v>84</v>
      </c>
      <c r="BK377" s="141">
        <f>ROUND(I377*H377,2)</f>
        <v>0</v>
      </c>
      <c r="BL377" s="18" t="s">
        <v>124</v>
      </c>
      <c r="BM377" s="140" t="s">
        <v>1386</v>
      </c>
    </row>
    <row r="378" spans="2:47" s="1" customFormat="1" ht="12">
      <c r="B378" s="33"/>
      <c r="D378" s="142" t="s">
        <v>199</v>
      </c>
      <c r="F378" s="143" t="s">
        <v>570</v>
      </c>
      <c r="I378" s="144"/>
      <c r="L378" s="33"/>
      <c r="M378" s="145"/>
      <c r="T378" s="54"/>
      <c r="AT378" s="18" t="s">
        <v>199</v>
      </c>
      <c r="AU378" s="18" t="s">
        <v>86</v>
      </c>
    </row>
    <row r="379" spans="2:65" s="1" customFormat="1" ht="16.5" customHeight="1">
      <c r="B379" s="33"/>
      <c r="C379" s="129" t="s">
        <v>599</v>
      </c>
      <c r="D379" s="129" t="s">
        <v>194</v>
      </c>
      <c r="E379" s="130" t="s">
        <v>573</v>
      </c>
      <c r="F379" s="131" t="s">
        <v>574</v>
      </c>
      <c r="G379" s="132" t="s">
        <v>146</v>
      </c>
      <c r="H379" s="133">
        <v>1</v>
      </c>
      <c r="I379" s="134"/>
      <c r="J379" s="135">
        <f>ROUND(I379*H379,2)</f>
        <v>0</v>
      </c>
      <c r="K379" s="131" t="s">
        <v>197</v>
      </c>
      <c r="L379" s="33"/>
      <c r="M379" s="136" t="s">
        <v>19</v>
      </c>
      <c r="N379" s="137" t="s">
        <v>47</v>
      </c>
      <c r="P379" s="138">
        <f>O379*H379</f>
        <v>0</v>
      </c>
      <c r="Q379" s="138">
        <v>0.00012</v>
      </c>
      <c r="R379" s="138">
        <f>Q379*H379</f>
        <v>0.00012</v>
      </c>
      <c r="S379" s="138">
        <v>0</v>
      </c>
      <c r="T379" s="139">
        <f>S379*H379</f>
        <v>0</v>
      </c>
      <c r="AR379" s="140" t="s">
        <v>124</v>
      </c>
      <c r="AT379" s="140" t="s">
        <v>194</v>
      </c>
      <c r="AU379" s="140" t="s">
        <v>86</v>
      </c>
      <c r="AY379" s="18" t="s">
        <v>192</v>
      </c>
      <c r="BE379" s="141">
        <f>IF(N379="základní",J379,0)</f>
        <v>0</v>
      </c>
      <c r="BF379" s="141">
        <f>IF(N379="snížená",J379,0)</f>
        <v>0</v>
      </c>
      <c r="BG379" s="141">
        <f>IF(N379="zákl. přenesená",J379,0)</f>
        <v>0</v>
      </c>
      <c r="BH379" s="141">
        <f>IF(N379="sníž. přenesená",J379,0)</f>
        <v>0</v>
      </c>
      <c r="BI379" s="141">
        <f>IF(N379="nulová",J379,0)</f>
        <v>0</v>
      </c>
      <c r="BJ379" s="18" t="s">
        <v>84</v>
      </c>
      <c r="BK379" s="141">
        <f>ROUND(I379*H379,2)</f>
        <v>0</v>
      </c>
      <c r="BL379" s="18" t="s">
        <v>124</v>
      </c>
      <c r="BM379" s="140" t="s">
        <v>1387</v>
      </c>
    </row>
    <row r="380" spans="2:47" s="1" customFormat="1" ht="12">
      <c r="B380" s="33"/>
      <c r="D380" s="142" t="s">
        <v>199</v>
      </c>
      <c r="F380" s="143" t="s">
        <v>576</v>
      </c>
      <c r="I380" s="144"/>
      <c r="L380" s="33"/>
      <c r="M380" s="145"/>
      <c r="T380" s="54"/>
      <c r="AT380" s="18" t="s">
        <v>199</v>
      </c>
      <c r="AU380" s="18" t="s">
        <v>86</v>
      </c>
    </row>
    <row r="381" spans="2:47" s="1" customFormat="1" ht="12">
      <c r="B381" s="33"/>
      <c r="D381" s="146" t="s">
        <v>201</v>
      </c>
      <c r="F381" s="147" t="s">
        <v>577</v>
      </c>
      <c r="I381" s="144"/>
      <c r="L381" s="33"/>
      <c r="M381" s="145"/>
      <c r="T381" s="54"/>
      <c r="AT381" s="18" t="s">
        <v>201</v>
      </c>
      <c r="AU381" s="18" t="s">
        <v>86</v>
      </c>
    </row>
    <row r="382" spans="2:51" s="12" customFormat="1" ht="12">
      <c r="B382" s="148"/>
      <c r="D382" s="142" t="s">
        <v>203</v>
      </c>
      <c r="E382" s="149" t="s">
        <v>19</v>
      </c>
      <c r="F382" s="150" t="s">
        <v>1388</v>
      </c>
      <c r="H382" s="151">
        <v>1</v>
      </c>
      <c r="I382" s="152"/>
      <c r="L382" s="148"/>
      <c r="M382" s="153"/>
      <c r="T382" s="154"/>
      <c r="AT382" s="149" t="s">
        <v>203</v>
      </c>
      <c r="AU382" s="149" t="s">
        <v>86</v>
      </c>
      <c r="AV382" s="12" t="s">
        <v>86</v>
      </c>
      <c r="AW382" s="12" t="s">
        <v>37</v>
      </c>
      <c r="AX382" s="12" t="s">
        <v>84</v>
      </c>
      <c r="AY382" s="149" t="s">
        <v>192</v>
      </c>
    </row>
    <row r="383" spans="2:65" s="1" customFormat="1" ht="16.5" customHeight="1">
      <c r="B383" s="33"/>
      <c r="C383" s="168" t="s">
        <v>605</v>
      </c>
      <c r="D383" s="168" t="s">
        <v>291</v>
      </c>
      <c r="E383" s="169" t="s">
        <v>579</v>
      </c>
      <c r="F383" s="170" t="s">
        <v>580</v>
      </c>
      <c r="G383" s="171" t="s">
        <v>146</v>
      </c>
      <c r="H383" s="172">
        <v>1</v>
      </c>
      <c r="I383" s="173"/>
      <c r="J383" s="174">
        <f>ROUND(I383*H383,2)</f>
        <v>0</v>
      </c>
      <c r="K383" s="170" t="s">
        <v>197</v>
      </c>
      <c r="L383" s="175"/>
      <c r="M383" s="176" t="s">
        <v>19</v>
      </c>
      <c r="N383" s="177" t="s">
        <v>47</v>
      </c>
      <c r="P383" s="138">
        <f>O383*H383</f>
        <v>0</v>
      </c>
      <c r="Q383" s="138">
        <v>0.0097</v>
      </c>
      <c r="R383" s="138">
        <f>Q383*H383</f>
        <v>0.0097</v>
      </c>
      <c r="S383" s="138">
        <v>0</v>
      </c>
      <c r="T383" s="139">
        <f>S383*H383</f>
        <v>0</v>
      </c>
      <c r="AR383" s="140" t="s">
        <v>248</v>
      </c>
      <c r="AT383" s="140" t="s">
        <v>291</v>
      </c>
      <c r="AU383" s="140" t="s">
        <v>86</v>
      </c>
      <c r="AY383" s="18" t="s">
        <v>192</v>
      </c>
      <c r="BE383" s="141">
        <f>IF(N383="základní",J383,0)</f>
        <v>0</v>
      </c>
      <c r="BF383" s="141">
        <f>IF(N383="snížená",J383,0)</f>
        <v>0</v>
      </c>
      <c r="BG383" s="141">
        <f>IF(N383="zákl. přenesená",J383,0)</f>
        <v>0</v>
      </c>
      <c r="BH383" s="141">
        <f>IF(N383="sníž. přenesená",J383,0)</f>
        <v>0</v>
      </c>
      <c r="BI383" s="141">
        <f>IF(N383="nulová",J383,0)</f>
        <v>0</v>
      </c>
      <c r="BJ383" s="18" t="s">
        <v>84</v>
      </c>
      <c r="BK383" s="141">
        <f>ROUND(I383*H383,2)</f>
        <v>0</v>
      </c>
      <c r="BL383" s="18" t="s">
        <v>124</v>
      </c>
      <c r="BM383" s="140" t="s">
        <v>1389</v>
      </c>
    </row>
    <row r="384" spans="2:47" s="1" customFormat="1" ht="12">
      <c r="B384" s="33"/>
      <c r="D384" s="142" t="s">
        <v>199</v>
      </c>
      <c r="F384" s="143" t="s">
        <v>580</v>
      </c>
      <c r="I384" s="144"/>
      <c r="L384" s="33"/>
      <c r="M384" s="145"/>
      <c r="T384" s="54"/>
      <c r="AT384" s="18" t="s">
        <v>199</v>
      </c>
      <c r="AU384" s="18" t="s">
        <v>86</v>
      </c>
    </row>
    <row r="385" spans="2:65" s="1" customFormat="1" ht="16.5" customHeight="1">
      <c r="B385" s="33"/>
      <c r="C385" s="129" t="s">
        <v>612</v>
      </c>
      <c r="D385" s="129" t="s">
        <v>194</v>
      </c>
      <c r="E385" s="130" t="s">
        <v>583</v>
      </c>
      <c r="F385" s="131" t="s">
        <v>584</v>
      </c>
      <c r="G385" s="132" t="s">
        <v>146</v>
      </c>
      <c r="H385" s="133">
        <v>1</v>
      </c>
      <c r="I385" s="134"/>
      <c r="J385" s="135">
        <f>ROUND(I385*H385,2)</f>
        <v>0</v>
      </c>
      <c r="K385" s="131" t="s">
        <v>197</v>
      </c>
      <c r="L385" s="33"/>
      <c r="M385" s="136" t="s">
        <v>19</v>
      </c>
      <c r="N385" s="137" t="s">
        <v>47</v>
      </c>
      <c r="P385" s="138">
        <f>O385*H385</f>
        <v>0</v>
      </c>
      <c r="Q385" s="138">
        <v>0.0012</v>
      </c>
      <c r="R385" s="138">
        <f>Q385*H385</f>
        <v>0.0012</v>
      </c>
      <c r="S385" s="138">
        <v>0</v>
      </c>
      <c r="T385" s="139">
        <f>S385*H385</f>
        <v>0</v>
      </c>
      <c r="AR385" s="140" t="s">
        <v>124</v>
      </c>
      <c r="AT385" s="140" t="s">
        <v>194</v>
      </c>
      <c r="AU385" s="140" t="s">
        <v>86</v>
      </c>
      <c r="AY385" s="18" t="s">
        <v>192</v>
      </c>
      <c r="BE385" s="141">
        <f>IF(N385="základní",J385,0)</f>
        <v>0</v>
      </c>
      <c r="BF385" s="141">
        <f>IF(N385="snížená",J385,0)</f>
        <v>0</v>
      </c>
      <c r="BG385" s="141">
        <f>IF(N385="zákl. přenesená",J385,0)</f>
        <v>0</v>
      </c>
      <c r="BH385" s="141">
        <f>IF(N385="sníž. přenesená",J385,0)</f>
        <v>0</v>
      </c>
      <c r="BI385" s="141">
        <f>IF(N385="nulová",J385,0)</f>
        <v>0</v>
      </c>
      <c r="BJ385" s="18" t="s">
        <v>84</v>
      </c>
      <c r="BK385" s="141">
        <f>ROUND(I385*H385,2)</f>
        <v>0</v>
      </c>
      <c r="BL385" s="18" t="s">
        <v>124</v>
      </c>
      <c r="BM385" s="140" t="s">
        <v>1390</v>
      </c>
    </row>
    <row r="386" spans="2:47" s="1" customFormat="1" ht="12">
      <c r="B386" s="33"/>
      <c r="D386" s="142" t="s">
        <v>199</v>
      </c>
      <c r="F386" s="143" t="s">
        <v>586</v>
      </c>
      <c r="I386" s="144"/>
      <c r="L386" s="33"/>
      <c r="M386" s="145"/>
      <c r="T386" s="54"/>
      <c r="AT386" s="18" t="s">
        <v>199</v>
      </c>
      <c r="AU386" s="18" t="s">
        <v>86</v>
      </c>
    </row>
    <row r="387" spans="2:47" s="1" customFormat="1" ht="12">
      <c r="B387" s="33"/>
      <c r="D387" s="146" t="s">
        <v>201</v>
      </c>
      <c r="F387" s="147" t="s">
        <v>587</v>
      </c>
      <c r="I387" s="144"/>
      <c r="L387" s="33"/>
      <c r="M387" s="145"/>
      <c r="T387" s="54"/>
      <c r="AT387" s="18" t="s">
        <v>201</v>
      </c>
      <c r="AU387" s="18" t="s">
        <v>86</v>
      </c>
    </row>
    <row r="388" spans="2:51" s="12" customFormat="1" ht="12">
      <c r="B388" s="148"/>
      <c r="D388" s="142" t="s">
        <v>203</v>
      </c>
      <c r="E388" s="149" t="s">
        <v>19</v>
      </c>
      <c r="F388" s="150" t="s">
        <v>1391</v>
      </c>
      <c r="H388" s="151">
        <v>1</v>
      </c>
      <c r="I388" s="152"/>
      <c r="L388" s="148"/>
      <c r="M388" s="153"/>
      <c r="T388" s="154"/>
      <c r="AT388" s="149" t="s">
        <v>203</v>
      </c>
      <c r="AU388" s="149" t="s">
        <v>86</v>
      </c>
      <c r="AV388" s="12" t="s">
        <v>86</v>
      </c>
      <c r="AW388" s="12" t="s">
        <v>37</v>
      </c>
      <c r="AX388" s="12" t="s">
        <v>84</v>
      </c>
      <c r="AY388" s="149" t="s">
        <v>192</v>
      </c>
    </row>
    <row r="389" spans="2:65" s="1" customFormat="1" ht="16.5" customHeight="1">
      <c r="B389" s="33"/>
      <c r="C389" s="168" t="s">
        <v>618</v>
      </c>
      <c r="D389" s="168" t="s">
        <v>291</v>
      </c>
      <c r="E389" s="169" t="s">
        <v>590</v>
      </c>
      <c r="F389" s="170" t="s">
        <v>591</v>
      </c>
      <c r="G389" s="171" t="s">
        <v>146</v>
      </c>
      <c r="H389" s="172">
        <v>1</v>
      </c>
      <c r="I389" s="173"/>
      <c r="J389" s="174">
        <f>ROUND(I389*H389,2)</f>
        <v>0</v>
      </c>
      <c r="K389" s="170" t="s">
        <v>19</v>
      </c>
      <c r="L389" s="175"/>
      <c r="M389" s="176" t="s">
        <v>19</v>
      </c>
      <c r="N389" s="177" t="s">
        <v>47</v>
      </c>
      <c r="P389" s="138">
        <f>O389*H389</f>
        <v>0</v>
      </c>
      <c r="Q389" s="138">
        <v>0</v>
      </c>
      <c r="R389" s="138">
        <f>Q389*H389</f>
        <v>0</v>
      </c>
      <c r="S389" s="138">
        <v>0</v>
      </c>
      <c r="T389" s="139">
        <f>S389*H389</f>
        <v>0</v>
      </c>
      <c r="AR389" s="140" t="s">
        <v>248</v>
      </c>
      <c r="AT389" s="140" t="s">
        <v>291</v>
      </c>
      <c r="AU389" s="140" t="s">
        <v>86</v>
      </c>
      <c r="AY389" s="18" t="s">
        <v>192</v>
      </c>
      <c r="BE389" s="141">
        <f>IF(N389="základní",J389,0)</f>
        <v>0</v>
      </c>
      <c r="BF389" s="141">
        <f>IF(N389="snížená",J389,0)</f>
        <v>0</v>
      </c>
      <c r="BG389" s="141">
        <f>IF(N389="zákl. přenesená",J389,0)</f>
        <v>0</v>
      </c>
      <c r="BH389" s="141">
        <f>IF(N389="sníž. přenesená",J389,0)</f>
        <v>0</v>
      </c>
      <c r="BI389" s="141">
        <f>IF(N389="nulová",J389,0)</f>
        <v>0</v>
      </c>
      <c r="BJ389" s="18" t="s">
        <v>84</v>
      </c>
      <c r="BK389" s="141">
        <f>ROUND(I389*H389,2)</f>
        <v>0</v>
      </c>
      <c r="BL389" s="18" t="s">
        <v>124</v>
      </c>
      <c r="BM389" s="140" t="s">
        <v>1392</v>
      </c>
    </row>
    <row r="390" spans="2:47" s="1" customFormat="1" ht="12">
      <c r="B390" s="33"/>
      <c r="D390" s="142" t="s">
        <v>199</v>
      </c>
      <c r="F390" s="143" t="s">
        <v>591</v>
      </c>
      <c r="I390" s="144"/>
      <c r="L390" s="33"/>
      <c r="M390" s="145"/>
      <c r="T390" s="54"/>
      <c r="AT390" s="18" t="s">
        <v>199</v>
      </c>
      <c r="AU390" s="18" t="s">
        <v>86</v>
      </c>
    </row>
    <row r="391" spans="2:65" s="1" customFormat="1" ht="16.5" customHeight="1">
      <c r="B391" s="33"/>
      <c r="C391" s="129" t="s">
        <v>622</v>
      </c>
      <c r="D391" s="129" t="s">
        <v>194</v>
      </c>
      <c r="E391" s="130" t="s">
        <v>594</v>
      </c>
      <c r="F391" s="131" t="s">
        <v>595</v>
      </c>
      <c r="G391" s="132" t="s">
        <v>146</v>
      </c>
      <c r="H391" s="133">
        <v>2</v>
      </c>
      <c r="I391" s="134"/>
      <c r="J391" s="135">
        <f>ROUND(I391*H391,2)</f>
        <v>0</v>
      </c>
      <c r="K391" s="131" t="s">
        <v>197</v>
      </c>
      <c r="L391" s="33"/>
      <c r="M391" s="136" t="s">
        <v>19</v>
      </c>
      <c r="N391" s="137" t="s">
        <v>47</v>
      </c>
      <c r="P391" s="138">
        <f>O391*H391</f>
        <v>0</v>
      </c>
      <c r="Q391" s="138">
        <v>0.45937</v>
      </c>
      <c r="R391" s="138">
        <f>Q391*H391</f>
        <v>0.91874</v>
      </c>
      <c r="S391" s="138">
        <v>0</v>
      </c>
      <c r="T391" s="139">
        <f>S391*H391</f>
        <v>0</v>
      </c>
      <c r="AR391" s="140" t="s">
        <v>124</v>
      </c>
      <c r="AT391" s="140" t="s">
        <v>194</v>
      </c>
      <c r="AU391" s="140" t="s">
        <v>86</v>
      </c>
      <c r="AY391" s="18" t="s">
        <v>192</v>
      </c>
      <c r="BE391" s="141">
        <f>IF(N391="základní",J391,0)</f>
        <v>0</v>
      </c>
      <c r="BF391" s="141">
        <f>IF(N391="snížená",J391,0)</f>
        <v>0</v>
      </c>
      <c r="BG391" s="141">
        <f>IF(N391="zákl. přenesená",J391,0)</f>
        <v>0</v>
      </c>
      <c r="BH391" s="141">
        <f>IF(N391="sníž. přenesená",J391,0)</f>
        <v>0</v>
      </c>
      <c r="BI391" s="141">
        <f>IF(N391="nulová",J391,0)</f>
        <v>0</v>
      </c>
      <c r="BJ391" s="18" t="s">
        <v>84</v>
      </c>
      <c r="BK391" s="141">
        <f>ROUND(I391*H391,2)</f>
        <v>0</v>
      </c>
      <c r="BL391" s="18" t="s">
        <v>124</v>
      </c>
      <c r="BM391" s="140" t="s">
        <v>1393</v>
      </c>
    </row>
    <row r="392" spans="2:47" s="1" customFormat="1" ht="12">
      <c r="B392" s="33"/>
      <c r="D392" s="142" t="s">
        <v>199</v>
      </c>
      <c r="F392" s="143" t="s">
        <v>597</v>
      </c>
      <c r="I392" s="144"/>
      <c r="L392" s="33"/>
      <c r="M392" s="145"/>
      <c r="T392" s="54"/>
      <c r="AT392" s="18" t="s">
        <v>199</v>
      </c>
      <c r="AU392" s="18" t="s">
        <v>86</v>
      </c>
    </row>
    <row r="393" spans="2:47" s="1" customFormat="1" ht="12">
      <c r="B393" s="33"/>
      <c r="D393" s="146" t="s">
        <v>201</v>
      </c>
      <c r="F393" s="147" t="s">
        <v>598</v>
      </c>
      <c r="I393" s="144"/>
      <c r="L393" s="33"/>
      <c r="M393" s="145"/>
      <c r="T393" s="54"/>
      <c r="AT393" s="18" t="s">
        <v>201</v>
      </c>
      <c r="AU393" s="18" t="s">
        <v>86</v>
      </c>
    </row>
    <row r="394" spans="2:65" s="1" customFormat="1" ht="16.5" customHeight="1">
      <c r="B394" s="33"/>
      <c r="C394" s="129" t="s">
        <v>629</v>
      </c>
      <c r="D394" s="129" t="s">
        <v>194</v>
      </c>
      <c r="E394" s="130" t="s">
        <v>600</v>
      </c>
      <c r="F394" s="131" t="s">
        <v>601</v>
      </c>
      <c r="G394" s="132" t="s">
        <v>149</v>
      </c>
      <c r="H394" s="133">
        <v>8.6</v>
      </c>
      <c r="I394" s="134"/>
      <c r="J394" s="135">
        <f>ROUND(I394*H394,2)</f>
        <v>0</v>
      </c>
      <c r="K394" s="131" t="s">
        <v>197</v>
      </c>
      <c r="L394" s="33"/>
      <c r="M394" s="136" t="s">
        <v>19</v>
      </c>
      <c r="N394" s="137" t="s">
        <v>47</v>
      </c>
      <c r="P394" s="138">
        <f>O394*H394</f>
        <v>0</v>
      </c>
      <c r="Q394" s="138">
        <v>0</v>
      </c>
      <c r="R394" s="138">
        <f>Q394*H394</f>
        <v>0</v>
      </c>
      <c r="S394" s="138">
        <v>0</v>
      </c>
      <c r="T394" s="139">
        <f>S394*H394</f>
        <v>0</v>
      </c>
      <c r="AR394" s="140" t="s">
        <v>124</v>
      </c>
      <c r="AT394" s="140" t="s">
        <v>194</v>
      </c>
      <c r="AU394" s="140" t="s">
        <v>86</v>
      </c>
      <c r="AY394" s="18" t="s">
        <v>192</v>
      </c>
      <c r="BE394" s="141">
        <f>IF(N394="základní",J394,0)</f>
        <v>0</v>
      </c>
      <c r="BF394" s="141">
        <f>IF(N394="snížená",J394,0)</f>
        <v>0</v>
      </c>
      <c r="BG394" s="141">
        <f>IF(N394="zákl. přenesená",J394,0)</f>
        <v>0</v>
      </c>
      <c r="BH394" s="141">
        <f>IF(N394="sníž. přenesená",J394,0)</f>
        <v>0</v>
      </c>
      <c r="BI394" s="141">
        <f>IF(N394="nulová",J394,0)</f>
        <v>0</v>
      </c>
      <c r="BJ394" s="18" t="s">
        <v>84</v>
      </c>
      <c r="BK394" s="141">
        <f>ROUND(I394*H394,2)</f>
        <v>0</v>
      </c>
      <c r="BL394" s="18" t="s">
        <v>124</v>
      </c>
      <c r="BM394" s="140" t="s">
        <v>1394</v>
      </c>
    </row>
    <row r="395" spans="2:47" s="1" customFormat="1" ht="12">
      <c r="B395" s="33"/>
      <c r="D395" s="142" t="s">
        <v>199</v>
      </c>
      <c r="F395" s="143" t="s">
        <v>603</v>
      </c>
      <c r="I395" s="144"/>
      <c r="L395" s="33"/>
      <c r="M395" s="145"/>
      <c r="T395" s="54"/>
      <c r="AT395" s="18" t="s">
        <v>199</v>
      </c>
      <c r="AU395" s="18" t="s">
        <v>86</v>
      </c>
    </row>
    <row r="396" spans="2:47" s="1" customFormat="1" ht="12">
      <c r="B396" s="33"/>
      <c r="D396" s="146" t="s">
        <v>201</v>
      </c>
      <c r="F396" s="147" t="s">
        <v>604</v>
      </c>
      <c r="I396" s="144"/>
      <c r="L396" s="33"/>
      <c r="M396" s="145"/>
      <c r="T396" s="54"/>
      <c r="AT396" s="18" t="s">
        <v>201</v>
      </c>
      <c r="AU396" s="18" t="s">
        <v>86</v>
      </c>
    </row>
    <row r="397" spans="2:51" s="12" customFormat="1" ht="12">
      <c r="B397" s="148"/>
      <c r="D397" s="142" t="s">
        <v>203</v>
      </c>
      <c r="E397" s="149" t="s">
        <v>19</v>
      </c>
      <c r="F397" s="150" t="s">
        <v>147</v>
      </c>
      <c r="H397" s="151">
        <v>8.6</v>
      </c>
      <c r="I397" s="152"/>
      <c r="L397" s="148"/>
      <c r="M397" s="153"/>
      <c r="T397" s="154"/>
      <c r="AT397" s="149" t="s">
        <v>203</v>
      </c>
      <c r="AU397" s="149" t="s">
        <v>86</v>
      </c>
      <c r="AV397" s="12" t="s">
        <v>86</v>
      </c>
      <c r="AW397" s="12" t="s">
        <v>37</v>
      </c>
      <c r="AX397" s="12" t="s">
        <v>84</v>
      </c>
      <c r="AY397" s="149" t="s">
        <v>192</v>
      </c>
    </row>
    <row r="398" spans="2:65" s="1" customFormat="1" ht="16.5" customHeight="1">
      <c r="B398" s="33"/>
      <c r="C398" s="129" t="s">
        <v>636</v>
      </c>
      <c r="D398" s="129" t="s">
        <v>194</v>
      </c>
      <c r="E398" s="130" t="s">
        <v>830</v>
      </c>
      <c r="F398" s="131" t="s">
        <v>831</v>
      </c>
      <c r="G398" s="132" t="s">
        <v>146</v>
      </c>
      <c r="H398" s="133">
        <v>3</v>
      </c>
      <c r="I398" s="134"/>
      <c r="J398" s="135">
        <f>ROUND(I398*H398,2)</f>
        <v>0</v>
      </c>
      <c r="K398" s="131" t="s">
        <v>197</v>
      </c>
      <c r="L398" s="33"/>
      <c r="M398" s="136" t="s">
        <v>19</v>
      </c>
      <c r="N398" s="137" t="s">
        <v>47</v>
      </c>
      <c r="P398" s="138">
        <f>O398*H398</f>
        <v>0</v>
      </c>
      <c r="Q398" s="138">
        <v>0.03573</v>
      </c>
      <c r="R398" s="138">
        <f>Q398*H398</f>
        <v>0.10719</v>
      </c>
      <c r="S398" s="138">
        <v>0</v>
      </c>
      <c r="T398" s="139">
        <f>S398*H398</f>
        <v>0</v>
      </c>
      <c r="AR398" s="140" t="s">
        <v>124</v>
      </c>
      <c r="AT398" s="140" t="s">
        <v>194</v>
      </c>
      <c r="AU398" s="140" t="s">
        <v>86</v>
      </c>
      <c r="AY398" s="18" t="s">
        <v>192</v>
      </c>
      <c r="BE398" s="141">
        <f>IF(N398="základní",J398,0)</f>
        <v>0</v>
      </c>
      <c r="BF398" s="141">
        <f>IF(N398="snížená",J398,0)</f>
        <v>0</v>
      </c>
      <c r="BG398" s="141">
        <f>IF(N398="zákl. přenesená",J398,0)</f>
        <v>0</v>
      </c>
      <c r="BH398" s="141">
        <f>IF(N398="sníž. přenesená",J398,0)</f>
        <v>0</v>
      </c>
      <c r="BI398" s="141">
        <f>IF(N398="nulová",J398,0)</f>
        <v>0</v>
      </c>
      <c r="BJ398" s="18" t="s">
        <v>84</v>
      </c>
      <c r="BK398" s="141">
        <f>ROUND(I398*H398,2)</f>
        <v>0</v>
      </c>
      <c r="BL398" s="18" t="s">
        <v>124</v>
      </c>
      <c r="BM398" s="140" t="s">
        <v>1395</v>
      </c>
    </row>
    <row r="399" spans="2:47" s="1" customFormat="1" ht="12">
      <c r="B399" s="33"/>
      <c r="D399" s="142" t="s">
        <v>199</v>
      </c>
      <c r="F399" s="143" t="s">
        <v>833</v>
      </c>
      <c r="I399" s="144"/>
      <c r="L399" s="33"/>
      <c r="M399" s="145"/>
      <c r="T399" s="54"/>
      <c r="AT399" s="18" t="s">
        <v>199</v>
      </c>
      <c r="AU399" s="18" t="s">
        <v>86</v>
      </c>
    </row>
    <row r="400" spans="2:47" s="1" customFormat="1" ht="12">
      <c r="B400" s="33"/>
      <c r="D400" s="146" t="s">
        <v>201</v>
      </c>
      <c r="F400" s="147" t="s">
        <v>834</v>
      </c>
      <c r="I400" s="144"/>
      <c r="L400" s="33"/>
      <c r="M400" s="145"/>
      <c r="T400" s="54"/>
      <c r="AT400" s="18" t="s">
        <v>201</v>
      </c>
      <c r="AU400" s="18" t="s">
        <v>86</v>
      </c>
    </row>
    <row r="401" spans="2:47" s="1" customFormat="1" ht="19.5">
      <c r="B401" s="33"/>
      <c r="D401" s="142" t="s">
        <v>295</v>
      </c>
      <c r="F401" s="178" t="s">
        <v>1221</v>
      </c>
      <c r="I401" s="144"/>
      <c r="L401" s="33"/>
      <c r="M401" s="145"/>
      <c r="T401" s="54"/>
      <c r="AT401" s="18" t="s">
        <v>295</v>
      </c>
      <c r="AU401" s="18" t="s">
        <v>86</v>
      </c>
    </row>
    <row r="402" spans="2:51" s="14" customFormat="1" ht="12">
      <c r="B402" s="162"/>
      <c r="D402" s="142" t="s">
        <v>203</v>
      </c>
      <c r="E402" s="163" t="s">
        <v>19</v>
      </c>
      <c r="F402" s="164" t="s">
        <v>1396</v>
      </c>
      <c r="H402" s="163" t="s">
        <v>19</v>
      </c>
      <c r="I402" s="165"/>
      <c r="L402" s="162"/>
      <c r="M402" s="166"/>
      <c r="T402" s="167"/>
      <c r="AT402" s="163" t="s">
        <v>203</v>
      </c>
      <c r="AU402" s="163" t="s">
        <v>86</v>
      </c>
      <c r="AV402" s="14" t="s">
        <v>84</v>
      </c>
      <c r="AW402" s="14" t="s">
        <v>37</v>
      </c>
      <c r="AX402" s="14" t="s">
        <v>76</v>
      </c>
      <c r="AY402" s="163" t="s">
        <v>192</v>
      </c>
    </row>
    <row r="403" spans="2:51" s="12" customFormat="1" ht="12">
      <c r="B403" s="148"/>
      <c r="D403" s="142" t="s">
        <v>203</v>
      </c>
      <c r="E403" s="149" t="s">
        <v>19</v>
      </c>
      <c r="F403" s="150" t="s">
        <v>1397</v>
      </c>
      <c r="H403" s="151">
        <v>3</v>
      </c>
      <c r="I403" s="152"/>
      <c r="L403" s="148"/>
      <c r="M403" s="153"/>
      <c r="T403" s="154"/>
      <c r="AT403" s="149" t="s">
        <v>203</v>
      </c>
      <c r="AU403" s="149" t="s">
        <v>86</v>
      </c>
      <c r="AV403" s="12" t="s">
        <v>86</v>
      </c>
      <c r="AW403" s="12" t="s">
        <v>37</v>
      </c>
      <c r="AX403" s="12" t="s">
        <v>84</v>
      </c>
      <c r="AY403" s="149" t="s">
        <v>192</v>
      </c>
    </row>
    <row r="404" spans="2:65" s="1" customFormat="1" ht="21.75" customHeight="1">
      <c r="B404" s="33"/>
      <c r="C404" s="129" t="s">
        <v>642</v>
      </c>
      <c r="D404" s="129" t="s">
        <v>194</v>
      </c>
      <c r="E404" s="130" t="s">
        <v>606</v>
      </c>
      <c r="F404" s="131" t="s">
        <v>607</v>
      </c>
      <c r="G404" s="132" t="s">
        <v>146</v>
      </c>
      <c r="H404" s="133">
        <v>1</v>
      </c>
      <c r="I404" s="134"/>
      <c r="J404" s="135">
        <f>ROUND(I404*H404,2)</f>
        <v>0</v>
      </c>
      <c r="K404" s="131" t="s">
        <v>197</v>
      </c>
      <c r="L404" s="33"/>
      <c r="M404" s="136" t="s">
        <v>19</v>
      </c>
      <c r="N404" s="137" t="s">
        <v>47</v>
      </c>
      <c r="P404" s="138">
        <f>O404*H404</f>
        <v>0</v>
      </c>
      <c r="Q404" s="138">
        <v>2.11587</v>
      </c>
      <c r="R404" s="138">
        <f>Q404*H404</f>
        <v>2.11587</v>
      </c>
      <c r="S404" s="138">
        <v>0</v>
      </c>
      <c r="T404" s="139">
        <f>S404*H404</f>
        <v>0</v>
      </c>
      <c r="AR404" s="140" t="s">
        <v>124</v>
      </c>
      <c r="AT404" s="140" t="s">
        <v>194</v>
      </c>
      <c r="AU404" s="140" t="s">
        <v>86</v>
      </c>
      <c r="AY404" s="18" t="s">
        <v>192</v>
      </c>
      <c r="BE404" s="141">
        <f>IF(N404="základní",J404,0)</f>
        <v>0</v>
      </c>
      <c r="BF404" s="141">
        <f>IF(N404="snížená",J404,0)</f>
        <v>0</v>
      </c>
      <c r="BG404" s="141">
        <f>IF(N404="zákl. přenesená",J404,0)</f>
        <v>0</v>
      </c>
      <c r="BH404" s="141">
        <f>IF(N404="sníž. přenesená",J404,0)</f>
        <v>0</v>
      </c>
      <c r="BI404" s="141">
        <f>IF(N404="nulová",J404,0)</f>
        <v>0</v>
      </c>
      <c r="BJ404" s="18" t="s">
        <v>84</v>
      </c>
      <c r="BK404" s="141">
        <f>ROUND(I404*H404,2)</f>
        <v>0</v>
      </c>
      <c r="BL404" s="18" t="s">
        <v>124</v>
      </c>
      <c r="BM404" s="140" t="s">
        <v>1398</v>
      </c>
    </row>
    <row r="405" spans="2:47" s="1" customFormat="1" ht="19.5">
      <c r="B405" s="33"/>
      <c r="D405" s="142" t="s">
        <v>199</v>
      </c>
      <c r="F405" s="143" t="s">
        <v>609</v>
      </c>
      <c r="I405" s="144"/>
      <c r="L405" s="33"/>
      <c r="M405" s="145"/>
      <c r="T405" s="54"/>
      <c r="AT405" s="18" t="s">
        <v>199</v>
      </c>
      <c r="AU405" s="18" t="s">
        <v>86</v>
      </c>
    </row>
    <row r="406" spans="2:47" s="1" customFormat="1" ht="12">
      <c r="B406" s="33"/>
      <c r="D406" s="146" t="s">
        <v>201</v>
      </c>
      <c r="F406" s="147" t="s">
        <v>610</v>
      </c>
      <c r="I406" s="144"/>
      <c r="L406" s="33"/>
      <c r="M406" s="145"/>
      <c r="T406" s="54"/>
      <c r="AT406" s="18" t="s">
        <v>201</v>
      </c>
      <c r="AU406" s="18" t="s">
        <v>86</v>
      </c>
    </row>
    <row r="407" spans="2:47" s="1" customFormat="1" ht="19.5">
      <c r="B407" s="33"/>
      <c r="D407" s="142" t="s">
        <v>295</v>
      </c>
      <c r="F407" s="178" t="s">
        <v>1221</v>
      </c>
      <c r="I407" s="144"/>
      <c r="L407" s="33"/>
      <c r="M407" s="145"/>
      <c r="T407" s="54"/>
      <c r="AT407" s="18" t="s">
        <v>295</v>
      </c>
      <c r="AU407" s="18" t="s">
        <v>86</v>
      </c>
    </row>
    <row r="408" spans="2:51" s="14" customFormat="1" ht="12">
      <c r="B408" s="162"/>
      <c r="D408" s="142" t="s">
        <v>203</v>
      </c>
      <c r="E408" s="163" t="s">
        <v>19</v>
      </c>
      <c r="F408" s="164" t="s">
        <v>1396</v>
      </c>
      <c r="H408" s="163" t="s">
        <v>19</v>
      </c>
      <c r="I408" s="165"/>
      <c r="L408" s="162"/>
      <c r="M408" s="166"/>
      <c r="T408" s="167"/>
      <c r="AT408" s="163" t="s">
        <v>203</v>
      </c>
      <c r="AU408" s="163" t="s">
        <v>86</v>
      </c>
      <c r="AV408" s="14" t="s">
        <v>84</v>
      </c>
      <c r="AW408" s="14" t="s">
        <v>37</v>
      </c>
      <c r="AX408" s="14" t="s">
        <v>76</v>
      </c>
      <c r="AY408" s="163" t="s">
        <v>192</v>
      </c>
    </row>
    <row r="409" spans="2:51" s="12" customFormat="1" ht="12">
      <c r="B409" s="148"/>
      <c r="D409" s="142" t="s">
        <v>203</v>
      </c>
      <c r="E409" s="149" t="s">
        <v>19</v>
      </c>
      <c r="F409" s="150" t="s">
        <v>1399</v>
      </c>
      <c r="H409" s="151">
        <v>1</v>
      </c>
      <c r="I409" s="152"/>
      <c r="L409" s="148"/>
      <c r="M409" s="153"/>
      <c r="T409" s="154"/>
      <c r="AT409" s="149" t="s">
        <v>203</v>
      </c>
      <c r="AU409" s="149" t="s">
        <v>86</v>
      </c>
      <c r="AV409" s="12" t="s">
        <v>86</v>
      </c>
      <c r="AW409" s="12" t="s">
        <v>37</v>
      </c>
      <c r="AX409" s="12" t="s">
        <v>84</v>
      </c>
      <c r="AY409" s="149" t="s">
        <v>192</v>
      </c>
    </row>
    <row r="410" spans="2:65" s="1" customFormat="1" ht="16.5" customHeight="1">
      <c r="B410" s="33"/>
      <c r="C410" s="168" t="s">
        <v>648</v>
      </c>
      <c r="D410" s="168" t="s">
        <v>291</v>
      </c>
      <c r="E410" s="169" t="s">
        <v>1225</v>
      </c>
      <c r="F410" s="170" t="s">
        <v>1226</v>
      </c>
      <c r="G410" s="171" t="s">
        <v>146</v>
      </c>
      <c r="H410" s="172">
        <v>1</v>
      </c>
      <c r="I410" s="173"/>
      <c r="J410" s="174">
        <f>ROUND(I410*H410,2)</f>
        <v>0</v>
      </c>
      <c r="K410" s="170" t="s">
        <v>19</v>
      </c>
      <c r="L410" s="175"/>
      <c r="M410" s="176" t="s">
        <v>19</v>
      </c>
      <c r="N410" s="177" t="s">
        <v>47</v>
      </c>
      <c r="P410" s="138">
        <f>O410*H410</f>
        <v>0</v>
      </c>
      <c r="Q410" s="138">
        <v>6.6</v>
      </c>
      <c r="R410" s="138">
        <f>Q410*H410</f>
        <v>6.6</v>
      </c>
      <c r="S410" s="138">
        <v>0</v>
      </c>
      <c r="T410" s="139">
        <f>S410*H410</f>
        <v>0</v>
      </c>
      <c r="AR410" s="140" t="s">
        <v>248</v>
      </c>
      <c r="AT410" s="140" t="s">
        <v>291</v>
      </c>
      <c r="AU410" s="140" t="s">
        <v>86</v>
      </c>
      <c r="AY410" s="18" t="s">
        <v>192</v>
      </c>
      <c r="BE410" s="141">
        <f>IF(N410="základní",J410,0)</f>
        <v>0</v>
      </c>
      <c r="BF410" s="141">
        <f>IF(N410="snížená",J410,0)</f>
        <v>0</v>
      </c>
      <c r="BG410" s="141">
        <f>IF(N410="zákl. přenesená",J410,0)</f>
        <v>0</v>
      </c>
      <c r="BH410" s="141">
        <f>IF(N410="sníž. přenesená",J410,0)</f>
        <v>0</v>
      </c>
      <c r="BI410" s="141">
        <f>IF(N410="nulová",J410,0)</f>
        <v>0</v>
      </c>
      <c r="BJ410" s="18" t="s">
        <v>84</v>
      </c>
      <c r="BK410" s="141">
        <f>ROUND(I410*H410,2)</f>
        <v>0</v>
      </c>
      <c r="BL410" s="18" t="s">
        <v>124</v>
      </c>
      <c r="BM410" s="140" t="s">
        <v>1400</v>
      </c>
    </row>
    <row r="411" spans="2:47" s="1" customFormat="1" ht="12">
      <c r="B411" s="33"/>
      <c r="D411" s="142" t="s">
        <v>199</v>
      </c>
      <c r="F411" s="143" t="s">
        <v>1226</v>
      </c>
      <c r="I411" s="144"/>
      <c r="L411" s="33"/>
      <c r="M411" s="145"/>
      <c r="T411" s="54"/>
      <c r="AT411" s="18" t="s">
        <v>199</v>
      </c>
      <c r="AU411" s="18" t="s">
        <v>86</v>
      </c>
    </row>
    <row r="412" spans="2:47" s="1" customFormat="1" ht="39">
      <c r="B412" s="33"/>
      <c r="D412" s="142" t="s">
        <v>295</v>
      </c>
      <c r="F412" s="178" t="s">
        <v>1228</v>
      </c>
      <c r="I412" s="144"/>
      <c r="L412" s="33"/>
      <c r="M412" s="145"/>
      <c r="T412" s="54"/>
      <c r="AT412" s="18" t="s">
        <v>295</v>
      </c>
      <c r="AU412" s="18" t="s">
        <v>86</v>
      </c>
    </row>
    <row r="413" spans="2:65" s="1" customFormat="1" ht="16.5" customHeight="1">
      <c r="B413" s="33"/>
      <c r="C413" s="168" t="s">
        <v>654</v>
      </c>
      <c r="D413" s="168" t="s">
        <v>291</v>
      </c>
      <c r="E413" s="169" t="s">
        <v>1229</v>
      </c>
      <c r="F413" s="170" t="s">
        <v>1230</v>
      </c>
      <c r="G413" s="171" t="s">
        <v>146</v>
      </c>
      <c r="H413" s="172">
        <v>1</v>
      </c>
      <c r="I413" s="173"/>
      <c r="J413" s="174">
        <f>ROUND(I413*H413,2)</f>
        <v>0</v>
      </c>
      <c r="K413" s="170" t="s">
        <v>19</v>
      </c>
      <c r="L413" s="175"/>
      <c r="M413" s="176" t="s">
        <v>19</v>
      </c>
      <c r="N413" s="177" t="s">
        <v>47</v>
      </c>
      <c r="P413" s="138">
        <f>O413*H413</f>
        <v>0</v>
      </c>
      <c r="Q413" s="138">
        <v>0.87</v>
      </c>
      <c r="R413" s="138">
        <f>Q413*H413</f>
        <v>0.87</v>
      </c>
      <c r="S413" s="138">
        <v>0</v>
      </c>
      <c r="T413" s="139">
        <f>S413*H413</f>
        <v>0</v>
      </c>
      <c r="AR413" s="140" t="s">
        <v>248</v>
      </c>
      <c r="AT413" s="140" t="s">
        <v>291</v>
      </c>
      <c r="AU413" s="140" t="s">
        <v>86</v>
      </c>
      <c r="AY413" s="18" t="s">
        <v>192</v>
      </c>
      <c r="BE413" s="141">
        <f>IF(N413="základní",J413,0)</f>
        <v>0</v>
      </c>
      <c r="BF413" s="141">
        <f>IF(N413="snížená",J413,0)</f>
        <v>0</v>
      </c>
      <c r="BG413" s="141">
        <f>IF(N413="zákl. přenesená",J413,0)</f>
        <v>0</v>
      </c>
      <c r="BH413" s="141">
        <f>IF(N413="sníž. přenesená",J413,0)</f>
        <v>0</v>
      </c>
      <c r="BI413" s="141">
        <f>IF(N413="nulová",J413,0)</f>
        <v>0</v>
      </c>
      <c r="BJ413" s="18" t="s">
        <v>84</v>
      </c>
      <c r="BK413" s="141">
        <f>ROUND(I413*H413,2)</f>
        <v>0</v>
      </c>
      <c r="BL413" s="18" t="s">
        <v>124</v>
      </c>
      <c r="BM413" s="140" t="s">
        <v>1401</v>
      </c>
    </row>
    <row r="414" spans="2:47" s="1" customFormat="1" ht="12">
      <c r="B414" s="33"/>
      <c r="D414" s="142" t="s">
        <v>199</v>
      </c>
      <c r="F414" s="143" t="s">
        <v>1230</v>
      </c>
      <c r="I414" s="144"/>
      <c r="L414" s="33"/>
      <c r="M414" s="145"/>
      <c r="T414" s="54"/>
      <c r="AT414" s="18" t="s">
        <v>199</v>
      </c>
      <c r="AU414" s="18" t="s">
        <v>86</v>
      </c>
    </row>
    <row r="415" spans="2:65" s="1" customFormat="1" ht="16.5" customHeight="1">
      <c r="B415" s="33"/>
      <c r="C415" s="168" t="s">
        <v>659</v>
      </c>
      <c r="D415" s="168" t="s">
        <v>291</v>
      </c>
      <c r="E415" s="169" t="s">
        <v>1232</v>
      </c>
      <c r="F415" s="170" t="s">
        <v>1233</v>
      </c>
      <c r="G415" s="171" t="s">
        <v>146</v>
      </c>
      <c r="H415" s="172">
        <v>1</v>
      </c>
      <c r="I415" s="173"/>
      <c r="J415" s="174">
        <f>ROUND(I415*H415,2)</f>
        <v>0</v>
      </c>
      <c r="K415" s="170" t="s">
        <v>19</v>
      </c>
      <c r="L415" s="175"/>
      <c r="M415" s="176" t="s">
        <v>19</v>
      </c>
      <c r="N415" s="177" t="s">
        <v>47</v>
      </c>
      <c r="P415" s="138">
        <f>O415*H415</f>
        <v>0</v>
      </c>
      <c r="Q415" s="138">
        <v>1.09</v>
      </c>
      <c r="R415" s="138">
        <f>Q415*H415</f>
        <v>1.09</v>
      </c>
      <c r="S415" s="138">
        <v>0</v>
      </c>
      <c r="T415" s="139">
        <f>S415*H415</f>
        <v>0</v>
      </c>
      <c r="AR415" s="140" t="s">
        <v>248</v>
      </c>
      <c r="AT415" s="140" t="s">
        <v>291</v>
      </c>
      <c r="AU415" s="140" t="s">
        <v>86</v>
      </c>
      <c r="AY415" s="18" t="s">
        <v>192</v>
      </c>
      <c r="BE415" s="141">
        <f>IF(N415="základní",J415,0)</f>
        <v>0</v>
      </c>
      <c r="BF415" s="141">
        <f>IF(N415="snížená",J415,0)</f>
        <v>0</v>
      </c>
      <c r="BG415" s="141">
        <f>IF(N415="zákl. přenesená",J415,0)</f>
        <v>0</v>
      </c>
      <c r="BH415" s="141">
        <f>IF(N415="sníž. přenesená",J415,0)</f>
        <v>0</v>
      </c>
      <c r="BI415" s="141">
        <f>IF(N415="nulová",J415,0)</f>
        <v>0</v>
      </c>
      <c r="BJ415" s="18" t="s">
        <v>84</v>
      </c>
      <c r="BK415" s="141">
        <f>ROUND(I415*H415,2)</f>
        <v>0</v>
      </c>
      <c r="BL415" s="18" t="s">
        <v>124</v>
      </c>
      <c r="BM415" s="140" t="s">
        <v>1402</v>
      </c>
    </row>
    <row r="416" spans="2:47" s="1" customFormat="1" ht="12">
      <c r="B416" s="33"/>
      <c r="D416" s="142" t="s">
        <v>199</v>
      </c>
      <c r="F416" s="143" t="s">
        <v>1233</v>
      </c>
      <c r="I416" s="144"/>
      <c r="L416" s="33"/>
      <c r="M416" s="145"/>
      <c r="T416" s="54"/>
      <c r="AT416" s="18" t="s">
        <v>199</v>
      </c>
      <c r="AU416" s="18" t="s">
        <v>86</v>
      </c>
    </row>
    <row r="417" spans="2:65" s="1" customFormat="1" ht="16.5" customHeight="1">
      <c r="B417" s="33"/>
      <c r="C417" s="168" t="s">
        <v>667</v>
      </c>
      <c r="D417" s="168" t="s">
        <v>291</v>
      </c>
      <c r="E417" s="169" t="s">
        <v>1235</v>
      </c>
      <c r="F417" s="170" t="s">
        <v>1236</v>
      </c>
      <c r="G417" s="171" t="s">
        <v>146</v>
      </c>
      <c r="H417" s="172">
        <v>2</v>
      </c>
      <c r="I417" s="173"/>
      <c r="J417" s="174">
        <f>ROUND(I417*H417,2)</f>
        <v>0</v>
      </c>
      <c r="K417" s="170" t="s">
        <v>19</v>
      </c>
      <c r="L417" s="175"/>
      <c r="M417" s="176" t="s">
        <v>19</v>
      </c>
      <c r="N417" s="177" t="s">
        <v>47</v>
      </c>
      <c r="P417" s="138">
        <f>O417*H417</f>
        <v>0</v>
      </c>
      <c r="Q417" s="138">
        <v>0.004</v>
      </c>
      <c r="R417" s="138">
        <f>Q417*H417</f>
        <v>0.008</v>
      </c>
      <c r="S417" s="138">
        <v>0</v>
      </c>
      <c r="T417" s="139">
        <f>S417*H417</f>
        <v>0</v>
      </c>
      <c r="AR417" s="140" t="s">
        <v>248</v>
      </c>
      <c r="AT417" s="140" t="s">
        <v>291</v>
      </c>
      <c r="AU417" s="140" t="s">
        <v>86</v>
      </c>
      <c r="AY417" s="18" t="s">
        <v>192</v>
      </c>
      <c r="BE417" s="141">
        <f>IF(N417="základní",J417,0)</f>
        <v>0</v>
      </c>
      <c r="BF417" s="141">
        <f>IF(N417="snížená",J417,0)</f>
        <v>0</v>
      </c>
      <c r="BG417" s="141">
        <f>IF(N417="zákl. přenesená",J417,0)</f>
        <v>0</v>
      </c>
      <c r="BH417" s="141">
        <f>IF(N417="sníž. přenesená",J417,0)</f>
        <v>0</v>
      </c>
      <c r="BI417" s="141">
        <f>IF(N417="nulová",J417,0)</f>
        <v>0</v>
      </c>
      <c r="BJ417" s="18" t="s">
        <v>84</v>
      </c>
      <c r="BK417" s="141">
        <f>ROUND(I417*H417,2)</f>
        <v>0</v>
      </c>
      <c r="BL417" s="18" t="s">
        <v>124</v>
      </c>
      <c r="BM417" s="140" t="s">
        <v>1403</v>
      </c>
    </row>
    <row r="418" spans="2:47" s="1" customFormat="1" ht="12">
      <c r="B418" s="33"/>
      <c r="D418" s="142" t="s">
        <v>199</v>
      </c>
      <c r="F418" s="143" t="s">
        <v>1236</v>
      </c>
      <c r="I418" s="144"/>
      <c r="L418" s="33"/>
      <c r="M418" s="145"/>
      <c r="T418" s="54"/>
      <c r="AT418" s="18" t="s">
        <v>199</v>
      </c>
      <c r="AU418" s="18" t="s">
        <v>86</v>
      </c>
    </row>
    <row r="419" spans="2:65" s="1" customFormat="1" ht="16.5" customHeight="1">
      <c r="B419" s="33"/>
      <c r="C419" s="129" t="s">
        <v>674</v>
      </c>
      <c r="D419" s="129" t="s">
        <v>194</v>
      </c>
      <c r="E419" s="130" t="s">
        <v>623</v>
      </c>
      <c r="F419" s="131" t="s">
        <v>624</v>
      </c>
      <c r="G419" s="132" t="s">
        <v>146</v>
      </c>
      <c r="H419" s="133">
        <v>1</v>
      </c>
      <c r="I419" s="134"/>
      <c r="J419" s="135">
        <f>ROUND(I419*H419,2)</f>
        <v>0</v>
      </c>
      <c r="K419" s="131" t="s">
        <v>197</v>
      </c>
      <c r="L419" s="33"/>
      <c r="M419" s="136" t="s">
        <v>19</v>
      </c>
      <c r="N419" s="137" t="s">
        <v>47</v>
      </c>
      <c r="P419" s="138">
        <f>O419*H419</f>
        <v>0</v>
      </c>
      <c r="Q419" s="138">
        <v>0.10833</v>
      </c>
      <c r="R419" s="138">
        <f>Q419*H419</f>
        <v>0.10833</v>
      </c>
      <c r="S419" s="138">
        <v>0</v>
      </c>
      <c r="T419" s="139">
        <f>S419*H419</f>
        <v>0</v>
      </c>
      <c r="AR419" s="140" t="s">
        <v>124</v>
      </c>
      <c r="AT419" s="140" t="s">
        <v>194</v>
      </c>
      <c r="AU419" s="140" t="s">
        <v>86</v>
      </c>
      <c r="AY419" s="18" t="s">
        <v>192</v>
      </c>
      <c r="BE419" s="141">
        <f>IF(N419="základní",J419,0)</f>
        <v>0</v>
      </c>
      <c r="BF419" s="141">
        <f>IF(N419="snížená",J419,0)</f>
        <v>0</v>
      </c>
      <c r="BG419" s="141">
        <f>IF(N419="zákl. přenesená",J419,0)</f>
        <v>0</v>
      </c>
      <c r="BH419" s="141">
        <f>IF(N419="sníž. přenesená",J419,0)</f>
        <v>0</v>
      </c>
      <c r="BI419" s="141">
        <f>IF(N419="nulová",J419,0)</f>
        <v>0</v>
      </c>
      <c r="BJ419" s="18" t="s">
        <v>84</v>
      </c>
      <c r="BK419" s="141">
        <f>ROUND(I419*H419,2)</f>
        <v>0</v>
      </c>
      <c r="BL419" s="18" t="s">
        <v>124</v>
      </c>
      <c r="BM419" s="140" t="s">
        <v>1404</v>
      </c>
    </row>
    <row r="420" spans="2:47" s="1" customFormat="1" ht="19.5">
      <c r="B420" s="33"/>
      <c r="D420" s="142" t="s">
        <v>199</v>
      </c>
      <c r="F420" s="143" t="s">
        <v>626</v>
      </c>
      <c r="I420" s="144"/>
      <c r="L420" s="33"/>
      <c r="M420" s="145"/>
      <c r="T420" s="54"/>
      <c r="AT420" s="18" t="s">
        <v>199</v>
      </c>
      <c r="AU420" s="18" t="s">
        <v>86</v>
      </c>
    </row>
    <row r="421" spans="2:47" s="1" customFormat="1" ht="12">
      <c r="B421" s="33"/>
      <c r="D421" s="146" t="s">
        <v>201</v>
      </c>
      <c r="F421" s="147" t="s">
        <v>627</v>
      </c>
      <c r="I421" s="144"/>
      <c r="L421" s="33"/>
      <c r="M421" s="145"/>
      <c r="T421" s="54"/>
      <c r="AT421" s="18" t="s">
        <v>201</v>
      </c>
      <c r="AU421" s="18" t="s">
        <v>86</v>
      </c>
    </row>
    <row r="422" spans="2:51" s="12" customFormat="1" ht="12">
      <c r="B422" s="148"/>
      <c r="D422" s="142" t="s">
        <v>203</v>
      </c>
      <c r="E422" s="149" t="s">
        <v>19</v>
      </c>
      <c r="F422" s="150" t="s">
        <v>1405</v>
      </c>
      <c r="H422" s="151">
        <v>1</v>
      </c>
      <c r="I422" s="152"/>
      <c r="L422" s="148"/>
      <c r="M422" s="153"/>
      <c r="T422" s="154"/>
      <c r="AT422" s="149" t="s">
        <v>203</v>
      </c>
      <c r="AU422" s="149" t="s">
        <v>86</v>
      </c>
      <c r="AV422" s="12" t="s">
        <v>86</v>
      </c>
      <c r="AW422" s="12" t="s">
        <v>37</v>
      </c>
      <c r="AX422" s="12" t="s">
        <v>84</v>
      </c>
      <c r="AY422" s="149" t="s">
        <v>192</v>
      </c>
    </row>
    <row r="423" spans="2:65" s="1" customFormat="1" ht="16.5" customHeight="1">
      <c r="B423" s="33"/>
      <c r="C423" s="129" t="s">
        <v>683</v>
      </c>
      <c r="D423" s="129" t="s">
        <v>194</v>
      </c>
      <c r="E423" s="130" t="s">
        <v>1244</v>
      </c>
      <c r="F423" s="131" t="s">
        <v>1245</v>
      </c>
      <c r="G423" s="132" t="s">
        <v>146</v>
      </c>
      <c r="H423" s="133">
        <v>1</v>
      </c>
      <c r="I423" s="134"/>
      <c r="J423" s="135">
        <f>ROUND(I423*H423,2)</f>
        <v>0</v>
      </c>
      <c r="K423" s="131" t="s">
        <v>197</v>
      </c>
      <c r="L423" s="33"/>
      <c r="M423" s="136" t="s">
        <v>19</v>
      </c>
      <c r="N423" s="137" t="s">
        <v>47</v>
      </c>
      <c r="P423" s="138">
        <f>O423*H423</f>
        <v>0</v>
      </c>
      <c r="Q423" s="138">
        <v>0.03637</v>
      </c>
      <c r="R423" s="138">
        <f>Q423*H423</f>
        <v>0.03637</v>
      </c>
      <c r="S423" s="138">
        <v>0</v>
      </c>
      <c r="T423" s="139">
        <f>S423*H423</f>
        <v>0</v>
      </c>
      <c r="AR423" s="140" t="s">
        <v>124</v>
      </c>
      <c r="AT423" s="140" t="s">
        <v>194</v>
      </c>
      <c r="AU423" s="140" t="s">
        <v>86</v>
      </c>
      <c r="AY423" s="18" t="s">
        <v>192</v>
      </c>
      <c r="BE423" s="141">
        <f>IF(N423="základní",J423,0)</f>
        <v>0</v>
      </c>
      <c r="BF423" s="141">
        <f>IF(N423="snížená",J423,0)</f>
        <v>0</v>
      </c>
      <c r="BG423" s="141">
        <f>IF(N423="zákl. přenesená",J423,0)</f>
        <v>0</v>
      </c>
      <c r="BH423" s="141">
        <f>IF(N423="sníž. přenesená",J423,0)</f>
        <v>0</v>
      </c>
      <c r="BI423" s="141">
        <f>IF(N423="nulová",J423,0)</f>
        <v>0</v>
      </c>
      <c r="BJ423" s="18" t="s">
        <v>84</v>
      </c>
      <c r="BK423" s="141">
        <f>ROUND(I423*H423,2)</f>
        <v>0</v>
      </c>
      <c r="BL423" s="18" t="s">
        <v>124</v>
      </c>
      <c r="BM423" s="140" t="s">
        <v>1406</v>
      </c>
    </row>
    <row r="424" spans="2:47" s="1" customFormat="1" ht="12">
      <c r="B424" s="33"/>
      <c r="D424" s="142" t="s">
        <v>199</v>
      </c>
      <c r="F424" s="143" t="s">
        <v>1247</v>
      </c>
      <c r="I424" s="144"/>
      <c r="L424" s="33"/>
      <c r="M424" s="145"/>
      <c r="T424" s="54"/>
      <c r="AT424" s="18" t="s">
        <v>199</v>
      </c>
      <c r="AU424" s="18" t="s">
        <v>86</v>
      </c>
    </row>
    <row r="425" spans="2:47" s="1" customFormat="1" ht="12">
      <c r="B425" s="33"/>
      <c r="D425" s="146" t="s">
        <v>201</v>
      </c>
      <c r="F425" s="147" t="s">
        <v>1248</v>
      </c>
      <c r="I425" s="144"/>
      <c r="L425" s="33"/>
      <c r="M425" s="145"/>
      <c r="T425" s="54"/>
      <c r="AT425" s="18" t="s">
        <v>201</v>
      </c>
      <c r="AU425" s="18" t="s">
        <v>86</v>
      </c>
    </row>
    <row r="426" spans="2:51" s="12" customFormat="1" ht="12">
      <c r="B426" s="148"/>
      <c r="D426" s="142" t="s">
        <v>203</v>
      </c>
      <c r="E426" s="149" t="s">
        <v>19</v>
      </c>
      <c r="F426" s="150" t="s">
        <v>1407</v>
      </c>
      <c r="H426" s="151">
        <v>1</v>
      </c>
      <c r="I426" s="152"/>
      <c r="L426" s="148"/>
      <c r="M426" s="153"/>
      <c r="T426" s="154"/>
      <c r="AT426" s="149" t="s">
        <v>203</v>
      </c>
      <c r="AU426" s="149" t="s">
        <v>86</v>
      </c>
      <c r="AV426" s="12" t="s">
        <v>86</v>
      </c>
      <c r="AW426" s="12" t="s">
        <v>37</v>
      </c>
      <c r="AX426" s="12" t="s">
        <v>84</v>
      </c>
      <c r="AY426" s="149" t="s">
        <v>192</v>
      </c>
    </row>
    <row r="427" spans="2:65" s="1" customFormat="1" ht="16.5" customHeight="1">
      <c r="B427" s="33"/>
      <c r="C427" s="129" t="s">
        <v>692</v>
      </c>
      <c r="D427" s="129" t="s">
        <v>194</v>
      </c>
      <c r="E427" s="130" t="s">
        <v>637</v>
      </c>
      <c r="F427" s="131" t="s">
        <v>638</v>
      </c>
      <c r="G427" s="132" t="s">
        <v>146</v>
      </c>
      <c r="H427" s="133">
        <v>1</v>
      </c>
      <c r="I427" s="134"/>
      <c r="J427" s="135">
        <f>ROUND(I427*H427,2)</f>
        <v>0</v>
      </c>
      <c r="K427" s="131" t="s">
        <v>197</v>
      </c>
      <c r="L427" s="33"/>
      <c r="M427" s="136" t="s">
        <v>19</v>
      </c>
      <c r="N427" s="137" t="s">
        <v>47</v>
      </c>
      <c r="P427" s="138">
        <f>O427*H427</f>
        <v>0</v>
      </c>
      <c r="Q427" s="138">
        <v>0</v>
      </c>
      <c r="R427" s="138">
        <f>Q427*H427</f>
        <v>0</v>
      </c>
      <c r="S427" s="138">
        <v>0</v>
      </c>
      <c r="T427" s="139">
        <f>S427*H427</f>
        <v>0</v>
      </c>
      <c r="AR427" s="140" t="s">
        <v>124</v>
      </c>
      <c r="AT427" s="140" t="s">
        <v>194</v>
      </c>
      <c r="AU427" s="140" t="s">
        <v>86</v>
      </c>
      <c r="AY427" s="18" t="s">
        <v>192</v>
      </c>
      <c r="BE427" s="141">
        <f>IF(N427="základní",J427,0)</f>
        <v>0</v>
      </c>
      <c r="BF427" s="141">
        <f>IF(N427="snížená",J427,0)</f>
        <v>0</v>
      </c>
      <c r="BG427" s="141">
        <f>IF(N427="zákl. přenesená",J427,0)</f>
        <v>0</v>
      </c>
      <c r="BH427" s="141">
        <f>IF(N427="sníž. přenesená",J427,0)</f>
        <v>0</v>
      </c>
      <c r="BI427" s="141">
        <f>IF(N427="nulová",J427,0)</f>
        <v>0</v>
      </c>
      <c r="BJ427" s="18" t="s">
        <v>84</v>
      </c>
      <c r="BK427" s="141">
        <f>ROUND(I427*H427,2)</f>
        <v>0</v>
      </c>
      <c r="BL427" s="18" t="s">
        <v>124</v>
      </c>
      <c r="BM427" s="140" t="s">
        <v>1408</v>
      </c>
    </row>
    <row r="428" spans="2:47" s="1" customFormat="1" ht="12">
      <c r="B428" s="33"/>
      <c r="D428" s="142" t="s">
        <v>199</v>
      </c>
      <c r="F428" s="143" t="s">
        <v>640</v>
      </c>
      <c r="I428" s="144"/>
      <c r="L428" s="33"/>
      <c r="M428" s="145"/>
      <c r="T428" s="54"/>
      <c r="AT428" s="18" t="s">
        <v>199</v>
      </c>
      <c r="AU428" s="18" t="s">
        <v>86</v>
      </c>
    </row>
    <row r="429" spans="2:47" s="1" customFormat="1" ht="12">
      <c r="B429" s="33"/>
      <c r="D429" s="146" t="s">
        <v>201</v>
      </c>
      <c r="F429" s="147" t="s">
        <v>641</v>
      </c>
      <c r="I429" s="144"/>
      <c r="L429" s="33"/>
      <c r="M429" s="145"/>
      <c r="T429" s="54"/>
      <c r="AT429" s="18" t="s">
        <v>201</v>
      </c>
      <c r="AU429" s="18" t="s">
        <v>86</v>
      </c>
    </row>
    <row r="430" spans="2:51" s="12" customFormat="1" ht="12">
      <c r="B430" s="148"/>
      <c r="D430" s="142" t="s">
        <v>203</v>
      </c>
      <c r="E430" s="149" t="s">
        <v>19</v>
      </c>
      <c r="F430" s="150" t="s">
        <v>1407</v>
      </c>
      <c r="H430" s="151">
        <v>1</v>
      </c>
      <c r="I430" s="152"/>
      <c r="L430" s="148"/>
      <c r="M430" s="153"/>
      <c r="T430" s="154"/>
      <c r="AT430" s="149" t="s">
        <v>203</v>
      </c>
      <c r="AU430" s="149" t="s">
        <v>86</v>
      </c>
      <c r="AV430" s="12" t="s">
        <v>86</v>
      </c>
      <c r="AW430" s="12" t="s">
        <v>37</v>
      </c>
      <c r="AX430" s="12" t="s">
        <v>84</v>
      </c>
      <c r="AY430" s="149" t="s">
        <v>192</v>
      </c>
    </row>
    <row r="431" spans="2:65" s="1" customFormat="1" ht="21.75" customHeight="1">
      <c r="B431" s="33"/>
      <c r="C431" s="129" t="s">
        <v>700</v>
      </c>
      <c r="D431" s="129" t="s">
        <v>194</v>
      </c>
      <c r="E431" s="130" t="s">
        <v>643</v>
      </c>
      <c r="F431" s="131" t="s">
        <v>644</v>
      </c>
      <c r="G431" s="132" t="s">
        <v>146</v>
      </c>
      <c r="H431" s="133">
        <v>1</v>
      </c>
      <c r="I431" s="134"/>
      <c r="J431" s="135">
        <f>ROUND(I431*H431,2)</f>
        <v>0</v>
      </c>
      <c r="K431" s="131" t="s">
        <v>197</v>
      </c>
      <c r="L431" s="33"/>
      <c r="M431" s="136" t="s">
        <v>19</v>
      </c>
      <c r="N431" s="137" t="s">
        <v>47</v>
      </c>
      <c r="P431" s="138">
        <f>O431*H431</f>
        <v>0</v>
      </c>
      <c r="Q431" s="138">
        <v>0.1313</v>
      </c>
      <c r="R431" s="138">
        <f>Q431*H431</f>
        <v>0.1313</v>
      </c>
      <c r="S431" s="138">
        <v>0</v>
      </c>
      <c r="T431" s="139">
        <f>S431*H431</f>
        <v>0</v>
      </c>
      <c r="AR431" s="140" t="s">
        <v>124</v>
      </c>
      <c r="AT431" s="140" t="s">
        <v>194</v>
      </c>
      <c r="AU431" s="140" t="s">
        <v>86</v>
      </c>
      <c r="AY431" s="18" t="s">
        <v>192</v>
      </c>
      <c r="BE431" s="141">
        <f>IF(N431="základní",J431,0)</f>
        <v>0</v>
      </c>
      <c r="BF431" s="141">
        <f>IF(N431="snížená",J431,0)</f>
        <v>0</v>
      </c>
      <c r="BG431" s="141">
        <f>IF(N431="zákl. přenesená",J431,0)</f>
        <v>0</v>
      </c>
      <c r="BH431" s="141">
        <f>IF(N431="sníž. přenesená",J431,0)</f>
        <v>0</v>
      </c>
      <c r="BI431" s="141">
        <f>IF(N431="nulová",J431,0)</f>
        <v>0</v>
      </c>
      <c r="BJ431" s="18" t="s">
        <v>84</v>
      </c>
      <c r="BK431" s="141">
        <f>ROUND(I431*H431,2)</f>
        <v>0</v>
      </c>
      <c r="BL431" s="18" t="s">
        <v>124</v>
      </c>
      <c r="BM431" s="140" t="s">
        <v>1409</v>
      </c>
    </row>
    <row r="432" spans="2:47" s="1" customFormat="1" ht="19.5">
      <c r="B432" s="33"/>
      <c r="D432" s="142" t="s">
        <v>199</v>
      </c>
      <c r="F432" s="143" t="s">
        <v>646</v>
      </c>
      <c r="I432" s="144"/>
      <c r="L432" s="33"/>
      <c r="M432" s="145"/>
      <c r="T432" s="54"/>
      <c r="AT432" s="18" t="s">
        <v>199</v>
      </c>
      <c r="AU432" s="18" t="s">
        <v>86</v>
      </c>
    </row>
    <row r="433" spans="2:47" s="1" customFormat="1" ht="12">
      <c r="B433" s="33"/>
      <c r="D433" s="146" t="s">
        <v>201</v>
      </c>
      <c r="F433" s="147" t="s">
        <v>647</v>
      </c>
      <c r="I433" s="144"/>
      <c r="L433" s="33"/>
      <c r="M433" s="145"/>
      <c r="T433" s="54"/>
      <c r="AT433" s="18" t="s">
        <v>201</v>
      </c>
      <c r="AU433" s="18" t="s">
        <v>86</v>
      </c>
    </row>
    <row r="434" spans="2:51" s="12" customFormat="1" ht="12">
      <c r="B434" s="148"/>
      <c r="D434" s="142" t="s">
        <v>203</v>
      </c>
      <c r="E434" s="149" t="s">
        <v>19</v>
      </c>
      <c r="F434" s="150" t="s">
        <v>1405</v>
      </c>
      <c r="H434" s="151">
        <v>1</v>
      </c>
      <c r="I434" s="152"/>
      <c r="L434" s="148"/>
      <c r="M434" s="153"/>
      <c r="T434" s="154"/>
      <c r="AT434" s="149" t="s">
        <v>203</v>
      </c>
      <c r="AU434" s="149" t="s">
        <v>86</v>
      </c>
      <c r="AV434" s="12" t="s">
        <v>86</v>
      </c>
      <c r="AW434" s="12" t="s">
        <v>37</v>
      </c>
      <c r="AX434" s="12" t="s">
        <v>84</v>
      </c>
      <c r="AY434" s="149" t="s">
        <v>192</v>
      </c>
    </row>
    <row r="435" spans="2:65" s="1" customFormat="1" ht="21.75" customHeight="1">
      <c r="B435" s="33"/>
      <c r="C435" s="129" t="s">
        <v>706</v>
      </c>
      <c r="D435" s="129" t="s">
        <v>194</v>
      </c>
      <c r="E435" s="130" t="s">
        <v>649</v>
      </c>
      <c r="F435" s="131" t="s">
        <v>650</v>
      </c>
      <c r="G435" s="132" t="s">
        <v>146</v>
      </c>
      <c r="H435" s="133">
        <v>1</v>
      </c>
      <c r="I435" s="134"/>
      <c r="J435" s="135">
        <f>ROUND(I435*H435,2)</f>
        <v>0</v>
      </c>
      <c r="K435" s="131" t="s">
        <v>197</v>
      </c>
      <c r="L435" s="33"/>
      <c r="M435" s="136" t="s">
        <v>19</v>
      </c>
      <c r="N435" s="137" t="s">
        <v>47</v>
      </c>
      <c r="P435" s="138">
        <f>O435*H435</f>
        <v>0</v>
      </c>
      <c r="Q435" s="138">
        <v>0.09</v>
      </c>
      <c r="R435" s="138">
        <f>Q435*H435</f>
        <v>0.09</v>
      </c>
      <c r="S435" s="138">
        <v>0</v>
      </c>
      <c r="T435" s="139">
        <f>S435*H435</f>
        <v>0</v>
      </c>
      <c r="AR435" s="140" t="s">
        <v>124</v>
      </c>
      <c r="AT435" s="140" t="s">
        <v>194</v>
      </c>
      <c r="AU435" s="140" t="s">
        <v>86</v>
      </c>
      <c r="AY435" s="18" t="s">
        <v>192</v>
      </c>
      <c r="BE435" s="141">
        <f>IF(N435="základní",J435,0)</f>
        <v>0</v>
      </c>
      <c r="BF435" s="141">
        <f>IF(N435="snížená",J435,0)</f>
        <v>0</v>
      </c>
      <c r="BG435" s="141">
        <f>IF(N435="zákl. přenesená",J435,0)</f>
        <v>0</v>
      </c>
      <c r="BH435" s="141">
        <f>IF(N435="sníž. přenesená",J435,0)</f>
        <v>0</v>
      </c>
      <c r="BI435" s="141">
        <f>IF(N435="nulová",J435,0)</f>
        <v>0</v>
      </c>
      <c r="BJ435" s="18" t="s">
        <v>84</v>
      </c>
      <c r="BK435" s="141">
        <f>ROUND(I435*H435,2)</f>
        <v>0</v>
      </c>
      <c r="BL435" s="18" t="s">
        <v>124</v>
      </c>
      <c r="BM435" s="140" t="s">
        <v>1410</v>
      </c>
    </row>
    <row r="436" spans="2:47" s="1" customFormat="1" ht="12">
      <c r="B436" s="33"/>
      <c r="D436" s="142" t="s">
        <v>199</v>
      </c>
      <c r="F436" s="143" t="s">
        <v>650</v>
      </c>
      <c r="I436" s="144"/>
      <c r="L436" s="33"/>
      <c r="M436" s="145"/>
      <c r="T436" s="54"/>
      <c r="AT436" s="18" t="s">
        <v>199</v>
      </c>
      <c r="AU436" s="18" t="s">
        <v>86</v>
      </c>
    </row>
    <row r="437" spans="2:47" s="1" customFormat="1" ht="12">
      <c r="B437" s="33"/>
      <c r="D437" s="146" t="s">
        <v>201</v>
      </c>
      <c r="F437" s="147" t="s">
        <v>652</v>
      </c>
      <c r="I437" s="144"/>
      <c r="L437" s="33"/>
      <c r="M437" s="145"/>
      <c r="T437" s="54"/>
      <c r="AT437" s="18" t="s">
        <v>201</v>
      </c>
      <c r="AU437" s="18" t="s">
        <v>86</v>
      </c>
    </row>
    <row r="438" spans="2:51" s="12" customFormat="1" ht="12">
      <c r="B438" s="148"/>
      <c r="D438" s="142" t="s">
        <v>203</v>
      </c>
      <c r="E438" s="149" t="s">
        <v>19</v>
      </c>
      <c r="F438" s="150" t="s">
        <v>1411</v>
      </c>
      <c r="H438" s="151">
        <v>1</v>
      </c>
      <c r="I438" s="152"/>
      <c r="L438" s="148"/>
      <c r="M438" s="153"/>
      <c r="T438" s="154"/>
      <c r="AT438" s="149" t="s">
        <v>203</v>
      </c>
      <c r="AU438" s="149" t="s">
        <v>86</v>
      </c>
      <c r="AV438" s="12" t="s">
        <v>86</v>
      </c>
      <c r="AW438" s="12" t="s">
        <v>37</v>
      </c>
      <c r="AX438" s="12" t="s">
        <v>84</v>
      </c>
      <c r="AY438" s="149" t="s">
        <v>192</v>
      </c>
    </row>
    <row r="439" spans="2:65" s="1" customFormat="1" ht="16.5" customHeight="1">
      <c r="B439" s="33"/>
      <c r="C439" s="168" t="s">
        <v>860</v>
      </c>
      <c r="D439" s="168" t="s">
        <v>291</v>
      </c>
      <c r="E439" s="169" t="s">
        <v>655</v>
      </c>
      <c r="F439" s="170" t="s">
        <v>656</v>
      </c>
      <c r="G439" s="171" t="s">
        <v>146</v>
      </c>
      <c r="H439" s="172">
        <v>1</v>
      </c>
      <c r="I439" s="173"/>
      <c r="J439" s="174">
        <f>ROUND(I439*H439,2)</f>
        <v>0</v>
      </c>
      <c r="K439" s="170" t="s">
        <v>197</v>
      </c>
      <c r="L439" s="175"/>
      <c r="M439" s="176" t="s">
        <v>19</v>
      </c>
      <c r="N439" s="177" t="s">
        <v>47</v>
      </c>
      <c r="P439" s="138">
        <f>O439*H439</f>
        <v>0</v>
      </c>
      <c r="Q439" s="138">
        <v>0.046</v>
      </c>
      <c r="R439" s="138">
        <f>Q439*H439</f>
        <v>0.046</v>
      </c>
      <c r="S439" s="138">
        <v>0</v>
      </c>
      <c r="T439" s="139">
        <f>S439*H439</f>
        <v>0</v>
      </c>
      <c r="AR439" s="140" t="s">
        <v>248</v>
      </c>
      <c r="AT439" s="140" t="s">
        <v>291</v>
      </c>
      <c r="AU439" s="140" t="s">
        <v>86</v>
      </c>
      <c r="AY439" s="18" t="s">
        <v>192</v>
      </c>
      <c r="BE439" s="141">
        <f>IF(N439="základní",J439,0)</f>
        <v>0</v>
      </c>
      <c r="BF439" s="141">
        <f>IF(N439="snížená",J439,0)</f>
        <v>0</v>
      </c>
      <c r="BG439" s="141">
        <f>IF(N439="zákl. přenesená",J439,0)</f>
        <v>0</v>
      </c>
      <c r="BH439" s="141">
        <f>IF(N439="sníž. přenesená",J439,0)</f>
        <v>0</v>
      </c>
      <c r="BI439" s="141">
        <f>IF(N439="nulová",J439,0)</f>
        <v>0</v>
      </c>
      <c r="BJ439" s="18" t="s">
        <v>84</v>
      </c>
      <c r="BK439" s="141">
        <f>ROUND(I439*H439,2)</f>
        <v>0</v>
      </c>
      <c r="BL439" s="18" t="s">
        <v>124</v>
      </c>
      <c r="BM439" s="140" t="s">
        <v>1412</v>
      </c>
    </row>
    <row r="440" spans="2:47" s="1" customFormat="1" ht="12">
      <c r="B440" s="33"/>
      <c r="D440" s="142" t="s">
        <v>199</v>
      </c>
      <c r="F440" s="143" t="s">
        <v>656</v>
      </c>
      <c r="I440" s="144"/>
      <c r="L440" s="33"/>
      <c r="M440" s="145"/>
      <c r="T440" s="54"/>
      <c r="AT440" s="18" t="s">
        <v>199</v>
      </c>
      <c r="AU440" s="18" t="s">
        <v>86</v>
      </c>
    </row>
    <row r="441" spans="2:47" s="1" customFormat="1" ht="19.5">
      <c r="B441" s="33"/>
      <c r="D441" s="142" t="s">
        <v>295</v>
      </c>
      <c r="F441" s="178" t="s">
        <v>658</v>
      </c>
      <c r="I441" s="144"/>
      <c r="L441" s="33"/>
      <c r="M441" s="145"/>
      <c r="T441" s="54"/>
      <c r="AT441" s="18" t="s">
        <v>295</v>
      </c>
      <c r="AU441" s="18" t="s">
        <v>86</v>
      </c>
    </row>
    <row r="442" spans="2:65" s="1" customFormat="1" ht="16.5" customHeight="1">
      <c r="B442" s="33"/>
      <c r="C442" s="129" t="s">
        <v>867</v>
      </c>
      <c r="D442" s="129" t="s">
        <v>194</v>
      </c>
      <c r="E442" s="130" t="s">
        <v>675</v>
      </c>
      <c r="F442" s="131" t="s">
        <v>676</v>
      </c>
      <c r="G442" s="132" t="s">
        <v>149</v>
      </c>
      <c r="H442" s="133">
        <v>8.6</v>
      </c>
      <c r="I442" s="134"/>
      <c r="J442" s="135">
        <f>ROUND(I442*H442,2)</f>
        <v>0</v>
      </c>
      <c r="K442" s="131" t="s">
        <v>197</v>
      </c>
      <c r="L442" s="33"/>
      <c r="M442" s="136" t="s">
        <v>19</v>
      </c>
      <c r="N442" s="137" t="s">
        <v>47</v>
      </c>
      <c r="P442" s="138">
        <f>O442*H442</f>
        <v>0</v>
      </c>
      <c r="Q442" s="138">
        <v>7E-05</v>
      </c>
      <c r="R442" s="138">
        <f>Q442*H442</f>
        <v>0.0006019999999999999</v>
      </c>
      <c r="S442" s="138">
        <v>0</v>
      </c>
      <c r="T442" s="139">
        <f>S442*H442</f>
        <v>0</v>
      </c>
      <c r="AR442" s="140" t="s">
        <v>124</v>
      </c>
      <c r="AT442" s="140" t="s">
        <v>194</v>
      </c>
      <c r="AU442" s="140" t="s">
        <v>86</v>
      </c>
      <c r="AY442" s="18" t="s">
        <v>192</v>
      </c>
      <c r="BE442" s="141">
        <f>IF(N442="základní",J442,0)</f>
        <v>0</v>
      </c>
      <c r="BF442" s="141">
        <f>IF(N442="snížená",J442,0)</f>
        <v>0</v>
      </c>
      <c r="BG442" s="141">
        <f>IF(N442="zákl. přenesená",J442,0)</f>
        <v>0</v>
      </c>
      <c r="BH442" s="141">
        <f>IF(N442="sníž. přenesená",J442,0)</f>
        <v>0</v>
      </c>
      <c r="BI442" s="141">
        <f>IF(N442="nulová",J442,0)</f>
        <v>0</v>
      </c>
      <c r="BJ442" s="18" t="s">
        <v>84</v>
      </c>
      <c r="BK442" s="141">
        <f>ROUND(I442*H442,2)</f>
        <v>0</v>
      </c>
      <c r="BL442" s="18" t="s">
        <v>124</v>
      </c>
      <c r="BM442" s="140" t="s">
        <v>1413</v>
      </c>
    </row>
    <row r="443" spans="2:47" s="1" customFormat="1" ht="12">
      <c r="B443" s="33"/>
      <c r="D443" s="142" t="s">
        <v>199</v>
      </c>
      <c r="F443" s="143" t="s">
        <v>678</v>
      </c>
      <c r="I443" s="144"/>
      <c r="L443" s="33"/>
      <c r="M443" s="145"/>
      <c r="T443" s="54"/>
      <c r="AT443" s="18" t="s">
        <v>199</v>
      </c>
      <c r="AU443" s="18" t="s">
        <v>86</v>
      </c>
    </row>
    <row r="444" spans="2:47" s="1" customFormat="1" ht="12">
      <c r="B444" s="33"/>
      <c r="D444" s="146" t="s">
        <v>201</v>
      </c>
      <c r="F444" s="147" t="s">
        <v>679</v>
      </c>
      <c r="I444" s="144"/>
      <c r="L444" s="33"/>
      <c r="M444" s="145"/>
      <c r="T444" s="54"/>
      <c r="AT444" s="18" t="s">
        <v>201</v>
      </c>
      <c r="AU444" s="18" t="s">
        <v>86</v>
      </c>
    </row>
    <row r="445" spans="2:47" s="1" customFormat="1" ht="19.5">
      <c r="B445" s="33"/>
      <c r="D445" s="142" t="s">
        <v>295</v>
      </c>
      <c r="F445" s="178" t="s">
        <v>680</v>
      </c>
      <c r="I445" s="144"/>
      <c r="L445" s="33"/>
      <c r="M445" s="145"/>
      <c r="T445" s="54"/>
      <c r="AT445" s="18" t="s">
        <v>295</v>
      </c>
      <c r="AU445" s="18" t="s">
        <v>86</v>
      </c>
    </row>
    <row r="446" spans="2:51" s="12" customFormat="1" ht="12">
      <c r="B446" s="148"/>
      <c r="D446" s="142" t="s">
        <v>203</v>
      </c>
      <c r="E446" s="149" t="s">
        <v>19</v>
      </c>
      <c r="F446" s="150" t="s">
        <v>147</v>
      </c>
      <c r="H446" s="151">
        <v>8.6</v>
      </c>
      <c r="I446" s="152"/>
      <c r="L446" s="148"/>
      <c r="M446" s="153"/>
      <c r="T446" s="154"/>
      <c r="AT446" s="149" t="s">
        <v>203</v>
      </c>
      <c r="AU446" s="149" t="s">
        <v>86</v>
      </c>
      <c r="AV446" s="12" t="s">
        <v>86</v>
      </c>
      <c r="AW446" s="12" t="s">
        <v>37</v>
      </c>
      <c r="AX446" s="12" t="s">
        <v>84</v>
      </c>
      <c r="AY446" s="149" t="s">
        <v>192</v>
      </c>
    </row>
    <row r="447" spans="2:65" s="1" customFormat="1" ht="16.5" customHeight="1">
      <c r="B447" s="33"/>
      <c r="C447" s="129" t="s">
        <v>873</v>
      </c>
      <c r="D447" s="129" t="s">
        <v>194</v>
      </c>
      <c r="E447" s="130" t="s">
        <v>1255</v>
      </c>
      <c r="F447" s="131" t="s">
        <v>1256</v>
      </c>
      <c r="G447" s="132" t="s">
        <v>146</v>
      </c>
      <c r="H447" s="133">
        <v>3</v>
      </c>
      <c r="I447" s="134"/>
      <c r="J447" s="135">
        <f>ROUND(I447*H447,2)</f>
        <v>0</v>
      </c>
      <c r="K447" s="131" t="s">
        <v>19</v>
      </c>
      <c r="L447" s="33"/>
      <c r="M447" s="136" t="s">
        <v>19</v>
      </c>
      <c r="N447" s="137" t="s">
        <v>47</v>
      </c>
      <c r="P447" s="138">
        <f>O447*H447</f>
        <v>0</v>
      </c>
      <c r="Q447" s="138">
        <v>0</v>
      </c>
      <c r="R447" s="138">
        <f>Q447*H447</f>
        <v>0</v>
      </c>
      <c r="S447" s="138">
        <v>0</v>
      </c>
      <c r="T447" s="139">
        <f>S447*H447</f>
        <v>0</v>
      </c>
      <c r="AR447" s="140" t="s">
        <v>124</v>
      </c>
      <c r="AT447" s="140" t="s">
        <v>194</v>
      </c>
      <c r="AU447" s="140" t="s">
        <v>86</v>
      </c>
      <c r="AY447" s="18" t="s">
        <v>192</v>
      </c>
      <c r="BE447" s="141">
        <f>IF(N447="základní",J447,0)</f>
        <v>0</v>
      </c>
      <c r="BF447" s="141">
        <f>IF(N447="snížená",J447,0)</f>
        <v>0</v>
      </c>
      <c r="BG447" s="141">
        <f>IF(N447="zákl. přenesená",J447,0)</f>
        <v>0</v>
      </c>
      <c r="BH447" s="141">
        <f>IF(N447="sníž. přenesená",J447,0)</f>
        <v>0</v>
      </c>
      <c r="BI447" s="141">
        <f>IF(N447="nulová",J447,0)</f>
        <v>0</v>
      </c>
      <c r="BJ447" s="18" t="s">
        <v>84</v>
      </c>
      <c r="BK447" s="141">
        <f>ROUND(I447*H447,2)</f>
        <v>0</v>
      </c>
      <c r="BL447" s="18" t="s">
        <v>124</v>
      </c>
      <c r="BM447" s="140" t="s">
        <v>1414</v>
      </c>
    </row>
    <row r="448" spans="2:47" s="1" customFormat="1" ht="12">
      <c r="B448" s="33"/>
      <c r="D448" s="142" t="s">
        <v>199</v>
      </c>
      <c r="F448" s="143" t="s">
        <v>1256</v>
      </c>
      <c r="I448" s="144"/>
      <c r="L448" s="33"/>
      <c r="M448" s="145"/>
      <c r="T448" s="54"/>
      <c r="AT448" s="18" t="s">
        <v>199</v>
      </c>
      <c r="AU448" s="18" t="s">
        <v>86</v>
      </c>
    </row>
    <row r="449" spans="2:63" s="11" customFormat="1" ht="22.9" customHeight="1">
      <c r="B449" s="117"/>
      <c r="D449" s="118" t="s">
        <v>75</v>
      </c>
      <c r="E449" s="127" t="s">
        <v>1415</v>
      </c>
      <c r="F449" s="127" t="s">
        <v>1416</v>
      </c>
      <c r="I449" s="120"/>
      <c r="J449" s="128">
        <f>BK449</f>
        <v>0</v>
      </c>
      <c r="L449" s="117"/>
      <c r="M449" s="122"/>
      <c r="P449" s="123">
        <f>SUM(P450:P461)</f>
        <v>0</v>
      </c>
      <c r="R449" s="123">
        <f>SUM(R450:R461)</f>
        <v>0</v>
      </c>
      <c r="T449" s="124">
        <f>SUM(T450:T461)</f>
        <v>0</v>
      </c>
      <c r="AR449" s="118" t="s">
        <v>84</v>
      </c>
      <c r="AT449" s="125" t="s">
        <v>75</v>
      </c>
      <c r="AU449" s="125" t="s">
        <v>84</v>
      </c>
      <c r="AY449" s="118" t="s">
        <v>192</v>
      </c>
      <c r="BK449" s="126">
        <f>SUM(BK450:BK461)</f>
        <v>0</v>
      </c>
    </row>
    <row r="450" spans="2:65" s="1" customFormat="1" ht="16.5" customHeight="1">
      <c r="B450" s="33"/>
      <c r="C450" s="129" t="s">
        <v>880</v>
      </c>
      <c r="D450" s="129" t="s">
        <v>194</v>
      </c>
      <c r="E450" s="130" t="s">
        <v>1417</v>
      </c>
      <c r="F450" s="131" t="s">
        <v>1418</v>
      </c>
      <c r="G450" s="132" t="s">
        <v>119</v>
      </c>
      <c r="H450" s="133">
        <v>34.65</v>
      </c>
      <c r="I450" s="134"/>
      <c r="J450" s="135">
        <f>ROUND(I450*H450,2)</f>
        <v>0</v>
      </c>
      <c r="K450" s="131" t="s">
        <v>197</v>
      </c>
      <c r="L450" s="33"/>
      <c r="M450" s="136" t="s">
        <v>19</v>
      </c>
      <c r="N450" s="137" t="s">
        <v>47</v>
      </c>
      <c r="P450" s="138">
        <f>O450*H450</f>
        <v>0</v>
      </c>
      <c r="Q450" s="138">
        <v>0</v>
      </c>
      <c r="R450" s="138">
        <f>Q450*H450</f>
        <v>0</v>
      </c>
      <c r="S450" s="138">
        <v>0</v>
      </c>
      <c r="T450" s="139">
        <f>S450*H450</f>
        <v>0</v>
      </c>
      <c r="AR450" s="140" t="s">
        <v>124</v>
      </c>
      <c r="AT450" s="140" t="s">
        <v>194</v>
      </c>
      <c r="AU450" s="140" t="s">
        <v>86</v>
      </c>
      <c r="AY450" s="18" t="s">
        <v>192</v>
      </c>
      <c r="BE450" s="141">
        <f>IF(N450="základní",J450,0)</f>
        <v>0</v>
      </c>
      <c r="BF450" s="141">
        <f>IF(N450="snížená",J450,0)</f>
        <v>0</v>
      </c>
      <c r="BG450" s="141">
        <f>IF(N450="zákl. přenesená",J450,0)</f>
        <v>0</v>
      </c>
      <c r="BH450" s="141">
        <f>IF(N450="sníž. přenesená",J450,0)</f>
        <v>0</v>
      </c>
      <c r="BI450" s="141">
        <f>IF(N450="nulová",J450,0)</f>
        <v>0</v>
      </c>
      <c r="BJ450" s="18" t="s">
        <v>84</v>
      </c>
      <c r="BK450" s="141">
        <f>ROUND(I450*H450,2)</f>
        <v>0</v>
      </c>
      <c r="BL450" s="18" t="s">
        <v>124</v>
      </c>
      <c r="BM450" s="140" t="s">
        <v>1419</v>
      </c>
    </row>
    <row r="451" spans="2:47" s="1" customFormat="1" ht="12">
      <c r="B451" s="33"/>
      <c r="D451" s="142" t="s">
        <v>199</v>
      </c>
      <c r="F451" s="143" t="s">
        <v>1420</v>
      </c>
      <c r="I451" s="144"/>
      <c r="L451" s="33"/>
      <c r="M451" s="145"/>
      <c r="T451" s="54"/>
      <c r="AT451" s="18" t="s">
        <v>199</v>
      </c>
      <c r="AU451" s="18" t="s">
        <v>86</v>
      </c>
    </row>
    <row r="452" spans="2:47" s="1" customFormat="1" ht="12">
      <c r="B452" s="33"/>
      <c r="D452" s="146" t="s">
        <v>201</v>
      </c>
      <c r="F452" s="147" t="s">
        <v>1421</v>
      </c>
      <c r="I452" s="144"/>
      <c r="L452" s="33"/>
      <c r="M452" s="145"/>
      <c r="T452" s="54"/>
      <c r="AT452" s="18" t="s">
        <v>201</v>
      </c>
      <c r="AU452" s="18" t="s">
        <v>86</v>
      </c>
    </row>
    <row r="453" spans="2:51" s="12" customFormat="1" ht="12">
      <c r="B453" s="148"/>
      <c r="D453" s="142" t="s">
        <v>203</v>
      </c>
      <c r="E453" s="149" t="s">
        <v>19</v>
      </c>
      <c r="F453" s="150" t="s">
        <v>1422</v>
      </c>
      <c r="H453" s="151">
        <v>34.65</v>
      </c>
      <c r="I453" s="152"/>
      <c r="L453" s="148"/>
      <c r="M453" s="153"/>
      <c r="T453" s="154"/>
      <c r="AT453" s="149" t="s">
        <v>203</v>
      </c>
      <c r="AU453" s="149" t="s">
        <v>86</v>
      </c>
      <c r="AV453" s="12" t="s">
        <v>86</v>
      </c>
      <c r="AW453" s="12" t="s">
        <v>37</v>
      </c>
      <c r="AX453" s="12" t="s">
        <v>84</v>
      </c>
      <c r="AY453" s="149" t="s">
        <v>192</v>
      </c>
    </row>
    <row r="454" spans="2:65" s="1" customFormat="1" ht="16.5" customHeight="1">
      <c r="B454" s="33"/>
      <c r="C454" s="129" t="s">
        <v>885</v>
      </c>
      <c r="D454" s="129" t="s">
        <v>194</v>
      </c>
      <c r="E454" s="130" t="s">
        <v>1423</v>
      </c>
      <c r="F454" s="131" t="s">
        <v>1424</v>
      </c>
      <c r="G454" s="132" t="s">
        <v>119</v>
      </c>
      <c r="H454" s="133">
        <v>519.75</v>
      </c>
      <c r="I454" s="134"/>
      <c r="J454" s="135">
        <f>ROUND(I454*H454,2)</f>
        <v>0</v>
      </c>
      <c r="K454" s="131" t="s">
        <v>197</v>
      </c>
      <c r="L454" s="33"/>
      <c r="M454" s="136" t="s">
        <v>19</v>
      </c>
      <c r="N454" s="137" t="s">
        <v>47</v>
      </c>
      <c r="P454" s="138">
        <f>O454*H454</f>
        <v>0</v>
      </c>
      <c r="Q454" s="138">
        <v>0</v>
      </c>
      <c r="R454" s="138">
        <f>Q454*H454</f>
        <v>0</v>
      </c>
      <c r="S454" s="138">
        <v>0</v>
      </c>
      <c r="T454" s="139">
        <f>S454*H454</f>
        <v>0</v>
      </c>
      <c r="AR454" s="140" t="s">
        <v>124</v>
      </c>
      <c r="AT454" s="140" t="s">
        <v>194</v>
      </c>
      <c r="AU454" s="140" t="s">
        <v>86</v>
      </c>
      <c r="AY454" s="18" t="s">
        <v>192</v>
      </c>
      <c r="BE454" s="141">
        <f>IF(N454="základní",J454,0)</f>
        <v>0</v>
      </c>
      <c r="BF454" s="141">
        <f>IF(N454="snížená",J454,0)</f>
        <v>0</v>
      </c>
      <c r="BG454" s="141">
        <f>IF(N454="zákl. přenesená",J454,0)</f>
        <v>0</v>
      </c>
      <c r="BH454" s="141">
        <f>IF(N454="sníž. přenesená",J454,0)</f>
        <v>0</v>
      </c>
      <c r="BI454" s="141">
        <f>IF(N454="nulová",J454,0)</f>
        <v>0</v>
      </c>
      <c r="BJ454" s="18" t="s">
        <v>84</v>
      </c>
      <c r="BK454" s="141">
        <f>ROUND(I454*H454,2)</f>
        <v>0</v>
      </c>
      <c r="BL454" s="18" t="s">
        <v>124</v>
      </c>
      <c r="BM454" s="140" t="s">
        <v>1425</v>
      </c>
    </row>
    <row r="455" spans="2:47" s="1" customFormat="1" ht="19.5">
      <c r="B455" s="33"/>
      <c r="D455" s="142" t="s">
        <v>199</v>
      </c>
      <c r="F455" s="143" t="s">
        <v>1426</v>
      </c>
      <c r="I455" s="144"/>
      <c r="L455" s="33"/>
      <c r="M455" s="145"/>
      <c r="T455" s="54"/>
      <c r="AT455" s="18" t="s">
        <v>199</v>
      </c>
      <c r="AU455" s="18" t="s">
        <v>86</v>
      </c>
    </row>
    <row r="456" spans="2:47" s="1" customFormat="1" ht="12">
      <c r="B456" s="33"/>
      <c r="D456" s="146" t="s">
        <v>201</v>
      </c>
      <c r="F456" s="147" t="s">
        <v>1427</v>
      </c>
      <c r="I456" s="144"/>
      <c r="L456" s="33"/>
      <c r="M456" s="145"/>
      <c r="T456" s="54"/>
      <c r="AT456" s="18" t="s">
        <v>201</v>
      </c>
      <c r="AU456" s="18" t="s">
        <v>86</v>
      </c>
    </row>
    <row r="457" spans="2:51" s="12" customFormat="1" ht="12">
      <c r="B457" s="148"/>
      <c r="D457" s="142" t="s">
        <v>203</v>
      </c>
      <c r="E457" s="149" t="s">
        <v>19</v>
      </c>
      <c r="F457" s="150" t="s">
        <v>1428</v>
      </c>
      <c r="H457" s="151">
        <v>519.75</v>
      </c>
      <c r="I457" s="152"/>
      <c r="L457" s="148"/>
      <c r="M457" s="153"/>
      <c r="T457" s="154"/>
      <c r="AT457" s="149" t="s">
        <v>203</v>
      </c>
      <c r="AU457" s="149" t="s">
        <v>86</v>
      </c>
      <c r="AV457" s="12" t="s">
        <v>86</v>
      </c>
      <c r="AW457" s="12" t="s">
        <v>37</v>
      </c>
      <c r="AX457" s="12" t="s">
        <v>84</v>
      </c>
      <c r="AY457" s="149" t="s">
        <v>192</v>
      </c>
    </row>
    <row r="458" spans="2:65" s="1" customFormat="1" ht="24.2" customHeight="1">
      <c r="B458" s="33"/>
      <c r="C458" s="129" t="s">
        <v>891</v>
      </c>
      <c r="D458" s="129" t="s">
        <v>194</v>
      </c>
      <c r="E458" s="130" t="s">
        <v>1429</v>
      </c>
      <c r="F458" s="131" t="s">
        <v>1430</v>
      </c>
      <c r="G458" s="132" t="s">
        <v>119</v>
      </c>
      <c r="H458" s="133">
        <v>34.65</v>
      </c>
      <c r="I458" s="134"/>
      <c r="J458" s="135">
        <f>ROUND(I458*H458,2)</f>
        <v>0</v>
      </c>
      <c r="K458" s="131" t="s">
        <v>197</v>
      </c>
      <c r="L458" s="33"/>
      <c r="M458" s="136" t="s">
        <v>19</v>
      </c>
      <c r="N458" s="137" t="s">
        <v>47</v>
      </c>
      <c r="P458" s="138">
        <f>O458*H458</f>
        <v>0</v>
      </c>
      <c r="Q458" s="138">
        <v>0</v>
      </c>
      <c r="R458" s="138">
        <f>Q458*H458</f>
        <v>0</v>
      </c>
      <c r="S458" s="138">
        <v>0</v>
      </c>
      <c r="T458" s="139">
        <f>S458*H458</f>
        <v>0</v>
      </c>
      <c r="AR458" s="140" t="s">
        <v>124</v>
      </c>
      <c r="AT458" s="140" t="s">
        <v>194</v>
      </c>
      <c r="AU458" s="140" t="s">
        <v>86</v>
      </c>
      <c r="AY458" s="18" t="s">
        <v>192</v>
      </c>
      <c r="BE458" s="141">
        <f>IF(N458="základní",J458,0)</f>
        <v>0</v>
      </c>
      <c r="BF458" s="141">
        <f>IF(N458="snížená",J458,0)</f>
        <v>0</v>
      </c>
      <c r="BG458" s="141">
        <f>IF(N458="zákl. přenesená",J458,0)</f>
        <v>0</v>
      </c>
      <c r="BH458" s="141">
        <f>IF(N458="sníž. přenesená",J458,0)</f>
        <v>0</v>
      </c>
      <c r="BI458" s="141">
        <f>IF(N458="nulová",J458,0)</f>
        <v>0</v>
      </c>
      <c r="BJ458" s="18" t="s">
        <v>84</v>
      </c>
      <c r="BK458" s="141">
        <f>ROUND(I458*H458,2)</f>
        <v>0</v>
      </c>
      <c r="BL458" s="18" t="s">
        <v>124</v>
      </c>
      <c r="BM458" s="140" t="s">
        <v>1431</v>
      </c>
    </row>
    <row r="459" spans="2:47" s="1" customFormat="1" ht="19.5">
      <c r="B459" s="33"/>
      <c r="D459" s="142" t="s">
        <v>199</v>
      </c>
      <c r="F459" s="143" t="s">
        <v>1432</v>
      </c>
      <c r="I459" s="144"/>
      <c r="L459" s="33"/>
      <c r="M459" s="145"/>
      <c r="T459" s="54"/>
      <c r="AT459" s="18" t="s">
        <v>199</v>
      </c>
      <c r="AU459" s="18" t="s">
        <v>86</v>
      </c>
    </row>
    <row r="460" spans="2:47" s="1" customFormat="1" ht="12">
      <c r="B460" s="33"/>
      <c r="D460" s="146" t="s">
        <v>201</v>
      </c>
      <c r="F460" s="147" t="s">
        <v>1433</v>
      </c>
      <c r="I460" s="144"/>
      <c r="L460" s="33"/>
      <c r="M460" s="145"/>
      <c r="T460" s="54"/>
      <c r="AT460" s="18" t="s">
        <v>201</v>
      </c>
      <c r="AU460" s="18" t="s">
        <v>86</v>
      </c>
    </row>
    <row r="461" spans="2:51" s="12" customFormat="1" ht="12">
      <c r="B461" s="148"/>
      <c r="D461" s="142" t="s">
        <v>203</v>
      </c>
      <c r="E461" s="149" t="s">
        <v>19</v>
      </c>
      <c r="F461" s="150" t="s">
        <v>1422</v>
      </c>
      <c r="H461" s="151">
        <v>34.65</v>
      </c>
      <c r="I461" s="152"/>
      <c r="L461" s="148"/>
      <c r="M461" s="153"/>
      <c r="T461" s="154"/>
      <c r="AT461" s="149" t="s">
        <v>203</v>
      </c>
      <c r="AU461" s="149" t="s">
        <v>86</v>
      </c>
      <c r="AV461" s="12" t="s">
        <v>86</v>
      </c>
      <c r="AW461" s="12" t="s">
        <v>37</v>
      </c>
      <c r="AX461" s="12" t="s">
        <v>84</v>
      </c>
      <c r="AY461" s="149" t="s">
        <v>192</v>
      </c>
    </row>
    <row r="462" spans="2:63" s="11" customFormat="1" ht="22.9" customHeight="1">
      <c r="B462" s="117"/>
      <c r="D462" s="118" t="s">
        <v>75</v>
      </c>
      <c r="E462" s="127" t="s">
        <v>681</v>
      </c>
      <c r="F462" s="127" t="s">
        <v>682</v>
      </c>
      <c r="I462" s="120"/>
      <c r="J462" s="128">
        <f>BK462</f>
        <v>0</v>
      </c>
      <c r="L462" s="117"/>
      <c r="M462" s="122"/>
      <c r="P462" s="123">
        <f>SUM(P463:P465)</f>
        <v>0</v>
      </c>
      <c r="R462" s="123">
        <f>SUM(R463:R465)</f>
        <v>0</v>
      </c>
      <c r="T462" s="124">
        <f>SUM(T463:T465)</f>
        <v>0</v>
      </c>
      <c r="AR462" s="118" t="s">
        <v>84</v>
      </c>
      <c r="AT462" s="125" t="s">
        <v>75</v>
      </c>
      <c r="AU462" s="125" t="s">
        <v>84</v>
      </c>
      <c r="AY462" s="118" t="s">
        <v>192</v>
      </c>
      <c r="BK462" s="126">
        <f>SUM(BK463:BK465)</f>
        <v>0</v>
      </c>
    </row>
    <row r="463" spans="2:65" s="1" customFormat="1" ht="16.5" customHeight="1">
      <c r="B463" s="33"/>
      <c r="C463" s="129" t="s">
        <v>895</v>
      </c>
      <c r="D463" s="129" t="s">
        <v>194</v>
      </c>
      <c r="E463" s="130" t="s">
        <v>1258</v>
      </c>
      <c r="F463" s="131" t="s">
        <v>1259</v>
      </c>
      <c r="G463" s="132" t="s">
        <v>119</v>
      </c>
      <c r="H463" s="133">
        <v>28.558</v>
      </c>
      <c r="I463" s="134"/>
      <c r="J463" s="135">
        <f>ROUND(I463*H463,2)</f>
        <v>0</v>
      </c>
      <c r="K463" s="131" t="s">
        <v>197</v>
      </c>
      <c r="L463" s="33"/>
      <c r="M463" s="136" t="s">
        <v>19</v>
      </c>
      <c r="N463" s="137" t="s">
        <v>47</v>
      </c>
      <c r="P463" s="138">
        <f>O463*H463</f>
        <v>0</v>
      </c>
      <c r="Q463" s="138">
        <v>0</v>
      </c>
      <c r="R463" s="138">
        <f>Q463*H463</f>
        <v>0</v>
      </c>
      <c r="S463" s="138">
        <v>0</v>
      </c>
      <c r="T463" s="139">
        <f>S463*H463</f>
        <v>0</v>
      </c>
      <c r="AR463" s="140" t="s">
        <v>124</v>
      </c>
      <c r="AT463" s="140" t="s">
        <v>194</v>
      </c>
      <c r="AU463" s="140" t="s">
        <v>86</v>
      </c>
      <c r="AY463" s="18" t="s">
        <v>192</v>
      </c>
      <c r="BE463" s="141">
        <f>IF(N463="základní",J463,0)</f>
        <v>0</v>
      </c>
      <c r="BF463" s="141">
        <f>IF(N463="snížená",J463,0)</f>
        <v>0</v>
      </c>
      <c r="BG463" s="141">
        <f>IF(N463="zákl. přenesená",J463,0)</f>
        <v>0</v>
      </c>
      <c r="BH463" s="141">
        <f>IF(N463="sníž. přenesená",J463,0)</f>
        <v>0</v>
      </c>
      <c r="BI463" s="141">
        <f>IF(N463="nulová",J463,0)</f>
        <v>0</v>
      </c>
      <c r="BJ463" s="18" t="s">
        <v>84</v>
      </c>
      <c r="BK463" s="141">
        <f>ROUND(I463*H463,2)</f>
        <v>0</v>
      </c>
      <c r="BL463" s="18" t="s">
        <v>124</v>
      </c>
      <c r="BM463" s="140" t="s">
        <v>1434</v>
      </c>
    </row>
    <row r="464" spans="2:47" s="1" customFormat="1" ht="19.5">
      <c r="B464" s="33"/>
      <c r="D464" s="142" t="s">
        <v>199</v>
      </c>
      <c r="F464" s="143" t="s">
        <v>1261</v>
      </c>
      <c r="I464" s="144"/>
      <c r="L464" s="33"/>
      <c r="M464" s="145"/>
      <c r="T464" s="54"/>
      <c r="AT464" s="18" t="s">
        <v>199</v>
      </c>
      <c r="AU464" s="18" t="s">
        <v>86</v>
      </c>
    </row>
    <row r="465" spans="2:47" s="1" customFormat="1" ht="12">
      <c r="B465" s="33"/>
      <c r="D465" s="146" t="s">
        <v>201</v>
      </c>
      <c r="F465" s="147" t="s">
        <v>1262</v>
      </c>
      <c r="I465" s="144"/>
      <c r="L465" s="33"/>
      <c r="M465" s="189"/>
      <c r="N465" s="190"/>
      <c r="O465" s="190"/>
      <c r="P465" s="190"/>
      <c r="Q465" s="190"/>
      <c r="R465" s="190"/>
      <c r="S465" s="190"/>
      <c r="T465" s="191"/>
      <c r="AT465" s="18" t="s">
        <v>201</v>
      </c>
      <c r="AU465" s="18" t="s">
        <v>86</v>
      </c>
    </row>
    <row r="466" spans="2:12" s="1" customFormat="1" ht="6.95" customHeight="1">
      <c r="B466" s="42"/>
      <c r="C466" s="43"/>
      <c r="D466" s="43"/>
      <c r="E466" s="43"/>
      <c r="F466" s="43"/>
      <c r="G466" s="43"/>
      <c r="H466" s="43"/>
      <c r="I466" s="43"/>
      <c r="J466" s="43"/>
      <c r="K466" s="43"/>
      <c r="L466" s="33"/>
    </row>
  </sheetData>
  <sheetProtection algorithmName="SHA-512" hashValue="LsWTvS+IMs9211jb2b8cWFe9P85WZgKJ8zpV7Sdv/bA0mrEN1dvF6wr9xGdTpWCfSlf9mCI3KF7ld75vJt5FRw==" saltValue="PYqP2CV5aSD6E8yr2mek0sS+QZJNmK+ozr/GF8g5KV1FJy2UFl8XpBhMpZeN0FRfqWM/TOTQ90w3npC+/a+EYg==" spinCount="100000" sheet="1" objects="1" scenarios="1" formatColumns="0" formatRows="0" autoFilter="0"/>
  <autoFilter ref="C85:K465"/>
  <mergeCells count="9">
    <mergeCell ref="E50:H50"/>
    <mergeCell ref="E76:H76"/>
    <mergeCell ref="E78:H78"/>
    <mergeCell ref="L2:V2"/>
    <mergeCell ref="E7:H7"/>
    <mergeCell ref="E9:H9"/>
    <mergeCell ref="E18:H18"/>
    <mergeCell ref="E27:H27"/>
    <mergeCell ref="E48:H48"/>
  </mergeCells>
  <hyperlinks>
    <hyperlink ref="F91" r:id="rId1" display="https://podminky.urs.cz/item/CS_URS_2023_02/115101201"/>
    <hyperlink ref="F96" r:id="rId2" display="https://podminky.urs.cz/item/CS_URS_2023_02/121151113"/>
    <hyperlink ref="F101" r:id="rId3" display="https://podminky.urs.cz/item/CS_URS_2023_02/131251104"/>
    <hyperlink ref="F108" r:id="rId4" display="https://podminky.urs.cz/item/CS_URS_2023_02/162351103"/>
    <hyperlink ref="F112" r:id="rId5" display="https://podminky.urs.cz/item/CS_URS_2023_02/162751117"/>
    <hyperlink ref="F118" r:id="rId6" display="https://podminky.urs.cz/item/CS_URS_2023_02/162751119"/>
    <hyperlink ref="F122" r:id="rId7" display="https://podminky.urs.cz/item/CS_URS_2023_02/167151101"/>
    <hyperlink ref="F126" r:id="rId8" display="https://podminky.urs.cz/item/CS_URS_2023_02/171201231"/>
    <hyperlink ref="F130" r:id="rId9" display="https://podminky.urs.cz/item/CS_URS_2023_02/171251201"/>
    <hyperlink ref="F134" r:id="rId10" display="https://podminky.urs.cz/item/CS_URS_2023_02/174151101"/>
    <hyperlink ref="F145" r:id="rId11" display="https://podminky.urs.cz/item/CS_URS_2023_02/175111101"/>
    <hyperlink ref="F161" r:id="rId12" display="https://podminky.urs.cz/item/CS_URS_2023_02/175151101"/>
    <hyperlink ref="F179" r:id="rId13" display="https://podminky.urs.cz/item/CS_URS_2023_02/181351103"/>
    <hyperlink ref="F185" r:id="rId14" display="https://podminky.urs.cz/item/CS_URS_2023_02/181411121"/>
    <hyperlink ref="F194" r:id="rId15" display="https://podminky.urs.cz/item/CS_URS_2023_02/181951111"/>
    <hyperlink ref="F198" r:id="rId16" display="https://podminky.urs.cz/item/CS_URS_2023_02/185803111"/>
    <hyperlink ref="F203" r:id="rId17" display="https://podminky.urs.cz/item/CS_URS_2023_02/185804312"/>
    <hyperlink ref="F209" r:id="rId18" display="https://podminky.urs.cz/item/CS_URS_2023_02/185851121"/>
    <hyperlink ref="F214" r:id="rId19" display="https://podminky.urs.cz/item/CS_URS_2023_02/185851129"/>
    <hyperlink ref="F220" r:id="rId20" display="https://podminky.urs.cz/item/CS_URS_2023_02/211971121"/>
    <hyperlink ref="F231" r:id="rId21" display="https://podminky.urs.cz/item/CS_URS_2023_02/212532111"/>
    <hyperlink ref="F237" r:id="rId22" display="https://podminky.urs.cz/item/CS_URS_2023_02/212752401"/>
    <hyperlink ref="F244" r:id="rId23" display="https://podminky.urs.cz/item/CS_URS_2023_02/212752403"/>
    <hyperlink ref="F260" r:id="rId24" display="https://podminky.urs.cz/item/CS_URS_2023_02/451573111"/>
    <hyperlink ref="F270" r:id="rId25" display="https://podminky.urs.cz/item/CS_URS_2023_02/452112112"/>
    <hyperlink ref="F281" r:id="rId26" display="https://podminky.urs.cz/item/CS_URS_2023_02/452311131"/>
    <hyperlink ref="F287" r:id="rId27" display="https://podminky.urs.cz/item/CS_URS_2023_02/820491811"/>
    <hyperlink ref="F300" r:id="rId28" display="https://podminky.urs.cz/item/CS_URS_2023_02/871355221"/>
    <hyperlink ref="F305" r:id="rId29" display="https://podminky.urs.cz/item/CS_URS_2023_02/871365241"/>
    <hyperlink ref="F328" r:id="rId30" display="https://podminky.urs.cz/item/CS_URS_2023_02/877350430"/>
    <hyperlink ref="F334" r:id="rId31" display="https://podminky.urs.cz/item/CS_URS_2023_02/877355211"/>
    <hyperlink ref="F351" r:id="rId32" display="https://podminky.urs.cz/item/CS_URS_2023_02/877365211"/>
    <hyperlink ref="F368" r:id="rId33" display="https://podminky.urs.cz/item/CS_URS_2023_02/877365221"/>
    <hyperlink ref="F375" r:id="rId34" display="https://podminky.urs.cz/item/CS_URS_2023_02/877370330"/>
    <hyperlink ref="F381" r:id="rId35" display="https://podminky.urs.cz/item/CS_URS_2023_02/877375121R"/>
    <hyperlink ref="F387" r:id="rId36" display="https://podminky.urs.cz/item/CS_URS_2023_02/891365111"/>
    <hyperlink ref="F393" r:id="rId37" display="https://podminky.urs.cz/item/CS_URS_2023_02/892372111"/>
    <hyperlink ref="F396" r:id="rId38" display="https://podminky.urs.cz/item/CS_URS_2023_02/892381111"/>
    <hyperlink ref="F400" r:id="rId39" display="https://podminky.urs.cz/item/CS_URS_2023_02/894118001"/>
    <hyperlink ref="F406" r:id="rId40" display="https://podminky.urs.cz/item/CS_URS_2023_02/894411121"/>
    <hyperlink ref="F421" r:id="rId41" display="https://podminky.urs.cz/item/CS_URS_2023_02/894812322"/>
    <hyperlink ref="F425" r:id="rId42" display="https://podminky.urs.cz/item/CS_URS_2023_02/894812333"/>
    <hyperlink ref="F429" r:id="rId43" display="https://podminky.urs.cz/item/CS_URS_2023_02/894812339"/>
    <hyperlink ref="F433" r:id="rId44" display="https://podminky.urs.cz/item/CS_URS_2023_02/894812359"/>
    <hyperlink ref="F437" r:id="rId45" display="https://podminky.urs.cz/item/CS_URS_2023_02/899103112"/>
    <hyperlink ref="F444" r:id="rId46" display="https://podminky.urs.cz/item/CS_URS_2023_02/899722112"/>
    <hyperlink ref="F452" r:id="rId47" display="https://podminky.urs.cz/item/CS_URS_2023_02/997013501"/>
    <hyperlink ref="F456" r:id="rId48" display="https://podminky.urs.cz/item/CS_URS_2023_02/997013509"/>
    <hyperlink ref="F460" r:id="rId49" display="https://podminky.urs.cz/item/CS_URS_2023_02/997013862"/>
    <hyperlink ref="F465" r:id="rId50" display="https://podminky.urs.cz/item/CS_URS_2023_02/998276101"/>
  </hyperlinks>
  <printOptions/>
  <pageMargins left="0.39375" right="0.39375" top="0.39375" bottom="0.39375" header="0" footer="0"/>
  <pageSetup blackAndWhite="1" fitToHeight="100" fitToWidth="1" horizontalDpi="600" verticalDpi="600" orientation="landscape" paperSize="9" scale="84" r:id="rId52"/>
  <headerFooter>
    <oddFooter>&amp;CStrana &amp;P z &amp;N</oddFooter>
  </headerFooter>
  <drawing r:id="rId5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2:BM443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56" ht="36.95" customHeight="1">
      <c r="L2" s="291"/>
      <c r="M2" s="291"/>
      <c r="N2" s="291"/>
      <c r="O2" s="291"/>
      <c r="P2" s="291"/>
      <c r="Q2" s="291"/>
      <c r="R2" s="291"/>
      <c r="S2" s="291"/>
      <c r="T2" s="291"/>
      <c r="U2" s="291"/>
      <c r="V2" s="291"/>
      <c r="AT2" s="18" t="s">
        <v>98</v>
      </c>
      <c r="AZ2" s="86" t="s">
        <v>965</v>
      </c>
      <c r="BA2" s="86" t="s">
        <v>966</v>
      </c>
      <c r="BB2" s="86" t="s">
        <v>123</v>
      </c>
      <c r="BC2" s="86" t="s">
        <v>1435</v>
      </c>
      <c r="BD2" s="86" t="s">
        <v>86</v>
      </c>
    </row>
    <row r="3" spans="2:56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86</v>
      </c>
      <c r="AZ3" s="86" t="s">
        <v>126</v>
      </c>
      <c r="BA3" s="86" t="s">
        <v>127</v>
      </c>
      <c r="BB3" s="86" t="s">
        <v>128</v>
      </c>
      <c r="BC3" s="86" t="s">
        <v>1436</v>
      </c>
      <c r="BD3" s="86" t="s">
        <v>86</v>
      </c>
    </row>
    <row r="4" spans="2:56" ht="24.95" customHeight="1">
      <c r="B4" s="21"/>
      <c r="D4" s="22" t="s">
        <v>125</v>
      </c>
      <c r="L4" s="21"/>
      <c r="M4" s="87" t="s">
        <v>10</v>
      </c>
      <c r="AT4" s="18" t="s">
        <v>4</v>
      </c>
      <c r="AZ4" s="86" t="s">
        <v>130</v>
      </c>
      <c r="BA4" s="86" t="s">
        <v>131</v>
      </c>
      <c r="BB4" s="86" t="s">
        <v>128</v>
      </c>
      <c r="BC4" s="86" t="s">
        <v>1437</v>
      </c>
      <c r="BD4" s="86" t="s">
        <v>86</v>
      </c>
    </row>
    <row r="5" spans="2:56" ht="6.95" customHeight="1">
      <c r="B5" s="21"/>
      <c r="L5" s="21"/>
      <c r="AZ5" s="86" t="s">
        <v>971</v>
      </c>
      <c r="BA5" s="86" t="s">
        <v>972</v>
      </c>
      <c r="BB5" s="86" t="s">
        <v>128</v>
      </c>
      <c r="BC5" s="86" t="s">
        <v>1438</v>
      </c>
      <c r="BD5" s="86" t="s">
        <v>86</v>
      </c>
    </row>
    <row r="6" spans="2:56" ht="12" customHeight="1">
      <c r="B6" s="21"/>
      <c r="D6" s="28" t="s">
        <v>16</v>
      </c>
      <c r="L6" s="21"/>
      <c r="AZ6" s="86" t="s">
        <v>133</v>
      </c>
      <c r="BA6" s="86" t="s">
        <v>134</v>
      </c>
      <c r="BB6" s="86" t="s">
        <v>128</v>
      </c>
      <c r="BC6" s="86" t="s">
        <v>1439</v>
      </c>
      <c r="BD6" s="86" t="s">
        <v>86</v>
      </c>
    </row>
    <row r="7" spans="2:56" ht="16.5" customHeight="1">
      <c r="B7" s="21"/>
      <c r="E7" s="317" t="str">
        <f>'Rekapitulace stavby'!K6</f>
        <v>Hospodaření  se  srážkovou  vodou  z budovy  Přírodovědecké  fakulty  UP  v Olomouci</v>
      </c>
      <c r="F7" s="318"/>
      <c r="G7" s="318"/>
      <c r="H7" s="318"/>
      <c r="L7" s="21"/>
      <c r="AZ7" s="86" t="s">
        <v>136</v>
      </c>
      <c r="BA7" s="86" t="s">
        <v>137</v>
      </c>
      <c r="BB7" s="86" t="s">
        <v>123</v>
      </c>
      <c r="BC7" s="86" t="s">
        <v>1440</v>
      </c>
      <c r="BD7" s="86" t="s">
        <v>86</v>
      </c>
    </row>
    <row r="8" spans="2:56" s="1" customFormat="1" ht="12" customHeight="1">
      <c r="B8" s="33"/>
      <c r="D8" s="28" t="s">
        <v>139</v>
      </c>
      <c r="L8" s="33"/>
      <c r="AZ8" s="86" t="s">
        <v>147</v>
      </c>
      <c r="BA8" s="86" t="s">
        <v>148</v>
      </c>
      <c r="BB8" s="86" t="s">
        <v>149</v>
      </c>
      <c r="BC8" s="86" t="s">
        <v>234</v>
      </c>
      <c r="BD8" s="86" t="s">
        <v>86</v>
      </c>
    </row>
    <row r="9" spans="2:56" s="1" customFormat="1" ht="16.5" customHeight="1">
      <c r="B9" s="33"/>
      <c r="E9" s="300" t="s">
        <v>1441</v>
      </c>
      <c r="F9" s="316"/>
      <c r="G9" s="316"/>
      <c r="H9" s="316"/>
      <c r="L9" s="33"/>
      <c r="AZ9" s="86" t="s">
        <v>978</v>
      </c>
      <c r="BA9" s="86" t="s">
        <v>979</v>
      </c>
      <c r="BB9" s="86" t="s">
        <v>146</v>
      </c>
      <c r="BC9" s="86" t="s">
        <v>8</v>
      </c>
      <c r="BD9" s="86" t="s">
        <v>86</v>
      </c>
    </row>
    <row r="10" spans="2:56" s="1" customFormat="1" ht="12">
      <c r="B10" s="33"/>
      <c r="L10" s="33"/>
      <c r="AZ10" s="86" t="s">
        <v>160</v>
      </c>
      <c r="BA10" s="86" t="s">
        <v>161</v>
      </c>
      <c r="BB10" s="86" t="s">
        <v>128</v>
      </c>
      <c r="BC10" s="86" t="s">
        <v>1442</v>
      </c>
      <c r="BD10" s="86" t="s">
        <v>86</v>
      </c>
    </row>
    <row r="11" spans="2:56" s="1" customFormat="1" ht="12" customHeight="1">
      <c r="B11" s="33"/>
      <c r="D11" s="28" t="s">
        <v>18</v>
      </c>
      <c r="F11" s="26" t="s">
        <v>19</v>
      </c>
      <c r="I11" s="28" t="s">
        <v>20</v>
      </c>
      <c r="J11" s="26" t="s">
        <v>19</v>
      </c>
      <c r="L11" s="33"/>
      <c r="AZ11" s="86" t="s">
        <v>163</v>
      </c>
      <c r="BA11" s="86" t="s">
        <v>164</v>
      </c>
      <c r="BB11" s="86" t="s">
        <v>128</v>
      </c>
      <c r="BC11" s="86" t="s">
        <v>1443</v>
      </c>
      <c r="BD11" s="86" t="s">
        <v>86</v>
      </c>
    </row>
    <row r="12" spans="2:12" s="1" customFormat="1" ht="12" customHeight="1">
      <c r="B12" s="33"/>
      <c r="D12" s="28" t="s">
        <v>21</v>
      </c>
      <c r="F12" s="26" t="s">
        <v>22</v>
      </c>
      <c r="I12" s="28" t="s">
        <v>23</v>
      </c>
      <c r="J12" s="50" t="str">
        <f>'Rekapitulace stavby'!AN8</f>
        <v>4. 9. 2023</v>
      </c>
      <c r="L12" s="33"/>
    </row>
    <row r="13" spans="2:12" s="1" customFormat="1" ht="10.9" customHeight="1">
      <c r="B13" s="33"/>
      <c r="L13" s="33"/>
    </row>
    <row r="14" spans="2:12" s="1" customFormat="1" ht="12" customHeight="1">
      <c r="B14" s="33"/>
      <c r="D14" s="28" t="s">
        <v>25</v>
      </c>
      <c r="I14" s="28" t="s">
        <v>26</v>
      </c>
      <c r="J14" s="26" t="s">
        <v>27</v>
      </c>
      <c r="L14" s="33"/>
    </row>
    <row r="15" spans="2:12" s="1" customFormat="1" ht="18" customHeight="1">
      <c r="B15" s="33"/>
      <c r="E15" s="26" t="s">
        <v>28</v>
      </c>
      <c r="I15" s="28" t="s">
        <v>29</v>
      </c>
      <c r="J15" s="26" t="s">
        <v>30</v>
      </c>
      <c r="L15" s="33"/>
    </row>
    <row r="16" spans="2:12" s="1" customFormat="1" ht="6.95" customHeight="1">
      <c r="B16" s="33"/>
      <c r="L16" s="33"/>
    </row>
    <row r="17" spans="2:12" s="1" customFormat="1" ht="12" customHeight="1">
      <c r="B17" s="33"/>
      <c r="D17" s="28" t="s">
        <v>31</v>
      </c>
      <c r="I17" s="28" t="s">
        <v>26</v>
      </c>
      <c r="J17" s="29" t="str">
        <f>'Rekapitulace stavby'!AN13</f>
        <v>Vyplň údaj</v>
      </c>
      <c r="L17" s="33"/>
    </row>
    <row r="18" spans="2:12" s="1" customFormat="1" ht="18" customHeight="1">
      <c r="B18" s="33"/>
      <c r="E18" s="319" t="str">
        <f>'Rekapitulace stavby'!E14</f>
        <v>Vyplň údaj</v>
      </c>
      <c r="F18" s="307"/>
      <c r="G18" s="307"/>
      <c r="H18" s="307"/>
      <c r="I18" s="28" t="s">
        <v>29</v>
      </c>
      <c r="J18" s="29" t="str">
        <f>'Rekapitulace stavby'!AN14</f>
        <v>Vyplň údaj</v>
      </c>
      <c r="L18" s="33"/>
    </row>
    <row r="19" spans="2:12" s="1" customFormat="1" ht="6.95" customHeight="1">
      <c r="B19" s="33"/>
      <c r="L19" s="33"/>
    </row>
    <row r="20" spans="2:12" s="1" customFormat="1" ht="12" customHeight="1">
      <c r="B20" s="33"/>
      <c r="D20" s="28" t="s">
        <v>33</v>
      </c>
      <c r="I20" s="28" t="s">
        <v>26</v>
      </c>
      <c r="J20" s="26" t="s">
        <v>34</v>
      </c>
      <c r="L20" s="33"/>
    </row>
    <row r="21" spans="2:12" s="1" customFormat="1" ht="18" customHeight="1">
      <c r="B21" s="33"/>
      <c r="E21" s="26" t="s">
        <v>35</v>
      </c>
      <c r="I21" s="28" t="s">
        <v>29</v>
      </c>
      <c r="J21" s="26" t="s">
        <v>36</v>
      </c>
      <c r="L21" s="33"/>
    </row>
    <row r="22" spans="2:12" s="1" customFormat="1" ht="6.95" customHeight="1">
      <c r="B22" s="33"/>
      <c r="L22" s="33"/>
    </row>
    <row r="23" spans="2:12" s="1" customFormat="1" ht="12" customHeight="1">
      <c r="B23" s="33"/>
      <c r="D23" s="28" t="s">
        <v>38</v>
      </c>
      <c r="I23" s="28" t="s">
        <v>26</v>
      </c>
      <c r="J23" s="26" t="str">
        <f>IF('Rekapitulace stavby'!AN19="","",'Rekapitulace stavby'!AN19)</f>
        <v/>
      </c>
      <c r="L23" s="33"/>
    </row>
    <row r="24" spans="2:12" s="1" customFormat="1" ht="18" customHeight="1">
      <c r="B24" s="33"/>
      <c r="E24" s="26" t="str">
        <f>IF('Rekapitulace stavby'!E20="","",'Rekapitulace stavby'!E20)</f>
        <v xml:space="preserve"> </v>
      </c>
      <c r="I24" s="28" t="s">
        <v>29</v>
      </c>
      <c r="J24" s="26" t="str">
        <f>IF('Rekapitulace stavby'!AN20="","",'Rekapitulace stavby'!AN20)</f>
        <v/>
      </c>
      <c r="L24" s="33"/>
    </row>
    <row r="25" spans="2:12" s="1" customFormat="1" ht="6.95" customHeight="1">
      <c r="B25" s="33"/>
      <c r="L25" s="33"/>
    </row>
    <row r="26" spans="2:12" s="1" customFormat="1" ht="12" customHeight="1">
      <c r="B26" s="33"/>
      <c r="D26" s="28" t="s">
        <v>40</v>
      </c>
      <c r="L26" s="33"/>
    </row>
    <row r="27" spans="2:12" s="7" customFormat="1" ht="16.5" customHeight="1">
      <c r="B27" s="88"/>
      <c r="E27" s="311" t="s">
        <v>19</v>
      </c>
      <c r="F27" s="311"/>
      <c r="G27" s="311"/>
      <c r="H27" s="311"/>
      <c r="L27" s="88"/>
    </row>
    <row r="28" spans="2:12" s="1" customFormat="1" ht="6.95" customHeight="1">
      <c r="B28" s="33"/>
      <c r="L28" s="33"/>
    </row>
    <row r="29" spans="2:12" s="1" customFormat="1" ht="6.95" customHeight="1">
      <c r="B29" s="33"/>
      <c r="D29" s="51"/>
      <c r="E29" s="51"/>
      <c r="F29" s="51"/>
      <c r="G29" s="51"/>
      <c r="H29" s="51"/>
      <c r="I29" s="51"/>
      <c r="J29" s="51"/>
      <c r="K29" s="51"/>
      <c r="L29" s="33"/>
    </row>
    <row r="30" spans="2:12" s="1" customFormat="1" ht="25.35" customHeight="1">
      <c r="B30" s="33"/>
      <c r="D30" s="89" t="s">
        <v>42</v>
      </c>
      <c r="J30" s="64">
        <f>ROUND(J87,2)</f>
        <v>0</v>
      </c>
      <c r="L30" s="33"/>
    </row>
    <row r="31" spans="2:12" s="1" customFormat="1" ht="6.95" customHeight="1">
      <c r="B31" s="33"/>
      <c r="D31" s="51"/>
      <c r="E31" s="51"/>
      <c r="F31" s="51"/>
      <c r="G31" s="51"/>
      <c r="H31" s="51"/>
      <c r="I31" s="51"/>
      <c r="J31" s="51"/>
      <c r="K31" s="51"/>
      <c r="L31" s="33"/>
    </row>
    <row r="32" spans="2:12" s="1" customFormat="1" ht="14.45" customHeight="1">
      <c r="B32" s="33"/>
      <c r="F32" s="36" t="s">
        <v>44</v>
      </c>
      <c r="I32" s="36" t="s">
        <v>43</v>
      </c>
      <c r="J32" s="36" t="s">
        <v>45</v>
      </c>
      <c r="L32" s="33"/>
    </row>
    <row r="33" spans="2:12" s="1" customFormat="1" ht="14.45" customHeight="1">
      <c r="B33" s="33"/>
      <c r="D33" s="53" t="s">
        <v>46</v>
      </c>
      <c r="E33" s="28" t="s">
        <v>47</v>
      </c>
      <c r="F33" s="90">
        <f>ROUND((SUM(BE87:BE442)),2)</f>
        <v>0</v>
      </c>
      <c r="I33" s="91">
        <v>0.21</v>
      </c>
      <c r="J33" s="90">
        <f>ROUND(((SUM(BE87:BE442))*I33),2)</f>
        <v>0</v>
      </c>
      <c r="L33" s="33"/>
    </row>
    <row r="34" spans="2:12" s="1" customFormat="1" ht="14.45" customHeight="1">
      <c r="B34" s="33"/>
      <c r="E34" s="28" t="s">
        <v>48</v>
      </c>
      <c r="F34" s="90">
        <f>ROUND((SUM(BF87:BF442)),2)</f>
        <v>0</v>
      </c>
      <c r="I34" s="91">
        <v>0.15</v>
      </c>
      <c r="J34" s="90">
        <f>ROUND(((SUM(BF87:BF442))*I34),2)</f>
        <v>0</v>
      </c>
      <c r="L34" s="33"/>
    </row>
    <row r="35" spans="2:12" s="1" customFormat="1" ht="14.45" customHeight="1" hidden="1">
      <c r="B35" s="33"/>
      <c r="E35" s="28" t="s">
        <v>49</v>
      </c>
      <c r="F35" s="90">
        <f>ROUND((SUM(BG87:BG442)),2)</f>
        <v>0</v>
      </c>
      <c r="I35" s="91">
        <v>0.21</v>
      </c>
      <c r="J35" s="90">
        <f>0</f>
        <v>0</v>
      </c>
      <c r="L35" s="33"/>
    </row>
    <row r="36" spans="2:12" s="1" customFormat="1" ht="14.45" customHeight="1" hidden="1">
      <c r="B36" s="33"/>
      <c r="E36" s="28" t="s">
        <v>50</v>
      </c>
      <c r="F36" s="90">
        <f>ROUND((SUM(BH87:BH442)),2)</f>
        <v>0</v>
      </c>
      <c r="I36" s="91">
        <v>0.15</v>
      </c>
      <c r="J36" s="90">
        <f>0</f>
        <v>0</v>
      </c>
      <c r="L36" s="33"/>
    </row>
    <row r="37" spans="2:12" s="1" customFormat="1" ht="14.45" customHeight="1" hidden="1">
      <c r="B37" s="33"/>
      <c r="E37" s="28" t="s">
        <v>51</v>
      </c>
      <c r="F37" s="90">
        <f>ROUND((SUM(BI87:BI442)),2)</f>
        <v>0</v>
      </c>
      <c r="I37" s="91">
        <v>0</v>
      </c>
      <c r="J37" s="90">
        <f>0</f>
        <v>0</v>
      </c>
      <c r="L37" s="33"/>
    </row>
    <row r="38" spans="2:12" s="1" customFormat="1" ht="6.95" customHeight="1">
      <c r="B38" s="33"/>
      <c r="L38" s="33"/>
    </row>
    <row r="39" spans="2:12" s="1" customFormat="1" ht="25.35" customHeight="1">
      <c r="B39" s="33"/>
      <c r="C39" s="92"/>
      <c r="D39" s="93" t="s">
        <v>52</v>
      </c>
      <c r="E39" s="55"/>
      <c r="F39" s="55"/>
      <c r="G39" s="94" t="s">
        <v>53</v>
      </c>
      <c r="H39" s="95" t="s">
        <v>54</v>
      </c>
      <c r="I39" s="55"/>
      <c r="J39" s="96">
        <f>SUM(J30:J37)</f>
        <v>0</v>
      </c>
      <c r="K39" s="97"/>
      <c r="L39" s="33"/>
    </row>
    <row r="40" spans="2:12" s="1" customFormat="1" ht="14.45" customHeight="1">
      <c r="B40" s="42"/>
      <c r="C40" s="43"/>
      <c r="D40" s="43"/>
      <c r="E40" s="43"/>
      <c r="F40" s="43"/>
      <c r="G40" s="43"/>
      <c r="H40" s="43"/>
      <c r="I40" s="43"/>
      <c r="J40" s="43"/>
      <c r="K40" s="43"/>
      <c r="L40" s="33"/>
    </row>
    <row r="44" spans="2:12" s="1" customFormat="1" ht="6.95" customHeight="1">
      <c r="B44" s="44"/>
      <c r="C44" s="45"/>
      <c r="D44" s="45"/>
      <c r="E44" s="45"/>
      <c r="F44" s="45"/>
      <c r="G44" s="45"/>
      <c r="H44" s="45"/>
      <c r="I44" s="45"/>
      <c r="J44" s="45"/>
      <c r="K44" s="45"/>
      <c r="L44" s="33"/>
    </row>
    <row r="45" spans="2:12" s="1" customFormat="1" ht="24.95" customHeight="1">
      <c r="B45" s="33"/>
      <c r="C45" s="22" t="s">
        <v>166</v>
      </c>
      <c r="L45" s="33"/>
    </row>
    <row r="46" spans="2:12" s="1" customFormat="1" ht="6.95" customHeight="1">
      <c r="B46" s="33"/>
      <c r="L46" s="33"/>
    </row>
    <row r="47" spans="2:12" s="1" customFormat="1" ht="12" customHeight="1">
      <c r="B47" s="33"/>
      <c r="C47" s="28" t="s">
        <v>16</v>
      </c>
      <c r="L47" s="33"/>
    </row>
    <row r="48" spans="2:12" s="1" customFormat="1" ht="16.5" customHeight="1">
      <c r="B48" s="33"/>
      <c r="E48" s="317" t="str">
        <f>E7</f>
        <v>Hospodaření  se  srážkovou  vodou  z budovy  Přírodovědecké  fakulty  UP  v Olomouci</v>
      </c>
      <c r="F48" s="318"/>
      <c r="G48" s="318"/>
      <c r="H48" s="318"/>
      <c r="L48" s="33"/>
    </row>
    <row r="49" spans="2:12" s="1" customFormat="1" ht="12" customHeight="1">
      <c r="B49" s="33"/>
      <c r="C49" s="28" t="s">
        <v>139</v>
      </c>
      <c r="L49" s="33"/>
    </row>
    <row r="50" spans="2:12" s="1" customFormat="1" ht="16.5" customHeight="1">
      <c r="B50" s="33"/>
      <c r="E50" s="300" t="str">
        <f>E9</f>
        <v>SO 05 - Podzemní vsakovací zařízení v ploše 43 m2</v>
      </c>
      <c r="F50" s="316"/>
      <c r="G50" s="316"/>
      <c r="H50" s="316"/>
      <c r="L50" s="33"/>
    </row>
    <row r="51" spans="2:12" s="1" customFormat="1" ht="6.95" customHeight="1">
      <c r="B51" s="33"/>
      <c r="L51" s="33"/>
    </row>
    <row r="52" spans="2:12" s="1" customFormat="1" ht="12" customHeight="1">
      <c r="B52" s="33"/>
      <c r="C52" s="28" t="s">
        <v>21</v>
      </c>
      <c r="F52" s="26" t="str">
        <f>F12</f>
        <v>Olomouc – město</v>
      </c>
      <c r="I52" s="28" t="s">
        <v>23</v>
      </c>
      <c r="J52" s="50" t="str">
        <f>IF(J12="","",J12)</f>
        <v>4. 9. 2023</v>
      </c>
      <c r="L52" s="33"/>
    </row>
    <row r="53" spans="2:12" s="1" customFormat="1" ht="6.95" customHeight="1">
      <c r="B53" s="33"/>
      <c r="L53" s="33"/>
    </row>
    <row r="54" spans="2:12" s="1" customFormat="1" ht="15.2" customHeight="1">
      <c r="B54" s="33"/>
      <c r="C54" s="28" t="s">
        <v>25</v>
      </c>
      <c r="F54" s="26" t="str">
        <f>E15</f>
        <v>Univerzita Palackého v Olomouci,Přírodovědecká fa.</v>
      </c>
      <c r="I54" s="28" t="s">
        <v>33</v>
      </c>
      <c r="J54" s="31" t="str">
        <f>E21</f>
        <v>VHRoušar, s.r.o.</v>
      </c>
      <c r="L54" s="33"/>
    </row>
    <row r="55" spans="2:12" s="1" customFormat="1" ht="15.2" customHeight="1">
      <c r="B55" s="33"/>
      <c r="C55" s="28" t="s">
        <v>31</v>
      </c>
      <c r="F55" s="26" t="str">
        <f>IF(E18="","",E18)</f>
        <v>Vyplň údaj</v>
      </c>
      <c r="I55" s="28" t="s">
        <v>38</v>
      </c>
      <c r="J55" s="31" t="str">
        <f>E24</f>
        <v xml:space="preserve"> </v>
      </c>
      <c r="L55" s="33"/>
    </row>
    <row r="56" spans="2:12" s="1" customFormat="1" ht="10.35" customHeight="1">
      <c r="B56" s="33"/>
      <c r="L56" s="33"/>
    </row>
    <row r="57" spans="2:12" s="1" customFormat="1" ht="29.25" customHeight="1">
      <c r="B57" s="33"/>
      <c r="C57" s="98" t="s">
        <v>167</v>
      </c>
      <c r="D57" s="92"/>
      <c r="E57" s="92"/>
      <c r="F57" s="92"/>
      <c r="G57" s="92"/>
      <c r="H57" s="92"/>
      <c r="I57" s="92"/>
      <c r="J57" s="99" t="s">
        <v>168</v>
      </c>
      <c r="K57" s="92"/>
      <c r="L57" s="33"/>
    </row>
    <row r="58" spans="2:12" s="1" customFormat="1" ht="10.35" customHeight="1">
      <c r="B58" s="33"/>
      <c r="L58" s="33"/>
    </row>
    <row r="59" spans="2:47" s="1" customFormat="1" ht="22.9" customHeight="1">
      <c r="B59" s="33"/>
      <c r="C59" s="100" t="s">
        <v>74</v>
      </c>
      <c r="J59" s="64">
        <f>J87</f>
        <v>0</v>
      </c>
      <c r="L59" s="33"/>
      <c r="AU59" s="18" t="s">
        <v>169</v>
      </c>
    </row>
    <row r="60" spans="2:12" s="8" customFormat="1" ht="24.95" customHeight="1">
      <c r="B60" s="101"/>
      <c r="D60" s="102" t="s">
        <v>170</v>
      </c>
      <c r="E60" s="103"/>
      <c r="F60" s="103"/>
      <c r="G60" s="103"/>
      <c r="H60" s="103"/>
      <c r="I60" s="103"/>
      <c r="J60" s="104">
        <f>J88</f>
        <v>0</v>
      </c>
      <c r="L60" s="101"/>
    </row>
    <row r="61" spans="2:12" s="9" customFormat="1" ht="19.9" customHeight="1">
      <c r="B61" s="105"/>
      <c r="D61" s="106" t="s">
        <v>171</v>
      </c>
      <c r="E61" s="107"/>
      <c r="F61" s="107"/>
      <c r="G61" s="107"/>
      <c r="H61" s="107"/>
      <c r="I61" s="107"/>
      <c r="J61" s="108">
        <f>J89</f>
        <v>0</v>
      </c>
      <c r="L61" s="105"/>
    </row>
    <row r="62" spans="2:12" s="9" customFormat="1" ht="19.9" customHeight="1">
      <c r="B62" s="105"/>
      <c r="D62" s="106" t="s">
        <v>982</v>
      </c>
      <c r="E62" s="107"/>
      <c r="F62" s="107"/>
      <c r="G62" s="107"/>
      <c r="H62" s="107"/>
      <c r="I62" s="107"/>
      <c r="J62" s="108">
        <f>J218</f>
        <v>0</v>
      </c>
      <c r="L62" s="105"/>
    </row>
    <row r="63" spans="2:12" s="9" customFormat="1" ht="19.9" customHeight="1">
      <c r="B63" s="105"/>
      <c r="D63" s="106" t="s">
        <v>172</v>
      </c>
      <c r="E63" s="107"/>
      <c r="F63" s="107"/>
      <c r="G63" s="107"/>
      <c r="H63" s="107"/>
      <c r="I63" s="107"/>
      <c r="J63" s="108">
        <f>J258</f>
        <v>0</v>
      </c>
      <c r="L63" s="105"/>
    </row>
    <row r="64" spans="2:12" s="9" customFormat="1" ht="19.9" customHeight="1">
      <c r="B64" s="105"/>
      <c r="D64" s="106" t="s">
        <v>173</v>
      </c>
      <c r="E64" s="107"/>
      <c r="F64" s="107"/>
      <c r="G64" s="107"/>
      <c r="H64" s="107"/>
      <c r="I64" s="107"/>
      <c r="J64" s="108">
        <f>J285</f>
        <v>0</v>
      </c>
      <c r="L64" s="105"/>
    </row>
    <row r="65" spans="2:12" s="9" customFormat="1" ht="19.9" customHeight="1">
      <c r="B65" s="105"/>
      <c r="D65" s="106" t="s">
        <v>174</v>
      </c>
      <c r="E65" s="107"/>
      <c r="F65" s="107"/>
      <c r="G65" s="107"/>
      <c r="H65" s="107"/>
      <c r="I65" s="107"/>
      <c r="J65" s="108">
        <f>J425</f>
        <v>0</v>
      </c>
      <c r="L65" s="105"/>
    </row>
    <row r="66" spans="2:12" s="8" customFormat="1" ht="24.95" customHeight="1">
      <c r="B66" s="101"/>
      <c r="D66" s="102" t="s">
        <v>175</v>
      </c>
      <c r="E66" s="103"/>
      <c r="F66" s="103"/>
      <c r="G66" s="103"/>
      <c r="H66" s="103"/>
      <c r="I66" s="103"/>
      <c r="J66" s="104">
        <f>J429</f>
        <v>0</v>
      </c>
      <c r="L66" s="101"/>
    </row>
    <row r="67" spans="2:12" s="9" customFormat="1" ht="19.9" customHeight="1">
      <c r="B67" s="105"/>
      <c r="D67" s="106" t="s">
        <v>176</v>
      </c>
      <c r="E67" s="107"/>
      <c r="F67" s="107"/>
      <c r="G67" s="107"/>
      <c r="H67" s="107"/>
      <c r="I67" s="107"/>
      <c r="J67" s="108">
        <f>J430</f>
        <v>0</v>
      </c>
      <c r="L67" s="105"/>
    </row>
    <row r="68" spans="2:12" s="1" customFormat="1" ht="21.75" customHeight="1">
      <c r="B68" s="33"/>
      <c r="L68" s="33"/>
    </row>
    <row r="69" spans="2:12" s="1" customFormat="1" ht="6.95" customHeight="1">
      <c r="B69" s="42"/>
      <c r="C69" s="43"/>
      <c r="D69" s="43"/>
      <c r="E69" s="43"/>
      <c r="F69" s="43"/>
      <c r="G69" s="43"/>
      <c r="H69" s="43"/>
      <c r="I69" s="43"/>
      <c r="J69" s="43"/>
      <c r="K69" s="43"/>
      <c r="L69" s="33"/>
    </row>
    <row r="73" spans="2:12" s="1" customFormat="1" ht="6.95" customHeight="1">
      <c r="B73" s="44"/>
      <c r="C73" s="45"/>
      <c r="D73" s="45"/>
      <c r="E73" s="45"/>
      <c r="F73" s="45"/>
      <c r="G73" s="45"/>
      <c r="H73" s="45"/>
      <c r="I73" s="45"/>
      <c r="J73" s="45"/>
      <c r="K73" s="45"/>
      <c r="L73" s="33"/>
    </row>
    <row r="74" spans="2:12" s="1" customFormat="1" ht="24.95" customHeight="1">
      <c r="B74" s="33"/>
      <c r="C74" s="22" t="s">
        <v>177</v>
      </c>
      <c r="L74" s="33"/>
    </row>
    <row r="75" spans="2:12" s="1" customFormat="1" ht="6.95" customHeight="1">
      <c r="B75" s="33"/>
      <c r="L75" s="33"/>
    </row>
    <row r="76" spans="2:12" s="1" customFormat="1" ht="12" customHeight="1">
      <c r="B76" s="33"/>
      <c r="C76" s="28" t="s">
        <v>16</v>
      </c>
      <c r="L76" s="33"/>
    </row>
    <row r="77" spans="2:12" s="1" customFormat="1" ht="16.5" customHeight="1">
      <c r="B77" s="33"/>
      <c r="E77" s="317" t="str">
        <f>E7</f>
        <v>Hospodaření  se  srážkovou  vodou  z budovy  Přírodovědecké  fakulty  UP  v Olomouci</v>
      </c>
      <c r="F77" s="318"/>
      <c r="G77" s="318"/>
      <c r="H77" s="318"/>
      <c r="L77" s="33"/>
    </row>
    <row r="78" spans="2:12" s="1" customFormat="1" ht="12" customHeight="1">
      <c r="B78" s="33"/>
      <c r="C78" s="28" t="s">
        <v>139</v>
      </c>
      <c r="L78" s="33"/>
    </row>
    <row r="79" spans="2:12" s="1" customFormat="1" ht="16.5" customHeight="1">
      <c r="B79" s="33"/>
      <c r="E79" s="300" t="str">
        <f>E9</f>
        <v>SO 05 - Podzemní vsakovací zařízení v ploše 43 m2</v>
      </c>
      <c r="F79" s="316"/>
      <c r="G79" s="316"/>
      <c r="H79" s="316"/>
      <c r="L79" s="33"/>
    </row>
    <row r="80" spans="2:12" s="1" customFormat="1" ht="6.95" customHeight="1">
      <c r="B80" s="33"/>
      <c r="L80" s="33"/>
    </row>
    <row r="81" spans="2:12" s="1" customFormat="1" ht="12" customHeight="1">
      <c r="B81" s="33"/>
      <c r="C81" s="28" t="s">
        <v>21</v>
      </c>
      <c r="F81" s="26" t="str">
        <f>F12</f>
        <v>Olomouc – město</v>
      </c>
      <c r="I81" s="28" t="s">
        <v>23</v>
      </c>
      <c r="J81" s="50" t="str">
        <f>IF(J12="","",J12)</f>
        <v>4. 9. 2023</v>
      </c>
      <c r="L81" s="33"/>
    </row>
    <row r="82" spans="2:12" s="1" customFormat="1" ht="6.95" customHeight="1">
      <c r="B82" s="33"/>
      <c r="L82" s="33"/>
    </row>
    <row r="83" spans="2:12" s="1" customFormat="1" ht="15.2" customHeight="1">
      <c r="B83" s="33"/>
      <c r="C83" s="28" t="s">
        <v>25</v>
      </c>
      <c r="F83" s="26" t="str">
        <f>E15</f>
        <v>Univerzita Palackého v Olomouci,Přírodovědecká fa.</v>
      </c>
      <c r="I83" s="28" t="s">
        <v>33</v>
      </c>
      <c r="J83" s="31" t="str">
        <f>E21</f>
        <v>VHRoušar, s.r.o.</v>
      </c>
      <c r="L83" s="33"/>
    </row>
    <row r="84" spans="2:12" s="1" customFormat="1" ht="15.2" customHeight="1">
      <c r="B84" s="33"/>
      <c r="C84" s="28" t="s">
        <v>31</v>
      </c>
      <c r="F84" s="26" t="str">
        <f>IF(E18="","",E18)</f>
        <v>Vyplň údaj</v>
      </c>
      <c r="I84" s="28" t="s">
        <v>38</v>
      </c>
      <c r="J84" s="31" t="str">
        <f>E24</f>
        <v xml:space="preserve"> </v>
      </c>
      <c r="L84" s="33"/>
    </row>
    <row r="85" spans="2:12" s="1" customFormat="1" ht="10.35" customHeight="1">
      <c r="B85" s="33"/>
      <c r="L85" s="33"/>
    </row>
    <row r="86" spans="2:20" s="10" customFormat="1" ht="29.25" customHeight="1">
      <c r="B86" s="109"/>
      <c r="C86" s="110" t="s">
        <v>178</v>
      </c>
      <c r="D86" s="111" t="s">
        <v>61</v>
      </c>
      <c r="E86" s="111" t="s">
        <v>57</v>
      </c>
      <c r="F86" s="111" t="s">
        <v>58</v>
      </c>
      <c r="G86" s="111" t="s">
        <v>179</v>
      </c>
      <c r="H86" s="111" t="s">
        <v>180</v>
      </c>
      <c r="I86" s="111" t="s">
        <v>181</v>
      </c>
      <c r="J86" s="111" t="s">
        <v>168</v>
      </c>
      <c r="K86" s="112" t="s">
        <v>182</v>
      </c>
      <c r="L86" s="109"/>
      <c r="M86" s="57" t="s">
        <v>19</v>
      </c>
      <c r="N86" s="58" t="s">
        <v>46</v>
      </c>
      <c r="O86" s="58" t="s">
        <v>183</v>
      </c>
      <c r="P86" s="58" t="s">
        <v>184</v>
      </c>
      <c r="Q86" s="58" t="s">
        <v>185</v>
      </c>
      <c r="R86" s="58" t="s">
        <v>186</v>
      </c>
      <c r="S86" s="58" t="s">
        <v>187</v>
      </c>
      <c r="T86" s="59" t="s">
        <v>188</v>
      </c>
    </row>
    <row r="87" spans="2:63" s="1" customFormat="1" ht="22.9" customHeight="1">
      <c r="B87" s="33"/>
      <c r="C87" s="62" t="s">
        <v>189</v>
      </c>
      <c r="J87" s="113">
        <f>BK87</f>
        <v>0</v>
      </c>
      <c r="L87" s="33"/>
      <c r="M87" s="60"/>
      <c r="N87" s="51"/>
      <c r="O87" s="51"/>
      <c r="P87" s="114">
        <f>P88+P429</f>
        <v>0</v>
      </c>
      <c r="Q87" s="51"/>
      <c r="R87" s="114">
        <f>R88+R429</f>
        <v>32.301078079999996</v>
      </c>
      <c r="S87" s="51"/>
      <c r="T87" s="115">
        <f>T88+T429</f>
        <v>0</v>
      </c>
      <c r="AT87" s="18" t="s">
        <v>75</v>
      </c>
      <c r="AU87" s="18" t="s">
        <v>169</v>
      </c>
      <c r="BK87" s="116">
        <f>BK88+BK429</f>
        <v>0</v>
      </c>
    </row>
    <row r="88" spans="2:63" s="11" customFormat="1" ht="25.9" customHeight="1">
      <c r="B88" s="117"/>
      <c r="D88" s="118" t="s">
        <v>75</v>
      </c>
      <c r="E88" s="119" t="s">
        <v>190</v>
      </c>
      <c r="F88" s="119" t="s">
        <v>191</v>
      </c>
      <c r="I88" s="120"/>
      <c r="J88" s="121">
        <f>BK88</f>
        <v>0</v>
      </c>
      <c r="L88" s="117"/>
      <c r="M88" s="122"/>
      <c r="P88" s="123">
        <f>P89+P218+P258+P285+P425</f>
        <v>0</v>
      </c>
      <c r="R88" s="123">
        <f>R89+R218+R258+R285+R425</f>
        <v>32.300178079999995</v>
      </c>
      <c r="T88" s="124">
        <f>T89+T218+T258+T285+T425</f>
        <v>0</v>
      </c>
      <c r="AR88" s="118" t="s">
        <v>84</v>
      </c>
      <c r="AT88" s="125" t="s">
        <v>75</v>
      </c>
      <c r="AU88" s="125" t="s">
        <v>76</v>
      </c>
      <c r="AY88" s="118" t="s">
        <v>192</v>
      </c>
      <c r="BK88" s="126">
        <f>BK89+BK218+BK258+BK285+BK425</f>
        <v>0</v>
      </c>
    </row>
    <row r="89" spans="2:63" s="11" customFormat="1" ht="22.9" customHeight="1">
      <c r="B89" s="117"/>
      <c r="D89" s="118" t="s">
        <v>75</v>
      </c>
      <c r="E89" s="127" t="s">
        <v>84</v>
      </c>
      <c r="F89" s="127" t="s">
        <v>193</v>
      </c>
      <c r="I89" s="120"/>
      <c r="J89" s="128">
        <f>BK89</f>
        <v>0</v>
      </c>
      <c r="L89" s="117"/>
      <c r="M89" s="122"/>
      <c r="P89" s="123">
        <f>SUM(P90:P217)</f>
        <v>0</v>
      </c>
      <c r="R89" s="123">
        <f>SUM(R90:R217)</f>
        <v>0.007664</v>
      </c>
      <c r="T89" s="124">
        <f>SUM(T90:T217)</f>
        <v>0</v>
      </c>
      <c r="AR89" s="118" t="s">
        <v>84</v>
      </c>
      <c r="AT89" s="125" t="s">
        <v>75</v>
      </c>
      <c r="AU89" s="125" t="s">
        <v>84</v>
      </c>
      <c r="AY89" s="118" t="s">
        <v>192</v>
      </c>
      <c r="BK89" s="126">
        <f>SUM(BK90:BK217)</f>
        <v>0</v>
      </c>
    </row>
    <row r="90" spans="2:65" s="1" customFormat="1" ht="16.5" customHeight="1">
      <c r="B90" s="33"/>
      <c r="C90" s="129" t="s">
        <v>84</v>
      </c>
      <c r="D90" s="129" t="s">
        <v>194</v>
      </c>
      <c r="E90" s="130" t="s">
        <v>983</v>
      </c>
      <c r="F90" s="131" t="s">
        <v>984</v>
      </c>
      <c r="G90" s="132" t="s">
        <v>985</v>
      </c>
      <c r="H90" s="133">
        <v>240</v>
      </c>
      <c r="I90" s="134"/>
      <c r="J90" s="135">
        <f>ROUND(I90*H90,2)</f>
        <v>0</v>
      </c>
      <c r="K90" s="131" t="s">
        <v>197</v>
      </c>
      <c r="L90" s="33"/>
      <c r="M90" s="136" t="s">
        <v>19</v>
      </c>
      <c r="N90" s="137" t="s">
        <v>47</v>
      </c>
      <c r="P90" s="138">
        <f>O90*H90</f>
        <v>0</v>
      </c>
      <c r="Q90" s="138">
        <v>3E-05</v>
      </c>
      <c r="R90" s="138">
        <f>Q90*H90</f>
        <v>0.0072</v>
      </c>
      <c r="S90" s="138">
        <v>0</v>
      </c>
      <c r="T90" s="139">
        <f>S90*H90</f>
        <v>0</v>
      </c>
      <c r="AR90" s="140" t="s">
        <v>124</v>
      </c>
      <c r="AT90" s="140" t="s">
        <v>194</v>
      </c>
      <c r="AU90" s="140" t="s">
        <v>86</v>
      </c>
      <c r="AY90" s="18" t="s">
        <v>192</v>
      </c>
      <c r="BE90" s="141">
        <f>IF(N90="základní",J90,0)</f>
        <v>0</v>
      </c>
      <c r="BF90" s="141">
        <f>IF(N90="snížená",J90,0)</f>
        <v>0</v>
      </c>
      <c r="BG90" s="141">
        <f>IF(N90="zákl. přenesená",J90,0)</f>
        <v>0</v>
      </c>
      <c r="BH90" s="141">
        <f>IF(N90="sníž. přenesená",J90,0)</f>
        <v>0</v>
      </c>
      <c r="BI90" s="141">
        <f>IF(N90="nulová",J90,0)</f>
        <v>0</v>
      </c>
      <c r="BJ90" s="18" t="s">
        <v>84</v>
      </c>
      <c r="BK90" s="141">
        <f>ROUND(I90*H90,2)</f>
        <v>0</v>
      </c>
      <c r="BL90" s="18" t="s">
        <v>124</v>
      </c>
      <c r="BM90" s="140" t="s">
        <v>1444</v>
      </c>
    </row>
    <row r="91" spans="2:47" s="1" customFormat="1" ht="12">
      <c r="B91" s="33"/>
      <c r="D91" s="142" t="s">
        <v>199</v>
      </c>
      <c r="F91" s="143" t="s">
        <v>987</v>
      </c>
      <c r="I91" s="144"/>
      <c r="L91" s="33"/>
      <c r="M91" s="145"/>
      <c r="T91" s="54"/>
      <c r="AT91" s="18" t="s">
        <v>199</v>
      </c>
      <c r="AU91" s="18" t="s">
        <v>86</v>
      </c>
    </row>
    <row r="92" spans="2:47" s="1" customFormat="1" ht="12">
      <c r="B92" s="33"/>
      <c r="D92" s="146" t="s">
        <v>201</v>
      </c>
      <c r="F92" s="147" t="s">
        <v>988</v>
      </c>
      <c r="I92" s="144"/>
      <c r="L92" s="33"/>
      <c r="M92" s="145"/>
      <c r="T92" s="54"/>
      <c r="AT92" s="18" t="s">
        <v>201</v>
      </c>
      <c r="AU92" s="18" t="s">
        <v>86</v>
      </c>
    </row>
    <row r="93" spans="2:51" s="14" customFormat="1" ht="12">
      <c r="B93" s="162"/>
      <c r="D93" s="142" t="s">
        <v>203</v>
      </c>
      <c r="E93" s="163" t="s">
        <v>19</v>
      </c>
      <c r="F93" s="164" t="s">
        <v>989</v>
      </c>
      <c r="H93" s="163" t="s">
        <v>19</v>
      </c>
      <c r="I93" s="165"/>
      <c r="L93" s="162"/>
      <c r="M93" s="166"/>
      <c r="T93" s="167"/>
      <c r="AT93" s="163" t="s">
        <v>203</v>
      </c>
      <c r="AU93" s="163" t="s">
        <v>86</v>
      </c>
      <c r="AV93" s="14" t="s">
        <v>84</v>
      </c>
      <c r="AW93" s="14" t="s">
        <v>37</v>
      </c>
      <c r="AX93" s="14" t="s">
        <v>76</v>
      </c>
      <c r="AY93" s="163" t="s">
        <v>192</v>
      </c>
    </row>
    <row r="94" spans="2:51" s="12" customFormat="1" ht="12">
      <c r="B94" s="148"/>
      <c r="D94" s="142" t="s">
        <v>203</v>
      </c>
      <c r="E94" s="149" t="s">
        <v>19</v>
      </c>
      <c r="F94" s="150" t="s">
        <v>990</v>
      </c>
      <c r="H94" s="151">
        <v>240</v>
      </c>
      <c r="I94" s="152"/>
      <c r="L94" s="148"/>
      <c r="M94" s="153"/>
      <c r="T94" s="154"/>
      <c r="AT94" s="149" t="s">
        <v>203</v>
      </c>
      <c r="AU94" s="149" t="s">
        <v>86</v>
      </c>
      <c r="AV94" s="12" t="s">
        <v>86</v>
      </c>
      <c r="AW94" s="12" t="s">
        <v>37</v>
      </c>
      <c r="AX94" s="12" t="s">
        <v>84</v>
      </c>
      <c r="AY94" s="149" t="s">
        <v>192</v>
      </c>
    </row>
    <row r="95" spans="2:65" s="1" customFormat="1" ht="16.5" customHeight="1">
      <c r="B95" s="33"/>
      <c r="C95" s="129" t="s">
        <v>86</v>
      </c>
      <c r="D95" s="129" t="s">
        <v>194</v>
      </c>
      <c r="E95" s="130" t="s">
        <v>195</v>
      </c>
      <c r="F95" s="131" t="s">
        <v>196</v>
      </c>
      <c r="G95" s="132" t="s">
        <v>123</v>
      </c>
      <c r="H95" s="133">
        <v>143</v>
      </c>
      <c r="I95" s="134"/>
      <c r="J95" s="135">
        <f>ROUND(I95*H95,2)</f>
        <v>0</v>
      </c>
      <c r="K95" s="131" t="s">
        <v>197</v>
      </c>
      <c r="L95" s="33"/>
      <c r="M95" s="136" t="s">
        <v>19</v>
      </c>
      <c r="N95" s="137" t="s">
        <v>47</v>
      </c>
      <c r="P95" s="138">
        <f>O95*H95</f>
        <v>0</v>
      </c>
      <c r="Q95" s="138">
        <v>0</v>
      </c>
      <c r="R95" s="138">
        <f>Q95*H95</f>
        <v>0</v>
      </c>
      <c r="S95" s="138">
        <v>0</v>
      </c>
      <c r="T95" s="139">
        <f>S95*H95</f>
        <v>0</v>
      </c>
      <c r="AR95" s="140" t="s">
        <v>124</v>
      </c>
      <c r="AT95" s="140" t="s">
        <v>194</v>
      </c>
      <c r="AU95" s="140" t="s">
        <v>86</v>
      </c>
      <c r="AY95" s="18" t="s">
        <v>192</v>
      </c>
      <c r="BE95" s="141">
        <f>IF(N95="základní",J95,0)</f>
        <v>0</v>
      </c>
      <c r="BF95" s="141">
        <f>IF(N95="snížená",J95,0)</f>
        <v>0</v>
      </c>
      <c r="BG95" s="141">
        <f>IF(N95="zákl. přenesená",J95,0)</f>
        <v>0</v>
      </c>
      <c r="BH95" s="141">
        <f>IF(N95="sníž. přenesená",J95,0)</f>
        <v>0</v>
      </c>
      <c r="BI95" s="141">
        <f>IF(N95="nulová",J95,0)</f>
        <v>0</v>
      </c>
      <c r="BJ95" s="18" t="s">
        <v>84</v>
      </c>
      <c r="BK95" s="141">
        <f>ROUND(I95*H95,2)</f>
        <v>0</v>
      </c>
      <c r="BL95" s="18" t="s">
        <v>124</v>
      </c>
      <c r="BM95" s="140" t="s">
        <v>1445</v>
      </c>
    </row>
    <row r="96" spans="2:47" s="1" customFormat="1" ht="12">
      <c r="B96" s="33"/>
      <c r="D96" s="142" t="s">
        <v>199</v>
      </c>
      <c r="F96" s="143" t="s">
        <v>200</v>
      </c>
      <c r="I96" s="144"/>
      <c r="L96" s="33"/>
      <c r="M96" s="145"/>
      <c r="T96" s="54"/>
      <c r="AT96" s="18" t="s">
        <v>199</v>
      </c>
      <c r="AU96" s="18" t="s">
        <v>86</v>
      </c>
    </row>
    <row r="97" spans="2:47" s="1" customFormat="1" ht="12">
      <c r="B97" s="33"/>
      <c r="D97" s="146" t="s">
        <v>201</v>
      </c>
      <c r="F97" s="147" t="s">
        <v>202</v>
      </c>
      <c r="I97" s="144"/>
      <c r="L97" s="33"/>
      <c r="M97" s="145"/>
      <c r="T97" s="54"/>
      <c r="AT97" s="18" t="s">
        <v>201</v>
      </c>
      <c r="AU97" s="18" t="s">
        <v>86</v>
      </c>
    </row>
    <row r="98" spans="2:51" s="12" customFormat="1" ht="12">
      <c r="B98" s="148"/>
      <c r="D98" s="142" t="s">
        <v>203</v>
      </c>
      <c r="E98" s="149" t="s">
        <v>19</v>
      </c>
      <c r="F98" s="150" t="s">
        <v>1446</v>
      </c>
      <c r="H98" s="151">
        <v>143</v>
      </c>
      <c r="I98" s="152"/>
      <c r="L98" s="148"/>
      <c r="M98" s="153"/>
      <c r="T98" s="154"/>
      <c r="AT98" s="149" t="s">
        <v>203</v>
      </c>
      <c r="AU98" s="149" t="s">
        <v>86</v>
      </c>
      <c r="AV98" s="12" t="s">
        <v>86</v>
      </c>
      <c r="AW98" s="12" t="s">
        <v>37</v>
      </c>
      <c r="AX98" s="12" t="s">
        <v>76</v>
      </c>
      <c r="AY98" s="149" t="s">
        <v>192</v>
      </c>
    </row>
    <row r="99" spans="2:51" s="13" customFormat="1" ht="12">
      <c r="B99" s="155"/>
      <c r="D99" s="142" t="s">
        <v>203</v>
      </c>
      <c r="E99" s="156" t="s">
        <v>205</v>
      </c>
      <c r="F99" s="157" t="s">
        <v>206</v>
      </c>
      <c r="H99" s="158">
        <v>143</v>
      </c>
      <c r="I99" s="159"/>
      <c r="L99" s="155"/>
      <c r="M99" s="160"/>
      <c r="T99" s="161"/>
      <c r="AT99" s="156" t="s">
        <v>203</v>
      </c>
      <c r="AU99" s="156" t="s">
        <v>86</v>
      </c>
      <c r="AV99" s="13" t="s">
        <v>124</v>
      </c>
      <c r="AW99" s="13" t="s">
        <v>37</v>
      </c>
      <c r="AX99" s="13" t="s">
        <v>84</v>
      </c>
      <c r="AY99" s="156" t="s">
        <v>192</v>
      </c>
    </row>
    <row r="100" spans="2:65" s="1" customFormat="1" ht="16.5" customHeight="1">
      <c r="B100" s="33"/>
      <c r="C100" s="129" t="s">
        <v>214</v>
      </c>
      <c r="D100" s="129" t="s">
        <v>194</v>
      </c>
      <c r="E100" s="130" t="s">
        <v>993</v>
      </c>
      <c r="F100" s="131" t="s">
        <v>994</v>
      </c>
      <c r="G100" s="132" t="s">
        <v>128</v>
      </c>
      <c r="H100" s="133">
        <v>259.205</v>
      </c>
      <c r="I100" s="134"/>
      <c r="J100" s="135">
        <f>ROUND(I100*H100,2)</f>
        <v>0</v>
      </c>
      <c r="K100" s="131" t="s">
        <v>197</v>
      </c>
      <c r="L100" s="33"/>
      <c r="M100" s="136" t="s">
        <v>19</v>
      </c>
      <c r="N100" s="137" t="s">
        <v>47</v>
      </c>
      <c r="P100" s="138">
        <f>O100*H100</f>
        <v>0</v>
      </c>
      <c r="Q100" s="138">
        <v>0</v>
      </c>
      <c r="R100" s="138">
        <f>Q100*H100</f>
        <v>0</v>
      </c>
      <c r="S100" s="138">
        <v>0</v>
      </c>
      <c r="T100" s="139">
        <f>S100*H100</f>
        <v>0</v>
      </c>
      <c r="AR100" s="140" t="s">
        <v>124</v>
      </c>
      <c r="AT100" s="140" t="s">
        <v>194</v>
      </c>
      <c r="AU100" s="140" t="s">
        <v>86</v>
      </c>
      <c r="AY100" s="18" t="s">
        <v>192</v>
      </c>
      <c r="BE100" s="141">
        <f>IF(N100="základní",J100,0)</f>
        <v>0</v>
      </c>
      <c r="BF100" s="141">
        <f>IF(N100="snížená",J100,0)</f>
        <v>0</v>
      </c>
      <c r="BG100" s="141">
        <f>IF(N100="zákl. přenesená",J100,0)</f>
        <v>0</v>
      </c>
      <c r="BH100" s="141">
        <f>IF(N100="sníž. přenesená",J100,0)</f>
        <v>0</v>
      </c>
      <c r="BI100" s="141">
        <f>IF(N100="nulová",J100,0)</f>
        <v>0</v>
      </c>
      <c r="BJ100" s="18" t="s">
        <v>84</v>
      </c>
      <c r="BK100" s="141">
        <f>ROUND(I100*H100,2)</f>
        <v>0</v>
      </c>
      <c r="BL100" s="18" t="s">
        <v>124</v>
      </c>
      <c r="BM100" s="140" t="s">
        <v>1447</v>
      </c>
    </row>
    <row r="101" spans="2:47" s="1" customFormat="1" ht="19.5">
      <c r="B101" s="33"/>
      <c r="D101" s="142" t="s">
        <v>199</v>
      </c>
      <c r="F101" s="143" t="s">
        <v>996</v>
      </c>
      <c r="I101" s="144"/>
      <c r="L101" s="33"/>
      <c r="M101" s="145"/>
      <c r="T101" s="54"/>
      <c r="AT101" s="18" t="s">
        <v>199</v>
      </c>
      <c r="AU101" s="18" t="s">
        <v>86</v>
      </c>
    </row>
    <row r="102" spans="2:47" s="1" customFormat="1" ht="12">
      <c r="B102" s="33"/>
      <c r="D102" s="146" t="s">
        <v>201</v>
      </c>
      <c r="F102" s="147" t="s">
        <v>997</v>
      </c>
      <c r="I102" s="144"/>
      <c r="L102" s="33"/>
      <c r="M102" s="145"/>
      <c r="T102" s="54"/>
      <c r="AT102" s="18" t="s">
        <v>201</v>
      </c>
      <c r="AU102" s="18" t="s">
        <v>86</v>
      </c>
    </row>
    <row r="103" spans="2:51" s="14" customFormat="1" ht="12">
      <c r="B103" s="162"/>
      <c r="D103" s="142" t="s">
        <v>203</v>
      </c>
      <c r="E103" s="163" t="s">
        <v>19</v>
      </c>
      <c r="F103" s="164" t="s">
        <v>1448</v>
      </c>
      <c r="H103" s="163" t="s">
        <v>19</v>
      </c>
      <c r="I103" s="165"/>
      <c r="L103" s="162"/>
      <c r="M103" s="166"/>
      <c r="T103" s="167"/>
      <c r="AT103" s="163" t="s">
        <v>203</v>
      </c>
      <c r="AU103" s="163" t="s">
        <v>86</v>
      </c>
      <c r="AV103" s="14" t="s">
        <v>84</v>
      </c>
      <c r="AW103" s="14" t="s">
        <v>37</v>
      </c>
      <c r="AX103" s="14" t="s">
        <v>76</v>
      </c>
      <c r="AY103" s="163" t="s">
        <v>192</v>
      </c>
    </row>
    <row r="104" spans="2:51" s="12" customFormat="1" ht="12">
      <c r="B104" s="148"/>
      <c r="D104" s="142" t="s">
        <v>203</v>
      </c>
      <c r="E104" s="149" t="s">
        <v>19</v>
      </c>
      <c r="F104" s="150" t="s">
        <v>1449</v>
      </c>
      <c r="H104" s="151">
        <v>170.085</v>
      </c>
      <c r="I104" s="152"/>
      <c r="L104" s="148"/>
      <c r="M104" s="153"/>
      <c r="T104" s="154"/>
      <c r="AT104" s="149" t="s">
        <v>203</v>
      </c>
      <c r="AU104" s="149" t="s">
        <v>86</v>
      </c>
      <c r="AV104" s="12" t="s">
        <v>86</v>
      </c>
      <c r="AW104" s="12" t="s">
        <v>37</v>
      </c>
      <c r="AX104" s="12" t="s">
        <v>76</v>
      </c>
      <c r="AY104" s="149" t="s">
        <v>192</v>
      </c>
    </row>
    <row r="105" spans="2:51" s="12" customFormat="1" ht="12">
      <c r="B105" s="148"/>
      <c r="D105" s="142" t="s">
        <v>203</v>
      </c>
      <c r="E105" s="149" t="s">
        <v>19</v>
      </c>
      <c r="F105" s="150" t="s">
        <v>1450</v>
      </c>
      <c r="H105" s="151">
        <v>89.12</v>
      </c>
      <c r="I105" s="152"/>
      <c r="L105" s="148"/>
      <c r="M105" s="153"/>
      <c r="T105" s="154"/>
      <c r="AT105" s="149" t="s">
        <v>203</v>
      </c>
      <c r="AU105" s="149" t="s">
        <v>86</v>
      </c>
      <c r="AV105" s="12" t="s">
        <v>86</v>
      </c>
      <c r="AW105" s="12" t="s">
        <v>37</v>
      </c>
      <c r="AX105" s="12" t="s">
        <v>76</v>
      </c>
      <c r="AY105" s="149" t="s">
        <v>192</v>
      </c>
    </row>
    <row r="106" spans="2:51" s="13" customFormat="1" ht="12">
      <c r="B106" s="155"/>
      <c r="D106" s="142" t="s">
        <v>203</v>
      </c>
      <c r="E106" s="156" t="s">
        <v>126</v>
      </c>
      <c r="F106" s="157" t="s">
        <v>206</v>
      </c>
      <c r="H106" s="158">
        <v>259.205</v>
      </c>
      <c r="I106" s="159"/>
      <c r="L106" s="155"/>
      <c r="M106" s="160"/>
      <c r="T106" s="161"/>
      <c r="AT106" s="156" t="s">
        <v>203</v>
      </c>
      <c r="AU106" s="156" t="s">
        <v>86</v>
      </c>
      <c r="AV106" s="13" t="s">
        <v>124</v>
      </c>
      <c r="AW106" s="13" t="s">
        <v>37</v>
      </c>
      <c r="AX106" s="13" t="s">
        <v>84</v>
      </c>
      <c r="AY106" s="156" t="s">
        <v>192</v>
      </c>
    </row>
    <row r="107" spans="2:65" s="1" customFormat="1" ht="21.75" customHeight="1">
      <c r="B107" s="33"/>
      <c r="C107" s="129" t="s">
        <v>124</v>
      </c>
      <c r="D107" s="129" t="s">
        <v>194</v>
      </c>
      <c r="E107" s="130" t="s">
        <v>228</v>
      </c>
      <c r="F107" s="131" t="s">
        <v>229</v>
      </c>
      <c r="G107" s="132" t="s">
        <v>128</v>
      </c>
      <c r="H107" s="133">
        <v>1213.522</v>
      </c>
      <c r="I107" s="134"/>
      <c r="J107" s="135">
        <f>ROUND(I107*H107,2)</f>
        <v>0</v>
      </c>
      <c r="K107" s="131" t="s">
        <v>197</v>
      </c>
      <c r="L107" s="33"/>
      <c r="M107" s="136" t="s">
        <v>19</v>
      </c>
      <c r="N107" s="137" t="s">
        <v>47</v>
      </c>
      <c r="P107" s="138">
        <f>O107*H107</f>
        <v>0</v>
      </c>
      <c r="Q107" s="138">
        <v>0</v>
      </c>
      <c r="R107" s="138">
        <f>Q107*H107</f>
        <v>0</v>
      </c>
      <c r="S107" s="138">
        <v>0</v>
      </c>
      <c r="T107" s="139">
        <f>S107*H107</f>
        <v>0</v>
      </c>
      <c r="AR107" s="140" t="s">
        <v>124</v>
      </c>
      <c r="AT107" s="140" t="s">
        <v>194</v>
      </c>
      <c r="AU107" s="140" t="s">
        <v>86</v>
      </c>
      <c r="AY107" s="18" t="s">
        <v>192</v>
      </c>
      <c r="BE107" s="141">
        <f>IF(N107="základní",J107,0)</f>
        <v>0</v>
      </c>
      <c r="BF107" s="141">
        <f>IF(N107="snížená",J107,0)</f>
        <v>0</v>
      </c>
      <c r="BG107" s="141">
        <f>IF(N107="zákl. přenesená",J107,0)</f>
        <v>0</v>
      </c>
      <c r="BH107" s="141">
        <f>IF(N107="sníž. přenesená",J107,0)</f>
        <v>0</v>
      </c>
      <c r="BI107" s="141">
        <f>IF(N107="nulová",J107,0)</f>
        <v>0</v>
      </c>
      <c r="BJ107" s="18" t="s">
        <v>84</v>
      </c>
      <c r="BK107" s="141">
        <f>ROUND(I107*H107,2)</f>
        <v>0</v>
      </c>
      <c r="BL107" s="18" t="s">
        <v>124</v>
      </c>
      <c r="BM107" s="140" t="s">
        <v>1451</v>
      </c>
    </row>
    <row r="108" spans="2:47" s="1" customFormat="1" ht="19.5">
      <c r="B108" s="33"/>
      <c r="D108" s="142" t="s">
        <v>199</v>
      </c>
      <c r="F108" s="143" t="s">
        <v>231</v>
      </c>
      <c r="I108" s="144"/>
      <c r="L108" s="33"/>
      <c r="M108" s="145"/>
      <c r="T108" s="54"/>
      <c r="AT108" s="18" t="s">
        <v>199</v>
      </c>
      <c r="AU108" s="18" t="s">
        <v>86</v>
      </c>
    </row>
    <row r="109" spans="2:47" s="1" customFormat="1" ht="12">
      <c r="B109" s="33"/>
      <c r="D109" s="146" t="s">
        <v>201</v>
      </c>
      <c r="F109" s="147" t="s">
        <v>232</v>
      </c>
      <c r="I109" s="144"/>
      <c r="L109" s="33"/>
      <c r="M109" s="145"/>
      <c r="T109" s="54"/>
      <c r="AT109" s="18" t="s">
        <v>201</v>
      </c>
      <c r="AU109" s="18" t="s">
        <v>86</v>
      </c>
    </row>
    <row r="110" spans="2:51" s="12" customFormat="1" ht="12">
      <c r="B110" s="148"/>
      <c r="D110" s="142" t="s">
        <v>203</v>
      </c>
      <c r="E110" s="149" t="s">
        <v>19</v>
      </c>
      <c r="F110" s="150" t="s">
        <v>233</v>
      </c>
      <c r="H110" s="151">
        <v>1213.522</v>
      </c>
      <c r="I110" s="152"/>
      <c r="L110" s="148"/>
      <c r="M110" s="153"/>
      <c r="T110" s="154"/>
      <c r="AT110" s="149" t="s">
        <v>203</v>
      </c>
      <c r="AU110" s="149" t="s">
        <v>86</v>
      </c>
      <c r="AV110" s="12" t="s">
        <v>86</v>
      </c>
      <c r="AW110" s="12" t="s">
        <v>37</v>
      </c>
      <c r="AX110" s="12" t="s">
        <v>84</v>
      </c>
      <c r="AY110" s="149" t="s">
        <v>192</v>
      </c>
    </row>
    <row r="111" spans="2:65" s="1" customFormat="1" ht="21.75" customHeight="1">
      <c r="B111" s="33"/>
      <c r="C111" s="129" t="s">
        <v>227</v>
      </c>
      <c r="D111" s="129" t="s">
        <v>194</v>
      </c>
      <c r="E111" s="130" t="s">
        <v>235</v>
      </c>
      <c r="F111" s="131" t="s">
        <v>236</v>
      </c>
      <c r="G111" s="132" t="s">
        <v>128</v>
      </c>
      <c r="H111" s="133">
        <v>85.309</v>
      </c>
      <c r="I111" s="134"/>
      <c r="J111" s="135">
        <f>ROUND(I111*H111,2)</f>
        <v>0</v>
      </c>
      <c r="K111" s="131" t="s">
        <v>197</v>
      </c>
      <c r="L111" s="33"/>
      <c r="M111" s="136" t="s">
        <v>19</v>
      </c>
      <c r="N111" s="137" t="s">
        <v>47</v>
      </c>
      <c r="P111" s="138">
        <f>O111*H111</f>
        <v>0</v>
      </c>
      <c r="Q111" s="138">
        <v>0</v>
      </c>
      <c r="R111" s="138">
        <f>Q111*H111</f>
        <v>0</v>
      </c>
      <c r="S111" s="138">
        <v>0</v>
      </c>
      <c r="T111" s="139">
        <f>S111*H111</f>
        <v>0</v>
      </c>
      <c r="AR111" s="140" t="s">
        <v>124</v>
      </c>
      <c r="AT111" s="140" t="s">
        <v>194</v>
      </c>
      <c r="AU111" s="140" t="s">
        <v>86</v>
      </c>
      <c r="AY111" s="18" t="s">
        <v>192</v>
      </c>
      <c r="BE111" s="141">
        <f>IF(N111="základní",J111,0)</f>
        <v>0</v>
      </c>
      <c r="BF111" s="141">
        <f>IF(N111="snížená",J111,0)</f>
        <v>0</v>
      </c>
      <c r="BG111" s="141">
        <f>IF(N111="zákl. přenesená",J111,0)</f>
        <v>0</v>
      </c>
      <c r="BH111" s="141">
        <f>IF(N111="sníž. přenesená",J111,0)</f>
        <v>0</v>
      </c>
      <c r="BI111" s="141">
        <f>IF(N111="nulová",J111,0)</f>
        <v>0</v>
      </c>
      <c r="BJ111" s="18" t="s">
        <v>84</v>
      </c>
      <c r="BK111" s="141">
        <f>ROUND(I111*H111,2)</f>
        <v>0</v>
      </c>
      <c r="BL111" s="18" t="s">
        <v>124</v>
      </c>
      <c r="BM111" s="140" t="s">
        <v>1452</v>
      </c>
    </row>
    <row r="112" spans="2:47" s="1" customFormat="1" ht="19.5">
      <c r="B112" s="33"/>
      <c r="D112" s="142" t="s">
        <v>199</v>
      </c>
      <c r="F112" s="143" t="s">
        <v>238</v>
      </c>
      <c r="I112" s="144"/>
      <c r="L112" s="33"/>
      <c r="M112" s="145"/>
      <c r="T112" s="54"/>
      <c r="AT112" s="18" t="s">
        <v>199</v>
      </c>
      <c r="AU112" s="18" t="s">
        <v>86</v>
      </c>
    </row>
    <row r="113" spans="2:47" s="1" customFormat="1" ht="12">
      <c r="B113" s="33"/>
      <c r="D113" s="146" t="s">
        <v>201</v>
      </c>
      <c r="F113" s="147" t="s">
        <v>239</v>
      </c>
      <c r="I113" s="144"/>
      <c r="L113" s="33"/>
      <c r="M113" s="145"/>
      <c r="T113" s="54"/>
      <c r="AT113" s="18" t="s">
        <v>201</v>
      </c>
      <c r="AU113" s="18" t="s">
        <v>86</v>
      </c>
    </row>
    <row r="114" spans="2:51" s="12" customFormat="1" ht="12">
      <c r="B114" s="148"/>
      <c r="D114" s="142" t="s">
        <v>203</v>
      </c>
      <c r="E114" s="149" t="s">
        <v>19</v>
      </c>
      <c r="F114" s="150" t="s">
        <v>126</v>
      </c>
      <c r="H114" s="151">
        <v>692.07</v>
      </c>
      <c r="I114" s="152"/>
      <c r="L114" s="148"/>
      <c r="M114" s="153"/>
      <c r="T114" s="154"/>
      <c r="AT114" s="149" t="s">
        <v>203</v>
      </c>
      <c r="AU114" s="149" t="s">
        <v>86</v>
      </c>
      <c r="AV114" s="12" t="s">
        <v>86</v>
      </c>
      <c r="AW114" s="12" t="s">
        <v>37</v>
      </c>
      <c r="AX114" s="12" t="s">
        <v>76</v>
      </c>
      <c r="AY114" s="149" t="s">
        <v>192</v>
      </c>
    </row>
    <row r="115" spans="2:51" s="12" customFormat="1" ht="12">
      <c r="B115" s="148"/>
      <c r="D115" s="142" t="s">
        <v>203</v>
      </c>
      <c r="E115" s="149" t="s">
        <v>19</v>
      </c>
      <c r="F115" s="150" t="s">
        <v>240</v>
      </c>
      <c r="H115" s="151">
        <v>-606.761</v>
      </c>
      <c r="I115" s="152"/>
      <c r="L115" s="148"/>
      <c r="M115" s="153"/>
      <c r="T115" s="154"/>
      <c r="AT115" s="149" t="s">
        <v>203</v>
      </c>
      <c r="AU115" s="149" t="s">
        <v>86</v>
      </c>
      <c r="AV115" s="12" t="s">
        <v>86</v>
      </c>
      <c r="AW115" s="12" t="s">
        <v>37</v>
      </c>
      <c r="AX115" s="12" t="s">
        <v>76</v>
      </c>
      <c r="AY115" s="149" t="s">
        <v>192</v>
      </c>
    </row>
    <row r="116" spans="2:51" s="13" customFormat="1" ht="12">
      <c r="B116" s="155"/>
      <c r="D116" s="142" t="s">
        <v>203</v>
      </c>
      <c r="E116" s="156" t="s">
        <v>133</v>
      </c>
      <c r="F116" s="157" t="s">
        <v>206</v>
      </c>
      <c r="H116" s="158">
        <v>85.3090000000001</v>
      </c>
      <c r="I116" s="159"/>
      <c r="L116" s="155"/>
      <c r="M116" s="160"/>
      <c r="T116" s="161"/>
      <c r="AT116" s="156" t="s">
        <v>203</v>
      </c>
      <c r="AU116" s="156" t="s">
        <v>86</v>
      </c>
      <c r="AV116" s="13" t="s">
        <v>124</v>
      </c>
      <c r="AW116" s="13" t="s">
        <v>37</v>
      </c>
      <c r="AX116" s="13" t="s">
        <v>84</v>
      </c>
      <c r="AY116" s="156" t="s">
        <v>192</v>
      </c>
    </row>
    <row r="117" spans="2:65" s="1" customFormat="1" ht="24.2" customHeight="1">
      <c r="B117" s="33"/>
      <c r="C117" s="129" t="s">
        <v>234</v>
      </c>
      <c r="D117" s="129" t="s">
        <v>194</v>
      </c>
      <c r="E117" s="130" t="s">
        <v>242</v>
      </c>
      <c r="F117" s="131" t="s">
        <v>243</v>
      </c>
      <c r="G117" s="132" t="s">
        <v>128</v>
      </c>
      <c r="H117" s="133">
        <v>511.854</v>
      </c>
      <c r="I117" s="134"/>
      <c r="J117" s="135">
        <f>ROUND(I117*H117,2)</f>
        <v>0</v>
      </c>
      <c r="K117" s="131" t="s">
        <v>197</v>
      </c>
      <c r="L117" s="33"/>
      <c r="M117" s="136" t="s">
        <v>19</v>
      </c>
      <c r="N117" s="137" t="s">
        <v>47</v>
      </c>
      <c r="P117" s="138">
        <f>O117*H117</f>
        <v>0</v>
      </c>
      <c r="Q117" s="138">
        <v>0</v>
      </c>
      <c r="R117" s="138">
        <f>Q117*H117</f>
        <v>0</v>
      </c>
      <c r="S117" s="138">
        <v>0</v>
      </c>
      <c r="T117" s="139">
        <f>S117*H117</f>
        <v>0</v>
      </c>
      <c r="AR117" s="140" t="s">
        <v>124</v>
      </c>
      <c r="AT117" s="140" t="s">
        <v>194</v>
      </c>
      <c r="AU117" s="140" t="s">
        <v>86</v>
      </c>
      <c r="AY117" s="18" t="s">
        <v>192</v>
      </c>
      <c r="BE117" s="141">
        <f>IF(N117="základní",J117,0)</f>
        <v>0</v>
      </c>
      <c r="BF117" s="141">
        <f>IF(N117="snížená",J117,0)</f>
        <v>0</v>
      </c>
      <c r="BG117" s="141">
        <f>IF(N117="zákl. přenesená",J117,0)</f>
        <v>0</v>
      </c>
      <c r="BH117" s="141">
        <f>IF(N117="sníž. přenesená",J117,0)</f>
        <v>0</v>
      </c>
      <c r="BI117" s="141">
        <f>IF(N117="nulová",J117,0)</f>
        <v>0</v>
      </c>
      <c r="BJ117" s="18" t="s">
        <v>84</v>
      </c>
      <c r="BK117" s="141">
        <f>ROUND(I117*H117,2)</f>
        <v>0</v>
      </c>
      <c r="BL117" s="18" t="s">
        <v>124</v>
      </c>
      <c r="BM117" s="140" t="s">
        <v>1453</v>
      </c>
    </row>
    <row r="118" spans="2:47" s="1" customFormat="1" ht="19.5">
      <c r="B118" s="33"/>
      <c r="D118" s="142" t="s">
        <v>199</v>
      </c>
      <c r="F118" s="143" t="s">
        <v>245</v>
      </c>
      <c r="I118" s="144"/>
      <c r="L118" s="33"/>
      <c r="M118" s="145"/>
      <c r="T118" s="54"/>
      <c r="AT118" s="18" t="s">
        <v>199</v>
      </c>
      <c r="AU118" s="18" t="s">
        <v>86</v>
      </c>
    </row>
    <row r="119" spans="2:47" s="1" customFormat="1" ht="12">
      <c r="B119" s="33"/>
      <c r="D119" s="146" t="s">
        <v>201</v>
      </c>
      <c r="F119" s="147" t="s">
        <v>246</v>
      </c>
      <c r="I119" s="144"/>
      <c r="L119" s="33"/>
      <c r="M119" s="145"/>
      <c r="T119" s="54"/>
      <c r="AT119" s="18" t="s">
        <v>201</v>
      </c>
      <c r="AU119" s="18" t="s">
        <v>86</v>
      </c>
    </row>
    <row r="120" spans="2:51" s="12" customFormat="1" ht="12">
      <c r="B120" s="148"/>
      <c r="D120" s="142" t="s">
        <v>203</v>
      </c>
      <c r="E120" s="149" t="s">
        <v>19</v>
      </c>
      <c r="F120" s="150" t="s">
        <v>247</v>
      </c>
      <c r="H120" s="151">
        <v>511.854</v>
      </c>
      <c r="I120" s="152"/>
      <c r="L120" s="148"/>
      <c r="M120" s="153"/>
      <c r="T120" s="154"/>
      <c r="AT120" s="149" t="s">
        <v>203</v>
      </c>
      <c r="AU120" s="149" t="s">
        <v>86</v>
      </c>
      <c r="AV120" s="12" t="s">
        <v>86</v>
      </c>
      <c r="AW120" s="12" t="s">
        <v>37</v>
      </c>
      <c r="AX120" s="12" t="s">
        <v>84</v>
      </c>
      <c r="AY120" s="149" t="s">
        <v>192</v>
      </c>
    </row>
    <row r="121" spans="2:65" s="1" customFormat="1" ht="16.5" customHeight="1">
      <c r="B121" s="33"/>
      <c r="C121" s="129" t="s">
        <v>241</v>
      </c>
      <c r="D121" s="129" t="s">
        <v>194</v>
      </c>
      <c r="E121" s="130" t="s">
        <v>249</v>
      </c>
      <c r="F121" s="131" t="s">
        <v>250</v>
      </c>
      <c r="G121" s="132" t="s">
        <v>128</v>
      </c>
      <c r="H121" s="133">
        <v>606.761</v>
      </c>
      <c r="I121" s="134"/>
      <c r="J121" s="135">
        <f>ROUND(I121*H121,2)</f>
        <v>0</v>
      </c>
      <c r="K121" s="131" t="s">
        <v>197</v>
      </c>
      <c r="L121" s="33"/>
      <c r="M121" s="136" t="s">
        <v>19</v>
      </c>
      <c r="N121" s="137" t="s">
        <v>47</v>
      </c>
      <c r="P121" s="138">
        <f>O121*H121</f>
        <v>0</v>
      </c>
      <c r="Q121" s="138">
        <v>0</v>
      </c>
      <c r="R121" s="138">
        <f>Q121*H121</f>
        <v>0</v>
      </c>
      <c r="S121" s="138">
        <v>0</v>
      </c>
      <c r="T121" s="139">
        <f>S121*H121</f>
        <v>0</v>
      </c>
      <c r="AR121" s="140" t="s">
        <v>124</v>
      </c>
      <c r="AT121" s="140" t="s">
        <v>194</v>
      </c>
      <c r="AU121" s="140" t="s">
        <v>86</v>
      </c>
      <c r="AY121" s="18" t="s">
        <v>192</v>
      </c>
      <c r="BE121" s="141">
        <f>IF(N121="základní",J121,0)</f>
        <v>0</v>
      </c>
      <c r="BF121" s="141">
        <f>IF(N121="snížená",J121,0)</f>
        <v>0</v>
      </c>
      <c r="BG121" s="141">
        <f>IF(N121="zákl. přenesená",J121,0)</f>
        <v>0</v>
      </c>
      <c r="BH121" s="141">
        <f>IF(N121="sníž. přenesená",J121,0)</f>
        <v>0</v>
      </c>
      <c r="BI121" s="141">
        <f>IF(N121="nulová",J121,0)</f>
        <v>0</v>
      </c>
      <c r="BJ121" s="18" t="s">
        <v>84</v>
      </c>
      <c r="BK121" s="141">
        <f>ROUND(I121*H121,2)</f>
        <v>0</v>
      </c>
      <c r="BL121" s="18" t="s">
        <v>124</v>
      </c>
      <c r="BM121" s="140" t="s">
        <v>1454</v>
      </c>
    </row>
    <row r="122" spans="2:47" s="1" customFormat="1" ht="19.5">
      <c r="B122" s="33"/>
      <c r="D122" s="142" t="s">
        <v>199</v>
      </c>
      <c r="F122" s="143" t="s">
        <v>252</v>
      </c>
      <c r="I122" s="144"/>
      <c r="L122" s="33"/>
      <c r="M122" s="145"/>
      <c r="T122" s="54"/>
      <c r="AT122" s="18" t="s">
        <v>199</v>
      </c>
      <c r="AU122" s="18" t="s">
        <v>86</v>
      </c>
    </row>
    <row r="123" spans="2:47" s="1" customFormat="1" ht="12">
      <c r="B123" s="33"/>
      <c r="D123" s="146" t="s">
        <v>201</v>
      </c>
      <c r="F123" s="147" t="s">
        <v>253</v>
      </c>
      <c r="I123" s="144"/>
      <c r="L123" s="33"/>
      <c r="M123" s="145"/>
      <c r="T123" s="54"/>
      <c r="AT123" s="18" t="s">
        <v>201</v>
      </c>
      <c r="AU123" s="18" t="s">
        <v>86</v>
      </c>
    </row>
    <row r="124" spans="2:51" s="12" customFormat="1" ht="12">
      <c r="B124" s="148"/>
      <c r="D124" s="142" t="s">
        <v>203</v>
      </c>
      <c r="E124" s="149" t="s">
        <v>19</v>
      </c>
      <c r="F124" s="150" t="s">
        <v>254</v>
      </c>
      <c r="H124" s="151">
        <v>606.761</v>
      </c>
      <c r="I124" s="152"/>
      <c r="L124" s="148"/>
      <c r="M124" s="153"/>
      <c r="T124" s="154"/>
      <c r="AT124" s="149" t="s">
        <v>203</v>
      </c>
      <c r="AU124" s="149" t="s">
        <v>86</v>
      </c>
      <c r="AV124" s="12" t="s">
        <v>86</v>
      </c>
      <c r="AW124" s="12" t="s">
        <v>37</v>
      </c>
      <c r="AX124" s="12" t="s">
        <v>84</v>
      </c>
      <c r="AY124" s="149" t="s">
        <v>192</v>
      </c>
    </row>
    <row r="125" spans="2:65" s="1" customFormat="1" ht="16.5" customHeight="1">
      <c r="B125" s="33"/>
      <c r="C125" s="129" t="s">
        <v>248</v>
      </c>
      <c r="D125" s="129" t="s">
        <v>194</v>
      </c>
      <c r="E125" s="130" t="s">
        <v>256</v>
      </c>
      <c r="F125" s="131" t="s">
        <v>257</v>
      </c>
      <c r="G125" s="132" t="s">
        <v>119</v>
      </c>
      <c r="H125" s="133">
        <v>153.556</v>
      </c>
      <c r="I125" s="134"/>
      <c r="J125" s="135">
        <f>ROUND(I125*H125,2)</f>
        <v>0</v>
      </c>
      <c r="K125" s="131" t="s">
        <v>197</v>
      </c>
      <c r="L125" s="33"/>
      <c r="M125" s="136" t="s">
        <v>19</v>
      </c>
      <c r="N125" s="137" t="s">
        <v>47</v>
      </c>
      <c r="P125" s="138">
        <f>O125*H125</f>
        <v>0</v>
      </c>
      <c r="Q125" s="138">
        <v>0</v>
      </c>
      <c r="R125" s="138">
        <f>Q125*H125</f>
        <v>0</v>
      </c>
      <c r="S125" s="138">
        <v>0</v>
      </c>
      <c r="T125" s="139">
        <f>S125*H125</f>
        <v>0</v>
      </c>
      <c r="AR125" s="140" t="s">
        <v>124</v>
      </c>
      <c r="AT125" s="140" t="s">
        <v>194</v>
      </c>
      <c r="AU125" s="140" t="s">
        <v>86</v>
      </c>
      <c r="AY125" s="18" t="s">
        <v>192</v>
      </c>
      <c r="BE125" s="141">
        <f>IF(N125="základní",J125,0)</f>
        <v>0</v>
      </c>
      <c r="BF125" s="141">
        <f>IF(N125="snížená",J125,0)</f>
        <v>0</v>
      </c>
      <c r="BG125" s="141">
        <f>IF(N125="zákl. přenesená",J125,0)</f>
        <v>0</v>
      </c>
      <c r="BH125" s="141">
        <f>IF(N125="sníž. přenesená",J125,0)</f>
        <v>0</v>
      </c>
      <c r="BI125" s="141">
        <f>IF(N125="nulová",J125,0)</f>
        <v>0</v>
      </c>
      <c r="BJ125" s="18" t="s">
        <v>84</v>
      </c>
      <c r="BK125" s="141">
        <f>ROUND(I125*H125,2)</f>
        <v>0</v>
      </c>
      <c r="BL125" s="18" t="s">
        <v>124</v>
      </c>
      <c r="BM125" s="140" t="s">
        <v>1455</v>
      </c>
    </row>
    <row r="126" spans="2:47" s="1" customFormat="1" ht="19.5">
      <c r="B126" s="33"/>
      <c r="D126" s="142" t="s">
        <v>199</v>
      </c>
      <c r="F126" s="143" t="s">
        <v>259</v>
      </c>
      <c r="I126" s="144"/>
      <c r="L126" s="33"/>
      <c r="M126" s="145"/>
      <c r="T126" s="54"/>
      <c r="AT126" s="18" t="s">
        <v>199</v>
      </c>
      <c r="AU126" s="18" t="s">
        <v>86</v>
      </c>
    </row>
    <row r="127" spans="2:47" s="1" customFormat="1" ht="12">
      <c r="B127" s="33"/>
      <c r="D127" s="146" t="s">
        <v>201</v>
      </c>
      <c r="F127" s="147" t="s">
        <v>260</v>
      </c>
      <c r="I127" s="144"/>
      <c r="L127" s="33"/>
      <c r="M127" s="145"/>
      <c r="T127" s="54"/>
      <c r="AT127" s="18" t="s">
        <v>201</v>
      </c>
      <c r="AU127" s="18" t="s">
        <v>86</v>
      </c>
    </row>
    <row r="128" spans="2:51" s="12" customFormat="1" ht="12">
      <c r="B128" s="148"/>
      <c r="D128" s="142" t="s">
        <v>203</v>
      </c>
      <c r="E128" s="149" t="s">
        <v>19</v>
      </c>
      <c r="F128" s="150" t="s">
        <v>261</v>
      </c>
      <c r="H128" s="151">
        <v>153.556</v>
      </c>
      <c r="I128" s="152"/>
      <c r="L128" s="148"/>
      <c r="M128" s="153"/>
      <c r="T128" s="154"/>
      <c r="AT128" s="149" t="s">
        <v>203</v>
      </c>
      <c r="AU128" s="149" t="s">
        <v>86</v>
      </c>
      <c r="AV128" s="12" t="s">
        <v>86</v>
      </c>
      <c r="AW128" s="12" t="s">
        <v>37</v>
      </c>
      <c r="AX128" s="12" t="s">
        <v>84</v>
      </c>
      <c r="AY128" s="149" t="s">
        <v>192</v>
      </c>
    </row>
    <row r="129" spans="2:65" s="1" customFormat="1" ht="16.5" customHeight="1">
      <c r="B129" s="33"/>
      <c r="C129" s="129" t="s">
        <v>255</v>
      </c>
      <c r="D129" s="129" t="s">
        <v>194</v>
      </c>
      <c r="E129" s="130" t="s">
        <v>263</v>
      </c>
      <c r="F129" s="131" t="s">
        <v>264</v>
      </c>
      <c r="G129" s="132" t="s">
        <v>128</v>
      </c>
      <c r="H129" s="133">
        <v>606.761</v>
      </c>
      <c r="I129" s="134"/>
      <c r="J129" s="135">
        <f>ROUND(I129*H129,2)</f>
        <v>0</v>
      </c>
      <c r="K129" s="131" t="s">
        <v>197</v>
      </c>
      <c r="L129" s="33"/>
      <c r="M129" s="136" t="s">
        <v>19</v>
      </c>
      <c r="N129" s="137" t="s">
        <v>47</v>
      </c>
      <c r="P129" s="138">
        <f>O129*H129</f>
        <v>0</v>
      </c>
      <c r="Q129" s="138">
        <v>0</v>
      </c>
      <c r="R129" s="138">
        <f>Q129*H129</f>
        <v>0</v>
      </c>
      <c r="S129" s="138">
        <v>0</v>
      </c>
      <c r="T129" s="139">
        <f>S129*H129</f>
        <v>0</v>
      </c>
      <c r="AR129" s="140" t="s">
        <v>124</v>
      </c>
      <c r="AT129" s="140" t="s">
        <v>194</v>
      </c>
      <c r="AU129" s="140" t="s">
        <v>86</v>
      </c>
      <c r="AY129" s="18" t="s">
        <v>192</v>
      </c>
      <c r="BE129" s="141">
        <f>IF(N129="základní",J129,0)</f>
        <v>0</v>
      </c>
      <c r="BF129" s="141">
        <f>IF(N129="snížená",J129,0)</f>
        <v>0</v>
      </c>
      <c r="BG129" s="141">
        <f>IF(N129="zákl. přenesená",J129,0)</f>
        <v>0</v>
      </c>
      <c r="BH129" s="141">
        <f>IF(N129="sníž. přenesená",J129,0)</f>
        <v>0</v>
      </c>
      <c r="BI129" s="141">
        <f>IF(N129="nulová",J129,0)</f>
        <v>0</v>
      </c>
      <c r="BJ129" s="18" t="s">
        <v>84</v>
      </c>
      <c r="BK129" s="141">
        <f>ROUND(I129*H129,2)</f>
        <v>0</v>
      </c>
      <c r="BL129" s="18" t="s">
        <v>124</v>
      </c>
      <c r="BM129" s="140" t="s">
        <v>1456</v>
      </c>
    </row>
    <row r="130" spans="2:47" s="1" customFormat="1" ht="12">
      <c r="B130" s="33"/>
      <c r="D130" s="142" t="s">
        <v>199</v>
      </c>
      <c r="F130" s="143" t="s">
        <v>266</v>
      </c>
      <c r="I130" s="144"/>
      <c r="L130" s="33"/>
      <c r="M130" s="145"/>
      <c r="T130" s="54"/>
      <c r="AT130" s="18" t="s">
        <v>199</v>
      </c>
      <c r="AU130" s="18" t="s">
        <v>86</v>
      </c>
    </row>
    <row r="131" spans="2:47" s="1" customFormat="1" ht="12">
      <c r="B131" s="33"/>
      <c r="D131" s="146" t="s">
        <v>201</v>
      </c>
      <c r="F131" s="147" t="s">
        <v>267</v>
      </c>
      <c r="I131" s="144"/>
      <c r="L131" s="33"/>
      <c r="M131" s="145"/>
      <c r="T131" s="54"/>
      <c r="AT131" s="18" t="s">
        <v>201</v>
      </c>
      <c r="AU131" s="18" t="s">
        <v>86</v>
      </c>
    </row>
    <row r="132" spans="2:51" s="12" customFormat="1" ht="12">
      <c r="B132" s="148"/>
      <c r="D132" s="142" t="s">
        <v>203</v>
      </c>
      <c r="E132" s="149" t="s">
        <v>19</v>
      </c>
      <c r="F132" s="150" t="s">
        <v>268</v>
      </c>
      <c r="H132" s="151">
        <v>606.761</v>
      </c>
      <c r="I132" s="152"/>
      <c r="L132" s="148"/>
      <c r="M132" s="153"/>
      <c r="T132" s="154"/>
      <c r="AT132" s="149" t="s">
        <v>203</v>
      </c>
      <c r="AU132" s="149" t="s">
        <v>86</v>
      </c>
      <c r="AV132" s="12" t="s">
        <v>86</v>
      </c>
      <c r="AW132" s="12" t="s">
        <v>37</v>
      </c>
      <c r="AX132" s="12" t="s">
        <v>84</v>
      </c>
      <c r="AY132" s="149" t="s">
        <v>192</v>
      </c>
    </row>
    <row r="133" spans="2:65" s="1" customFormat="1" ht="16.5" customHeight="1">
      <c r="B133" s="33"/>
      <c r="C133" s="129" t="s">
        <v>262</v>
      </c>
      <c r="D133" s="129" t="s">
        <v>194</v>
      </c>
      <c r="E133" s="130" t="s">
        <v>270</v>
      </c>
      <c r="F133" s="131" t="s">
        <v>271</v>
      </c>
      <c r="G133" s="132" t="s">
        <v>128</v>
      </c>
      <c r="H133" s="133">
        <v>606.761</v>
      </c>
      <c r="I133" s="134"/>
      <c r="J133" s="135">
        <f>ROUND(I133*H133,2)</f>
        <v>0</v>
      </c>
      <c r="K133" s="131" t="s">
        <v>197</v>
      </c>
      <c r="L133" s="33"/>
      <c r="M133" s="136" t="s">
        <v>19</v>
      </c>
      <c r="N133" s="137" t="s">
        <v>47</v>
      </c>
      <c r="P133" s="138">
        <f>O133*H133</f>
        <v>0</v>
      </c>
      <c r="Q133" s="138">
        <v>0</v>
      </c>
      <c r="R133" s="138">
        <f>Q133*H133</f>
        <v>0</v>
      </c>
      <c r="S133" s="138">
        <v>0</v>
      </c>
      <c r="T133" s="139">
        <f>S133*H133</f>
        <v>0</v>
      </c>
      <c r="AR133" s="140" t="s">
        <v>124</v>
      </c>
      <c r="AT133" s="140" t="s">
        <v>194</v>
      </c>
      <c r="AU133" s="140" t="s">
        <v>86</v>
      </c>
      <c r="AY133" s="18" t="s">
        <v>192</v>
      </c>
      <c r="BE133" s="141">
        <f>IF(N133="základní",J133,0)</f>
        <v>0</v>
      </c>
      <c r="BF133" s="141">
        <f>IF(N133="snížená",J133,0)</f>
        <v>0</v>
      </c>
      <c r="BG133" s="141">
        <f>IF(N133="zákl. přenesená",J133,0)</f>
        <v>0</v>
      </c>
      <c r="BH133" s="141">
        <f>IF(N133="sníž. přenesená",J133,0)</f>
        <v>0</v>
      </c>
      <c r="BI133" s="141">
        <f>IF(N133="nulová",J133,0)</f>
        <v>0</v>
      </c>
      <c r="BJ133" s="18" t="s">
        <v>84</v>
      </c>
      <c r="BK133" s="141">
        <f>ROUND(I133*H133,2)</f>
        <v>0</v>
      </c>
      <c r="BL133" s="18" t="s">
        <v>124</v>
      </c>
      <c r="BM133" s="140" t="s">
        <v>1457</v>
      </c>
    </row>
    <row r="134" spans="2:47" s="1" customFormat="1" ht="19.5">
      <c r="B134" s="33"/>
      <c r="D134" s="142" t="s">
        <v>199</v>
      </c>
      <c r="F134" s="143" t="s">
        <v>273</v>
      </c>
      <c r="I134" s="144"/>
      <c r="L134" s="33"/>
      <c r="M134" s="145"/>
      <c r="T134" s="54"/>
      <c r="AT134" s="18" t="s">
        <v>199</v>
      </c>
      <c r="AU134" s="18" t="s">
        <v>86</v>
      </c>
    </row>
    <row r="135" spans="2:47" s="1" customFormat="1" ht="12">
      <c r="B135" s="33"/>
      <c r="D135" s="146" t="s">
        <v>201</v>
      </c>
      <c r="F135" s="147" t="s">
        <v>274</v>
      </c>
      <c r="I135" s="144"/>
      <c r="L135" s="33"/>
      <c r="M135" s="145"/>
      <c r="T135" s="54"/>
      <c r="AT135" s="18" t="s">
        <v>201</v>
      </c>
      <c r="AU135" s="18" t="s">
        <v>86</v>
      </c>
    </row>
    <row r="136" spans="2:51" s="14" customFormat="1" ht="12">
      <c r="B136" s="162"/>
      <c r="D136" s="142" t="s">
        <v>203</v>
      </c>
      <c r="E136" s="163" t="s">
        <v>19</v>
      </c>
      <c r="F136" s="164" t="s">
        <v>1458</v>
      </c>
      <c r="H136" s="163" t="s">
        <v>19</v>
      </c>
      <c r="I136" s="165"/>
      <c r="L136" s="162"/>
      <c r="M136" s="166"/>
      <c r="T136" s="167"/>
      <c r="AT136" s="163" t="s">
        <v>203</v>
      </c>
      <c r="AU136" s="163" t="s">
        <v>86</v>
      </c>
      <c r="AV136" s="14" t="s">
        <v>84</v>
      </c>
      <c r="AW136" s="14" t="s">
        <v>37</v>
      </c>
      <c r="AX136" s="14" t="s">
        <v>76</v>
      </c>
      <c r="AY136" s="163" t="s">
        <v>192</v>
      </c>
    </row>
    <row r="137" spans="2:51" s="12" customFormat="1" ht="12">
      <c r="B137" s="148"/>
      <c r="D137" s="142" t="s">
        <v>203</v>
      </c>
      <c r="E137" s="149" t="s">
        <v>19</v>
      </c>
      <c r="F137" s="150" t="s">
        <v>126</v>
      </c>
      <c r="H137" s="151">
        <v>692.07</v>
      </c>
      <c r="I137" s="152"/>
      <c r="L137" s="148"/>
      <c r="M137" s="153"/>
      <c r="T137" s="154"/>
      <c r="AT137" s="149" t="s">
        <v>203</v>
      </c>
      <c r="AU137" s="149" t="s">
        <v>86</v>
      </c>
      <c r="AV137" s="12" t="s">
        <v>86</v>
      </c>
      <c r="AW137" s="12" t="s">
        <v>37</v>
      </c>
      <c r="AX137" s="12" t="s">
        <v>76</v>
      </c>
      <c r="AY137" s="149" t="s">
        <v>192</v>
      </c>
    </row>
    <row r="138" spans="2:51" s="12" customFormat="1" ht="12">
      <c r="B138" s="148"/>
      <c r="D138" s="142" t="s">
        <v>203</v>
      </c>
      <c r="E138" s="149" t="s">
        <v>19</v>
      </c>
      <c r="F138" s="150" t="s">
        <v>1459</v>
      </c>
      <c r="H138" s="151">
        <v>-74.404</v>
      </c>
      <c r="I138" s="152"/>
      <c r="L138" s="148"/>
      <c r="M138" s="153"/>
      <c r="T138" s="154"/>
      <c r="AT138" s="149" t="s">
        <v>203</v>
      </c>
      <c r="AU138" s="149" t="s">
        <v>86</v>
      </c>
      <c r="AV138" s="12" t="s">
        <v>86</v>
      </c>
      <c r="AW138" s="12" t="s">
        <v>37</v>
      </c>
      <c r="AX138" s="12" t="s">
        <v>76</v>
      </c>
      <c r="AY138" s="149" t="s">
        <v>192</v>
      </c>
    </row>
    <row r="139" spans="2:51" s="12" customFormat="1" ht="12">
      <c r="B139" s="148"/>
      <c r="D139" s="142" t="s">
        <v>203</v>
      </c>
      <c r="E139" s="149" t="s">
        <v>19</v>
      </c>
      <c r="F139" s="150" t="s">
        <v>1292</v>
      </c>
      <c r="H139" s="151">
        <v>-0.825</v>
      </c>
      <c r="I139" s="152"/>
      <c r="L139" s="148"/>
      <c r="M139" s="153"/>
      <c r="T139" s="154"/>
      <c r="AT139" s="149" t="s">
        <v>203</v>
      </c>
      <c r="AU139" s="149" t="s">
        <v>86</v>
      </c>
      <c r="AV139" s="12" t="s">
        <v>86</v>
      </c>
      <c r="AW139" s="12" t="s">
        <v>37</v>
      </c>
      <c r="AX139" s="12" t="s">
        <v>76</v>
      </c>
      <c r="AY139" s="149" t="s">
        <v>192</v>
      </c>
    </row>
    <row r="140" spans="2:51" s="12" customFormat="1" ht="12">
      <c r="B140" s="148"/>
      <c r="D140" s="142" t="s">
        <v>203</v>
      </c>
      <c r="E140" s="149" t="s">
        <v>19</v>
      </c>
      <c r="F140" s="150" t="s">
        <v>1293</v>
      </c>
      <c r="H140" s="151">
        <v>-2.463</v>
      </c>
      <c r="I140" s="152"/>
      <c r="L140" s="148"/>
      <c r="M140" s="153"/>
      <c r="T140" s="154"/>
      <c r="AT140" s="149" t="s">
        <v>203</v>
      </c>
      <c r="AU140" s="149" t="s">
        <v>86</v>
      </c>
      <c r="AV140" s="12" t="s">
        <v>86</v>
      </c>
      <c r="AW140" s="12" t="s">
        <v>37</v>
      </c>
      <c r="AX140" s="12" t="s">
        <v>76</v>
      </c>
      <c r="AY140" s="149" t="s">
        <v>192</v>
      </c>
    </row>
    <row r="141" spans="2:51" s="12" customFormat="1" ht="12">
      <c r="B141" s="148"/>
      <c r="D141" s="142" t="s">
        <v>203</v>
      </c>
      <c r="E141" s="149" t="s">
        <v>19</v>
      </c>
      <c r="F141" s="150" t="s">
        <v>1460</v>
      </c>
      <c r="H141" s="151">
        <v>-7.303</v>
      </c>
      <c r="I141" s="152"/>
      <c r="L141" s="148"/>
      <c r="M141" s="153"/>
      <c r="T141" s="154"/>
      <c r="AT141" s="149" t="s">
        <v>203</v>
      </c>
      <c r="AU141" s="149" t="s">
        <v>86</v>
      </c>
      <c r="AV141" s="12" t="s">
        <v>86</v>
      </c>
      <c r="AW141" s="12" t="s">
        <v>37</v>
      </c>
      <c r="AX141" s="12" t="s">
        <v>76</v>
      </c>
      <c r="AY141" s="149" t="s">
        <v>192</v>
      </c>
    </row>
    <row r="142" spans="2:51" s="12" customFormat="1" ht="12">
      <c r="B142" s="148"/>
      <c r="D142" s="142" t="s">
        <v>203</v>
      </c>
      <c r="E142" s="149" t="s">
        <v>19</v>
      </c>
      <c r="F142" s="150" t="s">
        <v>1013</v>
      </c>
      <c r="H142" s="151">
        <v>-0.314</v>
      </c>
      <c r="I142" s="152"/>
      <c r="L142" s="148"/>
      <c r="M142" s="153"/>
      <c r="T142" s="154"/>
      <c r="AT142" s="149" t="s">
        <v>203</v>
      </c>
      <c r="AU142" s="149" t="s">
        <v>86</v>
      </c>
      <c r="AV142" s="12" t="s">
        <v>86</v>
      </c>
      <c r="AW142" s="12" t="s">
        <v>37</v>
      </c>
      <c r="AX142" s="12" t="s">
        <v>76</v>
      </c>
      <c r="AY142" s="149" t="s">
        <v>192</v>
      </c>
    </row>
    <row r="143" spans="2:51" s="13" customFormat="1" ht="12">
      <c r="B143" s="155"/>
      <c r="D143" s="142" t="s">
        <v>203</v>
      </c>
      <c r="E143" s="156" t="s">
        <v>163</v>
      </c>
      <c r="F143" s="157" t="s">
        <v>206</v>
      </c>
      <c r="H143" s="158">
        <v>606.761</v>
      </c>
      <c r="I143" s="159"/>
      <c r="L143" s="155"/>
      <c r="M143" s="160"/>
      <c r="T143" s="161"/>
      <c r="AT143" s="156" t="s">
        <v>203</v>
      </c>
      <c r="AU143" s="156" t="s">
        <v>86</v>
      </c>
      <c r="AV143" s="13" t="s">
        <v>124</v>
      </c>
      <c r="AW143" s="13" t="s">
        <v>37</v>
      </c>
      <c r="AX143" s="13" t="s">
        <v>84</v>
      </c>
      <c r="AY143" s="156" t="s">
        <v>192</v>
      </c>
    </row>
    <row r="144" spans="2:65" s="1" customFormat="1" ht="16.5" customHeight="1">
      <c r="B144" s="33"/>
      <c r="C144" s="129" t="s">
        <v>269</v>
      </c>
      <c r="D144" s="129" t="s">
        <v>194</v>
      </c>
      <c r="E144" s="130" t="s">
        <v>281</v>
      </c>
      <c r="F144" s="131" t="s">
        <v>282</v>
      </c>
      <c r="G144" s="132" t="s">
        <v>128</v>
      </c>
      <c r="H144" s="133">
        <v>9.982</v>
      </c>
      <c r="I144" s="134"/>
      <c r="J144" s="135">
        <f>ROUND(I144*H144,2)</f>
        <v>0</v>
      </c>
      <c r="K144" s="131" t="s">
        <v>197</v>
      </c>
      <c r="L144" s="33"/>
      <c r="M144" s="136" t="s">
        <v>19</v>
      </c>
      <c r="N144" s="137" t="s">
        <v>47</v>
      </c>
      <c r="P144" s="138">
        <f>O144*H144</f>
        <v>0</v>
      </c>
      <c r="Q144" s="138">
        <v>0</v>
      </c>
      <c r="R144" s="138">
        <f>Q144*H144</f>
        <v>0</v>
      </c>
      <c r="S144" s="138">
        <v>0</v>
      </c>
      <c r="T144" s="139">
        <f>S144*H144</f>
        <v>0</v>
      </c>
      <c r="AR144" s="140" t="s">
        <v>124</v>
      </c>
      <c r="AT144" s="140" t="s">
        <v>194</v>
      </c>
      <c r="AU144" s="140" t="s">
        <v>86</v>
      </c>
      <c r="AY144" s="18" t="s">
        <v>192</v>
      </c>
      <c r="BE144" s="141">
        <f>IF(N144="základní",J144,0)</f>
        <v>0</v>
      </c>
      <c r="BF144" s="141">
        <f>IF(N144="snížená",J144,0)</f>
        <v>0</v>
      </c>
      <c r="BG144" s="141">
        <f>IF(N144="zákl. přenesená",J144,0)</f>
        <v>0</v>
      </c>
      <c r="BH144" s="141">
        <f>IF(N144="sníž. přenesená",J144,0)</f>
        <v>0</v>
      </c>
      <c r="BI144" s="141">
        <f>IF(N144="nulová",J144,0)</f>
        <v>0</v>
      </c>
      <c r="BJ144" s="18" t="s">
        <v>84</v>
      </c>
      <c r="BK144" s="141">
        <f>ROUND(I144*H144,2)</f>
        <v>0</v>
      </c>
      <c r="BL144" s="18" t="s">
        <v>124</v>
      </c>
      <c r="BM144" s="140" t="s">
        <v>1461</v>
      </c>
    </row>
    <row r="145" spans="2:47" s="1" customFormat="1" ht="19.5">
      <c r="B145" s="33"/>
      <c r="D145" s="142" t="s">
        <v>199</v>
      </c>
      <c r="F145" s="143" t="s">
        <v>284</v>
      </c>
      <c r="I145" s="144"/>
      <c r="L145" s="33"/>
      <c r="M145" s="145"/>
      <c r="T145" s="54"/>
      <c r="AT145" s="18" t="s">
        <v>199</v>
      </c>
      <c r="AU145" s="18" t="s">
        <v>86</v>
      </c>
    </row>
    <row r="146" spans="2:47" s="1" customFormat="1" ht="12">
      <c r="B146" s="33"/>
      <c r="D146" s="146" t="s">
        <v>201</v>
      </c>
      <c r="F146" s="147" t="s">
        <v>285</v>
      </c>
      <c r="I146" s="144"/>
      <c r="L146" s="33"/>
      <c r="M146" s="145"/>
      <c r="T146" s="54"/>
      <c r="AT146" s="18" t="s">
        <v>201</v>
      </c>
      <c r="AU146" s="18" t="s">
        <v>86</v>
      </c>
    </row>
    <row r="147" spans="2:51" s="14" customFormat="1" ht="12">
      <c r="B147" s="162"/>
      <c r="D147" s="142" t="s">
        <v>203</v>
      </c>
      <c r="E147" s="163" t="s">
        <v>19</v>
      </c>
      <c r="F147" s="164" t="s">
        <v>1462</v>
      </c>
      <c r="H147" s="163" t="s">
        <v>19</v>
      </c>
      <c r="I147" s="165"/>
      <c r="L147" s="162"/>
      <c r="M147" s="166"/>
      <c r="T147" s="167"/>
      <c r="AT147" s="163" t="s">
        <v>203</v>
      </c>
      <c r="AU147" s="163" t="s">
        <v>86</v>
      </c>
      <c r="AV147" s="14" t="s">
        <v>84</v>
      </c>
      <c r="AW147" s="14" t="s">
        <v>37</v>
      </c>
      <c r="AX147" s="14" t="s">
        <v>76</v>
      </c>
      <c r="AY147" s="163" t="s">
        <v>192</v>
      </c>
    </row>
    <row r="148" spans="2:51" s="12" customFormat="1" ht="12">
      <c r="B148" s="148"/>
      <c r="D148" s="142" t="s">
        <v>203</v>
      </c>
      <c r="E148" s="149" t="s">
        <v>19</v>
      </c>
      <c r="F148" s="150" t="s">
        <v>1297</v>
      </c>
      <c r="H148" s="151">
        <v>2.463</v>
      </c>
      <c r="I148" s="152"/>
      <c r="L148" s="148"/>
      <c r="M148" s="153"/>
      <c r="T148" s="154"/>
      <c r="AT148" s="149" t="s">
        <v>203</v>
      </c>
      <c r="AU148" s="149" t="s">
        <v>86</v>
      </c>
      <c r="AV148" s="12" t="s">
        <v>86</v>
      </c>
      <c r="AW148" s="12" t="s">
        <v>37</v>
      </c>
      <c r="AX148" s="12" t="s">
        <v>76</v>
      </c>
      <c r="AY148" s="149" t="s">
        <v>192</v>
      </c>
    </row>
    <row r="149" spans="2:51" s="12" customFormat="1" ht="12">
      <c r="B149" s="148"/>
      <c r="D149" s="142" t="s">
        <v>203</v>
      </c>
      <c r="E149" s="149" t="s">
        <v>19</v>
      </c>
      <c r="F149" s="150" t="s">
        <v>1298</v>
      </c>
      <c r="H149" s="151">
        <v>-0.107</v>
      </c>
      <c r="I149" s="152"/>
      <c r="L149" s="148"/>
      <c r="M149" s="153"/>
      <c r="T149" s="154"/>
      <c r="AT149" s="149" t="s">
        <v>203</v>
      </c>
      <c r="AU149" s="149" t="s">
        <v>86</v>
      </c>
      <c r="AV149" s="12" t="s">
        <v>86</v>
      </c>
      <c r="AW149" s="12" t="s">
        <v>37</v>
      </c>
      <c r="AX149" s="12" t="s">
        <v>76</v>
      </c>
      <c r="AY149" s="149" t="s">
        <v>192</v>
      </c>
    </row>
    <row r="150" spans="2:51" s="15" customFormat="1" ht="12">
      <c r="B150" s="182"/>
      <c r="D150" s="142" t="s">
        <v>203</v>
      </c>
      <c r="E150" s="183" t="s">
        <v>19</v>
      </c>
      <c r="F150" s="184" t="s">
        <v>1018</v>
      </c>
      <c r="H150" s="185">
        <v>2.356</v>
      </c>
      <c r="I150" s="186"/>
      <c r="L150" s="182"/>
      <c r="M150" s="187"/>
      <c r="T150" s="188"/>
      <c r="AT150" s="183" t="s">
        <v>203</v>
      </c>
      <c r="AU150" s="183" t="s">
        <v>86</v>
      </c>
      <c r="AV150" s="15" t="s">
        <v>214</v>
      </c>
      <c r="AW150" s="15" t="s">
        <v>37</v>
      </c>
      <c r="AX150" s="15" t="s">
        <v>76</v>
      </c>
      <c r="AY150" s="183" t="s">
        <v>192</v>
      </c>
    </row>
    <row r="151" spans="2:51" s="14" customFormat="1" ht="12">
      <c r="B151" s="162"/>
      <c r="D151" s="142" t="s">
        <v>203</v>
      </c>
      <c r="E151" s="163" t="s">
        <v>19</v>
      </c>
      <c r="F151" s="164" t="s">
        <v>1463</v>
      </c>
      <c r="H151" s="163" t="s">
        <v>19</v>
      </c>
      <c r="I151" s="165"/>
      <c r="L151" s="162"/>
      <c r="M151" s="166"/>
      <c r="T151" s="167"/>
      <c r="AT151" s="163" t="s">
        <v>203</v>
      </c>
      <c r="AU151" s="163" t="s">
        <v>86</v>
      </c>
      <c r="AV151" s="14" t="s">
        <v>84</v>
      </c>
      <c r="AW151" s="14" t="s">
        <v>37</v>
      </c>
      <c r="AX151" s="14" t="s">
        <v>76</v>
      </c>
      <c r="AY151" s="163" t="s">
        <v>192</v>
      </c>
    </row>
    <row r="152" spans="2:51" s="12" customFormat="1" ht="12">
      <c r="B152" s="148"/>
      <c r="D152" s="142" t="s">
        <v>203</v>
      </c>
      <c r="E152" s="149" t="s">
        <v>19</v>
      </c>
      <c r="F152" s="150" t="s">
        <v>286</v>
      </c>
      <c r="H152" s="151">
        <v>8.465</v>
      </c>
      <c r="I152" s="152"/>
      <c r="L152" s="148"/>
      <c r="M152" s="153"/>
      <c r="T152" s="154"/>
      <c r="AT152" s="149" t="s">
        <v>203</v>
      </c>
      <c r="AU152" s="149" t="s">
        <v>86</v>
      </c>
      <c r="AV152" s="12" t="s">
        <v>86</v>
      </c>
      <c r="AW152" s="12" t="s">
        <v>37</v>
      </c>
      <c r="AX152" s="12" t="s">
        <v>76</v>
      </c>
      <c r="AY152" s="149" t="s">
        <v>192</v>
      </c>
    </row>
    <row r="153" spans="2:51" s="12" customFormat="1" ht="12">
      <c r="B153" s="148"/>
      <c r="D153" s="142" t="s">
        <v>203</v>
      </c>
      <c r="E153" s="149" t="s">
        <v>19</v>
      </c>
      <c r="F153" s="150" t="s">
        <v>1020</v>
      </c>
      <c r="H153" s="151">
        <v>-0.839</v>
      </c>
      <c r="I153" s="152"/>
      <c r="L153" s="148"/>
      <c r="M153" s="153"/>
      <c r="T153" s="154"/>
      <c r="AT153" s="149" t="s">
        <v>203</v>
      </c>
      <c r="AU153" s="149" t="s">
        <v>86</v>
      </c>
      <c r="AV153" s="12" t="s">
        <v>86</v>
      </c>
      <c r="AW153" s="12" t="s">
        <v>37</v>
      </c>
      <c r="AX153" s="12" t="s">
        <v>76</v>
      </c>
      <c r="AY153" s="149" t="s">
        <v>192</v>
      </c>
    </row>
    <row r="154" spans="2:51" s="15" customFormat="1" ht="12">
      <c r="B154" s="182"/>
      <c r="D154" s="142" t="s">
        <v>203</v>
      </c>
      <c r="E154" s="183" t="s">
        <v>19</v>
      </c>
      <c r="F154" s="184" t="s">
        <v>1018</v>
      </c>
      <c r="H154" s="185">
        <v>7.626</v>
      </c>
      <c r="I154" s="186"/>
      <c r="L154" s="182"/>
      <c r="M154" s="187"/>
      <c r="T154" s="188"/>
      <c r="AT154" s="183" t="s">
        <v>203</v>
      </c>
      <c r="AU154" s="183" t="s">
        <v>86</v>
      </c>
      <c r="AV154" s="15" t="s">
        <v>214</v>
      </c>
      <c r="AW154" s="15" t="s">
        <v>37</v>
      </c>
      <c r="AX154" s="15" t="s">
        <v>76</v>
      </c>
      <c r="AY154" s="183" t="s">
        <v>192</v>
      </c>
    </row>
    <row r="155" spans="2:51" s="13" customFormat="1" ht="12">
      <c r="B155" s="155"/>
      <c r="D155" s="142" t="s">
        <v>203</v>
      </c>
      <c r="E155" s="156" t="s">
        <v>130</v>
      </c>
      <c r="F155" s="157" t="s">
        <v>206</v>
      </c>
      <c r="H155" s="158">
        <v>9.982</v>
      </c>
      <c r="I155" s="159"/>
      <c r="L155" s="155"/>
      <c r="M155" s="160"/>
      <c r="T155" s="161"/>
      <c r="AT155" s="156" t="s">
        <v>203</v>
      </c>
      <c r="AU155" s="156" t="s">
        <v>86</v>
      </c>
      <c r="AV155" s="13" t="s">
        <v>124</v>
      </c>
      <c r="AW155" s="13" t="s">
        <v>37</v>
      </c>
      <c r="AX155" s="13" t="s">
        <v>84</v>
      </c>
      <c r="AY155" s="156" t="s">
        <v>192</v>
      </c>
    </row>
    <row r="156" spans="2:65" s="1" customFormat="1" ht="16.5" customHeight="1">
      <c r="B156" s="33"/>
      <c r="C156" s="168" t="s">
        <v>280</v>
      </c>
      <c r="D156" s="168" t="s">
        <v>291</v>
      </c>
      <c r="E156" s="169" t="s">
        <v>292</v>
      </c>
      <c r="F156" s="170" t="s">
        <v>293</v>
      </c>
      <c r="G156" s="171" t="s">
        <v>119</v>
      </c>
      <c r="H156" s="172">
        <v>18.866</v>
      </c>
      <c r="I156" s="173"/>
      <c r="J156" s="174">
        <f>ROUND(I156*H156,2)</f>
        <v>0</v>
      </c>
      <c r="K156" s="170" t="s">
        <v>197</v>
      </c>
      <c r="L156" s="175"/>
      <c r="M156" s="176" t="s">
        <v>19</v>
      </c>
      <c r="N156" s="177" t="s">
        <v>47</v>
      </c>
      <c r="P156" s="138">
        <f>O156*H156</f>
        <v>0</v>
      </c>
      <c r="Q156" s="138">
        <v>0</v>
      </c>
      <c r="R156" s="138">
        <f>Q156*H156</f>
        <v>0</v>
      </c>
      <c r="S156" s="138">
        <v>0</v>
      </c>
      <c r="T156" s="139">
        <f>S156*H156</f>
        <v>0</v>
      </c>
      <c r="AR156" s="140" t="s">
        <v>248</v>
      </c>
      <c r="AT156" s="140" t="s">
        <v>291</v>
      </c>
      <c r="AU156" s="140" t="s">
        <v>86</v>
      </c>
      <c r="AY156" s="18" t="s">
        <v>192</v>
      </c>
      <c r="BE156" s="141">
        <f>IF(N156="základní",J156,0)</f>
        <v>0</v>
      </c>
      <c r="BF156" s="141">
        <f>IF(N156="snížená",J156,0)</f>
        <v>0</v>
      </c>
      <c r="BG156" s="141">
        <f>IF(N156="zákl. přenesená",J156,0)</f>
        <v>0</v>
      </c>
      <c r="BH156" s="141">
        <f>IF(N156="sníž. přenesená",J156,0)</f>
        <v>0</v>
      </c>
      <c r="BI156" s="141">
        <f>IF(N156="nulová",J156,0)</f>
        <v>0</v>
      </c>
      <c r="BJ156" s="18" t="s">
        <v>84</v>
      </c>
      <c r="BK156" s="141">
        <f>ROUND(I156*H156,2)</f>
        <v>0</v>
      </c>
      <c r="BL156" s="18" t="s">
        <v>124</v>
      </c>
      <c r="BM156" s="140" t="s">
        <v>1464</v>
      </c>
    </row>
    <row r="157" spans="2:47" s="1" customFormat="1" ht="12">
      <c r="B157" s="33"/>
      <c r="D157" s="142" t="s">
        <v>199</v>
      </c>
      <c r="F157" s="143" t="s">
        <v>293</v>
      </c>
      <c r="I157" s="144"/>
      <c r="L157" s="33"/>
      <c r="M157" s="145"/>
      <c r="T157" s="54"/>
      <c r="AT157" s="18" t="s">
        <v>199</v>
      </c>
      <c r="AU157" s="18" t="s">
        <v>86</v>
      </c>
    </row>
    <row r="158" spans="2:47" s="1" customFormat="1" ht="29.25">
      <c r="B158" s="33"/>
      <c r="D158" s="142" t="s">
        <v>295</v>
      </c>
      <c r="F158" s="178" t="s">
        <v>296</v>
      </c>
      <c r="I158" s="144"/>
      <c r="L158" s="33"/>
      <c r="M158" s="145"/>
      <c r="T158" s="54"/>
      <c r="AT158" s="18" t="s">
        <v>295</v>
      </c>
      <c r="AU158" s="18" t="s">
        <v>86</v>
      </c>
    </row>
    <row r="159" spans="2:51" s="12" customFormat="1" ht="12">
      <c r="B159" s="148"/>
      <c r="D159" s="142" t="s">
        <v>203</v>
      </c>
      <c r="E159" s="149" t="s">
        <v>19</v>
      </c>
      <c r="F159" s="150" t="s">
        <v>297</v>
      </c>
      <c r="H159" s="151">
        <v>18.866</v>
      </c>
      <c r="I159" s="152"/>
      <c r="L159" s="148"/>
      <c r="M159" s="153"/>
      <c r="T159" s="154"/>
      <c r="AT159" s="149" t="s">
        <v>203</v>
      </c>
      <c r="AU159" s="149" t="s">
        <v>86</v>
      </c>
      <c r="AV159" s="12" t="s">
        <v>86</v>
      </c>
      <c r="AW159" s="12" t="s">
        <v>37</v>
      </c>
      <c r="AX159" s="12" t="s">
        <v>84</v>
      </c>
      <c r="AY159" s="149" t="s">
        <v>192</v>
      </c>
    </row>
    <row r="160" spans="2:65" s="1" customFormat="1" ht="16.5" customHeight="1">
      <c r="B160" s="33"/>
      <c r="C160" s="129" t="s">
        <v>290</v>
      </c>
      <c r="D160" s="129" t="s">
        <v>194</v>
      </c>
      <c r="E160" s="130" t="s">
        <v>1022</v>
      </c>
      <c r="F160" s="131" t="s">
        <v>1023</v>
      </c>
      <c r="G160" s="132" t="s">
        <v>128</v>
      </c>
      <c r="H160" s="133">
        <v>48.371</v>
      </c>
      <c r="I160" s="134"/>
      <c r="J160" s="135">
        <f>ROUND(I160*H160,2)</f>
        <v>0</v>
      </c>
      <c r="K160" s="131" t="s">
        <v>197</v>
      </c>
      <c r="L160" s="33"/>
      <c r="M160" s="136" t="s">
        <v>19</v>
      </c>
      <c r="N160" s="137" t="s">
        <v>47</v>
      </c>
      <c r="P160" s="138">
        <f>O160*H160</f>
        <v>0</v>
      </c>
      <c r="Q160" s="138">
        <v>0</v>
      </c>
      <c r="R160" s="138">
        <f>Q160*H160</f>
        <v>0</v>
      </c>
      <c r="S160" s="138">
        <v>0</v>
      </c>
      <c r="T160" s="139">
        <f>S160*H160</f>
        <v>0</v>
      </c>
      <c r="AR160" s="140" t="s">
        <v>124</v>
      </c>
      <c r="AT160" s="140" t="s">
        <v>194</v>
      </c>
      <c r="AU160" s="140" t="s">
        <v>86</v>
      </c>
      <c r="AY160" s="18" t="s">
        <v>192</v>
      </c>
      <c r="BE160" s="141">
        <f>IF(N160="základní",J160,0)</f>
        <v>0</v>
      </c>
      <c r="BF160" s="141">
        <f>IF(N160="snížená",J160,0)</f>
        <v>0</v>
      </c>
      <c r="BG160" s="141">
        <f>IF(N160="zákl. přenesená",J160,0)</f>
        <v>0</v>
      </c>
      <c r="BH160" s="141">
        <f>IF(N160="sníž. přenesená",J160,0)</f>
        <v>0</v>
      </c>
      <c r="BI160" s="141">
        <f>IF(N160="nulová",J160,0)</f>
        <v>0</v>
      </c>
      <c r="BJ160" s="18" t="s">
        <v>84</v>
      </c>
      <c r="BK160" s="141">
        <f>ROUND(I160*H160,2)</f>
        <v>0</v>
      </c>
      <c r="BL160" s="18" t="s">
        <v>124</v>
      </c>
      <c r="BM160" s="140" t="s">
        <v>1465</v>
      </c>
    </row>
    <row r="161" spans="2:47" s="1" customFormat="1" ht="19.5">
      <c r="B161" s="33"/>
      <c r="D161" s="142" t="s">
        <v>199</v>
      </c>
      <c r="F161" s="143" t="s">
        <v>1025</v>
      </c>
      <c r="I161" s="144"/>
      <c r="L161" s="33"/>
      <c r="M161" s="145"/>
      <c r="T161" s="54"/>
      <c r="AT161" s="18" t="s">
        <v>199</v>
      </c>
      <c r="AU161" s="18" t="s">
        <v>86</v>
      </c>
    </row>
    <row r="162" spans="2:47" s="1" customFormat="1" ht="12">
      <c r="B162" s="33"/>
      <c r="D162" s="146" t="s">
        <v>201</v>
      </c>
      <c r="F162" s="147" t="s">
        <v>1026</v>
      </c>
      <c r="I162" s="144"/>
      <c r="L162" s="33"/>
      <c r="M162" s="145"/>
      <c r="T162" s="54"/>
      <c r="AT162" s="18" t="s">
        <v>201</v>
      </c>
      <c r="AU162" s="18" t="s">
        <v>86</v>
      </c>
    </row>
    <row r="163" spans="2:51" s="14" customFormat="1" ht="12">
      <c r="B163" s="162"/>
      <c r="D163" s="142" t="s">
        <v>203</v>
      </c>
      <c r="E163" s="163" t="s">
        <v>19</v>
      </c>
      <c r="F163" s="164" t="s">
        <v>1458</v>
      </c>
      <c r="H163" s="163" t="s">
        <v>19</v>
      </c>
      <c r="I163" s="165"/>
      <c r="L163" s="162"/>
      <c r="M163" s="166"/>
      <c r="T163" s="167"/>
      <c r="AT163" s="163" t="s">
        <v>203</v>
      </c>
      <c r="AU163" s="163" t="s">
        <v>86</v>
      </c>
      <c r="AV163" s="14" t="s">
        <v>84</v>
      </c>
      <c r="AW163" s="14" t="s">
        <v>37</v>
      </c>
      <c r="AX163" s="14" t="s">
        <v>76</v>
      </c>
      <c r="AY163" s="163" t="s">
        <v>192</v>
      </c>
    </row>
    <row r="164" spans="2:51" s="14" customFormat="1" ht="12">
      <c r="B164" s="162"/>
      <c r="D164" s="142" t="s">
        <v>203</v>
      </c>
      <c r="E164" s="163" t="s">
        <v>19</v>
      </c>
      <c r="F164" s="164" t="s">
        <v>1027</v>
      </c>
      <c r="H164" s="163" t="s">
        <v>19</v>
      </c>
      <c r="I164" s="165"/>
      <c r="L164" s="162"/>
      <c r="M164" s="166"/>
      <c r="T164" s="167"/>
      <c r="AT164" s="163" t="s">
        <v>203</v>
      </c>
      <c r="AU164" s="163" t="s">
        <v>86</v>
      </c>
      <c r="AV164" s="14" t="s">
        <v>84</v>
      </c>
      <c r="AW164" s="14" t="s">
        <v>37</v>
      </c>
      <c r="AX164" s="14" t="s">
        <v>76</v>
      </c>
      <c r="AY164" s="163" t="s">
        <v>192</v>
      </c>
    </row>
    <row r="165" spans="2:51" s="12" customFormat="1" ht="12">
      <c r="B165" s="148"/>
      <c r="D165" s="142" t="s">
        <v>203</v>
      </c>
      <c r="E165" s="149" t="s">
        <v>19</v>
      </c>
      <c r="F165" s="150" t="s">
        <v>1466</v>
      </c>
      <c r="H165" s="151">
        <v>18.26</v>
      </c>
      <c r="I165" s="152"/>
      <c r="L165" s="148"/>
      <c r="M165" s="153"/>
      <c r="T165" s="154"/>
      <c r="AT165" s="149" t="s">
        <v>203</v>
      </c>
      <c r="AU165" s="149" t="s">
        <v>86</v>
      </c>
      <c r="AV165" s="12" t="s">
        <v>86</v>
      </c>
      <c r="AW165" s="12" t="s">
        <v>37</v>
      </c>
      <c r="AX165" s="12" t="s">
        <v>76</v>
      </c>
      <c r="AY165" s="149" t="s">
        <v>192</v>
      </c>
    </row>
    <row r="166" spans="2:51" s="12" customFormat="1" ht="12">
      <c r="B166" s="148"/>
      <c r="D166" s="142" t="s">
        <v>203</v>
      </c>
      <c r="E166" s="149" t="s">
        <v>19</v>
      </c>
      <c r="F166" s="150" t="s">
        <v>1467</v>
      </c>
      <c r="H166" s="151">
        <v>-1.131</v>
      </c>
      <c r="I166" s="152"/>
      <c r="L166" s="148"/>
      <c r="M166" s="153"/>
      <c r="T166" s="154"/>
      <c r="AT166" s="149" t="s">
        <v>203</v>
      </c>
      <c r="AU166" s="149" t="s">
        <v>86</v>
      </c>
      <c r="AV166" s="12" t="s">
        <v>86</v>
      </c>
      <c r="AW166" s="12" t="s">
        <v>37</v>
      </c>
      <c r="AX166" s="12" t="s">
        <v>76</v>
      </c>
      <c r="AY166" s="149" t="s">
        <v>192</v>
      </c>
    </row>
    <row r="167" spans="2:51" s="15" customFormat="1" ht="12">
      <c r="B167" s="182"/>
      <c r="D167" s="142" t="s">
        <v>203</v>
      </c>
      <c r="E167" s="183" t="s">
        <v>19</v>
      </c>
      <c r="F167" s="184" t="s">
        <v>1018</v>
      </c>
      <c r="H167" s="185">
        <v>17.129</v>
      </c>
      <c r="I167" s="186"/>
      <c r="L167" s="182"/>
      <c r="M167" s="187"/>
      <c r="T167" s="188"/>
      <c r="AT167" s="183" t="s">
        <v>203</v>
      </c>
      <c r="AU167" s="183" t="s">
        <v>86</v>
      </c>
      <c r="AV167" s="15" t="s">
        <v>214</v>
      </c>
      <c r="AW167" s="15" t="s">
        <v>37</v>
      </c>
      <c r="AX167" s="15" t="s">
        <v>76</v>
      </c>
      <c r="AY167" s="183" t="s">
        <v>192</v>
      </c>
    </row>
    <row r="168" spans="2:51" s="14" customFormat="1" ht="12">
      <c r="B168" s="162"/>
      <c r="D168" s="142" t="s">
        <v>203</v>
      </c>
      <c r="E168" s="163" t="s">
        <v>19</v>
      </c>
      <c r="F168" s="164" t="s">
        <v>1030</v>
      </c>
      <c r="H168" s="163" t="s">
        <v>19</v>
      </c>
      <c r="I168" s="165"/>
      <c r="L168" s="162"/>
      <c r="M168" s="166"/>
      <c r="T168" s="167"/>
      <c r="AT168" s="163" t="s">
        <v>203</v>
      </c>
      <c r="AU168" s="163" t="s">
        <v>86</v>
      </c>
      <c r="AV168" s="14" t="s">
        <v>84</v>
      </c>
      <c r="AW168" s="14" t="s">
        <v>37</v>
      </c>
      <c r="AX168" s="14" t="s">
        <v>76</v>
      </c>
      <c r="AY168" s="163" t="s">
        <v>192</v>
      </c>
    </row>
    <row r="169" spans="2:51" s="12" customFormat="1" ht="12">
      <c r="B169" s="148"/>
      <c r="D169" s="142" t="s">
        <v>203</v>
      </c>
      <c r="E169" s="149" t="s">
        <v>19</v>
      </c>
      <c r="F169" s="150" t="s">
        <v>1468</v>
      </c>
      <c r="H169" s="151">
        <v>50.17</v>
      </c>
      <c r="I169" s="152"/>
      <c r="L169" s="148"/>
      <c r="M169" s="153"/>
      <c r="T169" s="154"/>
      <c r="AT169" s="149" t="s">
        <v>203</v>
      </c>
      <c r="AU169" s="149" t="s">
        <v>86</v>
      </c>
      <c r="AV169" s="12" t="s">
        <v>86</v>
      </c>
      <c r="AW169" s="12" t="s">
        <v>37</v>
      </c>
      <c r="AX169" s="12" t="s">
        <v>76</v>
      </c>
      <c r="AY169" s="149" t="s">
        <v>192</v>
      </c>
    </row>
    <row r="170" spans="2:51" s="12" customFormat="1" ht="12">
      <c r="B170" s="148"/>
      <c r="D170" s="142" t="s">
        <v>203</v>
      </c>
      <c r="E170" s="149" t="s">
        <v>19</v>
      </c>
      <c r="F170" s="150" t="s">
        <v>1305</v>
      </c>
      <c r="H170" s="151">
        <v>-18.645</v>
      </c>
      <c r="I170" s="152"/>
      <c r="L170" s="148"/>
      <c r="M170" s="153"/>
      <c r="T170" s="154"/>
      <c r="AT170" s="149" t="s">
        <v>203</v>
      </c>
      <c r="AU170" s="149" t="s">
        <v>86</v>
      </c>
      <c r="AV170" s="12" t="s">
        <v>86</v>
      </c>
      <c r="AW170" s="12" t="s">
        <v>37</v>
      </c>
      <c r="AX170" s="12" t="s">
        <v>76</v>
      </c>
      <c r="AY170" s="149" t="s">
        <v>192</v>
      </c>
    </row>
    <row r="171" spans="2:51" s="12" customFormat="1" ht="12">
      <c r="B171" s="148"/>
      <c r="D171" s="142" t="s">
        <v>203</v>
      </c>
      <c r="E171" s="149" t="s">
        <v>19</v>
      </c>
      <c r="F171" s="150" t="s">
        <v>1469</v>
      </c>
      <c r="H171" s="151">
        <v>-0.283</v>
      </c>
      <c r="I171" s="152"/>
      <c r="L171" s="148"/>
      <c r="M171" s="153"/>
      <c r="T171" s="154"/>
      <c r="AT171" s="149" t="s">
        <v>203</v>
      </c>
      <c r="AU171" s="149" t="s">
        <v>86</v>
      </c>
      <c r="AV171" s="12" t="s">
        <v>86</v>
      </c>
      <c r="AW171" s="12" t="s">
        <v>37</v>
      </c>
      <c r="AX171" s="12" t="s">
        <v>76</v>
      </c>
      <c r="AY171" s="149" t="s">
        <v>192</v>
      </c>
    </row>
    <row r="172" spans="2:51" s="15" customFormat="1" ht="12">
      <c r="B172" s="182"/>
      <c r="D172" s="142" t="s">
        <v>203</v>
      </c>
      <c r="E172" s="183" t="s">
        <v>19</v>
      </c>
      <c r="F172" s="184" t="s">
        <v>1018</v>
      </c>
      <c r="H172" s="185">
        <v>31.242</v>
      </c>
      <c r="I172" s="186"/>
      <c r="L172" s="182"/>
      <c r="M172" s="187"/>
      <c r="T172" s="188"/>
      <c r="AT172" s="183" t="s">
        <v>203</v>
      </c>
      <c r="AU172" s="183" t="s">
        <v>86</v>
      </c>
      <c r="AV172" s="15" t="s">
        <v>214</v>
      </c>
      <c r="AW172" s="15" t="s">
        <v>37</v>
      </c>
      <c r="AX172" s="15" t="s">
        <v>76</v>
      </c>
      <c r="AY172" s="183" t="s">
        <v>192</v>
      </c>
    </row>
    <row r="173" spans="2:51" s="13" customFormat="1" ht="12">
      <c r="B173" s="155"/>
      <c r="D173" s="142" t="s">
        <v>203</v>
      </c>
      <c r="E173" s="156" t="s">
        <v>971</v>
      </c>
      <c r="F173" s="157" t="s">
        <v>206</v>
      </c>
      <c r="H173" s="158">
        <v>48.371</v>
      </c>
      <c r="I173" s="159"/>
      <c r="L173" s="155"/>
      <c r="M173" s="160"/>
      <c r="T173" s="161"/>
      <c r="AT173" s="156" t="s">
        <v>203</v>
      </c>
      <c r="AU173" s="156" t="s">
        <v>86</v>
      </c>
      <c r="AV173" s="13" t="s">
        <v>124</v>
      </c>
      <c r="AW173" s="13" t="s">
        <v>37</v>
      </c>
      <c r="AX173" s="13" t="s">
        <v>84</v>
      </c>
      <c r="AY173" s="156" t="s">
        <v>192</v>
      </c>
    </row>
    <row r="174" spans="2:65" s="1" customFormat="1" ht="16.5" customHeight="1">
      <c r="B174" s="33"/>
      <c r="C174" s="168" t="s">
        <v>298</v>
      </c>
      <c r="D174" s="168" t="s">
        <v>291</v>
      </c>
      <c r="E174" s="169" t="s">
        <v>1034</v>
      </c>
      <c r="F174" s="170" t="s">
        <v>1035</v>
      </c>
      <c r="G174" s="171" t="s">
        <v>119</v>
      </c>
      <c r="H174" s="172">
        <v>89.486</v>
      </c>
      <c r="I174" s="173"/>
      <c r="J174" s="174">
        <f>ROUND(I174*H174,2)</f>
        <v>0</v>
      </c>
      <c r="K174" s="170" t="s">
        <v>197</v>
      </c>
      <c r="L174" s="175"/>
      <c r="M174" s="176" t="s">
        <v>19</v>
      </c>
      <c r="N174" s="177" t="s">
        <v>47</v>
      </c>
      <c r="P174" s="138">
        <f>O174*H174</f>
        <v>0</v>
      </c>
      <c r="Q174" s="138">
        <v>0</v>
      </c>
      <c r="R174" s="138">
        <f>Q174*H174</f>
        <v>0</v>
      </c>
      <c r="S174" s="138">
        <v>0</v>
      </c>
      <c r="T174" s="139">
        <f>S174*H174</f>
        <v>0</v>
      </c>
      <c r="AR174" s="140" t="s">
        <v>248</v>
      </c>
      <c r="AT174" s="140" t="s">
        <v>291</v>
      </c>
      <c r="AU174" s="140" t="s">
        <v>86</v>
      </c>
      <c r="AY174" s="18" t="s">
        <v>192</v>
      </c>
      <c r="BE174" s="141">
        <f>IF(N174="základní",J174,0)</f>
        <v>0</v>
      </c>
      <c r="BF174" s="141">
        <f>IF(N174="snížená",J174,0)</f>
        <v>0</v>
      </c>
      <c r="BG174" s="141">
        <f>IF(N174="zákl. přenesená",J174,0)</f>
        <v>0</v>
      </c>
      <c r="BH174" s="141">
        <f>IF(N174="sníž. přenesená",J174,0)</f>
        <v>0</v>
      </c>
      <c r="BI174" s="141">
        <f>IF(N174="nulová",J174,0)</f>
        <v>0</v>
      </c>
      <c r="BJ174" s="18" t="s">
        <v>84</v>
      </c>
      <c r="BK174" s="141">
        <f>ROUND(I174*H174,2)</f>
        <v>0</v>
      </c>
      <c r="BL174" s="18" t="s">
        <v>124</v>
      </c>
      <c r="BM174" s="140" t="s">
        <v>1470</v>
      </c>
    </row>
    <row r="175" spans="2:47" s="1" customFormat="1" ht="12">
      <c r="B175" s="33"/>
      <c r="D175" s="142" t="s">
        <v>199</v>
      </c>
      <c r="F175" s="143" t="s">
        <v>1035</v>
      </c>
      <c r="I175" s="144"/>
      <c r="L175" s="33"/>
      <c r="M175" s="145"/>
      <c r="T175" s="54"/>
      <c r="AT175" s="18" t="s">
        <v>199</v>
      </c>
      <c r="AU175" s="18" t="s">
        <v>86</v>
      </c>
    </row>
    <row r="176" spans="2:47" s="1" customFormat="1" ht="19.5">
      <c r="B176" s="33"/>
      <c r="D176" s="142" t="s">
        <v>295</v>
      </c>
      <c r="F176" s="178" t="s">
        <v>1037</v>
      </c>
      <c r="I176" s="144"/>
      <c r="L176" s="33"/>
      <c r="M176" s="145"/>
      <c r="T176" s="54"/>
      <c r="AT176" s="18" t="s">
        <v>295</v>
      </c>
      <c r="AU176" s="18" t="s">
        <v>86</v>
      </c>
    </row>
    <row r="177" spans="2:51" s="12" customFormat="1" ht="12">
      <c r="B177" s="148"/>
      <c r="D177" s="142" t="s">
        <v>203</v>
      </c>
      <c r="E177" s="149" t="s">
        <v>19</v>
      </c>
      <c r="F177" s="150" t="s">
        <v>1038</v>
      </c>
      <c r="H177" s="151">
        <v>89.486</v>
      </c>
      <c r="I177" s="152"/>
      <c r="L177" s="148"/>
      <c r="M177" s="153"/>
      <c r="T177" s="154"/>
      <c r="AT177" s="149" t="s">
        <v>203</v>
      </c>
      <c r="AU177" s="149" t="s">
        <v>86</v>
      </c>
      <c r="AV177" s="12" t="s">
        <v>86</v>
      </c>
      <c r="AW177" s="12" t="s">
        <v>37</v>
      </c>
      <c r="AX177" s="12" t="s">
        <v>84</v>
      </c>
      <c r="AY177" s="149" t="s">
        <v>192</v>
      </c>
    </row>
    <row r="178" spans="2:65" s="1" customFormat="1" ht="21.75" customHeight="1">
      <c r="B178" s="33"/>
      <c r="C178" s="129" t="s">
        <v>8</v>
      </c>
      <c r="D178" s="129" t="s">
        <v>194</v>
      </c>
      <c r="E178" s="130" t="s">
        <v>299</v>
      </c>
      <c r="F178" s="131" t="s">
        <v>300</v>
      </c>
      <c r="G178" s="132" t="s">
        <v>123</v>
      </c>
      <c r="H178" s="133">
        <v>143</v>
      </c>
      <c r="I178" s="134"/>
      <c r="J178" s="135">
        <f>ROUND(I178*H178,2)</f>
        <v>0</v>
      </c>
      <c r="K178" s="131" t="s">
        <v>197</v>
      </c>
      <c r="L178" s="33"/>
      <c r="M178" s="136" t="s">
        <v>19</v>
      </c>
      <c r="N178" s="137" t="s">
        <v>47</v>
      </c>
      <c r="P178" s="138">
        <f>O178*H178</f>
        <v>0</v>
      </c>
      <c r="Q178" s="138">
        <v>0</v>
      </c>
      <c r="R178" s="138">
        <f>Q178*H178</f>
        <v>0</v>
      </c>
      <c r="S178" s="138">
        <v>0</v>
      </c>
      <c r="T178" s="139">
        <f>S178*H178</f>
        <v>0</v>
      </c>
      <c r="AR178" s="140" t="s">
        <v>124</v>
      </c>
      <c r="AT178" s="140" t="s">
        <v>194</v>
      </c>
      <c r="AU178" s="140" t="s">
        <v>86</v>
      </c>
      <c r="AY178" s="18" t="s">
        <v>192</v>
      </c>
      <c r="BE178" s="141">
        <f>IF(N178="základní",J178,0)</f>
        <v>0</v>
      </c>
      <c r="BF178" s="141">
        <f>IF(N178="snížená",J178,0)</f>
        <v>0</v>
      </c>
      <c r="BG178" s="141">
        <f>IF(N178="zákl. přenesená",J178,0)</f>
        <v>0</v>
      </c>
      <c r="BH178" s="141">
        <f>IF(N178="sníž. přenesená",J178,0)</f>
        <v>0</v>
      </c>
      <c r="BI178" s="141">
        <f>IF(N178="nulová",J178,0)</f>
        <v>0</v>
      </c>
      <c r="BJ178" s="18" t="s">
        <v>84</v>
      </c>
      <c r="BK178" s="141">
        <f>ROUND(I178*H178,2)</f>
        <v>0</v>
      </c>
      <c r="BL178" s="18" t="s">
        <v>124</v>
      </c>
      <c r="BM178" s="140" t="s">
        <v>1471</v>
      </c>
    </row>
    <row r="179" spans="2:47" s="1" customFormat="1" ht="19.5">
      <c r="B179" s="33"/>
      <c r="D179" s="142" t="s">
        <v>199</v>
      </c>
      <c r="F179" s="143" t="s">
        <v>302</v>
      </c>
      <c r="I179" s="144"/>
      <c r="L179" s="33"/>
      <c r="M179" s="145"/>
      <c r="T179" s="54"/>
      <c r="AT179" s="18" t="s">
        <v>199</v>
      </c>
      <c r="AU179" s="18" t="s">
        <v>86</v>
      </c>
    </row>
    <row r="180" spans="2:47" s="1" customFormat="1" ht="12">
      <c r="B180" s="33"/>
      <c r="D180" s="146" t="s">
        <v>201</v>
      </c>
      <c r="F180" s="147" t="s">
        <v>303</v>
      </c>
      <c r="I180" s="144"/>
      <c r="L180" s="33"/>
      <c r="M180" s="145"/>
      <c r="T180" s="54"/>
      <c r="AT180" s="18" t="s">
        <v>201</v>
      </c>
      <c r="AU180" s="18" t="s">
        <v>86</v>
      </c>
    </row>
    <row r="181" spans="2:51" s="14" customFormat="1" ht="12">
      <c r="B181" s="162"/>
      <c r="D181" s="142" t="s">
        <v>203</v>
      </c>
      <c r="E181" s="163" t="s">
        <v>19</v>
      </c>
      <c r="F181" s="164" t="s">
        <v>1448</v>
      </c>
      <c r="H181" s="163" t="s">
        <v>19</v>
      </c>
      <c r="I181" s="165"/>
      <c r="L181" s="162"/>
      <c r="M181" s="166"/>
      <c r="T181" s="167"/>
      <c r="AT181" s="163" t="s">
        <v>203</v>
      </c>
      <c r="AU181" s="163" t="s">
        <v>86</v>
      </c>
      <c r="AV181" s="14" t="s">
        <v>84</v>
      </c>
      <c r="AW181" s="14" t="s">
        <v>37</v>
      </c>
      <c r="AX181" s="14" t="s">
        <v>76</v>
      </c>
      <c r="AY181" s="163" t="s">
        <v>192</v>
      </c>
    </row>
    <row r="182" spans="2:51" s="12" customFormat="1" ht="12">
      <c r="B182" s="148"/>
      <c r="D182" s="142" t="s">
        <v>203</v>
      </c>
      <c r="E182" s="149" t="s">
        <v>19</v>
      </c>
      <c r="F182" s="150" t="s">
        <v>1440</v>
      </c>
      <c r="H182" s="151">
        <v>143</v>
      </c>
      <c r="I182" s="152"/>
      <c r="L182" s="148"/>
      <c r="M182" s="153"/>
      <c r="T182" s="154"/>
      <c r="AT182" s="149" t="s">
        <v>203</v>
      </c>
      <c r="AU182" s="149" t="s">
        <v>86</v>
      </c>
      <c r="AV182" s="12" t="s">
        <v>86</v>
      </c>
      <c r="AW182" s="12" t="s">
        <v>37</v>
      </c>
      <c r="AX182" s="12" t="s">
        <v>76</v>
      </c>
      <c r="AY182" s="149" t="s">
        <v>192</v>
      </c>
    </row>
    <row r="183" spans="2:51" s="13" customFormat="1" ht="12">
      <c r="B183" s="155"/>
      <c r="D183" s="142" t="s">
        <v>203</v>
      </c>
      <c r="E183" s="156" t="s">
        <v>136</v>
      </c>
      <c r="F183" s="157" t="s">
        <v>206</v>
      </c>
      <c r="H183" s="158">
        <v>143</v>
      </c>
      <c r="I183" s="159"/>
      <c r="L183" s="155"/>
      <c r="M183" s="160"/>
      <c r="T183" s="161"/>
      <c r="AT183" s="156" t="s">
        <v>203</v>
      </c>
      <c r="AU183" s="156" t="s">
        <v>86</v>
      </c>
      <c r="AV183" s="13" t="s">
        <v>124</v>
      </c>
      <c r="AW183" s="13" t="s">
        <v>37</v>
      </c>
      <c r="AX183" s="13" t="s">
        <v>84</v>
      </c>
      <c r="AY183" s="156" t="s">
        <v>192</v>
      </c>
    </row>
    <row r="184" spans="2:65" s="1" customFormat="1" ht="16.5" customHeight="1">
      <c r="B184" s="33"/>
      <c r="C184" s="129" t="s">
        <v>312</v>
      </c>
      <c r="D184" s="129" t="s">
        <v>194</v>
      </c>
      <c r="E184" s="130" t="s">
        <v>306</v>
      </c>
      <c r="F184" s="131" t="s">
        <v>307</v>
      </c>
      <c r="G184" s="132" t="s">
        <v>123</v>
      </c>
      <c r="H184" s="133">
        <v>116</v>
      </c>
      <c r="I184" s="134"/>
      <c r="J184" s="135">
        <f>ROUND(I184*H184,2)</f>
        <v>0</v>
      </c>
      <c r="K184" s="131" t="s">
        <v>197</v>
      </c>
      <c r="L184" s="33"/>
      <c r="M184" s="136" t="s">
        <v>19</v>
      </c>
      <c r="N184" s="137" t="s">
        <v>47</v>
      </c>
      <c r="P184" s="138">
        <f>O184*H184</f>
        <v>0</v>
      </c>
      <c r="Q184" s="138">
        <v>0</v>
      </c>
      <c r="R184" s="138">
        <f>Q184*H184</f>
        <v>0</v>
      </c>
      <c r="S184" s="138">
        <v>0</v>
      </c>
      <c r="T184" s="139">
        <f>S184*H184</f>
        <v>0</v>
      </c>
      <c r="AR184" s="140" t="s">
        <v>124</v>
      </c>
      <c r="AT184" s="140" t="s">
        <v>194</v>
      </c>
      <c r="AU184" s="140" t="s">
        <v>86</v>
      </c>
      <c r="AY184" s="18" t="s">
        <v>192</v>
      </c>
      <c r="BE184" s="141">
        <f>IF(N184="základní",J184,0)</f>
        <v>0</v>
      </c>
      <c r="BF184" s="141">
        <f>IF(N184="snížená",J184,0)</f>
        <v>0</v>
      </c>
      <c r="BG184" s="141">
        <f>IF(N184="zákl. přenesená",J184,0)</f>
        <v>0</v>
      </c>
      <c r="BH184" s="141">
        <f>IF(N184="sníž. přenesená",J184,0)</f>
        <v>0</v>
      </c>
      <c r="BI184" s="141">
        <f>IF(N184="nulová",J184,0)</f>
        <v>0</v>
      </c>
      <c r="BJ184" s="18" t="s">
        <v>84</v>
      </c>
      <c r="BK184" s="141">
        <f>ROUND(I184*H184,2)</f>
        <v>0</v>
      </c>
      <c r="BL184" s="18" t="s">
        <v>124</v>
      </c>
      <c r="BM184" s="140" t="s">
        <v>1472</v>
      </c>
    </row>
    <row r="185" spans="2:47" s="1" customFormat="1" ht="12">
      <c r="B185" s="33"/>
      <c r="D185" s="142" t="s">
        <v>199</v>
      </c>
      <c r="F185" s="143" t="s">
        <v>309</v>
      </c>
      <c r="I185" s="144"/>
      <c r="L185" s="33"/>
      <c r="M185" s="145"/>
      <c r="T185" s="54"/>
      <c r="AT185" s="18" t="s">
        <v>199</v>
      </c>
      <c r="AU185" s="18" t="s">
        <v>86</v>
      </c>
    </row>
    <row r="186" spans="2:47" s="1" customFormat="1" ht="12">
      <c r="B186" s="33"/>
      <c r="D186" s="146" t="s">
        <v>201</v>
      </c>
      <c r="F186" s="147" t="s">
        <v>310</v>
      </c>
      <c r="I186" s="144"/>
      <c r="L186" s="33"/>
      <c r="M186" s="145"/>
      <c r="T186" s="54"/>
      <c r="AT186" s="18" t="s">
        <v>201</v>
      </c>
      <c r="AU186" s="18" t="s">
        <v>86</v>
      </c>
    </row>
    <row r="187" spans="2:47" s="1" customFormat="1" ht="19.5">
      <c r="B187" s="33"/>
      <c r="D187" s="142" t="s">
        <v>295</v>
      </c>
      <c r="F187" s="178" t="s">
        <v>311</v>
      </c>
      <c r="I187" s="144"/>
      <c r="L187" s="33"/>
      <c r="M187" s="145"/>
      <c r="T187" s="54"/>
      <c r="AT187" s="18" t="s">
        <v>295</v>
      </c>
      <c r="AU187" s="18" t="s">
        <v>86</v>
      </c>
    </row>
    <row r="188" spans="2:51" s="12" customFormat="1" ht="12">
      <c r="B188" s="148"/>
      <c r="D188" s="142" t="s">
        <v>203</v>
      </c>
      <c r="E188" s="149" t="s">
        <v>19</v>
      </c>
      <c r="F188" s="150" t="s">
        <v>136</v>
      </c>
      <c r="H188" s="151">
        <v>116</v>
      </c>
      <c r="I188" s="152"/>
      <c r="L188" s="148"/>
      <c r="M188" s="153"/>
      <c r="T188" s="154"/>
      <c r="AT188" s="149" t="s">
        <v>203</v>
      </c>
      <c r="AU188" s="149" t="s">
        <v>86</v>
      </c>
      <c r="AV188" s="12" t="s">
        <v>86</v>
      </c>
      <c r="AW188" s="12" t="s">
        <v>37</v>
      </c>
      <c r="AX188" s="12" t="s">
        <v>84</v>
      </c>
      <c r="AY188" s="149" t="s">
        <v>192</v>
      </c>
    </row>
    <row r="189" spans="2:65" s="1" customFormat="1" ht="16.5" customHeight="1">
      <c r="B189" s="33"/>
      <c r="C189" s="168" t="s">
        <v>319</v>
      </c>
      <c r="D189" s="168" t="s">
        <v>291</v>
      </c>
      <c r="E189" s="169" t="s">
        <v>313</v>
      </c>
      <c r="F189" s="170" t="s">
        <v>314</v>
      </c>
      <c r="G189" s="171" t="s">
        <v>315</v>
      </c>
      <c r="H189" s="172">
        <v>0.464</v>
      </c>
      <c r="I189" s="173"/>
      <c r="J189" s="174">
        <f>ROUND(I189*H189,2)</f>
        <v>0</v>
      </c>
      <c r="K189" s="170" t="s">
        <v>19</v>
      </c>
      <c r="L189" s="175"/>
      <c r="M189" s="176" t="s">
        <v>19</v>
      </c>
      <c r="N189" s="177" t="s">
        <v>47</v>
      </c>
      <c r="P189" s="138">
        <f>O189*H189</f>
        <v>0</v>
      </c>
      <c r="Q189" s="138">
        <v>0.001</v>
      </c>
      <c r="R189" s="138">
        <f>Q189*H189</f>
        <v>0.00046400000000000006</v>
      </c>
      <c r="S189" s="138">
        <v>0</v>
      </c>
      <c r="T189" s="139">
        <f>S189*H189</f>
        <v>0</v>
      </c>
      <c r="AR189" s="140" t="s">
        <v>248</v>
      </c>
      <c r="AT189" s="140" t="s">
        <v>291</v>
      </c>
      <c r="AU189" s="140" t="s">
        <v>86</v>
      </c>
      <c r="AY189" s="18" t="s">
        <v>192</v>
      </c>
      <c r="BE189" s="141">
        <f>IF(N189="základní",J189,0)</f>
        <v>0</v>
      </c>
      <c r="BF189" s="141">
        <f>IF(N189="snížená",J189,0)</f>
        <v>0</v>
      </c>
      <c r="BG189" s="141">
        <f>IF(N189="zákl. přenesená",J189,0)</f>
        <v>0</v>
      </c>
      <c r="BH189" s="141">
        <f>IF(N189="sníž. přenesená",J189,0)</f>
        <v>0</v>
      </c>
      <c r="BI189" s="141">
        <f>IF(N189="nulová",J189,0)</f>
        <v>0</v>
      </c>
      <c r="BJ189" s="18" t="s">
        <v>84</v>
      </c>
      <c r="BK189" s="141">
        <f>ROUND(I189*H189,2)</f>
        <v>0</v>
      </c>
      <c r="BL189" s="18" t="s">
        <v>124</v>
      </c>
      <c r="BM189" s="140" t="s">
        <v>1473</v>
      </c>
    </row>
    <row r="190" spans="2:47" s="1" customFormat="1" ht="12">
      <c r="B190" s="33"/>
      <c r="D190" s="142" t="s">
        <v>199</v>
      </c>
      <c r="F190" s="143" t="s">
        <v>314</v>
      </c>
      <c r="I190" s="144"/>
      <c r="L190" s="33"/>
      <c r="M190" s="145"/>
      <c r="T190" s="54"/>
      <c r="AT190" s="18" t="s">
        <v>199</v>
      </c>
      <c r="AU190" s="18" t="s">
        <v>86</v>
      </c>
    </row>
    <row r="191" spans="2:47" s="1" customFormat="1" ht="29.25">
      <c r="B191" s="33"/>
      <c r="D191" s="142" t="s">
        <v>295</v>
      </c>
      <c r="F191" s="178" t="s">
        <v>317</v>
      </c>
      <c r="I191" s="144"/>
      <c r="L191" s="33"/>
      <c r="M191" s="145"/>
      <c r="T191" s="54"/>
      <c r="AT191" s="18" t="s">
        <v>295</v>
      </c>
      <c r="AU191" s="18" t="s">
        <v>86</v>
      </c>
    </row>
    <row r="192" spans="2:51" s="12" customFormat="1" ht="12">
      <c r="B192" s="148"/>
      <c r="D192" s="142" t="s">
        <v>203</v>
      </c>
      <c r="E192" s="149" t="s">
        <v>19</v>
      </c>
      <c r="F192" s="150" t="s">
        <v>318</v>
      </c>
      <c r="H192" s="151">
        <v>0.464</v>
      </c>
      <c r="I192" s="152"/>
      <c r="L192" s="148"/>
      <c r="M192" s="153"/>
      <c r="T192" s="154"/>
      <c r="AT192" s="149" t="s">
        <v>203</v>
      </c>
      <c r="AU192" s="149" t="s">
        <v>86</v>
      </c>
      <c r="AV192" s="12" t="s">
        <v>86</v>
      </c>
      <c r="AW192" s="12" t="s">
        <v>37</v>
      </c>
      <c r="AX192" s="12" t="s">
        <v>84</v>
      </c>
      <c r="AY192" s="149" t="s">
        <v>192</v>
      </c>
    </row>
    <row r="193" spans="2:65" s="1" customFormat="1" ht="16.5" customHeight="1">
      <c r="B193" s="33"/>
      <c r="C193" s="129" t="s">
        <v>325</v>
      </c>
      <c r="D193" s="129" t="s">
        <v>194</v>
      </c>
      <c r="E193" s="130" t="s">
        <v>329</v>
      </c>
      <c r="F193" s="131" t="s">
        <v>330</v>
      </c>
      <c r="G193" s="132" t="s">
        <v>123</v>
      </c>
      <c r="H193" s="133">
        <v>116</v>
      </c>
      <c r="I193" s="134"/>
      <c r="J193" s="135">
        <f>ROUND(I193*H193,2)</f>
        <v>0</v>
      </c>
      <c r="K193" s="131" t="s">
        <v>197</v>
      </c>
      <c r="L193" s="33"/>
      <c r="M193" s="136" t="s">
        <v>19</v>
      </c>
      <c r="N193" s="137" t="s">
        <v>47</v>
      </c>
      <c r="P193" s="138">
        <f>O193*H193</f>
        <v>0</v>
      </c>
      <c r="Q193" s="138">
        <v>0</v>
      </c>
      <c r="R193" s="138">
        <f>Q193*H193</f>
        <v>0</v>
      </c>
      <c r="S193" s="138">
        <v>0</v>
      </c>
      <c r="T193" s="139">
        <f>S193*H193</f>
        <v>0</v>
      </c>
      <c r="AR193" s="140" t="s">
        <v>124</v>
      </c>
      <c r="AT193" s="140" t="s">
        <v>194</v>
      </c>
      <c r="AU193" s="140" t="s">
        <v>86</v>
      </c>
      <c r="AY193" s="18" t="s">
        <v>192</v>
      </c>
      <c r="BE193" s="141">
        <f>IF(N193="základní",J193,0)</f>
        <v>0</v>
      </c>
      <c r="BF193" s="141">
        <f>IF(N193="snížená",J193,0)</f>
        <v>0</v>
      </c>
      <c r="BG193" s="141">
        <f>IF(N193="zákl. přenesená",J193,0)</f>
        <v>0</v>
      </c>
      <c r="BH193" s="141">
        <f>IF(N193="sníž. přenesená",J193,0)</f>
        <v>0</v>
      </c>
      <c r="BI193" s="141">
        <f>IF(N193="nulová",J193,0)</f>
        <v>0</v>
      </c>
      <c r="BJ193" s="18" t="s">
        <v>84</v>
      </c>
      <c r="BK193" s="141">
        <f>ROUND(I193*H193,2)</f>
        <v>0</v>
      </c>
      <c r="BL193" s="18" t="s">
        <v>124</v>
      </c>
      <c r="BM193" s="140" t="s">
        <v>1474</v>
      </c>
    </row>
    <row r="194" spans="2:47" s="1" customFormat="1" ht="12">
      <c r="B194" s="33"/>
      <c r="D194" s="142" t="s">
        <v>199</v>
      </c>
      <c r="F194" s="143" t="s">
        <v>332</v>
      </c>
      <c r="I194" s="144"/>
      <c r="L194" s="33"/>
      <c r="M194" s="145"/>
      <c r="T194" s="54"/>
      <c r="AT194" s="18" t="s">
        <v>199</v>
      </c>
      <c r="AU194" s="18" t="s">
        <v>86</v>
      </c>
    </row>
    <row r="195" spans="2:47" s="1" customFormat="1" ht="12">
      <c r="B195" s="33"/>
      <c r="D195" s="146" t="s">
        <v>201</v>
      </c>
      <c r="F195" s="147" t="s">
        <v>333</v>
      </c>
      <c r="I195" s="144"/>
      <c r="L195" s="33"/>
      <c r="M195" s="145"/>
      <c r="T195" s="54"/>
      <c r="AT195" s="18" t="s">
        <v>201</v>
      </c>
      <c r="AU195" s="18" t="s">
        <v>86</v>
      </c>
    </row>
    <row r="196" spans="2:51" s="12" customFormat="1" ht="12">
      <c r="B196" s="148"/>
      <c r="D196" s="142" t="s">
        <v>203</v>
      </c>
      <c r="E196" s="149" t="s">
        <v>19</v>
      </c>
      <c r="F196" s="150" t="s">
        <v>136</v>
      </c>
      <c r="H196" s="151">
        <v>116</v>
      </c>
      <c r="I196" s="152"/>
      <c r="L196" s="148"/>
      <c r="M196" s="153"/>
      <c r="T196" s="154"/>
      <c r="AT196" s="149" t="s">
        <v>203</v>
      </c>
      <c r="AU196" s="149" t="s">
        <v>86</v>
      </c>
      <c r="AV196" s="12" t="s">
        <v>86</v>
      </c>
      <c r="AW196" s="12" t="s">
        <v>37</v>
      </c>
      <c r="AX196" s="12" t="s">
        <v>84</v>
      </c>
      <c r="AY196" s="149" t="s">
        <v>192</v>
      </c>
    </row>
    <row r="197" spans="2:65" s="1" customFormat="1" ht="16.5" customHeight="1">
      <c r="B197" s="33"/>
      <c r="C197" s="129" t="s">
        <v>328</v>
      </c>
      <c r="D197" s="129" t="s">
        <v>194</v>
      </c>
      <c r="E197" s="130" t="s">
        <v>424</v>
      </c>
      <c r="F197" s="131" t="s">
        <v>425</v>
      </c>
      <c r="G197" s="132" t="s">
        <v>123</v>
      </c>
      <c r="H197" s="133">
        <v>116</v>
      </c>
      <c r="I197" s="134"/>
      <c r="J197" s="135">
        <f>ROUND(I197*H197,2)</f>
        <v>0</v>
      </c>
      <c r="K197" s="131" t="s">
        <v>197</v>
      </c>
      <c r="L197" s="33"/>
      <c r="M197" s="136" t="s">
        <v>19</v>
      </c>
      <c r="N197" s="137" t="s">
        <v>47</v>
      </c>
      <c r="P197" s="138">
        <f>O197*H197</f>
        <v>0</v>
      </c>
      <c r="Q197" s="138">
        <v>0</v>
      </c>
      <c r="R197" s="138">
        <f>Q197*H197</f>
        <v>0</v>
      </c>
      <c r="S197" s="138">
        <v>0</v>
      </c>
      <c r="T197" s="139">
        <f>S197*H197</f>
        <v>0</v>
      </c>
      <c r="AR197" s="140" t="s">
        <v>124</v>
      </c>
      <c r="AT197" s="140" t="s">
        <v>194</v>
      </c>
      <c r="AU197" s="140" t="s">
        <v>86</v>
      </c>
      <c r="AY197" s="18" t="s">
        <v>192</v>
      </c>
      <c r="BE197" s="141">
        <f>IF(N197="základní",J197,0)</f>
        <v>0</v>
      </c>
      <c r="BF197" s="141">
        <f>IF(N197="snížená",J197,0)</f>
        <v>0</v>
      </c>
      <c r="BG197" s="141">
        <f>IF(N197="zákl. přenesená",J197,0)</f>
        <v>0</v>
      </c>
      <c r="BH197" s="141">
        <f>IF(N197="sníž. přenesená",J197,0)</f>
        <v>0</v>
      </c>
      <c r="BI197" s="141">
        <f>IF(N197="nulová",J197,0)</f>
        <v>0</v>
      </c>
      <c r="BJ197" s="18" t="s">
        <v>84</v>
      </c>
      <c r="BK197" s="141">
        <f>ROUND(I197*H197,2)</f>
        <v>0</v>
      </c>
      <c r="BL197" s="18" t="s">
        <v>124</v>
      </c>
      <c r="BM197" s="140" t="s">
        <v>1475</v>
      </c>
    </row>
    <row r="198" spans="2:47" s="1" customFormat="1" ht="12">
      <c r="B198" s="33"/>
      <c r="D198" s="142" t="s">
        <v>199</v>
      </c>
      <c r="F198" s="143" t="s">
        <v>427</v>
      </c>
      <c r="I198" s="144"/>
      <c r="L198" s="33"/>
      <c r="M198" s="145"/>
      <c r="T198" s="54"/>
      <c r="AT198" s="18" t="s">
        <v>199</v>
      </c>
      <c r="AU198" s="18" t="s">
        <v>86</v>
      </c>
    </row>
    <row r="199" spans="2:47" s="1" customFormat="1" ht="12">
      <c r="B199" s="33"/>
      <c r="D199" s="146" t="s">
        <v>201</v>
      </c>
      <c r="F199" s="147" t="s">
        <v>428</v>
      </c>
      <c r="I199" s="144"/>
      <c r="L199" s="33"/>
      <c r="M199" s="145"/>
      <c r="T199" s="54"/>
      <c r="AT199" s="18" t="s">
        <v>201</v>
      </c>
      <c r="AU199" s="18" t="s">
        <v>86</v>
      </c>
    </row>
    <row r="200" spans="2:47" s="1" customFormat="1" ht="19.5">
      <c r="B200" s="33"/>
      <c r="D200" s="142" t="s">
        <v>295</v>
      </c>
      <c r="F200" s="178" t="s">
        <v>311</v>
      </c>
      <c r="I200" s="144"/>
      <c r="L200" s="33"/>
      <c r="M200" s="145"/>
      <c r="T200" s="54"/>
      <c r="AT200" s="18" t="s">
        <v>295</v>
      </c>
      <c r="AU200" s="18" t="s">
        <v>86</v>
      </c>
    </row>
    <row r="201" spans="2:51" s="12" customFormat="1" ht="12">
      <c r="B201" s="148"/>
      <c r="D201" s="142" t="s">
        <v>203</v>
      </c>
      <c r="E201" s="149" t="s">
        <v>19</v>
      </c>
      <c r="F201" s="150" t="s">
        <v>136</v>
      </c>
      <c r="H201" s="151">
        <v>116</v>
      </c>
      <c r="I201" s="152"/>
      <c r="L201" s="148"/>
      <c r="M201" s="153"/>
      <c r="T201" s="154"/>
      <c r="AT201" s="149" t="s">
        <v>203</v>
      </c>
      <c r="AU201" s="149" t="s">
        <v>86</v>
      </c>
      <c r="AV201" s="12" t="s">
        <v>86</v>
      </c>
      <c r="AW201" s="12" t="s">
        <v>37</v>
      </c>
      <c r="AX201" s="12" t="s">
        <v>84</v>
      </c>
      <c r="AY201" s="149" t="s">
        <v>192</v>
      </c>
    </row>
    <row r="202" spans="2:65" s="1" customFormat="1" ht="16.5" customHeight="1">
      <c r="B202" s="33"/>
      <c r="C202" s="129" t="s">
        <v>334</v>
      </c>
      <c r="D202" s="129" t="s">
        <v>194</v>
      </c>
      <c r="E202" s="130" t="s">
        <v>436</v>
      </c>
      <c r="F202" s="131" t="s">
        <v>437</v>
      </c>
      <c r="G202" s="132" t="s">
        <v>128</v>
      </c>
      <c r="H202" s="133">
        <v>3.48</v>
      </c>
      <c r="I202" s="134"/>
      <c r="J202" s="135">
        <f>ROUND(I202*H202,2)</f>
        <v>0</v>
      </c>
      <c r="K202" s="131" t="s">
        <v>197</v>
      </c>
      <c r="L202" s="33"/>
      <c r="M202" s="136" t="s">
        <v>19</v>
      </c>
      <c r="N202" s="137" t="s">
        <v>47</v>
      </c>
      <c r="P202" s="138">
        <f>O202*H202</f>
        <v>0</v>
      </c>
      <c r="Q202" s="138">
        <v>0</v>
      </c>
      <c r="R202" s="138">
        <f>Q202*H202</f>
        <v>0</v>
      </c>
      <c r="S202" s="138">
        <v>0</v>
      </c>
      <c r="T202" s="139">
        <f>S202*H202</f>
        <v>0</v>
      </c>
      <c r="AR202" s="140" t="s">
        <v>124</v>
      </c>
      <c r="AT202" s="140" t="s">
        <v>194</v>
      </c>
      <c r="AU202" s="140" t="s">
        <v>86</v>
      </c>
      <c r="AY202" s="18" t="s">
        <v>192</v>
      </c>
      <c r="BE202" s="141">
        <f>IF(N202="základní",J202,0)</f>
        <v>0</v>
      </c>
      <c r="BF202" s="141">
        <f>IF(N202="snížená",J202,0)</f>
        <v>0</v>
      </c>
      <c r="BG202" s="141">
        <f>IF(N202="zákl. přenesená",J202,0)</f>
        <v>0</v>
      </c>
      <c r="BH202" s="141">
        <f>IF(N202="sníž. přenesená",J202,0)</f>
        <v>0</v>
      </c>
      <c r="BI202" s="141">
        <f>IF(N202="nulová",J202,0)</f>
        <v>0</v>
      </c>
      <c r="BJ202" s="18" t="s">
        <v>84</v>
      </c>
      <c r="BK202" s="141">
        <f>ROUND(I202*H202,2)</f>
        <v>0</v>
      </c>
      <c r="BL202" s="18" t="s">
        <v>124</v>
      </c>
      <c r="BM202" s="140" t="s">
        <v>1476</v>
      </c>
    </row>
    <row r="203" spans="2:47" s="1" customFormat="1" ht="12">
      <c r="B203" s="33"/>
      <c r="D203" s="142" t="s">
        <v>199</v>
      </c>
      <c r="F203" s="143" t="s">
        <v>439</v>
      </c>
      <c r="I203" s="144"/>
      <c r="L203" s="33"/>
      <c r="M203" s="145"/>
      <c r="T203" s="54"/>
      <c r="AT203" s="18" t="s">
        <v>199</v>
      </c>
      <c r="AU203" s="18" t="s">
        <v>86</v>
      </c>
    </row>
    <row r="204" spans="2:47" s="1" customFormat="1" ht="12">
      <c r="B204" s="33"/>
      <c r="D204" s="146" t="s">
        <v>201</v>
      </c>
      <c r="F204" s="147" t="s">
        <v>440</v>
      </c>
      <c r="I204" s="144"/>
      <c r="L204" s="33"/>
      <c r="M204" s="145"/>
      <c r="T204" s="54"/>
      <c r="AT204" s="18" t="s">
        <v>201</v>
      </c>
      <c r="AU204" s="18" t="s">
        <v>86</v>
      </c>
    </row>
    <row r="205" spans="2:47" s="1" customFormat="1" ht="19.5">
      <c r="B205" s="33"/>
      <c r="D205" s="142" t="s">
        <v>295</v>
      </c>
      <c r="F205" s="178" t="s">
        <v>311</v>
      </c>
      <c r="I205" s="144"/>
      <c r="L205" s="33"/>
      <c r="M205" s="145"/>
      <c r="T205" s="54"/>
      <c r="AT205" s="18" t="s">
        <v>295</v>
      </c>
      <c r="AU205" s="18" t="s">
        <v>86</v>
      </c>
    </row>
    <row r="206" spans="2:51" s="12" customFormat="1" ht="12">
      <c r="B206" s="148"/>
      <c r="D206" s="142" t="s">
        <v>203</v>
      </c>
      <c r="E206" s="149" t="s">
        <v>19</v>
      </c>
      <c r="F206" s="150" t="s">
        <v>1058</v>
      </c>
      <c r="H206" s="151">
        <v>3.48</v>
      </c>
      <c r="I206" s="152"/>
      <c r="L206" s="148"/>
      <c r="M206" s="153"/>
      <c r="T206" s="154"/>
      <c r="AT206" s="149" t="s">
        <v>203</v>
      </c>
      <c r="AU206" s="149" t="s">
        <v>86</v>
      </c>
      <c r="AV206" s="12" t="s">
        <v>86</v>
      </c>
      <c r="AW206" s="12" t="s">
        <v>37</v>
      </c>
      <c r="AX206" s="12" t="s">
        <v>76</v>
      </c>
      <c r="AY206" s="149" t="s">
        <v>192</v>
      </c>
    </row>
    <row r="207" spans="2:51" s="13" customFormat="1" ht="12">
      <c r="B207" s="155"/>
      <c r="D207" s="142" t="s">
        <v>203</v>
      </c>
      <c r="E207" s="156" t="s">
        <v>160</v>
      </c>
      <c r="F207" s="157" t="s">
        <v>206</v>
      </c>
      <c r="H207" s="158">
        <v>3.48</v>
      </c>
      <c r="I207" s="159"/>
      <c r="L207" s="155"/>
      <c r="M207" s="160"/>
      <c r="T207" s="161"/>
      <c r="AT207" s="156" t="s">
        <v>203</v>
      </c>
      <c r="AU207" s="156" t="s">
        <v>86</v>
      </c>
      <c r="AV207" s="13" t="s">
        <v>124</v>
      </c>
      <c r="AW207" s="13" t="s">
        <v>37</v>
      </c>
      <c r="AX207" s="13" t="s">
        <v>84</v>
      </c>
      <c r="AY207" s="156" t="s">
        <v>192</v>
      </c>
    </row>
    <row r="208" spans="2:65" s="1" customFormat="1" ht="16.5" customHeight="1">
      <c r="B208" s="33"/>
      <c r="C208" s="129" t="s">
        <v>7</v>
      </c>
      <c r="D208" s="129" t="s">
        <v>194</v>
      </c>
      <c r="E208" s="130" t="s">
        <v>444</v>
      </c>
      <c r="F208" s="131" t="s">
        <v>445</v>
      </c>
      <c r="G208" s="132" t="s">
        <v>128</v>
      </c>
      <c r="H208" s="133">
        <v>3.48</v>
      </c>
      <c r="I208" s="134"/>
      <c r="J208" s="135">
        <f>ROUND(I208*H208,2)</f>
        <v>0</v>
      </c>
      <c r="K208" s="131" t="s">
        <v>197</v>
      </c>
      <c r="L208" s="33"/>
      <c r="M208" s="136" t="s">
        <v>19</v>
      </c>
      <c r="N208" s="137" t="s">
        <v>47</v>
      </c>
      <c r="P208" s="138">
        <f>O208*H208</f>
        <v>0</v>
      </c>
      <c r="Q208" s="138">
        <v>0</v>
      </c>
      <c r="R208" s="138">
        <f>Q208*H208</f>
        <v>0</v>
      </c>
      <c r="S208" s="138">
        <v>0</v>
      </c>
      <c r="T208" s="139">
        <f>S208*H208</f>
        <v>0</v>
      </c>
      <c r="AR208" s="140" t="s">
        <v>124</v>
      </c>
      <c r="AT208" s="140" t="s">
        <v>194</v>
      </c>
      <c r="AU208" s="140" t="s">
        <v>86</v>
      </c>
      <c r="AY208" s="18" t="s">
        <v>192</v>
      </c>
      <c r="BE208" s="141">
        <f>IF(N208="základní",J208,0)</f>
        <v>0</v>
      </c>
      <c r="BF208" s="141">
        <f>IF(N208="snížená",J208,0)</f>
        <v>0</v>
      </c>
      <c r="BG208" s="141">
        <f>IF(N208="zákl. přenesená",J208,0)</f>
        <v>0</v>
      </c>
      <c r="BH208" s="141">
        <f>IF(N208="sníž. přenesená",J208,0)</f>
        <v>0</v>
      </c>
      <c r="BI208" s="141">
        <f>IF(N208="nulová",J208,0)</f>
        <v>0</v>
      </c>
      <c r="BJ208" s="18" t="s">
        <v>84</v>
      </c>
      <c r="BK208" s="141">
        <f>ROUND(I208*H208,2)</f>
        <v>0</v>
      </c>
      <c r="BL208" s="18" t="s">
        <v>124</v>
      </c>
      <c r="BM208" s="140" t="s">
        <v>1477</v>
      </c>
    </row>
    <row r="209" spans="2:47" s="1" customFormat="1" ht="12">
      <c r="B209" s="33"/>
      <c r="D209" s="142" t="s">
        <v>199</v>
      </c>
      <c r="F209" s="143" t="s">
        <v>447</v>
      </c>
      <c r="I209" s="144"/>
      <c r="L209" s="33"/>
      <c r="M209" s="145"/>
      <c r="T209" s="54"/>
      <c r="AT209" s="18" t="s">
        <v>199</v>
      </c>
      <c r="AU209" s="18" t="s">
        <v>86</v>
      </c>
    </row>
    <row r="210" spans="2:47" s="1" customFormat="1" ht="12">
      <c r="B210" s="33"/>
      <c r="D210" s="146" t="s">
        <v>201</v>
      </c>
      <c r="F210" s="147" t="s">
        <v>448</v>
      </c>
      <c r="I210" s="144"/>
      <c r="L210" s="33"/>
      <c r="M210" s="145"/>
      <c r="T210" s="54"/>
      <c r="AT210" s="18" t="s">
        <v>201</v>
      </c>
      <c r="AU210" s="18" t="s">
        <v>86</v>
      </c>
    </row>
    <row r="211" spans="2:47" s="1" customFormat="1" ht="19.5">
      <c r="B211" s="33"/>
      <c r="D211" s="142" t="s">
        <v>295</v>
      </c>
      <c r="F211" s="178" t="s">
        <v>311</v>
      </c>
      <c r="I211" s="144"/>
      <c r="L211" s="33"/>
      <c r="M211" s="145"/>
      <c r="T211" s="54"/>
      <c r="AT211" s="18" t="s">
        <v>295</v>
      </c>
      <c r="AU211" s="18" t="s">
        <v>86</v>
      </c>
    </row>
    <row r="212" spans="2:51" s="12" customFormat="1" ht="12">
      <c r="B212" s="148"/>
      <c r="D212" s="142" t="s">
        <v>203</v>
      </c>
      <c r="E212" s="149" t="s">
        <v>19</v>
      </c>
      <c r="F212" s="150" t="s">
        <v>160</v>
      </c>
      <c r="H212" s="151">
        <v>3.48</v>
      </c>
      <c r="I212" s="152"/>
      <c r="L212" s="148"/>
      <c r="M212" s="153"/>
      <c r="T212" s="154"/>
      <c r="AT212" s="149" t="s">
        <v>203</v>
      </c>
      <c r="AU212" s="149" t="s">
        <v>86</v>
      </c>
      <c r="AV212" s="12" t="s">
        <v>86</v>
      </c>
      <c r="AW212" s="12" t="s">
        <v>37</v>
      </c>
      <c r="AX212" s="12" t="s">
        <v>84</v>
      </c>
      <c r="AY212" s="149" t="s">
        <v>192</v>
      </c>
    </row>
    <row r="213" spans="2:65" s="1" customFormat="1" ht="16.5" customHeight="1">
      <c r="B213" s="33"/>
      <c r="C213" s="129" t="s">
        <v>346</v>
      </c>
      <c r="D213" s="129" t="s">
        <v>194</v>
      </c>
      <c r="E213" s="130" t="s">
        <v>450</v>
      </c>
      <c r="F213" s="131" t="s">
        <v>451</v>
      </c>
      <c r="G213" s="132" t="s">
        <v>128</v>
      </c>
      <c r="H213" s="133">
        <v>3.48</v>
      </c>
      <c r="I213" s="134"/>
      <c r="J213" s="135">
        <f>ROUND(I213*H213,2)</f>
        <v>0</v>
      </c>
      <c r="K213" s="131" t="s">
        <v>197</v>
      </c>
      <c r="L213" s="33"/>
      <c r="M213" s="136" t="s">
        <v>19</v>
      </c>
      <c r="N213" s="137" t="s">
        <v>47</v>
      </c>
      <c r="P213" s="138">
        <f>O213*H213</f>
        <v>0</v>
      </c>
      <c r="Q213" s="138">
        <v>0</v>
      </c>
      <c r="R213" s="138">
        <f>Q213*H213</f>
        <v>0</v>
      </c>
      <c r="S213" s="138">
        <v>0</v>
      </c>
      <c r="T213" s="139">
        <f>S213*H213</f>
        <v>0</v>
      </c>
      <c r="AR213" s="140" t="s">
        <v>124</v>
      </c>
      <c r="AT213" s="140" t="s">
        <v>194</v>
      </c>
      <c r="AU213" s="140" t="s">
        <v>86</v>
      </c>
      <c r="AY213" s="18" t="s">
        <v>192</v>
      </c>
      <c r="BE213" s="141">
        <f>IF(N213="základní",J213,0)</f>
        <v>0</v>
      </c>
      <c r="BF213" s="141">
        <f>IF(N213="snížená",J213,0)</f>
        <v>0</v>
      </c>
      <c r="BG213" s="141">
        <f>IF(N213="zákl. přenesená",J213,0)</f>
        <v>0</v>
      </c>
      <c r="BH213" s="141">
        <f>IF(N213="sníž. přenesená",J213,0)</f>
        <v>0</v>
      </c>
      <c r="BI213" s="141">
        <f>IF(N213="nulová",J213,0)</f>
        <v>0</v>
      </c>
      <c r="BJ213" s="18" t="s">
        <v>84</v>
      </c>
      <c r="BK213" s="141">
        <f>ROUND(I213*H213,2)</f>
        <v>0</v>
      </c>
      <c r="BL213" s="18" t="s">
        <v>124</v>
      </c>
      <c r="BM213" s="140" t="s">
        <v>1478</v>
      </c>
    </row>
    <row r="214" spans="2:47" s="1" customFormat="1" ht="12">
      <c r="B214" s="33"/>
      <c r="D214" s="142" t="s">
        <v>199</v>
      </c>
      <c r="F214" s="143" t="s">
        <v>453</v>
      </c>
      <c r="I214" s="144"/>
      <c r="L214" s="33"/>
      <c r="M214" s="145"/>
      <c r="T214" s="54"/>
      <c r="AT214" s="18" t="s">
        <v>199</v>
      </c>
      <c r="AU214" s="18" t="s">
        <v>86</v>
      </c>
    </row>
    <row r="215" spans="2:47" s="1" customFormat="1" ht="12">
      <c r="B215" s="33"/>
      <c r="D215" s="146" t="s">
        <v>201</v>
      </c>
      <c r="F215" s="147" t="s">
        <v>454</v>
      </c>
      <c r="I215" s="144"/>
      <c r="L215" s="33"/>
      <c r="M215" s="145"/>
      <c r="T215" s="54"/>
      <c r="AT215" s="18" t="s">
        <v>201</v>
      </c>
      <c r="AU215" s="18" t="s">
        <v>86</v>
      </c>
    </row>
    <row r="216" spans="2:47" s="1" customFormat="1" ht="19.5">
      <c r="B216" s="33"/>
      <c r="D216" s="142" t="s">
        <v>295</v>
      </c>
      <c r="F216" s="178" t="s">
        <v>311</v>
      </c>
      <c r="I216" s="144"/>
      <c r="L216" s="33"/>
      <c r="M216" s="145"/>
      <c r="T216" s="54"/>
      <c r="AT216" s="18" t="s">
        <v>295</v>
      </c>
      <c r="AU216" s="18" t="s">
        <v>86</v>
      </c>
    </row>
    <row r="217" spans="2:51" s="12" customFormat="1" ht="12">
      <c r="B217" s="148"/>
      <c r="D217" s="142" t="s">
        <v>203</v>
      </c>
      <c r="E217" s="149" t="s">
        <v>19</v>
      </c>
      <c r="F217" s="150" t="s">
        <v>160</v>
      </c>
      <c r="H217" s="151">
        <v>3.48</v>
      </c>
      <c r="I217" s="152"/>
      <c r="L217" s="148"/>
      <c r="M217" s="153"/>
      <c r="T217" s="154"/>
      <c r="AT217" s="149" t="s">
        <v>203</v>
      </c>
      <c r="AU217" s="149" t="s">
        <v>86</v>
      </c>
      <c r="AV217" s="12" t="s">
        <v>86</v>
      </c>
      <c r="AW217" s="12" t="s">
        <v>37</v>
      </c>
      <c r="AX217" s="12" t="s">
        <v>84</v>
      </c>
      <c r="AY217" s="149" t="s">
        <v>192</v>
      </c>
    </row>
    <row r="218" spans="2:63" s="11" customFormat="1" ht="22.9" customHeight="1">
      <c r="B218" s="117"/>
      <c r="D218" s="118" t="s">
        <v>75</v>
      </c>
      <c r="E218" s="127" t="s">
        <v>86</v>
      </c>
      <c r="F218" s="127" t="s">
        <v>1061</v>
      </c>
      <c r="I218" s="120"/>
      <c r="J218" s="128">
        <f>BK218</f>
        <v>0</v>
      </c>
      <c r="L218" s="117"/>
      <c r="M218" s="122"/>
      <c r="P218" s="123">
        <f>SUM(P219:P257)</f>
        <v>0</v>
      </c>
      <c r="R218" s="123">
        <f>SUM(R219:R257)</f>
        <v>19.75494983</v>
      </c>
      <c r="T218" s="124">
        <f>SUM(T219:T257)</f>
        <v>0</v>
      </c>
      <c r="AR218" s="118" t="s">
        <v>84</v>
      </c>
      <c r="AT218" s="125" t="s">
        <v>75</v>
      </c>
      <c r="AU218" s="125" t="s">
        <v>84</v>
      </c>
      <c r="AY218" s="118" t="s">
        <v>192</v>
      </c>
      <c r="BK218" s="126">
        <f>SUM(BK219:BK257)</f>
        <v>0</v>
      </c>
    </row>
    <row r="219" spans="2:65" s="1" customFormat="1" ht="16.5" customHeight="1">
      <c r="B219" s="33"/>
      <c r="C219" s="129" t="s">
        <v>352</v>
      </c>
      <c r="D219" s="129" t="s">
        <v>194</v>
      </c>
      <c r="E219" s="130" t="s">
        <v>1062</v>
      </c>
      <c r="F219" s="131" t="s">
        <v>1063</v>
      </c>
      <c r="G219" s="132" t="s">
        <v>123</v>
      </c>
      <c r="H219" s="133">
        <v>348.753</v>
      </c>
      <c r="I219" s="134"/>
      <c r="J219" s="135">
        <f>ROUND(I219*H219,2)</f>
        <v>0</v>
      </c>
      <c r="K219" s="131" t="s">
        <v>197</v>
      </c>
      <c r="L219" s="33"/>
      <c r="M219" s="136" t="s">
        <v>19</v>
      </c>
      <c r="N219" s="137" t="s">
        <v>47</v>
      </c>
      <c r="P219" s="138">
        <f>O219*H219</f>
        <v>0</v>
      </c>
      <c r="Q219" s="138">
        <v>0.00031</v>
      </c>
      <c r="R219" s="138">
        <f>Q219*H219</f>
        <v>0.10811343</v>
      </c>
      <c r="S219" s="138">
        <v>0</v>
      </c>
      <c r="T219" s="139">
        <f>S219*H219</f>
        <v>0</v>
      </c>
      <c r="AR219" s="140" t="s">
        <v>124</v>
      </c>
      <c r="AT219" s="140" t="s">
        <v>194</v>
      </c>
      <c r="AU219" s="140" t="s">
        <v>86</v>
      </c>
      <c r="AY219" s="18" t="s">
        <v>192</v>
      </c>
      <c r="BE219" s="141">
        <f>IF(N219="základní",J219,0)</f>
        <v>0</v>
      </c>
      <c r="BF219" s="141">
        <f>IF(N219="snížená",J219,0)</f>
        <v>0</v>
      </c>
      <c r="BG219" s="141">
        <f>IF(N219="zákl. přenesená",J219,0)</f>
        <v>0</v>
      </c>
      <c r="BH219" s="141">
        <f>IF(N219="sníž. přenesená",J219,0)</f>
        <v>0</v>
      </c>
      <c r="BI219" s="141">
        <f>IF(N219="nulová",J219,0)</f>
        <v>0</v>
      </c>
      <c r="BJ219" s="18" t="s">
        <v>84</v>
      </c>
      <c r="BK219" s="141">
        <f>ROUND(I219*H219,2)</f>
        <v>0</v>
      </c>
      <c r="BL219" s="18" t="s">
        <v>124</v>
      </c>
      <c r="BM219" s="140" t="s">
        <v>1479</v>
      </c>
    </row>
    <row r="220" spans="2:47" s="1" customFormat="1" ht="19.5">
      <c r="B220" s="33"/>
      <c r="D220" s="142" t="s">
        <v>199</v>
      </c>
      <c r="F220" s="143" t="s">
        <v>1065</v>
      </c>
      <c r="I220" s="144"/>
      <c r="L220" s="33"/>
      <c r="M220" s="145"/>
      <c r="T220" s="54"/>
      <c r="AT220" s="18" t="s">
        <v>199</v>
      </c>
      <c r="AU220" s="18" t="s">
        <v>86</v>
      </c>
    </row>
    <row r="221" spans="2:47" s="1" customFormat="1" ht="12">
      <c r="B221" s="33"/>
      <c r="D221" s="146" t="s">
        <v>201</v>
      </c>
      <c r="F221" s="147" t="s">
        <v>1066</v>
      </c>
      <c r="I221" s="144"/>
      <c r="L221" s="33"/>
      <c r="M221" s="145"/>
      <c r="T221" s="54"/>
      <c r="AT221" s="18" t="s">
        <v>201</v>
      </c>
      <c r="AU221" s="18" t="s">
        <v>86</v>
      </c>
    </row>
    <row r="222" spans="2:51" s="14" customFormat="1" ht="12">
      <c r="B222" s="162"/>
      <c r="D222" s="142" t="s">
        <v>203</v>
      </c>
      <c r="E222" s="163" t="s">
        <v>19</v>
      </c>
      <c r="F222" s="164" t="s">
        <v>1458</v>
      </c>
      <c r="H222" s="163" t="s">
        <v>19</v>
      </c>
      <c r="I222" s="165"/>
      <c r="L222" s="162"/>
      <c r="M222" s="166"/>
      <c r="T222" s="167"/>
      <c r="AT222" s="163" t="s">
        <v>203</v>
      </c>
      <c r="AU222" s="163" t="s">
        <v>86</v>
      </c>
      <c r="AV222" s="14" t="s">
        <v>84</v>
      </c>
      <c r="AW222" s="14" t="s">
        <v>37</v>
      </c>
      <c r="AX222" s="14" t="s">
        <v>76</v>
      </c>
      <c r="AY222" s="163" t="s">
        <v>192</v>
      </c>
    </row>
    <row r="223" spans="2:51" s="12" customFormat="1" ht="12">
      <c r="B223" s="148"/>
      <c r="D223" s="142" t="s">
        <v>203</v>
      </c>
      <c r="E223" s="149" t="s">
        <v>19</v>
      </c>
      <c r="F223" s="150" t="s">
        <v>1480</v>
      </c>
      <c r="H223" s="151">
        <v>68.784</v>
      </c>
      <c r="I223" s="152"/>
      <c r="L223" s="148"/>
      <c r="M223" s="153"/>
      <c r="T223" s="154"/>
      <c r="AT223" s="149" t="s">
        <v>203</v>
      </c>
      <c r="AU223" s="149" t="s">
        <v>86</v>
      </c>
      <c r="AV223" s="12" t="s">
        <v>86</v>
      </c>
      <c r="AW223" s="12" t="s">
        <v>37</v>
      </c>
      <c r="AX223" s="12" t="s">
        <v>76</v>
      </c>
      <c r="AY223" s="149" t="s">
        <v>192</v>
      </c>
    </row>
    <row r="224" spans="2:51" s="12" customFormat="1" ht="12">
      <c r="B224" s="148"/>
      <c r="D224" s="142" t="s">
        <v>203</v>
      </c>
      <c r="E224" s="149" t="s">
        <v>19</v>
      </c>
      <c r="F224" s="150" t="s">
        <v>1481</v>
      </c>
      <c r="H224" s="151">
        <v>135.615</v>
      </c>
      <c r="I224" s="152"/>
      <c r="L224" s="148"/>
      <c r="M224" s="153"/>
      <c r="T224" s="154"/>
      <c r="AT224" s="149" t="s">
        <v>203</v>
      </c>
      <c r="AU224" s="149" t="s">
        <v>86</v>
      </c>
      <c r="AV224" s="12" t="s">
        <v>86</v>
      </c>
      <c r="AW224" s="12" t="s">
        <v>37</v>
      </c>
      <c r="AX224" s="12" t="s">
        <v>76</v>
      </c>
      <c r="AY224" s="149" t="s">
        <v>192</v>
      </c>
    </row>
    <row r="225" spans="2:51" s="12" customFormat="1" ht="12">
      <c r="B225" s="148"/>
      <c r="D225" s="142" t="s">
        <v>203</v>
      </c>
      <c r="E225" s="149" t="s">
        <v>19</v>
      </c>
      <c r="F225" s="150" t="s">
        <v>1482</v>
      </c>
      <c r="H225" s="151">
        <v>144.354</v>
      </c>
      <c r="I225" s="152"/>
      <c r="L225" s="148"/>
      <c r="M225" s="153"/>
      <c r="T225" s="154"/>
      <c r="AT225" s="149" t="s">
        <v>203</v>
      </c>
      <c r="AU225" s="149" t="s">
        <v>86</v>
      </c>
      <c r="AV225" s="12" t="s">
        <v>86</v>
      </c>
      <c r="AW225" s="12" t="s">
        <v>37</v>
      </c>
      <c r="AX225" s="12" t="s">
        <v>76</v>
      </c>
      <c r="AY225" s="149" t="s">
        <v>192</v>
      </c>
    </row>
    <row r="226" spans="2:51" s="13" customFormat="1" ht="12">
      <c r="B226" s="155"/>
      <c r="D226" s="142" t="s">
        <v>203</v>
      </c>
      <c r="E226" s="156" t="s">
        <v>965</v>
      </c>
      <c r="F226" s="157" t="s">
        <v>206</v>
      </c>
      <c r="H226" s="158">
        <v>348.753</v>
      </c>
      <c r="I226" s="159"/>
      <c r="L226" s="155"/>
      <c r="M226" s="160"/>
      <c r="T226" s="161"/>
      <c r="AT226" s="156" t="s">
        <v>203</v>
      </c>
      <c r="AU226" s="156" t="s">
        <v>86</v>
      </c>
      <c r="AV226" s="13" t="s">
        <v>124</v>
      </c>
      <c r="AW226" s="13" t="s">
        <v>37</v>
      </c>
      <c r="AX226" s="13" t="s">
        <v>84</v>
      </c>
      <c r="AY226" s="156" t="s">
        <v>192</v>
      </c>
    </row>
    <row r="227" spans="2:65" s="1" customFormat="1" ht="16.5" customHeight="1">
      <c r="B227" s="33"/>
      <c r="C227" s="168" t="s">
        <v>360</v>
      </c>
      <c r="D227" s="168" t="s">
        <v>291</v>
      </c>
      <c r="E227" s="169" t="s">
        <v>1070</v>
      </c>
      <c r="F227" s="170" t="s">
        <v>1071</v>
      </c>
      <c r="G227" s="171" t="s">
        <v>123</v>
      </c>
      <c r="H227" s="172">
        <v>418.504</v>
      </c>
      <c r="I227" s="173"/>
      <c r="J227" s="174">
        <f>ROUND(I227*H227,2)</f>
        <v>0</v>
      </c>
      <c r="K227" s="170" t="s">
        <v>197</v>
      </c>
      <c r="L227" s="175"/>
      <c r="M227" s="176" t="s">
        <v>19</v>
      </c>
      <c r="N227" s="177" t="s">
        <v>47</v>
      </c>
      <c r="P227" s="138">
        <f>O227*H227</f>
        <v>0</v>
      </c>
      <c r="Q227" s="138">
        <v>0.00035</v>
      </c>
      <c r="R227" s="138">
        <f>Q227*H227</f>
        <v>0.1464764</v>
      </c>
      <c r="S227" s="138">
        <v>0</v>
      </c>
      <c r="T227" s="139">
        <f>S227*H227</f>
        <v>0</v>
      </c>
      <c r="AR227" s="140" t="s">
        <v>248</v>
      </c>
      <c r="AT227" s="140" t="s">
        <v>291</v>
      </c>
      <c r="AU227" s="140" t="s">
        <v>86</v>
      </c>
      <c r="AY227" s="18" t="s">
        <v>192</v>
      </c>
      <c r="BE227" s="141">
        <f>IF(N227="základní",J227,0)</f>
        <v>0</v>
      </c>
      <c r="BF227" s="141">
        <f>IF(N227="snížená",J227,0)</f>
        <v>0</v>
      </c>
      <c r="BG227" s="141">
        <f>IF(N227="zákl. přenesená",J227,0)</f>
        <v>0</v>
      </c>
      <c r="BH227" s="141">
        <f>IF(N227="sníž. přenesená",J227,0)</f>
        <v>0</v>
      </c>
      <c r="BI227" s="141">
        <f>IF(N227="nulová",J227,0)</f>
        <v>0</v>
      </c>
      <c r="BJ227" s="18" t="s">
        <v>84</v>
      </c>
      <c r="BK227" s="141">
        <f>ROUND(I227*H227,2)</f>
        <v>0</v>
      </c>
      <c r="BL227" s="18" t="s">
        <v>124</v>
      </c>
      <c r="BM227" s="140" t="s">
        <v>1483</v>
      </c>
    </row>
    <row r="228" spans="2:47" s="1" customFormat="1" ht="12">
      <c r="B228" s="33"/>
      <c r="D228" s="142" t="s">
        <v>199</v>
      </c>
      <c r="F228" s="143" t="s">
        <v>1071</v>
      </c>
      <c r="I228" s="144"/>
      <c r="L228" s="33"/>
      <c r="M228" s="145"/>
      <c r="T228" s="54"/>
      <c r="AT228" s="18" t="s">
        <v>199</v>
      </c>
      <c r="AU228" s="18" t="s">
        <v>86</v>
      </c>
    </row>
    <row r="229" spans="2:51" s="12" customFormat="1" ht="12">
      <c r="B229" s="148"/>
      <c r="D229" s="142" t="s">
        <v>203</v>
      </c>
      <c r="E229" s="149" t="s">
        <v>19</v>
      </c>
      <c r="F229" s="150" t="s">
        <v>1073</v>
      </c>
      <c r="H229" s="151">
        <v>418.504</v>
      </c>
      <c r="I229" s="152"/>
      <c r="L229" s="148"/>
      <c r="M229" s="153"/>
      <c r="T229" s="154"/>
      <c r="AT229" s="149" t="s">
        <v>203</v>
      </c>
      <c r="AU229" s="149" t="s">
        <v>86</v>
      </c>
      <c r="AV229" s="12" t="s">
        <v>86</v>
      </c>
      <c r="AW229" s="12" t="s">
        <v>37</v>
      </c>
      <c r="AX229" s="12" t="s">
        <v>84</v>
      </c>
      <c r="AY229" s="149" t="s">
        <v>192</v>
      </c>
    </row>
    <row r="230" spans="2:65" s="1" customFormat="1" ht="16.5" customHeight="1">
      <c r="B230" s="33"/>
      <c r="C230" s="129" t="s">
        <v>366</v>
      </c>
      <c r="D230" s="129" t="s">
        <v>194</v>
      </c>
      <c r="E230" s="130" t="s">
        <v>1074</v>
      </c>
      <c r="F230" s="131" t="s">
        <v>1075</v>
      </c>
      <c r="G230" s="132" t="s">
        <v>128</v>
      </c>
      <c r="H230" s="133">
        <v>5.836</v>
      </c>
      <c r="I230" s="134"/>
      <c r="J230" s="135">
        <f>ROUND(I230*H230,2)</f>
        <v>0</v>
      </c>
      <c r="K230" s="131" t="s">
        <v>197</v>
      </c>
      <c r="L230" s="33"/>
      <c r="M230" s="136" t="s">
        <v>19</v>
      </c>
      <c r="N230" s="137" t="s">
        <v>47</v>
      </c>
      <c r="P230" s="138">
        <f>O230*H230</f>
        <v>0</v>
      </c>
      <c r="Q230" s="138">
        <v>0</v>
      </c>
      <c r="R230" s="138">
        <f>Q230*H230</f>
        <v>0</v>
      </c>
      <c r="S230" s="138">
        <v>0</v>
      </c>
      <c r="T230" s="139">
        <f>S230*H230</f>
        <v>0</v>
      </c>
      <c r="AR230" s="140" t="s">
        <v>124</v>
      </c>
      <c r="AT230" s="140" t="s">
        <v>194</v>
      </c>
      <c r="AU230" s="140" t="s">
        <v>86</v>
      </c>
      <c r="AY230" s="18" t="s">
        <v>192</v>
      </c>
      <c r="BE230" s="141">
        <f>IF(N230="základní",J230,0)</f>
        <v>0</v>
      </c>
      <c r="BF230" s="141">
        <f>IF(N230="snížená",J230,0)</f>
        <v>0</v>
      </c>
      <c r="BG230" s="141">
        <f>IF(N230="zákl. přenesená",J230,0)</f>
        <v>0</v>
      </c>
      <c r="BH230" s="141">
        <f>IF(N230="sníž. přenesená",J230,0)</f>
        <v>0</v>
      </c>
      <c r="BI230" s="141">
        <f>IF(N230="nulová",J230,0)</f>
        <v>0</v>
      </c>
      <c r="BJ230" s="18" t="s">
        <v>84</v>
      </c>
      <c r="BK230" s="141">
        <f>ROUND(I230*H230,2)</f>
        <v>0</v>
      </c>
      <c r="BL230" s="18" t="s">
        <v>124</v>
      </c>
      <c r="BM230" s="140" t="s">
        <v>1484</v>
      </c>
    </row>
    <row r="231" spans="2:47" s="1" customFormat="1" ht="12">
      <c r="B231" s="33"/>
      <c r="D231" s="142" t="s">
        <v>199</v>
      </c>
      <c r="F231" s="143" t="s">
        <v>1075</v>
      </c>
      <c r="I231" s="144"/>
      <c r="L231" s="33"/>
      <c r="M231" s="145"/>
      <c r="T231" s="54"/>
      <c r="AT231" s="18" t="s">
        <v>199</v>
      </c>
      <c r="AU231" s="18" t="s">
        <v>86</v>
      </c>
    </row>
    <row r="232" spans="2:47" s="1" customFormat="1" ht="12">
      <c r="B232" s="33"/>
      <c r="D232" s="146" t="s">
        <v>201</v>
      </c>
      <c r="F232" s="147" t="s">
        <v>1077</v>
      </c>
      <c r="I232" s="144"/>
      <c r="L232" s="33"/>
      <c r="M232" s="145"/>
      <c r="T232" s="54"/>
      <c r="AT232" s="18" t="s">
        <v>201</v>
      </c>
      <c r="AU232" s="18" t="s">
        <v>86</v>
      </c>
    </row>
    <row r="233" spans="2:47" s="1" customFormat="1" ht="19.5">
      <c r="B233" s="33"/>
      <c r="D233" s="142" t="s">
        <v>295</v>
      </c>
      <c r="F233" s="178" t="s">
        <v>1078</v>
      </c>
      <c r="I233" s="144"/>
      <c r="L233" s="33"/>
      <c r="M233" s="145"/>
      <c r="T233" s="54"/>
      <c r="AT233" s="18" t="s">
        <v>295</v>
      </c>
      <c r="AU233" s="18" t="s">
        <v>86</v>
      </c>
    </row>
    <row r="234" spans="2:51" s="14" customFormat="1" ht="12">
      <c r="B234" s="162"/>
      <c r="D234" s="142" t="s">
        <v>203</v>
      </c>
      <c r="E234" s="163" t="s">
        <v>19</v>
      </c>
      <c r="F234" s="164" t="s">
        <v>1485</v>
      </c>
      <c r="H234" s="163" t="s">
        <v>19</v>
      </c>
      <c r="I234" s="165"/>
      <c r="L234" s="162"/>
      <c r="M234" s="166"/>
      <c r="T234" s="167"/>
      <c r="AT234" s="163" t="s">
        <v>203</v>
      </c>
      <c r="AU234" s="163" t="s">
        <v>86</v>
      </c>
      <c r="AV234" s="14" t="s">
        <v>84</v>
      </c>
      <c r="AW234" s="14" t="s">
        <v>37</v>
      </c>
      <c r="AX234" s="14" t="s">
        <v>76</v>
      </c>
      <c r="AY234" s="163" t="s">
        <v>192</v>
      </c>
    </row>
    <row r="235" spans="2:51" s="12" customFormat="1" ht="12">
      <c r="B235" s="148"/>
      <c r="D235" s="142" t="s">
        <v>203</v>
      </c>
      <c r="E235" s="149" t="s">
        <v>19</v>
      </c>
      <c r="F235" s="150" t="s">
        <v>1486</v>
      </c>
      <c r="H235" s="151">
        <v>5.836</v>
      </c>
      <c r="I235" s="152"/>
      <c r="L235" s="148"/>
      <c r="M235" s="153"/>
      <c r="T235" s="154"/>
      <c r="AT235" s="149" t="s">
        <v>203</v>
      </c>
      <c r="AU235" s="149" t="s">
        <v>86</v>
      </c>
      <c r="AV235" s="12" t="s">
        <v>86</v>
      </c>
      <c r="AW235" s="12" t="s">
        <v>37</v>
      </c>
      <c r="AX235" s="12" t="s">
        <v>84</v>
      </c>
      <c r="AY235" s="149" t="s">
        <v>192</v>
      </c>
    </row>
    <row r="236" spans="2:65" s="1" customFormat="1" ht="24.2" customHeight="1">
      <c r="B236" s="33"/>
      <c r="C236" s="129" t="s">
        <v>371</v>
      </c>
      <c r="D236" s="129" t="s">
        <v>194</v>
      </c>
      <c r="E236" s="130" t="s">
        <v>1081</v>
      </c>
      <c r="F236" s="131" t="s">
        <v>1082</v>
      </c>
      <c r="G236" s="132" t="s">
        <v>149</v>
      </c>
      <c r="H236" s="133">
        <v>36</v>
      </c>
      <c r="I236" s="134"/>
      <c r="J236" s="135">
        <f>ROUND(I236*H236,2)</f>
        <v>0</v>
      </c>
      <c r="K236" s="131" t="s">
        <v>197</v>
      </c>
      <c r="L236" s="33"/>
      <c r="M236" s="136" t="s">
        <v>19</v>
      </c>
      <c r="N236" s="137" t="s">
        <v>47</v>
      </c>
      <c r="P236" s="138">
        <f>O236*H236</f>
        <v>0</v>
      </c>
      <c r="Q236" s="138">
        <v>0.20477</v>
      </c>
      <c r="R236" s="138">
        <f>Q236*H236</f>
        <v>7.37172</v>
      </c>
      <c r="S236" s="138">
        <v>0</v>
      </c>
      <c r="T236" s="139">
        <f>S236*H236</f>
        <v>0</v>
      </c>
      <c r="AR236" s="140" t="s">
        <v>124</v>
      </c>
      <c r="AT236" s="140" t="s">
        <v>194</v>
      </c>
      <c r="AU236" s="140" t="s">
        <v>86</v>
      </c>
      <c r="AY236" s="18" t="s">
        <v>192</v>
      </c>
      <c r="BE236" s="141">
        <f>IF(N236="základní",J236,0)</f>
        <v>0</v>
      </c>
      <c r="BF236" s="141">
        <f>IF(N236="snížená",J236,0)</f>
        <v>0</v>
      </c>
      <c r="BG236" s="141">
        <f>IF(N236="zákl. přenesená",J236,0)</f>
        <v>0</v>
      </c>
      <c r="BH236" s="141">
        <f>IF(N236="sníž. přenesená",J236,0)</f>
        <v>0</v>
      </c>
      <c r="BI236" s="141">
        <f>IF(N236="nulová",J236,0)</f>
        <v>0</v>
      </c>
      <c r="BJ236" s="18" t="s">
        <v>84</v>
      </c>
      <c r="BK236" s="141">
        <f>ROUND(I236*H236,2)</f>
        <v>0</v>
      </c>
      <c r="BL236" s="18" t="s">
        <v>124</v>
      </c>
      <c r="BM236" s="140" t="s">
        <v>1487</v>
      </c>
    </row>
    <row r="237" spans="2:47" s="1" customFormat="1" ht="19.5">
      <c r="B237" s="33"/>
      <c r="D237" s="142" t="s">
        <v>199</v>
      </c>
      <c r="F237" s="143" t="s">
        <v>1084</v>
      </c>
      <c r="I237" s="144"/>
      <c r="L237" s="33"/>
      <c r="M237" s="145"/>
      <c r="T237" s="54"/>
      <c r="AT237" s="18" t="s">
        <v>199</v>
      </c>
      <c r="AU237" s="18" t="s">
        <v>86</v>
      </c>
    </row>
    <row r="238" spans="2:47" s="1" customFormat="1" ht="12">
      <c r="B238" s="33"/>
      <c r="D238" s="146" t="s">
        <v>201</v>
      </c>
      <c r="F238" s="147" t="s">
        <v>1085</v>
      </c>
      <c r="I238" s="144"/>
      <c r="L238" s="33"/>
      <c r="M238" s="145"/>
      <c r="T238" s="54"/>
      <c r="AT238" s="18" t="s">
        <v>201</v>
      </c>
      <c r="AU238" s="18" t="s">
        <v>86</v>
      </c>
    </row>
    <row r="239" spans="2:47" s="1" customFormat="1" ht="19.5">
      <c r="B239" s="33"/>
      <c r="D239" s="142" t="s">
        <v>295</v>
      </c>
      <c r="F239" s="178" t="s">
        <v>1086</v>
      </c>
      <c r="I239" s="144"/>
      <c r="L239" s="33"/>
      <c r="M239" s="145"/>
      <c r="T239" s="54"/>
      <c r="AT239" s="18" t="s">
        <v>295</v>
      </c>
      <c r="AU239" s="18" t="s">
        <v>86</v>
      </c>
    </row>
    <row r="240" spans="2:51" s="14" customFormat="1" ht="12">
      <c r="B240" s="162"/>
      <c r="D240" s="142" t="s">
        <v>203</v>
      </c>
      <c r="E240" s="163" t="s">
        <v>19</v>
      </c>
      <c r="F240" s="164" t="s">
        <v>1488</v>
      </c>
      <c r="H240" s="163" t="s">
        <v>19</v>
      </c>
      <c r="I240" s="165"/>
      <c r="L240" s="162"/>
      <c r="M240" s="166"/>
      <c r="T240" s="167"/>
      <c r="AT240" s="163" t="s">
        <v>203</v>
      </c>
      <c r="AU240" s="163" t="s">
        <v>86</v>
      </c>
      <c r="AV240" s="14" t="s">
        <v>84</v>
      </c>
      <c r="AW240" s="14" t="s">
        <v>37</v>
      </c>
      <c r="AX240" s="14" t="s">
        <v>76</v>
      </c>
      <c r="AY240" s="163" t="s">
        <v>192</v>
      </c>
    </row>
    <row r="241" spans="2:51" s="12" customFormat="1" ht="12">
      <c r="B241" s="148"/>
      <c r="D241" s="142" t="s">
        <v>203</v>
      </c>
      <c r="E241" s="149" t="s">
        <v>19</v>
      </c>
      <c r="F241" s="150" t="s">
        <v>1489</v>
      </c>
      <c r="H241" s="151">
        <v>36</v>
      </c>
      <c r="I241" s="152"/>
      <c r="L241" s="148"/>
      <c r="M241" s="153"/>
      <c r="T241" s="154"/>
      <c r="AT241" s="149" t="s">
        <v>203</v>
      </c>
      <c r="AU241" s="149" t="s">
        <v>86</v>
      </c>
      <c r="AV241" s="12" t="s">
        <v>86</v>
      </c>
      <c r="AW241" s="12" t="s">
        <v>37</v>
      </c>
      <c r="AX241" s="12" t="s">
        <v>76</v>
      </c>
      <c r="AY241" s="149" t="s">
        <v>192</v>
      </c>
    </row>
    <row r="242" spans="2:51" s="13" customFormat="1" ht="12">
      <c r="B242" s="155"/>
      <c r="D242" s="142" t="s">
        <v>203</v>
      </c>
      <c r="E242" s="156" t="s">
        <v>19</v>
      </c>
      <c r="F242" s="157" t="s">
        <v>206</v>
      </c>
      <c r="H242" s="158">
        <v>36</v>
      </c>
      <c r="I242" s="159"/>
      <c r="L242" s="155"/>
      <c r="M242" s="160"/>
      <c r="T242" s="161"/>
      <c r="AT242" s="156" t="s">
        <v>203</v>
      </c>
      <c r="AU242" s="156" t="s">
        <v>86</v>
      </c>
      <c r="AV242" s="13" t="s">
        <v>124</v>
      </c>
      <c r="AW242" s="13" t="s">
        <v>37</v>
      </c>
      <c r="AX242" s="13" t="s">
        <v>84</v>
      </c>
      <c r="AY242" s="156" t="s">
        <v>192</v>
      </c>
    </row>
    <row r="243" spans="2:65" s="1" customFormat="1" ht="24.2" customHeight="1">
      <c r="B243" s="33"/>
      <c r="C243" s="129" t="s">
        <v>377</v>
      </c>
      <c r="D243" s="129" t="s">
        <v>194</v>
      </c>
      <c r="E243" s="130" t="s">
        <v>1089</v>
      </c>
      <c r="F243" s="131" t="s">
        <v>1090</v>
      </c>
      <c r="G243" s="132" t="s">
        <v>149</v>
      </c>
      <c r="H243" s="133">
        <v>36</v>
      </c>
      <c r="I243" s="134"/>
      <c r="J243" s="135">
        <f>ROUND(I243*H243,2)</f>
        <v>0</v>
      </c>
      <c r="K243" s="131" t="s">
        <v>197</v>
      </c>
      <c r="L243" s="33"/>
      <c r="M243" s="136" t="s">
        <v>19</v>
      </c>
      <c r="N243" s="137" t="s">
        <v>47</v>
      </c>
      <c r="P243" s="138">
        <f>O243*H243</f>
        <v>0</v>
      </c>
      <c r="Q243" s="138">
        <v>0.31524</v>
      </c>
      <c r="R243" s="138">
        <f>Q243*H243</f>
        <v>11.348640000000001</v>
      </c>
      <c r="S243" s="138">
        <v>0</v>
      </c>
      <c r="T243" s="139">
        <f>S243*H243</f>
        <v>0</v>
      </c>
      <c r="AR243" s="140" t="s">
        <v>124</v>
      </c>
      <c r="AT243" s="140" t="s">
        <v>194</v>
      </c>
      <c r="AU243" s="140" t="s">
        <v>86</v>
      </c>
      <c r="AY243" s="18" t="s">
        <v>192</v>
      </c>
      <c r="BE243" s="141">
        <f>IF(N243="základní",J243,0)</f>
        <v>0</v>
      </c>
      <c r="BF243" s="141">
        <f>IF(N243="snížená",J243,0)</f>
        <v>0</v>
      </c>
      <c r="BG243" s="141">
        <f>IF(N243="zákl. přenesená",J243,0)</f>
        <v>0</v>
      </c>
      <c r="BH243" s="141">
        <f>IF(N243="sníž. přenesená",J243,0)</f>
        <v>0</v>
      </c>
      <c r="BI243" s="141">
        <f>IF(N243="nulová",J243,0)</f>
        <v>0</v>
      </c>
      <c r="BJ243" s="18" t="s">
        <v>84</v>
      </c>
      <c r="BK243" s="141">
        <f>ROUND(I243*H243,2)</f>
        <v>0</v>
      </c>
      <c r="BL243" s="18" t="s">
        <v>124</v>
      </c>
      <c r="BM243" s="140" t="s">
        <v>1490</v>
      </c>
    </row>
    <row r="244" spans="2:47" s="1" customFormat="1" ht="19.5">
      <c r="B244" s="33"/>
      <c r="D244" s="142" t="s">
        <v>199</v>
      </c>
      <c r="F244" s="143" t="s">
        <v>1092</v>
      </c>
      <c r="I244" s="144"/>
      <c r="L244" s="33"/>
      <c r="M244" s="145"/>
      <c r="T244" s="54"/>
      <c r="AT244" s="18" t="s">
        <v>199</v>
      </c>
      <c r="AU244" s="18" t="s">
        <v>86</v>
      </c>
    </row>
    <row r="245" spans="2:47" s="1" customFormat="1" ht="12">
      <c r="B245" s="33"/>
      <c r="D245" s="146" t="s">
        <v>201</v>
      </c>
      <c r="F245" s="147" t="s">
        <v>1093</v>
      </c>
      <c r="I245" s="144"/>
      <c r="L245" s="33"/>
      <c r="M245" s="145"/>
      <c r="T245" s="54"/>
      <c r="AT245" s="18" t="s">
        <v>201</v>
      </c>
      <c r="AU245" s="18" t="s">
        <v>86</v>
      </c>
    </row>
    <row r="246" spans="2:47" s="1" customFormat="1" ht="19.5">
      <c r="B246" s="33"/>
      <c r="D246" s="142" t="s">
        <v>295</v>
      </c>
      <c r="F246" s="178" t="s">
        <v>1094</v>
      </c>
      <c r="I246" s="144"/>
      <c r="L246" s="33"/>
      <c r="M246" s="145"/>
      <c r="T246" s="54"/>
      <c r="AT246" s="18" t="s">
        <v>295</v>
      </c>
      <c r="AU246" s="18" t="s">
        <v>86</v>
      </c>
    </row>
    <row r="247" spans="2:51" s="14" customFormat="1" ht="12">
      <c r="B247" s="162"/>
      <c r="D247" s="142" t="s">
        <v>203</v>
      </c>
      <c r="E247" s="163" t="s">
        <v>19</v>
      </c>
      <c r="F247" s="164" t="s">
        <v>1491</v>
      </c>
      <c r="H247" s="163" t="s">
        <v>19</v>
      </c>
      <c r="I247" s="165"/>
      <c r="L247" s="162"/>
      <c r="M247" s="166"/>
      <c r="T247" s="167"/>
      <c r="AT247" s="163" t="s">
        <v>203</v>
      </c>
      <c r="AU247" s="163" t="s">
        <v>86</v>
      </c>
      <c r="AV247" s="14" t="s">
        <v>84</v>
      </c>
      <c r="AW247" s="14" t="s">
        <v>37</v>
      </c>
      <c r="AX247" s="14" t="s">
        <v>76</v>
      </c>
      <c r="AY247" s="163" t="s">
        <v>192</v>
      </c>
    </row>
    <row r="248" spans="2:51" s="12" customFormat="1" ht="12">
      <c r="B248" s="148"/>
      <c r="D248" s="142" t="s">
        <v>203</v>
      </c>
      <c r="E248" s="149" t="s">
        <v>19</v>
      </c>
      <c r="F248" s="150" t="s">
        <v>1489</v>
      </c>
      <c r="H248" s="151">
        <v>36</v>
      </c>
      <c r="I248" s="152"/>
      <c r="L248" s="148"/>
      <c r="M248" s="153"/>
      <c r="T248" s="154"/>
      <c r="AT248" s="149" t="s">
        <v>203</v>
      </c>
      <c r="AU248" s="149" t="s">
        <v>86</v>
      </c>
      <c r="AV248" s="12" t="s">
        <v>86</v>
      </c>
      <c r="AW248" s="12" t="s">
        <v>37</v>
      </c>
      <c r="AX248" s="12" t="s">
        <v>76</v>
      </c>
      <c r="AY248" s="149" t="s">
        <v>192</v>
      </c>
    </row>
    <row r="249" spans="2:51" s="13" customFormat="1" ht="12">
      <c r="B249" s="155"/>
      <c r="D249" s="142" t="s">
        <v>203</v>
      </c>
      <c r="E249" s="156" t="s">
        <v>19</v>
      </c>
      <c r="F249" s="157" t="s">
        <v>206</v>
      </c>
      <c r="H249" s="158">
        <v>36</v>
      </c>
      <c r="I249" s="159"/>
      <c r="L249" s="155"/>
      <c r="M249" s="160"/>
      <c r="T249" s="161"/>
      <c r="AT249" s="156" t="s">
        <v>203</v>
      </c>
      <c r="AU249" s="156" t="s">
        <v>86</v>
      </c>
      <c r="AV249" s="13" t="s">
        <v>124</v>
      </c>
      <c r="AW249" s="13" t="s">
        <v>37</v>
      </c>
      <c r="AX249" s="13" t="s">
        <v>84</v>
      </c>
      <c r="AY249" s="156" t="s">
        <v>192</v>
      </c>
    </row>
    <row r="250" spans="2:65" s="1" customFormat="1" ht="16.5" customHeight="1">
      <c r="B250" s="33"/>
      <c r="C250" s="129" t="s">
        <v>381</v>
      </c>
      <c r="D250" s="129" t="s">
        <v>194</v>
      </c>
      <c r="E250" s="130" t="s">
        <v>1096</v>
      </c>
      <c r="F250" s="131" t="s">
        <v>1097</v>
      </c>
      <c r="G250" s="132" t="s">
        <v>146</v>
      </c>
      <c r="H250" s="133">
        <v>15</v>
      </c>
      <c r="I250" s="134"/>
      <c r="J250" s="135">
        <f>ROUND(I250*H250,2)</f>
        <v>0</v>
      </c>
      <c r="K250" s="131" t="s">
        <v>19</v>
      </c>
      <c r="L250" s="33"/>
      <c r="M250" s="136" t="s">
        <v>19</v>
      </c>
      <c r="N250" s="137" t="s">
        <v>47</v>
      </c>
      <c r="P250" s="138">
        <f>O250*H250</f>
        <v>0</v>
      </c>
      <c r="Q250" s="138">
        <v>0</v>
      </c>
      <c r="R250" s="138">
        <f>Q250*H250</f>
        <v>0</v>
      </c>
      <c r="S250" s="138">
        <v>0</v>
      </c>
      <c r="T250" s="139">
        <f>S250*H250</f>
        <v>0</v>
      </c>
      <c r="AR250" s="140" t="s">
        <v>124</v>
      </c>
      <c r="AT250" s="140" t="s">
        <v>194</v>
      </c>
      <c r="AU250" s="140" t="s">
        <v>86</v>
      </c>
      <c r="AY250" s="18" t="s">
        <v>192</v>
      </c>
      <c r="BE250" s="141">
        <f>IF(N250="základní",J250,0)</f>
        <v>0</v>
      </c>
      <c r="BF250" s="141">
        <f>IF(N250="snížená",J250,0)</f>
        <v>0</v>
      </c>
      <c r="BG250" s="141">
        <f>IF(N250="zákl. přenesená",J250,0)</f>
        <v>0</v>
      </c>
      <c r="BH250" s="141">
        <f>IF(N250="sníž. přenesená",J250,0)</f>
        <v>0</v>
      </c>
      <c r="BI250" s="141">
        <f>IF(N250="nulová",J250,0)</f>
        <v>0</v>
      </c>
      <c r="BJ250" s="18" t="s">
        <v>84</v>
      </c>
      <c r="BK250" s="141">
        <f>ROUND(I250*H250,2)</f>
        <v>0</v>
      </c>
      <c r="BL250" s="18" t="s">
        <v>124</v>
      </c>
      <c r="BM250" s="140" t="s">
        <v>1492</v>
      </c>
    </row>
    <row r="251" spans="2:47" s="1" customFormat="1" ht="12">
      <c r="B251" s="33"/>
      <c r="D251" s="142" t="s">
        <v>199</v>
      </c>
      <c r="F251" s="143" t="s">
        <v>1097</v>
      </c>
      <c r="I251" s="144"/>
      <c r="L251" s="33"/>
      <c r="M251" s="145"/>
      <c r="T251" s="54"/>
      <c r="AT251" s="18" t="s">
        <v>199</v>
      </c>
      <c r="AU251" s="18" t="s">
        <v>86</v>
      </c>
    </row>
    <row r="252" spans="2:51" s="14" customFormat="1" ht="12">
      <c r="B252" s="162"/>
      <c r="D252" s="142" t="s">
        <v>203</v>
      </c>
      <c r="E252" s="163" t="s">
        <v>19</v>
      </c>
      <c r="F252" s="164" t="s">
        <v>1458</v>
      </c>
      <c r="H252" s="163" t="s">
        <v>19</v>
      </c>
      <c r="I252" s="165"/>
      <c r="L252" s="162"/>
      <c r="M252" s="166"/>
      <c r="T252" s="167"/>
      <c r="AT252" s="163" t="s">
        <v>203</v>
      </c>
      <c r="AU252" s="163" t="s">
        <v>86</v>
      </c>
      <c r="AV252" s="14" t="s">
        <v>84</v>
      </c>
      <c r="AW252" s="14" t="s">
        <v>37</v>
      </c>
      <c r="AX252" s="14" t="s">
        <v>76</v>
      </c>
      <c r="AY252" s="163" t="s">
        <v>192</v>
      </c>
    </row>
    <row r="253" spans="2:51" s="12" customFormat="1" ht="12">
      <c r="B253" s="148"/>
      <c r="D253" s="142" t="s">
        <v>203</v>
      </c>
      <c r="E253" s="149" t="s">
        <v>19</v>
      </c>
      <c r="F253" s="150" t="s">
        <v>1493</v>
      </c>
      <c r="H253" s="151">
        <v>15</v>
      </c>
      <c r="I253" s="152"/>
      <c r="L253" s="148"/>
      <c r="M253" s="153"/>
      <c r="T253" s="154"/>
      <c r="AT253" s="149" t="s">
        <v>203</v>
      </c>
      <c r="AU253" s="149" t="s">
        <v>86</v>
      </c>
      <c r="AV253" s="12" t="s">
        <v>86</v>
      </c>
      <c r="AW253" s="12" t="s">
        <v>37</v>
      </c>
      <c r="AX253" s="12" t="s">
        <v>76</v>
      </c>
      <c r="AY253" s="149" t="s">
        <v>192</v>
      </c>
    </row>
    <row r="254" spans="2:51" s="13" customFormat="1" ht="12">
      <c r="B254" s="155"/>
      <c r="D254" s="142" t="s">
        <v>203</v>
      </c>
      <c r="E254" s="156" t="s">
        <v>978</v>
      </c>
      <c r="F254" s="157" t="s">
        <v>206</v>
      </c>
      <c r="H254" s="158">
        <v>15</v>
      </c>
      <c r="I254" s="159"/>
      <c r="L254" s="155"/>
      <c r="M254" s="160"/>
      <c r="T254" s="161"/>
      <c r="AT254" s="156" t="s">
        <v>203</v>
      </c>
      <c r="AU254" s="156" t="s">
        <v>86</v>
      </c>
      <c r="AV254" s="13" t="s">
        <v>124</v>
      </c>
      <c r="AW254" s="13" t="s">
        <v>37</v>
      </c>
      <c r="AX254" s="13" t="s">
        <v>84</v>
      </c>
      <c r="AY254" s="156" t="s">
        <v>192</v>
      </c>
    </row>
    <row r="255" spans="2:65" s="1" customFormat="1" ht="16.5" customHeight="1">
      <c r="B255" s="33"/>
      <c r="C255" s="168" t="s">
        <v>387</v>
      </c>
      <c r="D255" s="168" t="s">
        <v>291</v>
      </c>
      <c r="E255" s="169" t="s">
        <v>1100</v>
      </c>
      <c r="F255" s="170" t="s">
        <v>1101</v>
      </c>
      <c r="G255" s="171" t="s">
        <v>1102</v>
      </c>
      <c r="H255" s="172">
        <v>15</v>
      </c>
      <c r="I255" s="173"/>
      <c r="J255" s="174">
        <f>ROUND(I255*H255,2)</f>
        <v>0</v>
      </c>
      <c r="K255" s="170" t="s">
        <v>19</v>
      </c>
      <c r="L255" s="175"/>
      <c r="M255" s="176" t="s">
        <v>19</v>
      </c>
      <c r="N255" s="177" t="s">
        <v>47</v>
      </c>
      <c r="P255" s="138">
        <f>O255*H255</f>
        <v>0</v>
      </c>
      <c r="Q255" s="138">
        <v>0.052</v>
      </c>
      <c r="R255" s="138">
        <f>Q255*H255</f>
        <v>0.7799999999999999</v>
      </c>
      <c r="S255" s="138">
        <v>0</v>
      </c>
      <c r="T255" s="139">
        <f>S255*H255</f>
        <v>0</v>
      </c>
      <c r="AR255" s="140" t="s">
        <v>248</v>
      </c>
      <c r="AT255" s="140" t="s">
        <v>291</v>
      </c>
      <c r="AU255" s="140" t="s">
        <v>86</v>
      </c>
      <c r="AY255" s="18" t="s">
        <v>192</v>
      </c>
      <c r="BE255" s="141">
        <f>IF(N255="základní",J255,0)</f>
        <v>0</v>
      </c>
      <c r="BF255" s="141">
        <f>IF(N255="snížená",J255,0)</f>
        <v>0</v>
      </c>
      <c r="BG255" s="141">
        <f>IF(N255="zákl. přenesená",J255,0)</f>
        <v>0</v>
      </c>
      <c r="BH255" s="141">
        <f>IF(N255="sníž. přenesená",J255,0)</f>
        <v>0</v>
      </c>
      <c r="BI255" s="141">
        <f>IF(N255="nulová",J255,0)</f>
        <v>0</v>
      </c>
      <c r="BJ255" s="18" t="s">
        <v>84</v>
      </c>
      <c r="BK255" s="141">
        <f>ROUND(I255*H255,2)</f>
        <v>0</v>
      </c>
      <c r="BL255" s="18" t="s">
        <v>124</v>
      </c>
      <c r="BM255" s="140" t="s">
        <v>1494</v>
      </c>
    </row>
    <row r="256" spans="2:47" s="1" customFormat="1" ht="12">
      <c r="B256" s="33"/>
      <c r="D256" s="142" t="s">
        <v>199</v>
      </c>
      <c r="F256" s="143" t="s">
        <v>1101</v>
      </c>
      <c r="I256" s="144"/>
      <c r="L256" s="33"/>
      <c r="M256" s="145"/>
      <c r="T256" s="54"/>
      <c r="AT256" s="18" t="s">
        <v>199</v>
      </c>
      <c r="AU256" s="18" t="s">
        <v>86</v>
      </c>
    </row>
    <row r="257" spans="2:51" s="12" customFormat="1" ht="12">
      <c r="B257" s="148"/>
      <c r="D257" s="142" t="s">
        <v>203</v>
      </c>
      <c r="E257" s="149" t="s">
        <v>19</v>
      </c>
      <c r="F257" s="150" t="s">
        <v>978</v>
      </c>
      <c r="H257" s="151">
        <v>15</v>
      </c>
      <c r="I257" s="152"/>
      <c r="L257" s="148"/>
      <c r="M257" s="153"/>
      <c r="T257" s="154"/>
      <c r="AT257" s="149" t="s">
        <v>203</v>
      </c>
      <c r="AU257" s="149" t="s">
        <v>86</v>
      </c>
      <c r="AV257" s="12" t="s">
        <v>86</v>
      </c>
      <c r="AW257" s="12" t="s">
        <v>37</v>
      </c>
      <c r="AX257" s="12" t="s">
        <v>84</v>
      </c>
      <c r="AY257" s="149" t="s">
        <v>192</v>
      </c>
    </row>
    <row r="258" spans="2:63" s="11" customFormat="1" ht="22.9" customHeight="1">
      <c r="B258" s="117"/>
      <c r="D258" s="118" t="s">
        <v>75</v>
      </c>
      <c r="E258" s="127" t="s">
        <v>124</v>
      </c>
      <c r="F258" s="127" t="s">
        <v>455</v>
      </c>
      <c r="I258" s="120"/>
      <c r="J258" s="128">
        <f>BK258</f>
        <v>0</v>
      </c>
      <c r="L258" s="117"/>
      <c r="M258" s="122"/>
      <c r="P258" s="123">
        <f>SUM(P259:P284)</f>
        <v>0</v>
      </c>
      <c r="R258" s="123">
        <f>SUM(R259:R284)</f>
        <v>0.29384</v>
      </c>
      <c r="T258" s="124">
        <f>SUM(T259:T284)</f>
        <v>0</v>
      </c>
      <c r="AR258" s="118" t="s">
        <v>84</v>
      </c>
      <c r="AT258" s="125" t="s">
        <v>75</v>
      </c>
      <c r="AU258" s="125" t="s">
        <v>84</v>
      </c>
      <c r="AY258" s="118" t="s">
        <v>192</v>
      </c>
      <c r="BK258" s="126">
        <f>SUM(BK259:BK284)</f>
        <v>0</v>
      </c>
    </row>
    <row r="259" spans="2:65" s="1" customFormat="1" ht="16.5" customHeight="1">
      <c r="B259" s="33"/>
      <c r="C259" s="129" t="s">
        <v>393</v>
      </c>
      <c r="D259" s="129" t="s">
        <v>194</v>
      </c>
      <c r="E259" s="130" t="s">
        <v>465</v>
      </c>
      <c r="F259" s="131" t="s">
        <v>466</v>
      </c>
      <c r="G259" s="132" t="s">
        <v>128</v>
      </c>
      <c r="H259" s="133">
        <v>2.443</v>
      </c>
      <c r="I259" s="134"/>
      <c r="J259" s="135">
        <f>ROUND(I259*H259,2)</f>
        <v>0</v>
      </c>
      <c r="K259" s="131" t="s">
        <v>197</v>
      </c>
      <c r="L259" s="33"/>
      <c r="M259" s="136" t="s">
        <v>19</v>
      </c>
      <c r="N259" s="137" t="s">
        <v>47</v>
      </c>
      <c r="P259" s="138">
        <f>O259*H259</f>
        <v>0</v>
      </c>
      <c r="Q259" s="138">
        <v>0</v>
      </c>
      <c r="R259" s="138">
        <f>Q259*H259</f>
        <v>0</v>
      </c>
      <c r="S259" s="138">
        <v>0</v>
      </c>
      <c r="T259" s="139">
        <f>S259*H259</f>
        <v>0</v>
      </c>
      <c r="AR259" s="140" t="s">
        <v>124</v>
      </c>
      <c r="AT259" s="140" t="s">
        <v>194</v>
      </c>
      <c r="AU259" s="140" t="s">
        <v>86</v>
      </c>
      <c r="AY259" s="18" t="s">
        <v>192</v>
      </c>
      <c r="BE259" s="141">
        <f>IF(N259="základní",J259,0)</f>
        <v>0</v>
      </c>
      <c r="BF259" s="141">
        <f>IF(N259="snížená",J259,0)</f>
        <v>0</v>
      </c>
      <c r="BG259" s="141">
        <f>IF(N259="zákl. přenesená",J259,0)</f>
        <v>0</v>
      </c>
      <c r="BH259" s="141">
        <f>IF(N259="sníž. přenesená",J259,0)</f>
        <v>0</v>
      </c>
      <c r="BI259" s="141">
        <f>IF(N259="nulová",J259,0)</f>
        <v>0</v>
      </c>
      <c r="BJ259" s="18" t="s">
        <v>84</v>
      </c>
      <c r="BK259" s="141">
        <f>ROUND(I259*H259,2)</f>
        <v>0</v>
      </c>
      <c r="BL259" s="18" t="s">
        <v>124</v>
      </c>
      <c r="BM259" s="140" t="s">
        <v>1495</v>
      </c>
    </row>
    <row r="260" spans="2:47" s="1" customFormat="1" ht="12">
      <c r="B260" s="33"/>
      <c r="D260" s="142" t="s">
        <v>199</v>
      </c>
      <c r="F260" s="143" t="s">
        <v>468</v>
      </c>
      <c r="I260" s="144"/>
      <c r="L260" s="33"/>
      <c r="M260" s="145"/>
      <c r="T260" s="54"/>
      <c r="AT260" s="18" t="s">
        <v>199</v>
      </c>
      <c r="AU260" s="18" t="s">
        <v>86</v>
      </c>
    </row>
    <row r="261" spans="2:47" s="1" customFormat="1" ht="12">
      <c r="B261" s="33"/>
      <c r="D261" s="146" t="s">
        <v>201</v>
      </c>
      <c r="F261" s="147" t="s">
        <v>469</v>
      </c>
      <c r="I261" s="144"/>
      <c r="L261" s="33"/>
      <c r="M261" s="145"/>
      <c r="T261" s="54"/>
      <c r="AT261" s="18" t="s">
        <v>201</v>
      </c>
      <c r="AU261" s="18" t="s">
        <v>86</v>
      </c>
    </row>
    <row r="262" spans="2:47" s="1" customFormat="1" ht="19.5">
      <c r="B262" s="33"/>
      <c r="D262" s="142" t="s">
        <v>295</v>
      </c>
      <c r="F262" s="178" t="s">
        <v>1105</v>
      </c>
      <c r="I262" s="144"/>
      <c r="L262" s="33"/>
      <c r="M262" s="145"/>
      <c r="T262" s="54"/>
      <c r="AT262" s="18" t="s">
        <v>295</v>
      </c>
      <c r="AU262" s="18" t="s">
        <v>86</v>
      </c>
    </row>
    <row r="263" spans="2:51" s="14" customFormat="1" ht="12">
      <c r="B263" s="162"/>
      <c r="D263" s="142" t="s">
        <v>203</v>
      </c>
      <c r="E263" s="163" t="s">
        <v>19</v>
      </c>
      <c r="F263" s="164" t="s">
        <v>1485</v>
      </c>
      <c r="H263" s="163" t="s">
        <v>19</v>
      </c>
      <c r="I263" s="165"/>
      <c r="L263" s="162"/>
      <c r="M263" s="166"/>
      <c r="T263" s="167"/>
      <c r="AT263" s="163" t="s">
        <v>203</v>
      </c>
      <c r="AU263" s="163" t="s">
        <v>86</v>
      </c>
      <c r="AV263" s="14" t="s">
        <v>84</v>
      </c>
      <c r="AW263" s="14" t="s">
        <v>37</v>
      </c>
      <c r="AX263" s="14" t="s">
        <v>76</v>
      </c>
      <c r="AY263" s="163" t="s">
        <v>192</v>
      </c>
    </row>
    <row r="264" spans="2:51" s="12" customFormat="1" ht="12">
      <c r="B264" s="148"/>
      <c r="D264" s="142" t="s">
        <v>203</v>
      </c>
      <c r="E264" s="149" t="s">
        <v>19</v>
      </c>
      <c r="F264" s="150" t="s">
        <v>1333</v>
      </c>
      <c r="H264" s="151">
        <v>0.825</v>
      </c>
      <c r="I264" s="152"/>
      <c r="L264" s="148"/>
      <c r="M264" s="153"/>
      <c r="T264" s="154"/>
      <c r="AT264" s="149" t="s">
        <v>203</v>
      </c>
      <c r="AU264" s="149" t="s">
        <v>86</v>
      </c>
      <c r="AV264" s="12" t="s">
        <v>86</v>
      </c>
      <c r="AW264" s="12" t="s">
        <v>37</v>
      </c>
      <c r="AX264" s="12" t="s">
        <v>76</v>
      </c>
      <c r="AY264" s="149" t="s">
        <v>192</v>
      </c>
    </row>
    <row r="265" spans="2:51" s="14" customFormat="1" ht="12">
      <c r="B265" s="162"/>
      <c r="D265" s="142" t="s">
        <v>203</v>
      </c>
      <c r="E265" s="163" t="s">
        <v>19</v>
      </c>
      <c r="F265" s="164" t="s">
        <v>1496</v>
      </c>
      <c r="H265" s="163" t="s">
        <v>19</v>
      </c>
      <c r="I265" s="165"/>
      <c r="L265" s="162"/>
      <c r="M265" s="166"/>
      <c r="T265" s="167"/>
      <c r="AT265" s="163" t="s">
        <v>203</v>
      </c>
      <c r="AU265" s="163" t="s">
        <v>86</v>
      </c>
      <c r="AV265" s="14" t="s">
        <v>84</v>
      </c>
      <c r="AW265" s="14" t="s">
        <v>37</v>
      </c>
      <c r="AX265" s="14" t="s">
        <v>76</v>
      </c>
      <c r="AY265" s="163" t="s">
        <v>192</v>
      </c>
    </row>
    <row r="266" spans="2:51" s="12" customFormat="1" ht="12">
      <c r="B266" s="148"/>
      <c r="D266" s="142" t="s">
        <v>203</v>
      </c>
      <c r="E266" s="149" t="s">
        <v>19</v>
      </c>
      <c r="F266" s="150" t="s">
        <v>472</v>
      </c>
      <c r="H266" s="151">
        <v>1.539</v>
      </c>
      <c r="I266" s="152"/>
      <c r="L266" s="148"/>
      <c r="M266" s="153"/>
      <c r="T266" s="154"/>
      <c r="AT266" s="149" t="s">
        <v>203</v>
      </c>
      <c r="AU266" s="149" t="s">
        <v>86</v>
      </c>
      <c r="AV266" s="12" t="s">
        <v>86</v>
      </c>
      <c r="AW266" s="12" t="s">
        <v>37</v>
      </c>
      <c r="AX266" s="12" t="s">
        <v>76</v>
      </c>
      <c r="AY266" s="149" t="s">
        <v>192</v>
      </c>
    </row>
    <row r="267" spans="2:51" s="12" customFormat="1" ht="12">
      <c r="B267" s="148"/>
      <c r="D267" s="142" t="s">
        <v>203</v>
      </c>
      <c r="E267" s="149" t="s">
        <v>19</v>
      </c>
      <c r="F267" s="150" t="s">
        <v>473</v>
      </c>
      <c r="H267" s="151">
        <v>0.079</v>
      </c>
      <c r="I267" s="152"/>
      <c r="L267" s="148"/>
      <c r="M267" s="153"/>
      <c r="T267" s="154"/>
      <c r="AT267" s="149" t="s">
        <v>203</v>
      </c>
      <c r="AU267" s="149" t="s">
        <v>86</v>
      </c>
      <c r="AV267" s="12" t="s">
        <v>86</v>
      </c>
      <c r="AW267" s="12" t="s">
        <v>37</v>
      </c>
      <c r="AX267" s="12" t="s">
        <v>76</v>
      </c>
      <c r="AY267" s="149" t="s">
        <v>192</v>
      </c>
    </row>
    <row r="268" spans="2:51" s="13" customFormat="1" ht="12">
      <c r="B268" s="155"/>
      <c r="D268" s="142" t="s">
        <v>203</v>
      </c>
      <c r="E268" s="156" t="s">
        <v>19</v>
      </c>
      <c r="F268" s="157" t="s">
        <v>206</v>
      </c>
      <c r="H268" s="158">
        <v>2.443</v>
      </c>
      <c r="I268" s="159"/>
      <c r="L268" s="155"/>
      <c r="M268" s="160"/>
      <c r="T268" s="161"/>
      <c r="AT268" s="156" t="s">
        <v>203</v>
      </c>
      <c r="AU268" s="156" t="s">
        <v>86</v>
      </c>
      <c r="AV268" s="13" t="s">
        <v>124</v>
      </c>
      <c r="AW268" s="13" t="s">
        <v>37</v>
      </c>
      <c r="AX268" s="13" t="s">
        <v>84</v>
      </c>
      <c r="AY268" s="156" t="s">
        <v>192</v>
      </c>
    </row>
    <row r="269" spans="2:65" s="1" customFormat="1" ht="16.5" customHeight="1">
      <c r="B269" s="33"/>
      <c r="C269" s="129" t="s">
        <v>400</v>
      </c>
      <c r="D269" s="129" t="s">
        <v>194</v>
      </c>
      <c r="E269" s="130" t="s">
        <v>475</v>
      </c>
      <c r="F269" s="131" t="s">
        <v>476</v>
      </c>
      <c r="G269" s="132" t="s">
        <v>146</v>
      </c>
      <c r="H269" s="133">
        <v>2</v>
      </c>
      <c r="I269" s="134"/>
      <c r="J269" s="135">
        <f>ROUND(I269*H269,2)</f>
        <v>0</v>
      </c>
      <c r="K269" s="131" t="s">
        <v>197</v>
      </c>
      <c r="L269" s="33"/>
      <c r="M269" s="136" t="s">
        <v>19</v>
      </c>
      <c r="N269" s="137" t="s">
        <v>47</v>
      </c>
      <c r="P269" s="138">
        <f>O269*H269</f>
        <v>0</v>
      </c>
      <c r="Q269" s="138">
        <v>0.08742</v>
      </c>
      <c r="R269" s="138">
        <f>Q269*H269</f>
        <v>0.17484</v>
      </c>
      <c r="S269" s="138">
        <v>0</v>
      </c>
      <c r="T269" s="139">
        <f>S269*H269</f>
        <v>0</v>
      </c>
      <c r="AR269" s="140" t="s">
        <v>124</v>
      </c>
      <c r="AT269" s="140" t="s">
        <v>194</v>
      </c>
      <c r="AU269" s="140" t="s">
        <v>86</v>
      </c>
      <c r="AY269" s="18" t="s">
        <v>192</v>
      </c>
      <c r="BE269" s="141">
        <f>IF(N269="základní",J269,0)</f>
        <v>0</v>
      </c>
      <c r="BF269" s="141">
        <f>IF(N269="snížená",J269,0)</f>
        <v>0</v>
      </c>
      <c r="BG269" s="141">
        <f>IF(N269="zákl. přenesená",J269,0)</f>
        <v>0</v>
      </c>
      <c r="BH269" s="141">
        <f>IF(N269="sníž. přenesená",J269,0)</f>
        <v>0</v>
      </c>
      <c r="BI269" s="141">
        <f>IF(N269="nulová",J269,0)</f>
        <v>0</v>
      </c>
      <c r="BJ269" s="18" t="s">
        <v>84</v>
      </c>
      <c r="BK269" s="141">
        <f>ROUND(I269*H269,2)</f>
        <v>0</v>
      </c>
      <c r="BL269" s="18" t="s">
        <v>124</v>
      </c>
      <c r="BM269" s="140" t="s">
        <v>1497</v>
      </c>
    </row>
    <row r="270" spans="2:47" s="1" customFormat="1" ht="12">
      <c r="B270" s="33"/>
      <c r="D270" s="142" t="s">
        <v>199</v>
      </c>
      <c r="F270" s="143" t="s">
        <v>478</v>
      </c>
      <c r="I270" s="144"/>
      <c r="L270" s="33"/>
      <c r="M270" s="145"/>
      <c r="T270" s="54"/>
      <c r="AT270" s="18" t="s">
        <v>199</v>
      </c>
      <c r="AU270" s="18" t="s">
        <v>86</v>
      </c>
    </row>
    <row r="271" spans="2:47" s="1" customFormat="1" ht="12">
      <c r="B271" s="33"/>
      <c r="D271" s="146" t="s">
        <v>201</v>
      </c>
      <c r="F271" s="147" t="s">
        <v>479</v>
      </c>
      <c r="I271" s="144"/>
      <c r="L271" s="33"/>
      <c r="M271" s="145"/>
      <c r="T271" s="54"/>
      <c r="AT271" s="18" t="s">
        <v>201</v>
      </c>
      <c r="AU271" s="18" t="s">
        <v>86</v>
      </c>
    </row>
    <row r="272" spans="2:51" s="14" customFormat="1" ht="12">
      <c r="B272" s="162"/>
      <c r="D272" s="142" t="s">
        <v>203</v>
      </c>
      <c r="E272" s="163" t="s">
        <v>19</v>
      </c>
      <c r="F272" s="164" t="s">
        <v>1498</v>
      </c>
      <c r="H272" s="163" t="s">
        <v>19</v>
      </c>
      <c r="I272" s="165"/>
      <c r="L272" s="162"/>
      <c r="M272" s="166"/>
      <c r="T272" s="167"/>
      <c r="AT272" s="163" t="s">
        <v>203</v>
      </c>
      <c r="AU272" s="163" t="s">
        <v>86</v>
      </c>
      <c r="AV272" s="14" t="s">
        <v>84</v>
      </c>
      <c r="AW272" s="14" t="s">
        <v>37</v>
      </c>
      <c r="AX272" s="14" t="s">
        <v>76</v>
      </c>
      <c r="AY272" s="163" t="s">
        <v>192</v>
      </c>
    </row>
    <row r="273" spans="2:51" s="12" customFormat="1" ht="12">
      <c r="B273" s="148"/>
      <c r="D273" s="142" t="s">
        <v>203</v>
      </c>
      <c r="E273" s="149" t="s">
        <v>19</v>
      </c>
      <c r="F273" s="150" t="s">
        <v>791</v>
      </c>
      <c r="H273" s="151">
        <v>1</v>
      </c>
      <c r="I273" s="152"/>
      <c r="L273" s="148"/>
      <c r="M273" s="153"/>
      <c r="T273" s="154"/>
      <c r="AT273" s="149" t="s">
        <v>203</v>
      </c>
      <c r="AU273" s="149" t="s">
        <v>86</v>
      </c>
      <c r="AV273" s="12" t="s">
        <v>86</v>
      </c>
      <c r="AW273" s="12" t="s">
        <v>37</v>
      </c>
      <c r="AX273" s="12" t="s">
        <v>76</v>
      </c>
      <c r="AY273" s="149" t="s">
        <v>192</v>
      </c>
    </row>
    <row r="274" spans="2:51" s="12" customFormat="1" ht="12">
      <c r="B274" s="148"/>
      <c r="D274" s="142" t="s">
        <v>203</v>
      </c>
      <c r="E274" s="149" t="s">
        <v>19</v>
      </c>
      <c r="F274" s="150" t="s">
        <v>481</v>
      </c>
      <c r="H274" s="151">
        <v>1</v>
      </c>
      <c r="I274" s="152"/>
      <c r="L274" s="148"/>
      <c r="M274" s="153"/>
      <c r="T274" s="154"/>
      <c r="AT274" s="149" t="s">
        <v>203</v>
      </c>
      <c r="AU274" s="149" t="s">
        <v>86</v>
      </c>
      <c r="AV274" s="12" t="s">
        <v>86</v>
      </c>
      <c r="AW274" s="12" t="s">
        <v>37</v>
      </c>
      <c r="AX274" s="12" t="s">
        <v>76</v>
      </c>
      <c r="AY274" s="149" t="s">
        <v>192</v>
      </c>
    </row>
    <row r="275" spans="2:51" s="13" customFormat="1" ht="12">
      <c r="B275" s="155"/>
      <c r="D275" s="142" t="s">
        <v>203</v>
      </c>
      <c r="E275" s="156" t="s">
        <v>19</v>
      </c>
      <c r="F275" s="157" t="s">
        <v>206</v>
      </c>
      <c r="H275" s="158">
        <v>2</v>
      </c>
      <c r="I275" s="159"/>
      <c r="L275" s="155"/>
      <c r="M275" s="160"/>
      <c r="T275" s="161"/>
      <c r="AT275" s="156" t="s">
        <v>203</v>
      </c>
      <c r="AU275" s="156" t="s">
        <v>86</v>
      </c>
      <c r="AV275" s="13" t="s">
        <v>124</v>
      </c>
      <c r="AW275" s="13" t="s">
        <v>37</v>
      </c>
      <c r="AX275" s="13" t="s">
        <v>84</v>
      </c>
      <c r="AY275" s="156" t="s">
        <v>192</v>
      </c>
    </row>
    <row r="276" spans="2:65" s="1" customFormat="1" ht="16.5" customHeight="1">
      <c r="B276" s="33"/>
      <c r="C276" s="168" t="s">
        <v>407</v>
      </c>
      <c r="D276" s="168" t="s">
        <v>291</v>
      </c>
      <c r="E276" s="169" t="s">
        <v>795</v>
      </c>
      <c r="F276" s="170" t="s">
        <v>796</v>
      </c>
      <c r="G276" s="171" t="s">
        <v>146</v>
      </c>
      <c r="H276" s="172">
        <v>1</v>
      </c>
      <c r="I276" s="173"/>
      <c r="J276" s="174">
        <f>ROUND(I276*H276,2)</f>
        <v>0</v>
      </c>
      <c r="K276" s="170" t="s">
        <v>197</v>
      </c>
      <c r="L276" s="175"/>
      <c r="M276" s="176" t="s">
        <v>19</v>
      </c>
      <c r="N276" s="177" t="s">
        <v>47</v>
      </c>
      <c r="P276" s="138">
        <f>O276*H276</f>
        <v>0</v>
      </c>
      <c r="Q276" s="138">
        <v>0.051</v>
      </c>
      <c r="R276" s="138">
        <f>Q276*H276</f>
        <v>0.051</v>
      </c>
      <c r="S276" s="138">
        <v>0</v>
      </c>
      <c r="T276" s="139">
        <f>S276*H276</f>
        <v>0</v>
      </c>
      <c r="AR276" s="140" t="s">
        <v>248</v>
      </c>
      <c r="AT276" s="140" t="s">
        <v>291</v>
      </c>
      <c r="AU276" s="140" t="s">
        <v>86</v>
      </c>
      <c r="AY276" s="18" t="s">
        <v>192</v>
      </c>
      <c r="BE276" s="141">
        <f>IF(N276="základní",J276,0)</f>
        <v>0</v>
      </c>
      <c r="BF276" s="141">
        <f>IF(N276="snížená",J276,0)</f>
        <v>0</v>
      </c>
      <c r="BG276" s="141">
        <f>IF(N276="zákl. přenesená",J276,0)</f>
        <v>0</v>
      </c>
      <c r="BH276" s="141">
        <f>IF(N276="sníž. přenesená",J276,0)</f>
        <v>0</v>
      </c>
      <c r="BI276" s="141">
        <f>IF(N276="nulová",J276,0)</f>
        <v>0</v>
      </c>
      <c r="BJ276" s="18" t="s">
        <v>84</v>
      </c>
      <c r="BK276" s="141">
        <f>ROUND(I276*H276,2)</f>
        <v>0</v>
      </c>
      <c r="BL276" s="18" t="s">
        <v>124</v>
      </c>
      <c r="BM276" s="140" t="s">
        <v>1499</v>
      </c>
    </row>
    <row r="277" spans="2:47" s="1" customFormat="1" ht="12">
      <c r="B277" s="33"/>
      <c r="D277" s="142" t="s">
        <v>199</v>
      </c>
      <c r="F277" s="143" t="s">
        <v>796</v>
      </c>
      <c r="I277" s="144"/>
      <c r="L277" s="33"/>
      <c r="M277" s="145"/>
      <c r="T277" s="54"/>
      <c r="AT277" s="18" t="s">
        <v>199</v>
      </c>
      <c r="AU277" s="18" t="s">
        <v>86</v>
      </c>
    </row>
    <row r="278" spans="2:65" s="1" customFormat="1" ht="16.5" customHeight="1">
      <c r="B278" s="33"/>
      <c r="C278" s="168" t="s">
        <v>412</v>
      </c>
      <c r="D278" s="168" t="s">
        <v>291</v>
      </c>
      <c r="E278" s="169" t="s">
        <v>483</v>
      </c>
      <c r="F278" s="170" t="s">
        <v>484</v>
      </c>
      <c r="G278" s="171" t="s">
        <v>146</v>
      </c>
      <c r="H278" s="172">
        <v>1</v>
      </c>
      <c r="I278" s="173"/>
      <c r="J278" s="174">
        <f>ROUND(I278*H278,2)</f>
        <v>0</v>
      </c>
      <c r="K278" s="170" t="s">
        <v>197</v>
      </c>
      <c r="L278" s="175"/>
      <c r="M278" s="176" t="s">
        <v>19</v>
      </c>
      <c r="N278" s="177" t="s">
        <v>47</v>
      </c>
      <c r="P278" s="138">
        <f>O278*H278</f>
        <v>0</v>
      </c>
      <c r="Q278" s="138">
        <v>0.068</v>
      </c>
      <c r="R278" s="138">
        <f>Q278*H278</f>
        <v>0.068</v>
      </c>
      <c r="S278" s="138">
        <v>0</v>
      </c>
      <c r="T278" s="139">
        <f>S278*H278</f>
        <v>0</v>
      </c>
      <c r="AR278" s="140" t="s">
        <v>248</v>
      </c>
      <c r="AT278" s="140" t="s">
        <v>291</v>
      </c>
      <c r="AU278" s="140" t="s">
        <v>86</v>
      </c>
      <c r="AY278" s="18" t="s">
        <v>192</v>
      </c>
      <c r="BE278" s="141">
        <f>IF(N278="základní",J278,0)</f>
        <v>0</v>
      </c>
      <c r="BF278" s="141">
        <f>IF(N278="snížená",J278,0)</f>
        <v>0</v>
      </c>
      <c r="BG278" s="141">
        <f>IF(N278="zákl. přenesená",J278,0)</f>
        <v>0</v>
      </c>
      <c r="BH278" s="141">
        <f>IF(N278="sníž. přenesená",J278,0)</f>
        <v>0</v>
      </c>
      <c r="BI278" s="141">
        <f>IF(N278="nulová",J278,0)</f>
        <v>0</v>
      </c>
      <c r="BJ278" s="18" t="s">
        <v>84</v>
      </c>
      <c r="BK278" s="141">
        <f>ROUND(I278*H278,2)</f>
        <v>0</v>
      </c>
      <c r="BL278" s="18" t="s">
        <v>124</v>
      </c>
      <c r="BM278" s="140" t="s">
        <v>1500</v>
      </c>
    </row>
    <row r="279" spans="2:47" s="1" customFormat="1" ht="12">
      <c r="B279" s="33"/>
      <c r="D279" s="142" t="s">
        <v>199</v>
      </c>
      <c r="F279" s="143" t="s">
        <v>484</v>
      </c>
      <c r="I279" s="144"/>
      <c r="L279" s="33"/>
      <c r="M279" s="145"/>
      <c r="T279" s="54"/>
      <c r="AT279" s="18" t="s">
        <v>199</v>
      </c>
      <c r="AU279" s="18" t="s">
        <v>86</v>
      </c>
    </row>
    <row r="280" spans="2:65" s="1" customFormat="1" ht="21.75" customHeight="1">
      <c r="B280" s="33"/>
      <c r="C280" s="129" t="s">
        <v>419</v>
      </c>
      <c r="D280" s="129" t="s">
        <v>194</v>
      </c>
      <c r="E280" s="130" t="s">
        <v>487</v>
      </c>
      <c r="F280" s="131" t="s">
        <v>488</v>
      </c>
      <c r="G280" s="132" t="s">
        <v>128</v>
      </c>
      <c r="H280" s="133">
        <v>0.471</v>
      </c>
      <c r="I280" s="134"/>
      <c r="J280" s="135">
        <f>ROUND(I280*H280,2)</f>
        <v>0</v>
      </c>
      <c r="K280" s="131" t="s">
        <v>197</v>
      </c>
      <c r="L280" s="33"/>
      <c r="M280" s="136" t="s">
        <v>19</v>
      </c>
      <c r="N280" s="137" t="s">
        <v>47</v>
      </c>
      <c r="P280" s="138">
        <f>O280*H280</f>
        <v>0</v>
      </c>
      <c r="Q280" s="138">
        <v>0</v>
      </c>
      <c r="R280" s="138">
        <f>Q280*H280</f>
        <v>0</v>
      </c>
      <c r="S280" s="138">
        <v>0</v>
      </c>
      <c r="T280" s="139">
        <f>S280*H280</f>
        <v>0</v>
      </c>
      <c r="AR280" s="140" t="s">
        <v>124</v>
      </c>
      <c r="AT280" s="140" t="s">
        <v>194</v>
      </c>
      <c r="AU280" s="140" t="s">
        <v>86</v>
      </c>
      <c r="AY280" s="18" t="s">
        <v>192</v>
      </c>
      <c r="BE280" s="141">
        <f>IF(N280="základní",J280,0)</f>
        <v>0</v>
      </c>
      <c r="BF280" s="141">
        <f>IF(N280="snížená",J280,0)</f>
        <v>0</v>
      </c>
      <c r="BG280" s="141">
        <f>IF(N280="zákl. přenesená",J280,0)</f>
        <v>0</v>
      </c>
      <c r="BH280" s="141">
        <f>IF(N280="sníž. přenesená",J280,0)</f>
        <v>0</v>
      </c>
      <c r="BI280" s="141">
        <f>IF(N280="nulová",J280,0)</f>
        <v>0</v>
      </c>
      <c r="BJ280" s="18" t="s">
        <v>84</v>
      </c>
      <c r="BK280" s="141">
        <f>ROUND(I280*H280,2)</f>
        <v>0</v>
      </c>
      <c r="BL280" s="18" t="s">
        <v>124</v>
      </c>
      <c r="BM280" s="140" t="s">
        <v>1501</v>
      </c>
    </row>
    <row r="281" spans="2:47" s="1" customFormat="1" ht="19.5">
      <c r="B281" s="33"/>
      <c r="D281" s="142" t="s">
        <v>199</v>
      </c>
      <c r="F281" s="143" t="s">
        <v>490</v>
      </c>
      <c r="I281" s="144"/>
      <c r="L281" s="33"/>
      <c r="M281" s="145"/>
      <c r="T281" s="54"/>
      <c r="AT281" s="18" t="s">
        <v>199</v>
      </c>
      <c r="AU281" s="18" t="s">
        <v>86</v>
      </c>
    </row>
    <row r="282" spans="2:47" s="1" customFormat="1" ht="12">
      <c r="B282" s="33"/>
      <c r="D282" s="146" t="s">
        <v>201</v>
      </c>
      <c r="F282" s="147" t="s">
        <v>491</v>
      </c>
      <c r="I282" s="144"/>
      <c r="L282" s="33"/>
      <c r="M282" s="145"/>
      <c r="T282" s="54"/>
      <c r="AT282" s="18" t="s">
        <v>201</v>
      </c>
      <c r="AU282" s="18" t="s">
        <v>86</v>
      </c>
    </row>
    <row r="283" spans="2:51" s="14" customFormat="1" ht="12">
      <c r="B283" s="162"/>
      <c r="D283" s="142" t="s">
        <v>203</v>
      </c>
      <c r="E283" s="163" t="s">
        <v>19</v>
      </c>
      <c r="F283" s="164" t="s">
        <v>1502</v>
      </c>
      <c r="H283" s="163" t="s">
        <v>19</v>
      </c>
      <c r="I283" s="165"/>
      <c r="L283" s="162"/>
      <c r="M283" s="166"/>
      <c r="T283" s="167"/>
      <c r="AT283" s="163" t="s">
        <v>203</v>
      </c>
      <c r="AU283" s="163" t="s">
        <v>86</v>
      </c>
      <c r="AV283" s="14" t="s">
        <v>84</v>
      </c>
      <c r="AW283" s="14" t="s">
        <v>37</v>
      </c>
      <c r="AX283" s="14" t="s">
        <v>76</v>
      </c>
      <c r="AY283" s="163" t="s">
        <v>192</v>
      </c>
    </row>
    <row r="284" spans="2:51" s="12" customFormat="1" ht="12">
      <c r="B284" s="148"/>
      <c r="D284" s="142" t="s">
        <v>203</v>
      </c>
      <c r="E284" s="149" t="s">
        <v>19</v>
      </c>
      <c r="F284" s="150" t="s">
        <v>1115</v>
      </c>
      <c r="H284" s="151">
        <v>0.471</v>
      </c>
      <c r="I284" s="152"/>
      <c r="L284" s="148"/>
      <c r="M284" s="153"/>
      <c r="T284" s="154"/>
      <c r="AT284" s="149" t="s">
        <v>203</v>
      </c>
      <c r="AU284" s="149" t="s">
        <v>86</v>
      </c>
      <c r="AV284" s="12" t="s">
        <v>86</v>
      </c>
      <c r="AW284" s="12" t="s">
        <v>37</v>
      </c>
      <c r="AX284" s="12" t="s">
        <v>84</v>
      </c>
      <c r="AY284" s="149" t="s">
        <v>192</v>
      </c>
    </row>
    <row r="285" spans="2:63" s="11" customFormat="1" ht="22.9" customHeight="1">
      <c r="B285" s="117"/>
      <c r="D285" s="118" t="s">
        <v>75</v>
      </c>
      <c r="E285" s="127" t="s">
        <v>248</v>
      </c>
      <c r="F285" s="127" t="s">
        <v>535</v>
      </c>
      <c r="I285" s="120"/>
      <c r="J285" s="128">
        <f>BK285</f>
        <v>0</v>
      </c>
      <c r="L285" s="117"/>
      <c r="M285" s="122"/>
      <c r="P285" s="123">
        <f>SUM(P286:P424)</f>
        <v>0</v>
      </c>
      <c r="R285" s="123">
        <f>SUM(R286:R424)</f>
        <v>12.243724249999996</v>
      </c>
      <c r="T285" s="124">
        <f>SUM(T286:T424)</f>
        <v>0</v>
      </c>
      <c r="AR285" s="118" t="s">
        <v>84</v>
      </c>
      <c r="AT285" s="125" t="s">
        <v>75</v>
      </c>
      <c r="AU285" s="125" t="s">
        <v>84</v>
      </c>
      <c r="AY285" s="118" t="s">
        <v>192</v>
      </c>
      <c r="BK285" s="126">
        <f>SUM(BK286:BK424)</f>
        <v>0</v>
      </c>
    </row>
    <row r="286" spans="2:65" s="1" customFormat="1" ht="16.5" customHeight="1">
      <c r="B286" s="33"/>
      <c r="C286" s="129" t="s">
        <v>423</v>
      </c>
      <c r="D286" s="129" t="s">
        <v>194</v>
      </c>
      <c r="E286" s="130" t="s">
        <v>1116</v>
      </c>
      <c r="F286" s="131" t="s">
        <v>1117</v>
      </c>
      <c r="G286" s="132" t="s">
        <v>149</v>
      </c>
      <c r="H286" s="133">
        <v>3.9</v>
      </c>
      <c r="I286" s="134"/>
      <c r="J286" s="135">
        <f>ROUND(I286*H286,2)</f>
        <v>0</v>
      </c>
      <c r="K286" s="131" t="s">
        <v>19</v>
      </c>
      <c r="L286" s="33"/>
      <c r="M286" s="136" t="s">
        <v>19</v>
      </c>
      <c r="N286" s="137" t="s">
        <v>47</v>
      </c>
      <c r="P286" s="138">
        <f>O286*H286</f>
        <v>0</v>
      </c>
      <c r="Q286" s="138">
        <v>1E-05</v>
      </c>
      <c r="R286" s="138">
        <f>Q286*H286</f>
        <v>3.9E-05</v>
      </c>
      <c r="S286" s="138">
        <v>0</v>
      </c>
      <c r="T286" s="139">
        <f>S286*H286</f>
        <v>0</v>
      </c>
      <c r="AR286" s="140" t="s">
        <v>124</v>
      </c>
      <c r="AT286" s="140" t="s">
        <v>194</v>
      </c>
      <c r="AU286" s="140" t="s">
        <v>86</v>
      </c>
      <c r="AY286" s="18" t="s">
        <v>192</v>
      </c>
      <c r="BE286" s="141">
        <f>IF(N286="základní",J286,0)</f>
        <v>0</v>
      </c>
      <c r="BF286" s="141">
        <f>IF(N286="snížená",J286,0)</f>
        <v>0</v>
      </c>
      <c r="BG286" s="141">
        <f>IF(N286="zákl. přenesená",J286,0)</f>
        <v>0</v>
      </c>
      <c r="BH286" s="141">
        <f>IF(N286="sníž. přenesená",J286,0)</f>
        <v>0</v>
      </c>
      <c r="BI286" s="141">
        <f>IF(N286="nulová",J286,0)</f>
        <v>0</v>
      </c>
      <c r="BJ286" s="18" t="s">
        <v>84</v>
      </c>
      <c r="BK286" s="141">
        <f>ROUND(I286*H286,2)</f>
        <v>0</v>
      </c>
      <c r="BL286" s="18" t="s">
        <v>124</v>
      </c>
      <c r="BM286" s="140" t="s">
        <v>1503</v>
      </c>
    </row>
    <row r="287" spans="2:47" s="1" customFormat="1" ht="12">
      <c r="B287" s="33"/>
      <c r="D287" s="142" t="s">
        <v>199</v>
      </c>
      <c r="F287" s="143" t="s">
        <v>1117</v>
      </c>
      <c r="I287" s="144"/>
      <c r="L287" s="33"/>
      <c r="M287" s="145"/>
      <c r="T287" s="54"/>
      <c r="AT287" s="18" t="s">
        <v>199</v>
      </c>
      <c r="AU287" s="18" t="s">
        <v>86</v>
      </c>
    </row>
    <row r="288" spans="2:51" s="14" customFormat="1" ht="12">
      <c r="B288" s="162"/>
      <c r="D288" s="142" t="s">
        <v>203</v>
      </c>
      <c r="E288" s="163" t="s">
        <v>19</v>
      </c>
      <c r="F288" s="164" t="s">
        <v>1504</v>
      </c>
      <c r="H288" s="163" t="s">
        <v>19</v>
      </c>
      <c r="I288" s="165"/>
      <c r="L288" s="162"/>
      <c r="M288" s="166"/>
      <c r="T288" s="167"/>
      <c r="AT288" s="163" t="s">
        <v>203</v>
      </c>
      <c r="AU288" s="163" t="s">
        <v>86</v>
      </c>
      <c r="AV288" s="14" t="s">
        <v>84</v>
      </c>
      <c r="AW288" s="14" t="s">
        <v>37</v>
      </c>
      <c r="AX288" s="14" t="s">
        <v>76</v>
      </c>
      <c r="AY288" s="163" t="s">
        <v>192</v>
      </c>
    </row>
    <row r="289" spans="2:51" s="12" customFormat="1" ht="12">
      <c r="B289" s="148"/>
      <c r="D289" s="142" t="s">
        <v>203</v>
      </c>
      <c r="E289" s="149" t="s">
        <v>19</v>
      </c>
      <c r="F289" s="150" t="s">
        <v>1351</v>
      </c>
      <c r="H289" s="151">
        <v>3.9</v>
      </c>
      <c r="I289" s="152"/>
      <c r="L289" s="148"/>
      <c r="M289" s="153"/>
      <c r="T289" s="154"/>
      <c r="AT289" s="149" t="s">
        <v>203</v>
      </c>
      <c r="AU289" s="149" t="s">
        <v>86</v>
      </c>
      <c r="AV289" s="12" t="s">
        <v>86</v>
      </c>
      <c r="AW289" s="12" t="s">
        <v>37</v>
      </c>
      <c r="AX289" s="12" t="s">
        <v>84</v>
      </c>
      <c r="AY289" s="149" t="s">
        <v>192</v>
      </c>
    </row>
    <row r="290" spans="2:65" s="1" customFormat="1" ht="16.5" customHeight="1">
      <c r="B290" s="33"/>
      <c r="C290" s="168" t="s">
        <v>429</v>
      </c>
      <c r="D290" s="168" t="s">
        <v>291</v>
      </c>
      <c r="E290" s="169" t="s">
        <v>1121</v>
      </c>
      <c r="F290" s="170" t="s">
        <v>1122</v>
      </c>
      <c r="G290" s="171" t="s">
        <v>149</v>
      </c>
      <c r="H290" s="172">
        <v>4.095</v>
      </c>
      <c r="I290" s="173"/>
      <c r="J290" s="174">
        <f>ROUND(I290*H290,2)</f>
        <v>0</v>
      </c>
      <c r="K290" s="170" t="s">
        <v>19</v>
      </c>
      <c r="L290" s="175"/>
      <c r="M290" s="176" t="s">
        <v>19</v>
      </c>
      <c r="N290" s="177" t="s">
        <v>47</v>
      </c>
      <c r="P290" s="138">
        <f>O290*H290</f>
        <v>0</v>
      </c>
      <c r="Q290" s="138">
        <v>0.00135</v>
      </c>
      <c r="R290" s="138">
        <f>Q290*H290</f>
        <v>0.00552825</v>
      </c>
      <c r="S290" s="138">
        <v>0</v>
      </c>
      <c r="T290" s="139">
        <f>S290*H290</f>
        <v>0</v>
      </c>
      <c r="AR290" s="140" t="s">
        <v>248</v>
      </c>
      <c r="AT290" s="140" t="s">
        <v>291</v>
      </c>
      <c r="AU290" s="140" t="s">
        <v>86</v>
      </c>
      <c r="AY290" s="18" t="s">
        <v>192</v>
      </c>
      <c r="BE290" s="141">
        <f>IF(N290="základní",J290,0)</f>
        <v>0</v>
      </c>
      <c r="BF290" s="141">
        <f>IF(N290="snížená",J290,0)</f>
        <v>0</v>
      </c>
      <c r="BG290" s="141">
        <f>IF(N290="zákl. přenesená",J290,0)</f>
        <v>0</v>
      </c>
      <c r="BH290" s="141">
        <f>IF(N290="sníž. přenesená",J290,0)</f>
        <v>0</v>
      </c>
      <c r="BI290" s="141">
        <f>IF(N290="nulová",J290,0)</f>
        <v>0</v>
      </c>
      <c r="BJ290" s="18" t="s">
        <v>84</v>
      </c>
      <c r="BK290" s="141">
        <f>ROUND(I290*H290,2)</f>
        <v>0</v>
      </c>
      <c r="BL290" s="18" t="s">
        <v>124</v>
      </c>
      <c r="BM290" s="140" t="s">
        <v>1505</v>
      </c>
    </row>
    <row r="291" spans="2:47" s="1" customFormat="1" ht="12">
      <c r="B291" s="33"/>
      <c r="D291" s="142" t="s">
        <v>199</v>
      </c>
      <c r="F291" s="143" t="s">
        <v>1122</v>
      </c>
      <c r="I291" s="144"/>
      <c r="L291" s="33"/>
      <c r="M291" s="145"/>
      <c r="T291" s="54"/>
      <c r="AT291" s="18" t="s">
        <v>199</v>
      </c>
      <c r="AU291" s="18" t="s">
        <v>86</v>
      </c>
    </row>
    <row r="292" spans="2:51" s="14" customFormat="1" ht="12">
      <c r="B292" s="162"/>
      <c r="D292" s="142" t="s">
        <v>203</v>
      </c>
      <c r="E292" s="163" t="s">
        <v>19</v>
      </c>
      <c r="F292" s="164" t="s">
        <v>1491</v>
      </c>
      <c r="H292" s="163" t="s">
        <v>19</v>
      </c>
      <c r="I292" s="165"/>
      <c r="L292" s="162"/>
      <c r="M292" s="166"/>
      <c r="T292" s="167"/>
      <c r="AT292" s="163" t="s">
        <v>203</v>
      </c>
      <c r="AU292" s="163" t="s">
        <v>86</v>
      </c>
      <c r="AV292" s="14" t="s">
        <v>84</v>
      </c>
      <c r="AW292" s="14" t="s">
        <v>37</v>
      </c>
      <c r="AX292" s="14" t="s">
        <v>76</v>
      </c>
      <c r="AY292" s="163" t="s">
        <v>192</v>
      </c>
    </row>
    <row r="293" spans="2:51" s="12" customFormat="1" ht="12">
      <c r="B293" s="148"/>
      <c r="D293" s="142" t="s">
        <v>203</v>
      </c>
      <c r="E293" s="149" t="s">
        <v>19</v>
      </c>
      <c r="F293" s="150" t="s">
        <v>1353</v>
      </c>
      <c r="H293" s="151">
        <v>4.095</v>
      </c>
      <c r="I293" s="152"/>
      <c r="L293" s="148"/>
      <c r="M293" s="153"/>
      <c r="T293" s="154"/>
      <c r="AT293" s="149" t="s">
        <v>203</v>
      </c>
      <c r="AU293" s="149" t="s">
        <v>86</v>
      </c>
      <c r="AV293" s="12" t="s">
        <v>86</v>
      </c>
      <c r="AW293" s="12" t="s">
        <v>37</v>
      </c>
      <c r="AX293" s="12" t="s">
        <v>84</v>
      </c>
      <c r="AY293" s="149" t="s">
        <v>192</v>
      </c>
    </row>
    <row r="294" spans="2:65" s="1" customFormat="1" ht="16.5" customHeight="1">
      <c r="B294" s="33"/>
      <c r="C294" s="129" t="s">
        <v>435</v>
      </c>
      <c r="D294" s="129" t="s">
        <v>194</v>
      </c>
      <c r="E294" s="130" t="s">
        <v>1125</v>
      </c>
      <c r="F294" s="131" t="s">
        <v>1126</v>
      </c>
      <c r="G294" s="132" t="s">
        <v>149</v>
      </c>
      <c r="H294" s="133">
        <v>3.9</v>
      </c>
      <c r="I294" s="134"/>
      <c r="J294" s="135">
        <f>ROUND(I294*H294,2)</f>
        <v>0</v>
      </c>
      <c r="K294" s="131" t="s">
        <v>197</v>
      </c>
      <c r="L294" s="33"/>
      <c r="M294" s="136" t="s">
        <v>19</v>
      </c>
      <c r="N294" s="137" t="s">
        <v>47</v>
      </c>
      <c r="P294" s="138">
        <f>O294*H294</f>
        <v>0</v>
      </c>
      <c r="Q294" s="138">
        <v>0.0044</v>
      </c>
      <c r="R294" s="138">
        <f>Q294*H294</f>
        <v>0.01716</v>
      </c>
      <c r="S294" s="138">
        <v>0</v>
      </c>
      <c r="T294" s="139">
        <f>S294*H294</f>
        <v>0</v>
      </c>
      <c r="AR294" s="140" t="s">
        <v>124</v>
      </c>
      <c r="AT294" s="140" t="s">
        <v>194</v>
      </c>
      <c r="AU294" s="140" t="s">
        <v>86</v>
      </c>
      <c r="AY294" s="18" t="s">
        <v>192</v>
      </c>
      <c r="BE294" s="141">
        <f>IF(N294="základní",J294,0)</f>
        <v>0</v>
      </c>
      <c r="BF294" s="141">
        <f>IF(N294="snížená",J294,0)</f>
        <v>0</v>
      </c>
      <c r="BG294" s="141">
        <f>IF(N294="zákl. přenesená",J294,0)</f>
        <v>0</v>
      </c>
      <c r="BH294" s="141">
        <f>IF(N294="sníž. přenesená",J294,0)</f>
        <v>0</v>
      </c>
      <c r="BI294" s="141">
        <f>IF(N294="nulová",J294,0)</f>
        <v>0</v>
      </c>
      <c r="BJ294" s="18" t="s">
        <v>84</v>
      </c>
      <c r="BK294" s="141">
        <f>ROUND(I294*H294,2)</f>
        <v>0</v>
      </c>
      <c r="BL294" s="18" t="s">
        <v>124</v>
      </c>
      <c r="BM294" s="140" t="s">
        <v>1506</v>
      </c>
    </row>
    <row r="295" spans="2:47" s="1" customFormat="1" ht="19.5">
      <c r="B295" s="33"/>
      <c r="D295" s="142" t="s">
        <v>199</v>
      </c>
      <c r="F295" s="143" t="s">
        <v>1128</v>
      </c>
      <c r="I295" s="144"/>
      <c r="L295" s="33"/>
      <c r="M295" s="145"/>
      <c r="T295" s="54"/>
      <c r="AT295" s="18" t="s">
        <v>199</v>
      </c>
      <c r="AU295" s="18" t="s">
        <v>86</v>
      </c>
    </row>
    <row r="296" spans="2:47" s="1" customFormat="1" ht="12">
      <c r="B296" s="33"/>
      <c r="D296" s="146" t="s">
        <v>201</v>
      </c>
      <c r="F296" s="147" t="s">
        <v>1129</v>
      </c>
      <c r="I296" s="144"/>
      <c r="L296" s="33"/>
      <c r="M296" s="145"/>
      <c r="T296" s="54"/>
      <c r="AT296" s="18" t="s">
        <v>201</v>
      </c>
      <c r="AU296" s="18" t="s">
        <v>86</v>
      </c>
    </row>
    <row r="297" spans="2:51" s="14" customFormat="1" ht="12">
      <c r="B297" s="162"/>
      <c r="D297" s="142" t="s">
        <v>203</v>
      </c>
      <c r="E297" s="163" t="s">
        <v>19</v>
      </c>
      <c r="F297" s="164" t="s">
        <v>1491</v>
      </c>
      <c r="H297" s="163" t="s">
        <v>19</v>
      </c>
      <c r="I297" s="165"/>
      <c r="L297" s="162"/>
      <c r="M297" s="166"/>
      <c r="T297" s="167"/>
      <c r="AT297" s="163" t="s">
        <v>203</v>
      </c>
      <c r="AU297" s="163" t="s">
        <v>86</v>
      </c>
      <c r="AV297" s="14" t="s">
        <v>84</v>
      </c>
      <c r="AW297" s="14" t="s">
        <v>37</v>
      </c>
      <c r="AX297" s="14" t="s">
        <v>76</v>
      </c>
      <c r="AY297" s="163" t="s">
        <v>192</v>
      </c>
    </row>
    <row r="298" spans="2:51" s="12" customFormat="1" ht="12">
      <c r="B298" s="148"/>
      <c r="D298" s="142" t="s">
        <v>203</v>
      </c>
      <c r="E298" s="149" t="s">
        <v>19</v>
      </c>
      <c r="F298" s="150" t="s">
        <v>1351</v>
      </c>
      <c r="H298" s="151">
        <v>3.9</v>
      </c>
      <c r="I298" s="152"/>
      <c r="L298" s="148"/>
      <c r="M298" s="153"/>
      <c r="T298" s="154"/>
      <c r="AT298" s="149" t="s">
        <v>203</v>
      </c>
      <c r="AU298" s="149" t="s">
        <v>86</v>
      </c>
      <c r="AV298" s="12" t="s">
        <v>86</v>
      </c>
      <c r="AW298" s="12" t="s">
        <v>37</v>
      </c>
      <c r="AX298" s="12" t="s">
        <v>84</v>
      </c>
      <c r="AY298" s="149" t="s">
        <v>192</v>
      </c>
    </row>
    <row r="299" spans="2:65" s="1" customFormat="1" ht="16.5" customHeight="1">
      <c r="B299" s="33"/>
      <c r="C299" s="129" t="s">
        <v>443</v>
      </c>
      <c r="D299" s="129" t="s">
        <v>194</v>
      </c>
      <c r="E299" s="130" t="s">
        <v>537</v>
      </c>
      <c r="F299" s="131" t="s">
        <v>538</v>
      </c>
      <c r="G299" s="132" t="s">
        <v>149</v>
      </c>
      <c r="H299" s="133">
        <v>6</v>
      </c>
      <c r="I299" s="134"/>
      <c r="J299" s="135">
        <f>ROUND(I299*H299,2)</f>
        <v>0</v>
      </c>
      <c r="K299" s="131" t="s">
        <v>197</v>
      </c>
      <c r="L299" s="33"/>
      <c r="M299" s="136" t="s">
        <v>19</v>
      </c>
      <c r="N299" s="137" t="s">
        <v>47</v>
      </c>
      <c r="P299" s="138">
        <f>O299*H299</f>
        <v>0</v>
      </c>
      <c r="Q299" s="138">
        <v>0.01323</v>
      </c>
      <c r="R299" s="138">
        <f>Q299*H299</f>
        <v>0.07938</v>
      </c>
      <c r="S299" s="138">
        <v>0</v>
      </c>
      <c r="T299" s="139">
        <f>S299*H299</f>
        <v>0</v>
      </c>
      <c r="AR299" s="140" t="s">
        <v>124</v>
      </c>
      <c r="AT299" s="140" t="s">
        <v>194</v>
      </c>
      <c r="AU299" s="140" t="s">
        <v>86</v>
      </c>
      <c r="AY299" s="18" t="s">
        <v>192</v>
      </c>
      <c r="BE299" s="141">
        <f>IF(N299="základní",J299,0)</f>
        <v>0</v>
      </c>
      <c r="BF299" s="141">
        <f>IF(N299="snížená",J299,0)</f>
        <v>0</v>
      </c>
      <c r="BG299" s="141">
        <f>IF(N299="zákl. přenesená",J299,0)</f>
        <v>0</v>
      </c>
      <c r="BH299" s="141">
        <f>IF(N299="sníž. přenesená",J299,0)</f>
        <v>0</v>
      </c>
      <c r="BI299" s="141">
        <f>IF(N299="nulová",J299,0)</f>
        <v>0</v>
      </c>
      <c r="BJ299" s="18" t="s">
        <v>84</v>
      </c>
      <c r="BK299" s="141">
        <f>ROUND(I299*H299,2)</f>
        <v>0</v>
      </c>
      <c r="BL299" s="18" t="s">
        <v>124</v>
      </c>
      <c r="BM299" s="140" t="s">
        <v>1507</v>
      </c>
    </row>
    <row r="300" spans="2:47" s="1" customFormat="1" ht="19.5">
      <c r="B300" s="33"/>
      <c r="D300" s="142" t="s">
        <v>199</v>
      </c>
      <c r="F300" s="143" t="s">
        <v>540</v>
      </c>
      <c r="I300" s="144"/>
      <c r="L300" s="33"/>
      <c r="M300" s="145"/>
      <c r="T300" s="54"/>
      <c r="AT300" s="18" t="s">
        <v>199</v>
      </c>
      <c r="AU300" s="18" t="s">
        <v>86</v>
      </c>
    </row>
    <row r="301" spans="2:47" s="1" customFormat="1" ht="12">
      <c r="B301" s="33"/>
      <c r="D301" s="146" t="s">
        <v>201</v>
      </c>
      <c r="F301" s="147" t="s">
        <v>541</v>
      </c>
      <c r="I301" s="144"/>
      <c r="L301" s="33"/>
      <c r="M301" s="145"/>
      <c r="T301" s="54"/>
      <c r="AT301" s="18" t="s">
        <v>201</v>
      </c>
      <c r="AU301" s="18" t="s">
        <v>86</v>
      </c>
    </row>
    <row r="302" spans="2:51" s="14" customFormat="1" ht="12">
      <c r="B302" s="162"/>
      <c r="D302" s="142" t="s">
        <v>203</v>
      </c>
      <c r="E302" s="163" t="s">
        <v>19</v>
      </c>
      <c r="F302" s="164" t="s">
        <v>1508</v>
      </c>
      <c r="H302" s="163" t="s">
        <v>19</v>
      </c>
      <c r="I302" s="165"/>
      <c r="L302" s="162"/>
      <c r="M302" s="166"/>
      <c r="T302" s="167"/>
      <c r="AT302" s="163" t="s">
        <v>203</v>
      </c>
      <c r="AU302" s="163" t="s">
        <v>86</v>
      </c>
      <c r="AV302" s="14" t="s">
        <v>84</v>
      </c>
      <c r="AW302" s="14" t="s">
        <v>37</v>
      </c>
      <c r="AX302" s="14" t="s">
        <v>76</v>
      </c>
      <c r="AY302" s="163" t="s">
        <v>192</v>
      </c>
    </row>
    <row r="303" spans="2:51" s="14" customFormat="1" ht="12">
      <c r="B303" s="162"/>
      <c r="D303" s="142" t="s">
        <v>203</v>
      </c>
      <c r="E303" s="163" t="s">
        <v>19</v>
      </c>
      <c r="F303" s="164" t="s">
        <v>1509</v>
      </c>
      <c r="H303" s="163" t="s">
        <v>19</v>
      </c>
      <c r="I303" s="165"/>
      <c r="L303" s="162"/>
      <c r="M303" s="166"/>
      <c r="T303" s="167"/>
      <c r="AT303" s="163" t="s">
        <v>203</v>
      </c>
      <c r="AU303" s="163" t="s">
        <v>86</v>
      </c>
      <c r="AV303" s="14" t="s">
        <v>84</v>
      </c>
      <c r="AW303" s="14" t="s">
        <v>37</v>
      </c>
      <c r="AX303" s="14" t="s">
        <v>76</v>
      </c>
      <c r="AY303" s="163" t="s">
        <v>192</v>
      </c>
    </row>
    <row r="304" spans="2:51" s="12" customFormat="1" ht="12">
      <c r="B304" s="148"/>
      <c r="D304" s="142" t="s">
        <v>203</v>
      </c>
      <c r="E304" s="149" t="s">
        <v>19</v>
      </c>
      <c r="F304" s="150" t="s">
        <v>1510</v>
      </c>
      <c r="H304" s="151">
        <v>6</v>
      </c>
      <c r="I304" s="152"/>
      <c r="L304" s="148"/>
      <c r="M304" s="153"/>
      <c r="T304" s="154"/>
      <c r="AT304" s="149" t="s">
        <v>203</v>
      </c>
      <c r="AU304" s="149" t="s">
        <v>86</v>
      </c>
      <c r="AV304" s="12" t="s">
        <v>86</v>
      </c>
      <c r="AW304" s="12" t="s">
        <v>37</v>
      </c>
      <c r="AX304" s="12" t="s">
        <v>76</v>
      </c>
      <c r="AY304" s="149" t="s">
        <v>192</v>
      </c>
    </row>
    <row r="305" spans="2:51" s="13" customFormat="1" ht="12">
      <c r="B305" s="155"/>
      <c r="D305" s="142" t="s">
        <v>203</v>
      </c>
      <c r="E305" s="156" t="s">
        <v>147</v>
      </c>
      <c r="F305" s="157" t="s">
        <v>206</v>
      </c>
      <c r="H305" s="158">
        <v>6</v>
      </c>
      <c r="I305" s="159"/>
      <c r="L305" s="155"/>
      <c r="M305" s="160"/>
      <c r="T305" s="161"/>
      <c r="AT305" s="156" t="s">
        <v>203</v>
      </c>
      <c r="AU305" s="156" t="s">
        <v>86</v>
      </c>
      <c r="AV305" s="13" t="s">
        <v>124</v>
      </c>
      <c r="AW305" s="13" t="s">
        <v>37</v>
      </c>
      <c r="AX305" s="13" t="s">
        <v>84</v>
      </c>
      <c r="AY305" s="156" t="s">
        <v>192</v>
      </c>
    </row>
    <row r="306" spans="2:65" s="1" customFormat="1" ht="16.5" customHeight="1">
      <c r="B306" s="33"/>
      <c r="C306" s="129" t="s">
        <v>449</v>
      </c>
      <c r="D306" s="129" t="s">
        <v>194</v>
      </c>
      <c r="E306" s="130" t="s">
        <v>1135</v>
      </c>
      <c r="F306" s="131" t="s">
        <v>1136</v>
      </c>
      <c r="G306" s="132" t="s">
        <v>146</v>
      </c>
      <c r="H306" s="133">
        <v>5</v>
      </c>
      <c r="I306" s="134"/>
      <c r="J306" s="135">
        <f>ROUND(I306*H306,2)</f>
        <v>0</v>
      </c>
      <c r="K306" s="131" t="s">
        <v>19</v>
      </c>
      <c r="L306" s="33"/>
      <c r="M306" s="136" t="s">
        <v>19</v>
      </c>
      <c r="N306" s="137" t="s">
        <v>47</v>
      </c>
      <c r="P306" s="138">
        <f>O306*H306</f>
        <v>0</v>
      </c>
      <c r="Q306" s="138">
        <v>0</v>
      </c>
      <c r="R306" s="138">
        <f>Q306*H306</f>
        <v>0</v>
      </c>
      <c r="S306" s="138">
        <v>0</v>
      </c>
      <c r="T306" s="139">
        <f>S306*H306</f>
        <v>0</v>
      </c>
      <c r="AR306" s="140" t="s">
        <v>124</v>
      </c>
      <c r="AT306" s="140" t="s">
        <v>194</v>
      </c>
      <c r="AU306" s="140" t="s">
        <v>86</v>
      </c>
      <c r="AY306" s="18" t="s">
        <v>192</v>
      </c>
      <c r="BE306" s="141">
        <f>IF(N306="základní",J306,0)</f>
        <v>0</v>
      </c>
      <c r="BF306" s="141">
        <f>IF(N306="snížená",J306,0)</f>
        <v>0</v>
      </c>
      <c r="BG306" s="141">
        <f>IF(N306="zákl. přenesená",J306,0)</f>
        <v>0</v>
      </c>
      <c r="BH306" s="141">
        <f>IF(N306="sníž. přenesená",J306,0)</f>
        <v>0</v>
      </c>
      <c r="BI306" s="141">
        <f>IF(N306="nulová",J306,0)</f>
        <v>0</v>
      </c>
      <c r="BJ306" s="18" t="s">
        <v>84</v>
      </c>
      <c r="BK306" s="141">
        <f>ROUND(I306*H306,2)</f>
        <v>0</v>
      </c>
      <c r="BL306" s="18" t="s">
        <v>124</v>
      </c>
      <c r="BM306" s="140" t="s">
        <v>1511</v>
      </c>
    </row>
    <row r="307" spans="2:47" s="1" customFormat="1" ht="19.5">
      <c r="B307" s="33"/>
      <c r="D307" s="142" t="s">
        <v>199</v>
      </c>
      <c r="F307" s="143" t="s">
        <v>1138</v>
      </c>
      <c r="I307" s="144"/>
      <c r="L307" s="33"/>
      <c r="M307" s="145"/>
      <c r="T307" s="54"/>
      <c r="AT307" s="18" t="s">
        <v>199</v>
      </c>
      <c r="AU307" s="18" t="s">
        <v>86</v>
      </c>
    </row>
    <row r="308" spans="2:51" s="14" customFormat="1" ht="12">
      <c r="B308" s="162"/>
      <c r="D308" s="142" t="s">
        <v>203</v>
      </c>
      <c r="E308" s="163" t="s">
        <v>19</v>
      </c>
      <c r="F308" s="164" t="s">
        <v>1504</v>
      </c>
      <c r="H308" s="163" t="s">
        <v>19</v>
      </c>
      <c r="I308" s="165"/>
      <c r="L308" s="162"/>
      <c r="M308" s="166"/>
      <c r="T308" s="167"/>
      <c r="AT308" s="163" t="s">
        <v>203</v>
      </c>
      <c r="AU308" s="163" t="s">
        <v>86</v>
      </c>
      <c r="AV308" s="14" t="s">
        <v>84</v>
      </c>
      <c r="AW308" s="14" t="s">
        <v>37</v>
      </c>
      <c r="AX308" s="14" t="s">
        <v>76</v>
      </c>
      <c r="AY308" s="163" t="s">
        <v>192</v>
      </c>
    </row>
    <row r="309" spans="2:51" s="12" customFormat="1" ht="12">
      <c r="B309" s="148"/>
      <c r="D309" s="142" t="s">
        <v>203</v>
      </c>
      <c r="E309" s="149" t="s">
        <v>19</v>
      </c>
      <c r="F309" s="150" t="s">
        <v>1360</v>
      </c>
      <c r="H309" s="151">
        <v>2</v>
      </c>
      <c r="I309" s="152"/>
      <c r="L309" s="148"/>
      <c r="M309" s="153"/>
      <c r="T309" s="154"/>
      <c r="AT309" s="149" t="s">
        <v>203</v>
      </c>
      <c r="AU309" s="149" t="s">
        <v>86</v>
      </c>
      <c r="AV309" s="12" t="s">
        <v>86</v>
      </c>
      <c r="AW309" s="12" t="s">
        <v>37</v>
      </c>
      <c r="AX309" s="12" t="s">
        <v>76</v>
      </c>
      <c r="AY309" s="149" t="s">
        <v>192</v>
      </c>
    </row>
    <row r="310" spans="2:51" s="12" customFormat="1" ht="12">
      <c r="B310" s="148"/>
      <c r="D310" s="142" t="s">
        <v>203</v>
      </c>
      <c r="E310" s="149" t="s">
        <v>19</v>
      </c>
      <c r="F310" s="150" t="s">
        <v>1361</v>
      </c>
      <c r="H310" s="151">
        <v>3</v>
      </c>
      <c r="I310" s="152"/>
      <c r="L310" s="148"/>
      <c r="M310" s="153"/>
      <c r="T310" s="154"/>
      <c r="AT310" s="149" t="s">
        <v>203</v>
      </c>
      <c r="AU310" s="149" t="s">
        <v>86</v>
      </c>
      <c r="AV310" s="12" t="s">
        <v>86</v>
      </c>
      <c r="AW310" s="12" t="s">
        <v>37</v>
      </c>
      <c r="AX310" s="12" t="s">
        <v>76</v>
      </c>
      <c r="AY310" s="149" t="s">
        <v>192</v>
      </c>
    </row>
    <row r="311" spans="2:51" s="13" customFormat="1" ht="12">
      <c r="B311" s="155"/>
      <c r="D311" s="142" t="s">
        <v>203</v>
      </c>
      <c r="E311" s="156" t="s">
        <v>19</v>
      </c>
      <c r="F311" s="157" t="s">
        <v>206</v>
      </c>
      <c r="H311" s="158">
        <v>5</v>
      </c>
      <c r="I311" s="159"/>
      <c r="L311" s="155"/>
      <c r="M311" s="160"/>
      <c r="T311" s="161"/>
      <c r="AT311" s="156" t="s">
        <v>203</v>
      </c>
      <c r="AU311" s="156" t="s">
        <v>86</v>
      </c>
      <c r="AV311" s="13" t="s">
        <v>124</v>
      </c>
      <c r="AW311" s="13" t="s">
        <v>37</v>
      </c>
      <c r="AX311" s="13" t="s">
        <v>84</v>
      </c>
      <c r="AY311" s="156" t="s">
        <v>192</v>
      </c>
    </row>
    <row r="312" spans="2:65" s="1" customFormat="1" ht="16.5" customHeight="1">
      <c r="B312" s="33"/>
      <c r="C312" s="168" t="s">
        <v>456</v>
      </c>
      <c r="D312" s="168" t="s">
        <v>291</v>
      </c>
      <c r="E312" s="169" t="s">
        <v>1141</v>
      </c>
      <c r="F312" s="170" t="s">
        <v>1142</v>
      </c>
      <c r="G312" s="171" t="s">
        <v>146</v>
      </c>
      <c r="H312" s="172">
        <v>2</v>
      </c>
      <c r="I312" s="173"/>
      <c r="J312" s="174">
        <f>ROUND(I312*H312,2)</f>
        <v>0</v>
      </c>
      <c r="K312" s="170" t="s">
        <v>19</v>
      </c>
      <c r="L312" s="175"/>
      <c r="M312" s="176" t="s">
        <v>19</v>
      </c>
      <c r="N312" s="177" t="s">
        <v>47</v>
      </c>
      <c r="P312" s="138">
        <f>O312*H312</f>
        <v>0</v>
      </c>
      <c r="Q312" s="138">
        <v>0.0002</v>
      </c>
      <c r="R312" s="138">
        <f>Q312*H312</f>
        <v>0.0004</v>
      </c>
      <c r="S312" s="138">
        <v>0</v>
      </c>
      <c r="T312" s="139">
        <f>S312*H312</f>
        <v>0</v>
      </c>
      <c r="AR312" s="140" t="s">
        <v>248</v>
      </c>
      <c r="AT312" s="140" t="s">
        <v>291</v>
      </c>
      <c r="AU312" s="140" t="s">
        <v>86</v>
      </c>
      <c r="AY312" s="18" t="s">
        <v>192</v>
      </c>
      <c r="BE312" s="141">
        <f>IF(N312="základní",J312,0)</f>
        <v>0</v>
      </c>
      <c r="BF312" s="141">
        <f>IF(N312="snížená",J312,0)</f>
        <v>0</v>
      </c>
      <c r="BG312" s="141">
        <f>IF(N312="zákl. přenesená",J312,0)</f>
        <v>0</v>
      </c>
      <c r="BH312" s="141">
        <f>IF(N312="sníž. přenesená",J312,0)</f>
        <v>0</v>
      </c>
      <c r="BI312" s="141">
        <f>IF(N312="nulová",J312,0)</f>
        <v>0</v>
      </c>
      <c r="BJ312" s="18" t="s">
        <v>84</v>
      </c>
      <c r="BK312" s="141">
        <f>ROUND(I312*H312,2)</f>
        <v>0</v>
      </c>
      <c r="BL312" s="18" t="s">
        <v>124</v>
      </c>
      <c r="BM312" s="140" t="s">
        <v>1512</v>
      </c>
    </row>
    <row r="313" spans="2:47" s="1" customFormat="1" ht="12">
      <c r="B313" s="33"/>
      <c r="D313" s="142" t="s">
        <v>199</v>
      </c>
      <c r="F313" s="143" t="s">
        <v>1142</v>
      </c>
      <c r="I313" s="144"/>
      <c r="L313" s="33"/>
      <c r="M313" s="145"/>
      <c r="T313" s="54"/>
      <c r="AT313" s="18" t="s">
        <v>199</v>
      </c>
      <c r="AU313" s="18" t="s">
        <v>86</v>
      </c>
    </row>
    <row r="314" spans="2:65" s="1" customFormat="1" ht="16.5" customHeight="1">
      <c r="B314" s="33"/>
      <c r="C314" s="168" t="s">
        <v>464</v>
      </c>
      <c r="D314" s="168" t="s">
        <v>291</v>
      </c>
      <c r="E314" s="169" t="s">
        <v>1144</v>
      </c>
      <c r="F314" s="170" t="s">
        <v>1145</v>
      </c>
      <c r="G314" s="171" t="s">
        <v>146</v>
      </c>
      <c r="H314" s="172">
        <v>3</v>
      </c>
      <c r="I314" s="173"/>
      <c r="J314" s="174">
        <f>ROUND(I314*H314,2)</f>
        <v>0</v>
      </c>
      <c r="K314" s="170" t="s">
        <v>19</v>
      </c>
      <c r="L314" s="175"/>
      <c r="M314" s="176" t="s">
        <v>19</v>
      </c>
      <c r="N314" s="177" t="s">
        <v>47</v>
      </c>
      <c r="P314" s="138">
        <f>O314*H314</f>
        <v>0</v>
      </c>
      <c r="Q314" s="138">
        <v>0</v>
      </c>
      <c r="R314" s="138">
        <f>Q314*H314</f>
        <v>0</v>
      </c>
      <c r="S314" s="138">
        <v>0</v>
      </c>
      <c r="T314" s="139">
        <f>S314*H314</f>
        <v>0</v>
      </c>
      <c r="AR314" s="140" t="s">
        <v>248</v>
      </c>
      <c r="AT314" s="140" t="s">
        <v>291</v>
      </c>
      <c r="AU314" s="140" t="s">
        <v>86</v>
      </c>
      <c r="AY314" s="18" t="s">
        <v>192</v>
      </c>
      <c r="BE314" s="141">
        <f>IF(N314="základní",J314,0)</f>
        <v>0</v>
      </c>
      <c r="BF314" s="141">
        <f>IF(N314="snížená",J314,0)</f>
        <v>0</v>
      </c>
      <c r="BG314" s="141">
        <f>IF(N314="zákl. přenesená",J314,0)</f>
        <v>0</v>
      </c>
      <c r="BH314" s="141">
        <f>IF(N314="sníž. přenesená",J314,0)</f>
        <v>0</v>
      </c>
      <c r="BI314" s="141">
        <f>IF(N314="nulová",J314,0)</f>
        <v>0</v>
      </c>
      <c r="BJ314" s="18" t="s">
        <v>84</v>
      </c>
      <c r="BK314" s="141">
        <f>ROUND(I314*H314,2)</f>
        <v>0</v>
      </c>
      <c r="BL314" s="18" t="s">
        <v>124</v>
      </c>
      <c r="BM314" s="140" t="s">
        <v>1513</v>
      </c>
    </row>
    <row r="315" spans="2:47" s="1" customFormat="1" ht="12">
      <c r="B315" s="33"/>
      <c r="D315" s="142" t="s">
        <v>199</v>
      </c>
      <c r="F315" s="143" t="s">
        <v>1145</v>
      </c>
      <c r="I315" s="144"/>
      <c r="L315" s="33"/>
      <c r="M315" s="145"/>
      <c r="T315" s="54"/>
      <c r="AT315" s="18" t="s">
        <v>199</v>
      </c>
      <c r="AU315" s="18" t="s">
        <v>86</v>
      </c>
    </row>
    <row r="316" spans="2:65" s="1" customFormat="1" ht="16.5" customHeight="1">
      <c r="B316" s="33"/>
      <c r="C316" s="129" t="s">
        <v>474</v>
      </c>
      <c r="D316" s="129" t="s">
        <v>194</v>
      </c>
      <c r="E316" s="130" t="s">
        <v>1147</v>
      </c>
      <c r="F316" s="131" t="s">
        <v>1148</v>
      </c>
      <c r="G316" s="132" t="s">
        <v>146</v>
      </c>
      <c r="H316" s="133">
        <v>3</v>
      </c>
      <c r="I316" s="134"/>
      <c r="J316" s="135">
        <f>ROUND(I316*H316,2)</f>
        <v>0</v>
      </c>
      <c r="K316" s="131" t="s">
        <v>19</v>
      </c>
      <c r="L316" s="33"/>
      <c r="M316" s="136" t="s">
        <v>19</v>
      </c>
      <c r="N316" s="137" t="s">
        <v>47</v>
      </c>
      <c r="P316" s="138">
        <f>O316*H316</f>
        <v>0</v>
      </c>
      <c r="Q316" s="138">
        <v>0</v>
      </c>
      <c r="R316" s="138">
        <f>Q316*H316</f>
        <v>0</v>
      </c>
      <c r="S316" s="138">
        <v>0</v>
      </c>
      <c r="T316" s="139">
        <f>S316*H316</f>
        <v>0</v>
      </c>
      <c r="AR316" s="140" t="s">
        <v>124</v>
      </c>
      <c r="AT316" s="140" t="s">
        <v>194</v>
      </c>
      <c r="AU316" s="140" t="s">
        <v>86</v>
      </c>
      <c r="AY316" s="18" t="s">
        <v>192</v>
      </c>
      <c r="BE316" s="141">
        <f>IF(N316="základní",J316,0)</f>
        <v>0</v>
      </c>
      <c r="BF316" s="141">
        <f>IF(N316="snížená",J316,0)</f>
        <v>0</v>
      </c>
      <c r="BG316" s="141">
        <f>IF(N316="zákl. přenesená",J316,0)</f>
        <v>0</v>
      </c>
      <c r="BH316" s="141">
        <f>IF(N316="sníž. přenesená",J316,0)</f>
        <v>0</v>
      </c>
      <c r="BI316" s="141">
        <f>IF(N316="nulová",J316,0)</f>
        <v>0</v>
      </c>
      <c r="BJ316" s="18" t="s">
        <v>84</v>
      </c>
      <c r="BK316" s="141">
        <f>ROUND(I316*H316,2)</f>
        <v>0</v>
      </c>
      <c r="BL316" s="18" t="s">
        <v>124</v>
      </c>
      <c r="BM316" s="140" t="s">
        <v>1514</v>
      </c>
    </row>
    <row r="317" spans="2:47" s="1" customFormat="1" ht="12">
      <c r="B317" s="33"/>
      <c r="D317" s="142" t="s">
        <v>199</v>
      </c>
      <c r="F317" s="143" t="s">
        <v>1150</v>
      </c>
      <c r="I317" s="144"/>
      <c r="L317" s="33"/>
      <c r="M317" s="145"/>
      <c r="T317" s="54"/>
      <c r="AT317" s="18" t="s">
        <v>199</v>
      </c>
      <c r="AU317" s="18" t="s">
        <v>86</v>
      </c>
    </row>
    <row r="318" spans="2:51" s="12" customFormat="1" ht="12">
      <c r="B318" s="148"/>
      <c r="D318" s="142" t="s">
        <v>203</v>
      </c>
      <c r="E318" s="149" t="s">
        <v>19</v>
      </c>
      <c r="F318" s="150" t="s">
        <v>1515</v>
      </c>
      <c r="H318" s="151">
        <v>3</v>
      </c>
      <c r="I318" s="152"/>
      <c r="L318" s="148"/>
      <c r="M318" s="153"/>
      <c r="T318" s="154"/>
      <c r="AT318" s="149" t="s">
        <v>203</v>
      </c>
      <c r="AU318" s="149" t="s">
        <v>86</v>
      </c>
      <c r="AV318" s="12" t="s">
        <v>86</v>
      </c>
      <c r="AW318" s="12" t="s">
        <v>37</v>
      </c>
      <c r="AX318" s="12" t="s">
        <v>84</v>
      </c>
      <c r="AY318" s="149" t="s">
        <v>192</v>
      </c>
    </row>
    <row r="319" spans="2:65" s="1" customFormat="1" ht="21.75" customHeight="1">
      <c r="B319" s="33"/>
      <c r="C319" s="168" t="s">
        <v>482</v>
      </c>
      <c r="D319" s="168" t="s">
        <v>291</v>
      </c>
      <c r="E319" s="169" t="s">
        <v>1152</v>
      </c>
      <c r="F319" s="170" t="s">
        <v>1153</v>
      </c>
      <c r="G319" s="171" t="s">
        <v>146</v>
      </c>
      <c r="H319" s="172">
        <v>3</v>
      </c>
      <c r="I319" s="173"/>
      <c r="J319" s="174">
        <f>ROUND(I319*H319,2)</f>
        <v>0</v>
      </c>
      <c r="K319" s="170" t="s">
        <v>19</v>
      </c>
      <c r="L319" s="175"/>
      <c r="M319" s="176" t="s">
        <v>19</v>
      </c>
      <c r="N319" s="177" t="s">
        <v>47</v>
      </c>
      <c r="P319" s="138">
        <f>O319*H319</f>
        <v>0</v>
      </c>
      <c r="Q319" s="138">
        <v>3E-05</v>
      </c>
      <c r="R319" s="138">
        <f>Q319*H319</f>
        <v>9E-05</v>
      </c>
      <c r="S319" s="138">
        <v>0</v>
      </c>
      <c r="T319" s="139">
        <f>S319*H319</f>
        <v>0</v>
      </c>
      <c r="AR319" s="140" t="s">
        <v>248</v>
      </c>
      <c r="AT319" s="140" t="s">
        <v>291</v>
      </c>
      <c r="AU319" s="140" t="s">
        <v>86</v>
      </c>
      <c r="AY319" s="18" t="s">
        <v>192</v>
      </c>
      <c r="BE319" s="141">
        <f>IF(N319="základní",J319,0)</f>
        <v>0</v>
      </c>
      <c r="BF319" s="141">
        <f>IF(N319="snížená",J319,0)</f>
        <v>0</v>
      </c>
      <c r="BG319" s="141">
        <f>IF(N319="zákl. přenesená",J319,0)</f>
        <v>0</v>
      </c>
      <c r="BH319" s="141">
        <f>IF(N319="sníž. přenesená",J319,0)</f>
        <v>0</v>
      </c>
      <c r="BI319" s="141">
        <f>IF(N319="nulová",J319,0)</f>
        <v>0</v>
      </c>
      <c r="BJ319" s="18" t="s">
        <v>84</v>
      </c>
      <c r="BK319" s="141">
        <f>ROUND(I319*H319,2)</f>
        <v>0</v>
      </c>
      <c r="BL319" s="18" t="s">
        <v>124</v>
      </c>
      <c r="BM319" s="140" t="s">
        <v>1516</v>
      </c>
    </row>
    <row r="320" spans="2:47" s="1" customFormat="1" ht="12">
      <c r="B320" s="33"/>
      <c r="D320" s="142" t="s">
        <v>199</v>
      </c>
      <c r="F320" s="143" t="s">
        <v>1153</v>
      </c>
      <c r="I320" s="144"/>
      <c r="L320" s="33"/>
      <c r="M320" s="145"/>
      <c r="T320" s="54"/>
      <c r="AT320" s="18" t="s">
        <v>199</v>
      </c>
      <c r="AU320" s="18" t="s">
        <v>86</v>
      </c>
    </row>
    <row r="321" spans="2:65" s="1" customFormat="1" ht="21.75" customHeight="1">
      <c r="B321" s="33"/>
      <c r="C321" s="129" t="s">
        <v>486</v>
      </c>
      <c r="D321" s="129" t="s">
        <v>194</v>
      </c>
      <c r="E321" s="130" t="s">
        <v>1164</v>
      </c>
      <c r="F321" s="131" t="s">
        <v>1165</v>
      </c>
      <c r="G321" s="132" t="s">
        <v>146</v>
      </c>
      <c r="H321" s="133">
        <v>5</v>
      </c>
      <c r="I321" s="134"/>
      <c r="J321" s="135">
        <f>ROUND(I321*H321,2)</f>
        <v>0</v>
      </c>
      <c r="K321" s="131" t="s">
        <v>197</v>
      </c>
      <c r="L321" s="33"/>
      <c r="M321" s="136" t="s">
        <v>19</v>
      </c>
      <c r="N321" s="137" t="s">
        <v>47</v>
      </c>
      <c r="P321" s="138">
        <f>O321*H321</f>
        <v>0</v>
      </c>
      <c r="Q321" s="138">
        <v>0</v>
      </c>
      <c r="R321" s="138">
        <f>Q321*H321</f>
        <v>0</v>
      </c>
      <c r="S321" s="138">
        <v>0</v>
      </c>
      <c r="T321" s="139">
        <f>S321*H321</f>
        <v>0</v>
      </c>
      <c r="AR321" s="140" t="s">
        <v>124</v>
      </c>
      <c r="AT321" s="140" t="s">
        <v>194</v>
      </c>
      <c r="AU321" s="140" t="s">
        <v>86</v>
      </c>
      <c r="AY321" s="18" t="s">
        <v>192</v>
      </c>
      <c r="BE321" s="141">
        <f>IF(N321="základní",J321,0)</f>
        <v>0</v>
      </c>
      <c r="BF321" s="141">
        <f>IF(N321="snížená",J321,0)</f>
        <v>0</v>
      </c>
      <c r="BG321" s="141">
        <f>IF(N321="zákl. přenesená",J321,0)</f>
        <v>0</v>
      </c>
      <c r="BH321" s="141">
        <f>IF(N321="sníž. přenesená",J321,0)</f>
        <v>0</v>
      </c>
      <c r="BI321" s="141">
        <f>IF(N321="nulová",J321,0)</f>
        <v>0</v>
      </c>
      <c r="BJ321" s="18" t="s">
        <v>84</v>
      </c>
      <c r="BK321" s="141">
        <f>ROUND(I321*H321,2)</f>
        <v>0</v>
      </c>
      <c r="BL321" s="18" t="s">
        <v>124</v>
      </c>
      <c r="BM321" s="140" t="s">
        <v>1517</v>
      </c>
    </row>
    <row r="322" spans="2:47" s="1" customFormat="1" ht="19.5">
      <c r="B322" s="33"/>
      <c r="D322" s="142" t="s">
        <v>199</v>
      </c>
      <c r="F322" s="143" t="s">
        <v>1167</v>
      </c>
      <c r="I322" s="144"/>
      <c r="L322" s="33"/>
      <c r="M322" s="145"/>
      <c r="T322" s="54"/>
      <c r="AT322" s="18" t="s">
        <v>199</v>
      </c>
      <c r="AU322" s="18" t="s">
        <v>86</v>
      </c>
    </row>
    <row r="323" spans="2:47" s="1" customFormat="1" ht="12">
      <c r="B323" s="33"/>
      <c r="D323" s="146" t="s">
        <v>201</v>
      </c>
      <c r="F323" s="147" t="s">
        <v>1168</v>
      </c>
      <c r="I323" s="144"/>
      <c r="L323" s="33"/>
      <c r="M323" s="145"/>
      <c r="T323" s="54"/>
      <c r="AT323" s="18" t="s">
        <v>201</v>
      </c>
      <c r="AU323" s="18" t="s">
        <v>86</v>
      </c>
    </row>
    <row r="324" spans="2:51" s="14" customFormat="1" ht="12">
      <c r="B324" s="162"/>
      <c r="D324" s="142" t="s">
        <v>203</v>
      </c>
      <c r="E324" s="163" t="s">
        <v>19</v>
      </c>
      <c r="F324" s="164" t="s">
        <v>1491</v>
      </c>
      <c r="H324" s="163" t="s">
        <v>19</v>
      </c>
      <c r="I324" s="165"/>
      <c r="L324" s="162"/>
      <c r="M324" s="166"/>
      <c r="T324" s="167"/>
      <c r="AT324" s="163" t="s">
        <v>203</v>
      </c>
      <c r="AU324" s="163" t="s">
        <v>86</v>
      </c>
      <c r="AV324" s="14" t="s">
        <v>84</v>
      </c>
      <c r="AW324" s="14" t="s">
        <v>37</v>
      </c>
      <c r="AX324" s="14" t="s">
        <v>76</v>
      </c>
      <c r="AY324" s="163" t="s">
        <v>192</v>
      </c>
    </row>
    <row r="325" spans="2:51" s="12" customFormat="1" ht="12">
      <c r="B325" s="148"/>
      <c r="D325" s="142" t="s">
        <v>203</v>
      </c>
      <c r="E325" s="149" t="s">
        <v>19</v>
      </c>
      <c r="F325" s="150" t="s">
        <v>1371</v>
      </c>
      <c r="H325" s="151">
        <v>2</v>
      </c>
      <c r="I325" s="152"/>
      <c r="L325" s="148"/>
      <c r="M325" s="153"/>
      <c r="T325" s="154"/>
      <c r="AT325" s="149" t="s">
        <v>203</v>
      </c>
      <c r="AU325" s="149" t="s">
        <v>86</v>
      </c>
      <c r="AV325" s="12" t="s">
        <v>86</v>
      </c>
      <c r="AW325" s="12" t="s">
        <v>37</v>
      </c>
      <c r="AX325" s="12" t="s">
        <v>76</v>
      </c>
      <c r="AY325" s="149" t="s">
        <v>192</v>
      </c>
    </row>
    <row r="326" spans="2:51" s="12" customFormat="1" ht="12">
      <c r="B326" s="148"/>
      <c r="D326" s="142" t="s">
        <v>203</v>
      </c>
      <c r="E326" s="149" t="s">
        <v>19</v>
      </c>
      <c r="F326" s="150" t="s">
        <v>1361</v>
      </c>
      <c r="H326" s="151">
        <v>3</v>
      </c>
      <c r="I326" s="152"/>
      <c r="L326" s="148"/>
      <c r="M326" s="153"/>
      <c r="T326" s="154"/>
      <c r="AT326" s="149" t="s">
        <v>203</v>
      </c>
      <c r="AU326" s="149" t="s">
        <v>86</v>
      </c>
      <c r="AV326" s="12" t="s">
        <v>86</v>
      </c>
      <c r="AW326" s="12" t="s">
        <v>37</v>
      </c>
      <c r="AX326" s="12" t="s">
        <v>76</v>
      </c>
      <c r="AY326" s="149" t="s">
        <v>192</v>
      </c>
    </row>
    <row r="327" spans="2:51" s="13" customFormat="1" ht="12">
      <c r="B327" s="155"/>
      <c r="D327" s="142" t="s">
        <v>203</v>
      </c>
      <c r="E327" s="156" t="s">
        <v>19</v>
      </c>
      <c r="F327" s="157" t="s">
        <v>206</v>
      </c>
      <c r="H327" s="158">
        <v>5</v>
      </c>
      <c r="I327" s="159"/>
      <c r="L327" s="155"/>
      <c r="M327" s="160"/>
      <c r="T327" s="161"/>
      <c r="AT327" s="156" t="s">
        <v>203</v>
      </c>
      <c r="AU327" s="156" t="s">
        <v>86</v>
      </c>
      <c r="AV327" s="13" t="s">
        <v>124</v>
      </c>
      <c r="AW327" s="13" t="s">
        <v>37</v>
      </c>
      <c r="AX327" s="13" t="s">
        <v>84</v>
      </c>
      <c r="AY327" s="156" t="s">
        <v>192</v>
      </c>
    </row>
    <row r="328" spans="2:65" s="1" customFormat="1" ht="16.5" customHeight="1">
      <c r="B328" s="33"/>
      <c r="C328" s="168" t="s">
        <v>496</v>
      </c>
      <c r="D328" s="168" t="s">
        <v>291</v>
      </c>
      <c r="E328" s="169" t="s">
        <v>1170</v>
      </c>
      <c r="F328" s="170" t="s">
        <v>1171</v>
      </c>
      <c r="G328" s="171" t="s">
        <v>146</v>
      </c>
      <c r="H328" s="172">
        <v>2</v>
      </c>
      <c r="I328" s="173"/>
      <c r="J328" s="174">
        <f>ROUND(I328*H328,2)</f>
        <v>0</v>
      </c>
      <c r="K328" s="170" t="s">
        <v>197</v>
      </c>
      <c r="L328" s="175"/>
      <c r="M328" s="176" t="s">
        <v>19</v>
      </c>
      <c r="N328" s="177" t="s">
        <v>47</v>
      </c>
      <c r="P328" s="138">
        <f>O328*H328</f>
        <v>0</v>
      </c>
      <c r="Q328" s="138">
        <v>0.0014</v>
      </c>
      <c r="R328" s="138">
        <f>Q328*H328</f>
        <v>0.0028</v>
      </c>
      <c r="S328" s="138">
        <v>0</v>
      </c>
      <c r="T328" s="139">
        <f>S328*H328</f>
        <v>0</v>
      </c>
      <c r="AR328" s="140" t="s">
        <v>248</v>
      </c>
      <c r="AT328" s="140" t="s">
        <v>291</v>
      </c>
      <c r="AU328" s="140" t="s">
        <v>86</v>
      </c>
      <c r="AY328" s="18" t="s">
        <v>192</v>
      </c>
      <c r="BE328" s="141">
        <f>IF(N328="základní",J328,0)</f>
        <v>0</v>
      </c>
      <c r="BF328" s="141">
        <f>IF(N328="snížená",J328,0)</f>
        <v>0</v>
      </c>
      <c r="BG328" s="141">
        <f>IF(N328="zákl. přenesená",J328,0)</f>
        <v>0</v>
      </c>
      <c r="BH328" s="141">
        <f>IF(N328="sníž. přenesená",J328,0)</f>
        <v>0</v>
      </c>
      <c r="BI328" s="141">
        <f>IF(N328="nulová",J328,0)</f>
        <v>0</v>
      </c>
      <c r="BJ328" s="18" t="s">
        <v>84</v>
      </c>
      <c r="BK328" s="141">
        <f>ROUND(I328*H328,2)</f>
        <v>0</v>
      </c>
      <c r="BL328" s="18" t="s">
        <v>124</v>
      </c>
      <c r="BM328" s="140" t="s">
        <v>1518</v>
      </c>
    </row>
    <row r="329" spans="2:47" s="1" customFormat="1" ht="12">
      <c r="B329" s="33"/>
      <c r="D329" s="142" t="s">
        <v>199</v>
      </c>
      <c r="F329" s="143" t="s">
        <v>1171</v>
      </c>
      <c r="I329" s="144"/>
      <c r="L329" s="33"/>
      <c r="M329" s="145"/>
      <c r="T329" s="54"/>
      <c r="AT329" s="18" t="s">
        <v>199</v>
      </c>
      <c r="AU329" s="18" t="s">
        <v>86</v>
      </c>
    </row>
    <row r="330" spans="2:65" s="1" customFormat="1" ht="24.2" customHeight="1">
      <c r="B330" s="33"/>
      <c r="C330" s="168" t="s">
        <v>505</v>
      </c>
      <c r="D330" s="168" t="s">
        <v>291</v>
      </c>
      <c r="E330" s="169" t="s">
        <v>1173</v>
      </c>
      <c r="F330" s="170" t="s">
        <v>1174</v>
      </c>
      <c r="G330" s="171" t="s">
        <v>146</v>
      </c>
      <c r="H330" s="172">
        <v>3</v>
      </c>
      <c r="I330" s="173"/>
      <c r="J330" s="174">
        <f>ROUND(I330*H330,2)</f>
        <v>0</v>
      </c>
      <c r="K330" s="170" t="s">
        <v>19</v>
      </c>
      <c r="L330" s="175"/>
      <c r="M330" s="176" t="s">
        <v>19</v>
      </c>
      <c r="N330" s="177" t="s">
        <v>47</v>
      </c>
      <c r="P330" s="138">
        <f>O330*H330</f>
        <v>0</v>
      </c>
      <c r="Q330" s="138">
        <v>0.00108</v>
      </c>
      <c r="R330" s="138">
        <f>Q330*H330</f>
        <v>0.00324</v>
      </c>
      <c r="S330" s="138">
        <v>0</v>
      </c>
      <c r="T330" s="139">
        <f>S330*H330</f>
        <v>0</v>
      </c>
      <c r="AR330" s="140" t="s">
        <v>248</v>
      </c>
      <c r="AT330" s="140" t="s">
        <v>291</v>
      </c>
      <c r="AU330" s="140" t="s">
        <v>86</v>
      </c>
      <c r="AY330" s="18" t="s">
        <v>192</v>
      </c>
      <c r="BE330" s="141">
        <f>IF(N330="základní",J330,0)</f>
        <v>0</v>
      </c>
      <c r="BF330" s="141">
        <f>IF(N330="snížená",J330,0)</f>
        <v>0</v>
      </c>
      <c r="BG330" s="141">
        <f>IF(N330="zákl. přenesená",J330,0)</f>
        <v>0</v>
      </c>
      <c r="BH330" s="141">
        <f>IF(N330="sníž. přenesená",J330,0)</f>
        <v>0</v>
      </c>
      <c r="BI330" s="141">
        <f>IF(N330="nulová",J330,0)</f>
        <v>0</v>
      </c>
      <c r="BJ330" s="18" t="s">
        <v>84</v>
      </c>
      <c r="BK330" s="141">
        <f>ROUND(I330*H330,2)</f>
        <v>0</v>
      </c>
      <c r="BL330" s="18" t="s">
        <v>124</v>
      </c>
      <c r="BM330" s="140" t="s">
        <v>1519</v>
      </c>
    </row>
    <row r="331" spans="2:47" s="1" customFormat="1" ht="12">
      <c r="B331" s="33"/>
      <c r="D331" s="142" t="s">
        <v>199</v>
      </c>
      <c r="F331" s="143" t="s">
        <v>1174</v>
      </c>
      <c r="I331" s="144"/>
      <c r="L331" s="33"/>
      <c r="M331" s="145"/>
      <c r="T331" s="54"/>
      <c r="AT331" s="18" t="s">
        <v>199</v>
      </c>
      <c r="AU331" s="18" t="s">
        <v>86</v>
      </c>
    </row>
    <row r="332" spans="2:65" s="1" customFormat="1" ht="16.5" customHeight="1">
      <c r="B332" s="33"/>
      <c r="C332" s="129" t="s">
        <v>514</v>
      </c>
      <c r="D332" s="129" t="s">
        <v>194</v>
      </c>
      <c r="E332" s="130" t="s">
        <v>1176</v>
      </c>
      <c r="F332" s="131" t="s">
        <v>1177</v>
      </c>
      <c r="G332" s="132" t="s">
        <v>146</v>
      </c>
      <c r="H332" s="133">
        <v>3</v>
      </c>
      <c r="I332" s="134"/>
      <c r="J332" s="135">
        <f>ROUND(I332*H332,2)</f>
        <v>0</v>
      </c>
      <c r="K332" s="131" t="s">
        <v>19</v>
      </c>
      <c r="L332" s="33"/>
      <c r="M332" s="136" t="s">
        <v>19</v>
      </c>
      <c r="N332" s="137" t="s">
        <v>47</v>
      </c>
      <c r="P332" s="138">
        <f>O332*H332</f>
        <v>0</v>
      </c>
      <c r="Q332" s="138">
        <v>1E-05</v>
      </c>
      <c r="R332" s="138">
        <f>Q332*H332</f>
        <v>3.0000000000000004E-05</v>
      </c>
      <c r="S332" s="138">
        <v>0</v>
      </c>
      <c r="T332" s="139">
        <f>S332*H332</f>
        <v>0</v>
      </c>
      <c r="AR332" s="140" t="s">
        <v>124</v>
      </c>
      <c r="AT332" s="140" t="s">
        <v>194</v>
      </c>
      <c r="AU332" s="140" t="s">
        <v>86</v>
      </c>
      <c r="AY332" s="18" t="s">
        <v>192</v>
      </c>
      <c r="BE332" s="141">
        <f>IF(N332="základní",J332,0)</f>
        <v>0</v>
      </c>
      <c r="BF332" s="141">
        <f>IF(N332="snížená",J332,0)</f>
        <v>0</v>
      </c>
      <c r="BG332" s="141">
        <f>IF(N332="zákl. přenesená",J332,0)</f>
        <v>0</v>
      </c>
      <c r="BH332" s="141">
        <f>IF(N332="sníž. přenesená",J332,0)</f>
        <v>0</v>
      </c>
      <c r="BI332" s="141">
        <f>IF(N332="nulová",J332,0)</f>
        <v>0</v>
      </c>
      <c r="BJ332" s="18" t="s">
        <v>84</v>
      </c>
      <c r="BK332" s="141">
        <f>ROUND(I332*H332,2)</f>
        <v>0</v>
      </c>
      <c r="BL332" s="18" t="s">
        <v>124</v>
      </c>
      <c r="BM332" s="140" t="s">
        <v>1520</v>
      </c>
    </row>
    <row r="333" spans="2:47" s="1" customFormat="1" ht="19.5">
      <c r="B333" s="33"/>
      <c r="D333" s="142" t="s">
        <v>199</v>
      </c>
      <c r="F333" s="143" t="s">
        <v>1179</v>
      </c>
      <c r="I333" s="144"/>
      <c r="L333" s="33"/>
      <c r="M333" s="145"/>
      <c r="T333" s="54"/>
      <c r="AT333" s="18" t="s">
        <v>199</v>
      </c>
      <c r="AU333" s="18" t="s">
        <v>86</v>
      </c>
    </row>
    <row r="334" spans="2:51" s="14" customFormat="1" ht="12">
      <c r="B334" s="162"/>
      <c r="D334" s="142" t="s">
        <v>203</v>
      </c>
      <c r="E334" s="163" t="s">
        <v>19</v>
      </c>
      <c r="F334" s="164" t="s">
        <v>1180</v>
      </c>
      <c r="H334" s="163" t="s">
        <v>19</v>
      </c>
      <c r="I334" s="165"/>
      <c r="L334" s="162"/>
      <c r="M334" s="166"/>
      <c r="T334" s="167"/>
      <c r="AT334" s="163" t="s">
        <v>203</v>
      </c>
      <c r="AU334" s="163" t="s">
        <v>86</v>
      </c>
      <c r="AV334" s="14" t="s">
        <v>84</v>
      </c>
      <c r="AW334" s="14" t="s">
        <v>37</v>
      </c>
      <c r="AX334" s="14" t="s">
        <v>76</v>
      </c>
      <c r="AY334" s="163" t="s">
        <v>192</v>
      </c>
    </row>
    <row r="335" spans="2:51" s="12" customFormat="1" ht="12">
      <c r="B335" s="148"/>
      <c r="D335" s="142" t="s">
        <v>203</v>
      </c>
      <c r="E335" s="149" t="s">
        <v>19</v>
      </c>
      <c r="F335" s="150" t="s">
        <v>1515</v>
      </c>
      <c r="H335" s="151">
        <v>3</v>
      </c>
      <c r="I335" s="152"/>
      <c r="L335" s="148"/>
      <c r="M335" s="153"/>
      <c r="T335" s="154"/>
      <c r="AT335" s="149" t="s">
        <v>203</v>
      </c>
      <c r="AU335" s="149" t="s">
        <v>86</v>
      </c>
      <c r="AV335" s="12" t="s">
        <v>86</v>
      </c>
      <c r="AW335" s="12" t="s">
        <v>37</v>
      </c>
      <c r="AX335" s="12" t="s">
        <v>84</v>
      </c>
      <c r="AY335" s="149" t="s">
        <v>192</v>
      </c>
    </row>
    <row r="336" spans="2:65" s="1" customFormat="1" ht="21.75" customHeight="1">
      <c r="B336" s="33"/>
      <c r="C336" s="168" t="s">
        <v>521</v>
      </c>
      <c r="D336" s="168" t="s">
        <v>291</v>
      </c>
      <c r="E336" s="169" t="s">
        <v>1181</v>
      </c>
      <c r="F336" s="170" t="s">
        <v>1182</v>
      </c>
      <c r="G336" s="171" t="s">
        <v>146</v>
      </c>
      <c r="H336" s="172">
        <v>3</v>
      </c>
      <c r="I336" s="173"/>
      <c r="J336" s="174">
        <f>ROUND(I336*H336,2)</f>
        <v>0</v>
      </c>
      <c r="K336" s="170" t="s">
        <v>19</v>
      </c>
      <c r="L336" s="175"/>
      <c r="M336" s="176" t="s">
        <v>19</v>
      </c>
      <c r="N336" s="177" t="s">
        <v>47</v>
      </c>
      <c r="P336" s="138">
        <f>O336*H336</f>
        <v>0</v>
      </c>
      <c r="Q336" s="138">
        <v>9E-05</v>
      </c>
      <c r="R336" s="138">
        <f>Q336*H336</f>
        <v>0.00027</v>
      </c>
      <c r="S336" s="138">
        <v>0</v>
      </c>
      <c r="T336" s="139">
        <f>S336*H336</f>
        <v>0</v>
      </c>
      <c r="AR336" s="140" t="s">
        <v>248</v>
      </c>
      <c r="AT336" s="140" t="s">
        <v>291</v>
      </c>
      <c r="AU336" s="140" t="s">
        <v>86</v>
      </c>
      <c r="AY336" s="18" t="s">
        <v>192</v>
      </c>
      <c r="BE336" s="141">
        <f>IF(N336="základní",J336,0)</f>
        <v>0</v>
      </c>
      <c r="BF336" s="141">
        <f>IF(N336="snížená",J336,0)</f>
        <v>0</v>
      </c>
      <c r="BG336" s="141">
        <f>IF(N336="zákl. přenesená",J336,0)</f>
        <v>0</v>
      </c>
      <c r="BH336" s="141">
        <f>IF(N336="sníž. přenesená",J336,0)</f>
        <v>0</v>
      </c>
      <c r="BI336" s="141">
        <f>IF(N336="nulová",J336,0)</f>
        <v>0</v>
      </c>
      <c r="BJ336" s="18" t="s">
        <v>84</v>
      </c>
      <c r="BK336" s="141">
        <f>ROUND(I336*H336,2)</f>
        <v>0</v>
      </c>
      <c r="BL336" s="18" t="s">
        <v>124</v>
      </c>
      <c r="BM336" s="140" t="s">
        <v>1521</v>
      </c>
    </row>
    <row r="337" spans="2:47" s="1" customFormat="1" ht="12">
      <c r="B337" s="33"/>
      <c r="D337" s="142" t="s">
        <v>199</v>
      </c>
      <c r="F337" s="143" t="s">
        <v>1182</v>
      </c>
      <c r="I337" s="144"/>
      <c r="L337" s="33"/>
      <c r="M337" s="145"/>
      <c r="T337" s="54"/>
      <c r="AT337" s="18" t="s">
        <v>199</v>
      </c>
      <c r="AU337" s="18" t="s">
        <v>86</v>
      </c>
    </row>
    <row r="338" spans="2:65" s="1" customFormat="1" ht="21.75" customHeight="1">
      <c r="B338" s="33"/>
      <c r="C338" s="129" t="s">
        <v>528</v>
      </c>
      <c r="D338" s="129" t="s">
        <v>194</v>
      </c>
      <c r="E338" s="130" t="s">
        <v>551</v>
      </c>
      <c r="F338" s="131" t="s">
        <v>552</v>
      </c>
      <c r="G338" s="132" t="s">
        <v>146</v>
      </c>
      <c r="H338" s="133">
        <v>3</v>
      </c>
      <c r="I338" s="134"/>
      <c r="J338" s="135">
        <f>ROUND(I338*H338,2)</f>
        <v>0</v>
      </c>
      <c r="K338" s="131" t="s">
        <v>197</v>
      </c>
      <c r="L338" s="33"/>
      <c r="M338" s="136" t="s">
        <v>19</v>
      </c>
      <c r="N338" s="137" t="s">
        <v>47</v>
      </c>
      <c r="P338" s="138">
        <f>O338*H338</f>
        <v>0</v>
      </c>
      <c r="Q338" s="138">
        <v>0</v>
      </c>
      <c r="R338" s="138">
        <f>Q338*H338</f>
        <v>0</v>
      </c>
      <c r="S338" s="138">
        <v>0</v>
      </c>
      <c r="T338" s="139">
        <f>S338*H338</f>
        <v>0</v>
      </c>
      <c r="AR338" s="140" t="s">
        <v>124</v>
      </c>
      <c r="AT338" s="140" t="s">
        <v>194</v>
      </c>
      <c r="AU338" s="140" t="s">
        <v>86</v>
      </c>
      <c r="AY338" s="18" t="s">
        <v>192</v>
      </c>
      <c r="BE338" s="141">
        <f>IF(N338="základní",J338,0)</f>
        <v>0</v>
      </c>
      <c r="BF338" s="141">
        <f>IF(N338="snížená",J338,0)</f>
        <v>0</v>
      </c>
      <c r="BG338" s="141">
        <f>IF(N338="zákl. přenesená",J338,0)</f>
        <v>0</v>
      </c>
      <c r="BH338" s="141">
        <f>IF(N338="sníž. přenesená",J338,0)</f>
        <v>0</v>
      </c>
      <c r="BI338" s="141">
        <f>IF(N338="nulová",J338,0)</f>
        <v>0</v>
      </c>
      <c r="BJ338" s="18" t="s">
        <v>84</v>
      </c>
      <c r="BK338" s="141">
        <f>ROUND(I338*H338,2)</f>
        <v>0</v>
      </c>
      <c r="BL338" s="18" t="s">
        <v>124</v>
      </c>
      <c r="BM338" s="140" t="s">
        <v>1522</v>
      </c>
    </row>
    <row r="339" spans="2:47" s="1" customFormat="1" ht="19.5">
      <c r="B339" s="33"/>
      <c r="D339" s="142" t="s">
        <v>199</v>
      </c>
      <c r="F339" s="143" t="s">
        <v>554</v>
      </c>
      <c r="I339" s="144"/>
      <c r="L339" s="33"/>
      <c r="M339" s="145"/>
      <c r="T339" s="54"/>
      <c r="AT339" s="18" t="s">
        <v>199</v>
      </c>
      <c r="AU339" s="18" t="s">
        <v>86</v>
      </c>
    </row>
    <row r="340" spans="2:47" s="1" customFormat="1" ht="12">
      <c r="B340" s="33"/>
      <c r="D340" s="146" t="s">
        <v>201</v>
      </c>
      <c r="F340" s="147" t="s">
        <v>555</v>
      </c>
      <c r="I340" s="144"/>
      <c r="L340" s="33"/>
      <c r="M340" s="145"/>
      <c r="T340" s="54"/>
      <c r="AT340" s="18" t="s">
        <v>201</v>
      </c>
      <c r="AU340" s="18" t="s">
        <v>86</v>
      </c>
    </row>
    <row r="341" spans="2:51" s="14" customFormat="1" ht="12">
      <c r="B341" s="162"/>
      <c r="D341" s="142" t="s">
        <v>203</v>
      </c>
      <c r="E341" s="163" t="s">
        <v>19</v>
      </c>
      <c r="F341" s="164" t="s">
        <v>1523</v>
      </c>
      <c r="H341" s="163" t="s">
        <v>19</v>
      </c>
      <c r="I341" s="165"/>
      <c r="L341" s="162"/>
      <c r="M341" s="166"/>
      <c r="T341" s="167"/>
      <c r="AT341" s="163" t="s">
        <v>203</v>
      </c>
      <c r="AU341" s="163" t="s">
        <v>86</v>
      </c>
      <c r="AV341" s="14" t="s">
        <v>84</v>
      </c>
      <c r="AW341" s="14" t="s">
        <v>37</v>
      </c>
      <c r="AX341" s="14" t="s">
        <v>76</v>
      </c>
      <c r="AY341" s="163" t="s">
        <v>192</v>
      </c>
    </row>
    <row r="342" spans="2:51" s="12" customFormat="1" ht="12">
      <c r="B342" s="148"/>
      <c r="D342" s="142" t="s">
        <v>203</v>
      </c>
      <c r="E342" s="149" t="s">
        <v>19</v>
      </c>
      <c r="F342" s="150" t="s">
        <v>1524</v>
      </c>
      <c r="H342" s="151">
        <v>2</v>
      </c>
      <c r="I342" s="152"/>
      <c r="L342" s="148"/>
      <c r="M342" s="153"/>
      <c r="T342" s="154"/>
      <c r="AT342" s="149" t="s">
        <v>203</v>
      </c>
      <c r="AU342" s="149" t="s">
        <v>86</v>
      </c>
      <c r="AV342" s="12" t="s">
        <v>86</v>
      </c>
      <c r="AW342" s="12" t="s">
        <v>37</v>
      </c>
      <c r="AX342" s="12" t="s">
        <v>76</v>
      </c>
      <c r="AY342" s="149" t="s">
        <v>192</v>
      </c>
    </row>
    <row r="343" spans="2:51" s="12" customFormat="1" ht="12">
      <c r="B343" s="148"/>
      <c r="D343" s="142" t="s">
        <v>203</v>
      </c>
      <c r="E343" s="149" t="s">
        <v>19</v>
      </c>
      <c r="F343" s="150" t="s">
        <v>1188</v>
      </c>
      <c r="H343" s="151">
        <v>1</v>
      </c>
      <c r="I343" s="152"/>
      <c r="L343" s="148"/>
      <c r="M343" s="153"/>
      <c r="T343" s="154"/>
      <c r="AT343" s="149" t="s">
        <v>203</v>
      </c>
      <c r="AU343" s="149" t="s">
        <v>86</v>
      </c>
      <c r="AV343" s="12" t="s">
        <v>86</v>
      </c>
      <c r="AW343" s="12" t="s">
        <v>37</v>
      </c>
      <c r="AX343" s="12" t="s">
        <v>76</v>
      </c>
      <c r="AY343" s="149" t="s">
        <v>192</v>
      </c>
    </row>
    <row r="344" spans="2:51" s="13" customFormat="1" ht="12">
      <c r="B344" s="155"/>
      <c r="D344" s="142" t="s">
        <v>203</v>
      </c>
      <c r="E344" s="156" t="s">
        <v>19</v>
      </c>
      <c r="F344" s="157" t="s">
        <v>206</v>
      </c>
      <c r="H344" s="158">
        <v>3</v>
      </c>
      <c r="I344" s="159"/>
      <c r="L344" s="155"/>
      <c r="M344" s="160"/>
      <c r="T344" s="161"/>
      <c r="AT344" s="156" t="s">
        <v>203</v>
      </c>
      <c r="AU344" s="156" t="s">
        <v>86</v>
      </c>
      <c r="AV344" s="13" t="s">
        <v>124</v>
      </c>
      <c r="AW344" s="13" t="s">
        <v>37</v>
      </c>
      <c r="AX344" s="13" t="s">
        <v>84</v>
      </c>
      <c r="AY344" s="156" t="s">
        <v>192</v>
      </c>
    </row>
    <row r="345" spans="2:65" s="1" customFormat="1" ht="16.5" customHeight="1">
      <c r="B345" s="33"/>
      <c r="C345" s="168" t="s">
        <v>536</v>
      </c>
      <c r="D345" s="168" t="s">
        <v>291</v>
      </c>
      <c r="E345" s="169" t="s">
        <v>558</v>
      </c>
      <c r="F345" s="170" t="s">
        <v>559</v>
      </c>
      <c r="G345" s="171" t="s">
        <v>146</v>
      </c>
      <c r="H345" s="172">
        <v>2</v>
      </c>
      <c r="I345" s="173"/>
      <c r="J345" s="174">
        <f>ROUND(I345*H345,2)</f>
        <v>0</v>
      </c>
      <c r="K345" s="170" t="s">
        <v>197</v>
      </c>
      <c r="L345" s="175"/>
      <c r="M345" s="176" t="s">
        <v>19</v>
      </c>
      <c r="N345" s="177" t="s">
        <v>47</v>
      </c>
      <c r="P345" s="138">
        <f>O345*H345</f>
        <v>0</v>
      </c>
      <c r="Q345" s="138">
        <v>0.003</v>
      </c>
      <c r="R345" s="138">
        <f>Q345*H345</f>
        <v>0.006</v>
      </c>
      <c r="S345" s="138">
        <v>0</v>
      </c>
      <c r="T345" s="139">
        <f>S345*H345</f>
        <v>0</v>
      </c>
      <c r="AR345" s="140" t="s">
        <v>248</v>
      </c>
      <c r="AT345" s="140" t="s">
        <v>291</v>
      </c>
      <c r="AU345" s="140" t="s">
        <v>86</v>
      </c>
      <c r="AY345" s="18" t="s">
        <v>192</v>
      </c>
      <c r="BE345" s="141">
        <f>IF(N345="základní",J345,0)</f>
        <v>0</v>
      </c>
      <c r="BF345" s="141">
        <f>IF(N345="snížená",J345,0)</f>
        <v>0</v>
      </c>
      <c r="BG345" s="141">
        <f>IF(N345="zákl. přenesená",J345,0)</f>
        <v>0</v>
      </c>
      <c r="BH345" s="141">
        <f>IF(N345="sníž. přenesená",J345,0)</f>
        <v>0</v>
      </c>
      <c r="BI345" s="141">
        <f>IF(N345="nulová",J345,0)</f>
        <v>0</v>
      </c>
      <c r="BJ345" s="18" t="s">
        <v>84</v>
      </c>
      <c r="BK345" s="141">
        <f>ROUND(I345*H345,2)</f>
        <v>0</v>
      </c>
      <c r="BL345" s="18" t="s">
        <v>124</v>
      </c>
      <c r="BM345" s="140" t="s">
        <v>1525</v>
      </c>
    </row>
    <row r="346" spans="2:47" s="1" customFormat="1" ht="12">
      <c r="B346" s="33"/>
      <c r="D346" s="142" t="s">
        <v>199</v>
      </c>
      <c r="F346" s="143" t="s">
        <v>559</v>
      </c>
      <c r="I346" s="144"/>
      <c r="L346" s="33"/>
      <c r="M346" s="145"/>
      <c r="T346" s="54"/>
      <c r="AT346" s="18" t="s">
        <v>199</v>
      </c>
      <c r="AU346" s="18" t="s">
        <v>86</v>
      </c>
    </row>
    <row r="347" spans="2:65" s="1" customFormat="1" ht="16.5" customHeight="1">
      <c r="B347" s="33"/>
      <c r="C347" s="168" t="s">
        <v>543</v>
      </c>
      <c r="D347" s="168" t="s">
        <v>291</v>
      </c>
      <c r="E347" s="169" t="s">
        <v>1194</v>
      </c>
      <c r="F347" s="170" t="s">
        <v>1195</v>
      </c>
      <c r="G347" s="171" t="s">
        <v>146</v>
      </c>
      <c r="H347" s="172">
        <v>1</v>
      </c>
      <c r="I347" s="173"/>
      <c r="J347" s="174">
        <f>ROUND(I347*H347,2)</f>
        <v>0</v>
      </c>
      <c r="K347" s="170" t="s">
        <v>197</v>
      </c>
      <c r="L347" s="175"/>
      <c r="M347" s="176" t="s">
        <v>19</v>
      </c>
      <c r="N347" s="177" t="s">
        <v>47</v>
      </c>
      <c r="P347" s="138">
        <f>O347*H347</f>
        <v>0</v>
      </c>
      <c r="Q347" s="138">
        <v>0.0027</v>
      </c>
      <c r="R347" s="138">
        <f>Q347*H347</f>
        <v>0.0027</v>
      </c>
      <c r="S347" s="138">
        <v>0</v>
      </c>
      <c r="T347" s="139">
        <f>S347*H347</f>
        <v>0</v>
      </c>
      <c r="AR347" s="140" t="s">
        <v>248</v>
      </c>
      <c r="AT347" s="140" t="s">
        <v>291</v>
      </c>
      <c r="AU347" s="140" t="s">
        <v>86</v>
      </c>
      <c r="AY347" s="18" t="s">
        <v>192</v>
      </c>
      <c r="BE347" s="141">
        <f>IF(N347="základní",J347,0)</f>
        <v>0</v>
      </c>
      <c r="BF347" s="141">
        <f>IF(N347="snížená",J347,0)</f>
        <v>0</v>
      </c>
      <c r="BG347" s="141">
        <f>IF(N347="zákl. přenesená",J347,0)</f>
        <v>0</v>
      </c>
      <c r="BH347" s="141">
        <f>IF(N347="sníž. přenesená",J347,0)</f>
        <v>0</v>
      </c>
      <c r="BI347" s="141">
        <f>IF(N347="nulová",J347,0)</f>
        <v>0</v>
      </c>
      <c r="BJ347" s="18" t="s">
        <v>84</v>
      </c>
      <c r="BK347" s="141">
        <f>ROUND(I347*H347,2)</f>
        <v>0</v>
      </c>
      <c r="BL347" s="18" t="s">
        <v>124</v>
      </c>
      <c r="BM347" s="140" t="s">
        <v>1526</v>
      </c>
    </row>
    <row r="348" spans="2:47" s="1" customFormat="1" ht="12">
      <c r="B348" s="33"/>
      <c r="D348" s="142" t="s">
        <v>199</v>
      </c>
      <c r="F348" s="143" t="s">
        <v>1195</v>
      </c>
      <c r="I348" s="144"/>
      <c r="L348" s="33"/>
      <c r="M348" s="145"/>
      <c r="T348" s="54"/>
      <c r="AT348" s="18" t="s">
        <v>199</v>
      </c>
      <c r="AU348" s="18" t="s">
        <v>86</v>
      </c>
    </row>
    <row r="349" spans="2:65" s="1" customFormat="1" ht="21.75" customHeight="1">
      <c r="B349" s="33"/>
      <c r="C349" s="129" t="s">
        <v>550</v>
      </c>
      <c r="D349" s="129" t="s">
        <v>194</v>
      </c>
      <c r="E349" s="130" t="s">
        <v>562</v>
      </c>
      <c r="F349" s="131" t="s">
        <v>563</v>
      </c>
      <c r="G349" s="132" t="s">
        <v>146</v>
      </c>
      <c r="H349" s="133">
        <v>1</v>
      </c>
      <c r="I349" s="134"/>
      <c r="J349" s="135">
        <f>ROUND(I349*H349,2)</f>
        <v>0</v>
      </c>
      <c r="K349" s="131" t="s">
        <v>197</v>
      </c>
      <c r="L349" s="33"/>
      <c r="M349" s="136" t="s">
        <v>19</v>
      </c>
      <c r="N349" s="137" t="s">
        <v>47</v>
      </c>
      <c r="P349" s="138">
        <f>O349*H349</f>
        <v>0</v>
      </c>
      <c r="Q349" s="138">
        <v>0</v>
      </c>
      <c r="R349" s="138">
        <f>Q349*H349</f>
        <v>0</v>
      </c>
      <c r="S349" s="138">
        <v>0</v>
      </c>
      <c r="T349" s="139">
        <f>S349*H349</f>
        <v>0</v>
      </c>
      <c r="AR349" s="140" t="s">
        <v>124</v>
      </c>
      <c r="AT349" s="140" t="s">
        <v>194</v>
      </c>
      <c r="AU349" s="140" t="s">
        <v>86</v>
      </c>
      <c r="AY349" s="18" t="s">
        <v>192</v>
      </c>
      <c r="BE349" s="141">
        <f>IF(N349="základní",J349,0)</f>
        <v>0</v>
      </c>
      <c r="BF349" s="141">
        <f>IF(N349="snížená",J349,0)</f>
        <v>0</v>
      </c>
      <c r="BG349" s="141">
        <f>IF(N349="zákl. přenesená",J349,0)</f>
        <v>0</v>
      </c>
      <c r="BH349" s="141">
        <f>IF(N349="sníž. přenesená",J349,0)</f>
        <v>0</v>
      </c>
      <c r="BI349" s="141">
        <f>IF(N349="nulová",J349,0)</f>
        <v>0</v>
      </c>
      <c r="BJ349" s="18" t="s">
        <v>84</v>
      </c>
      <c r="BK349" s="141">
        <f>ROUND(I349*H349,2)</f>
        <v>0</v>
      </c>
      <c r="BL349" s="18" t="s">
        <v>124</v>
      </c>
      <c r="BM349" s="140" t="s">
        <v>1527</v>
      </c>
    </row>
    <row r="350" spans="2:47" s="1" customFormat="1" ht="19.5">
      <c r="B350" s="33"/>
      <c r="D350" s="142" t="s">
        <v>199</v>
      </c>
      <c r="F350" s="143" t="s">
        <v>565</v>
      </c>
      <c r="I350" s="144"/>
      <c r="L350" s="33"/>
      <c r="M350" s="145"/>
      <c r="T350" s="54"/>
      <c r="AT350" s="18" t="s">
        <v>199</v>
      </c>
      <c r="AU350" s="18" t="s">
        <v>86</v>
      </c>
    </row>
    <row r="351" spans="2:47" s="1" customFormat="1" ht="12">
      <c r="B351" s="33"/>
      <c r="D351" s="146" t="s">
        <v>201</v>
      </c>
      <c r="F351" s="147" t="s">
        <v>566</v>
      </c>
      <c r="I351" s="144"/>
      <c r="L351" s="33"/>
      <c r="M351" s="145"/>
      <c r="T351" s="54"/>
      <c r="AT351" s="18" t="s">
        <v>201</v>
      </c>
      <c r="AU351" s="18" t="s">
        <v>86</v>
      </c>
    </row>
    <row r="352" spans="2:51" s="12" customFormat="1" ht="12">
      <c r="B352" s="148"/>
      <c r="D352" s="142" t="s">
        <v>203</v>
      </c>
      <c r="E352" s="149" t="s">
        <v>19</v>
      </c>
      <c r="F352" s="150" t="s">
        <v>1385</v>
      </c>
      <c r="H352" s="151">
        <v>1</v>
      </c>
      <c r="I352" s="152"/>
      <c r="L352" s="148"/>
      <c r="M352" s="153"/>
      <c r="T352" s="154"/>
      <c r="AT352" s="149" t="s">
        <v>203</v>
      </c>
      <c r="AU352" s="149" t="s">
        <v>86</v>
      </c>
      <c r="AV352" s="12" t="s">
        <v>86</v>
      </c>
      <c r="AW352" s="12" t="s">
        <v>37</v>
      </c>
      <c r="AX352" s="12" t="s">
        <v>84</v>
      </c>
      <c r="AY352" s="149" t="s">
        <v>192</v>
      </c>
    </row>
    <row r="353" spans="2:65" s="1" customFormat="1" ht="16.5" customHeight="1">
      <c r="B353" s="33"/>
      <c r="C353" s="168" t="s">
        <v>557</v>
      </c>
      <c r="D353" s="168" t="s">
        <v>291</v>
      </c>
      <c r="E353" s="169" t="s">
        <v>569</v>
      </c>
      <c r="F353" s="170" t="s">
        <v>570</v>
      </c>
      <c r="G353" s="171" t="s">
        <v>146</v>
      </c>
      <c r="H353" s="172">
        <v>1</v>
      </c>
      <c r="I353" s="173"/>
      <c r="J353" s="174">
        <f>ROUND(I353*H353,2)</f>
        <v>0</v>
      </c>
      <c r="K353" s="170" t="s">
        <v>197</v>
      </c>
      <c r="L353" s="175"/>
      <c r="M353" s="176" t="s">
        <v>19</v>
      </c>
      <c r="N353" s="177" t="s">
        <v>47</v>
      </c>
      <c r="P353" s="138">
        <f>O353*H353</f>
        <v>0</v>
      </c>
      <c r="Q353" s="138">
        <v>0.0042</v>
      </c>
      <c r="R353" s="138">
        <f>Q353*H353</f>
        <v>0.0042</v>
      </c>
      <c r="S353" s="138">
        <v>0</v>
      </c>
      <c r="T353" s="139">
        <f>S353*H353</f>
        <v>0</v>
      </c>
      <c r="AR353" s="140" t="s">
        <v>248</v>
      </c>
      <c r="AT353" s="140" t="s">
        <v>291</v>
      </c>
      <c r="AU353" s="140" t="s">
        <v>86</v>
      </c>
      <c r="AY353" s="18" t="s">
        <v>192</v>
      </c>
      <c r="BE353" s="141">
        <f>IF(N353="základní",J353,0)</f>
        <v>0</v>
      </c>
      <c r="BF353" s="141">
        <f>IF(N353="snížená",J353,0)</f>
        <v>0</v>
      </c>
      <c r="BG353" s="141">
        <f>IF(N353="zákl. přenesená",J353,0)</f>
        <v>0</v>
      </c>
      <c r="BH353" s="141">
        <f>IF(N353="sníž. přenesená",J353,0)</f>
        <v>0</v>
      </c>
      <c r="BI353" s="141">
        <f>IF(N353="nulová",J353,0)</f>
        <v>0</v>
      </c>
      <c r="BJ353" s="18" t="s">
        <v>84</v>
      </c>
      <c r="BK353" s="141">
        <f>ROUND(I353*H353,2)</f>
        <v>0</v>
      </c>
      <c r="BL353" s="18" t="s">
        <v>124</v>
      </c>
      <c r="BM353" s="140" t="s">
        <v>1528</v>
      </c>
    </row>
    <row r="354" spans="2:47" s="1" customFormat="1" ht="12">
      <c r="B354" s="33"/>
      <c r="D354" s="142" t="s">
        <v>199</v>
      </c>
      <c r="F354" s="143" t="s">
        <v>570</v>
      </c>
      <c r="I354" s="144"/>
      <c r="L354" s="33"/>
      <c r="M354" s="145"/>
      <c r="T354" s="54"/>
      <c r="AT354" s="18" t="s">
        <v>199</v>
      </c>
      <c r="AU354" s="18" t="s">
        <v>86</v>
      </c>
    </row>
    <row r="355" spans="2:65" s="1" customFormat="1" ht="16.5" customHeight="1">
      <c r="B355" s="33"/>
      <c r="C355" s="129" t="s">
        <v>561</v>
      </c>
      <c r="D355" s="129" t="s">
        <v>194</v>
      </c>
      <c r="E355" s="130" t="s">
        <v>573</v>
      </c>
      <c r="F355" s="131" t="s">
        <v>574</v>
      </c>
      <c r="G355" s="132" t="s">
        <v>146</v>
      </c>
      <c r="H355" s="133">
        <v>1</v>
      </c>
      <c r="I355" s="134"/>
      <c r="J355" s="135">
        <f>ROUND(I355*H355,2)</f>
        <v>0</v>
      </c>
      <c r="K355" s="131" t="s">
        <v>197</v>
      </c>
      <c r="L355" s="33"/>
      <c r="M355" s="136" t="s">
        <v>19</v>
      </c>
      <c r="N355" s="137" t="s">
        <v>47</v>
      </c>
      <c r="P355" s="138">
        <f>O355*H355</f>
        <v>0</v>
      </c>
      <c r="Q355" s="138">
        <v>0.00012</v>
      </c>
      <c r="R355" s="138">
        <f>Q355*H355</f>
        <v>0.00012</v>
      </c>
      <c r="S355" s="138">
        <v>0</v>
      </c>
      <c r="T355" s="139">
        <f>S355*H355</f>
        <v>0</v>
      </c>
      <c r="AR355" s="140" t="s">
        <v>124</v>
      </c>
      <c r="AT355" s="140" t="s">
        <v>194</v>
      </c>
      <c r="AU355" s="140" t="s">
        <v>86</v>
      </c>
      <c r="AY355" s="18" t="s">
        <v>192</v>
      </c>
      <c r="BE355" s="141">
        <f>IF(N355="základní",J355,0)</f>
        <v>0</v>
      </c>
      <c r="BF355" s="141">
        <f>IF(N355="snížená",J355,0)</f>
        <v>0</v>
      </c>
      <c r="BG355" s="141">
        <f>IF(N355="zákl. přenesená",J355,0)</f>
        <v>0</v>
      </c>
      <c r="BH355" s="141">
        <f>IF(N355="sníž. přenesená",J355,0)</f>
        <v>0</v>
      </c>
      <c r="BI355" s="141">
        <f>IF(N355="nulová",J355,0)</f>
        <v>0</v>
      </c>
      <c r="BJ355" s="18" t="s">
        <v>84</v>
      </c>
      <c r="BK355" s="141">
        <f>ROUND(I355*H355,2)</f>
        <v>0</v>
      </c>
      <c r="BL355" s="18" t="s">
        <v>124</v>
      </c>
      <c r="BM355" s="140" t="s">
        <v>1529</v>
      </c>
    </row>
    <row r="356" spans="2:47" s="1" customFormat="1" ht="12">
      <c r="B356" s="33"/>
      <c r="D356" s="142" t="s">
        <v>199</v>
      </c>
      <c r="F356" s="143" t="s">
        <v>576</v>
      </c>
      <c r="I356" s="144"/>
      <c r="L356" s="33"/>
      <c r="M356" s="145"/>
      <c r="T356" s="54"/>
      <c r="AT356" s="18" t="s">
        <v>199</v>
      </c>
      <c r="AU356" s="18" t="s">
        <v>86</v>
      </c>
    </row>
    <row r="357" spans="2:47" s="1" customFormat="1" ht="12">
      <c r="B357" s="33"/>
      <c r="D357" s="146" t="s">
        <v>201</v>
      </c>
      <c r="F357" s="147" t="s">
        <v>577</v>
      </c>
      <c r="I357" s="144"/>
      <c r="L357" s="33"/>
      <c r="M357" s="145"/>
      <c r="T357" s="54"/>
      <c r="AT357" s="18" t="s">
        <v>201</v>
      </c>
      <c r="AU357" s="18" t="s">
        <v>86</v>
      </c>
    </row>
    <row r="358" spans="2:51" s="12" customFormat="1" ht="12">
      <c r="B358" s="148"/>
      <c r="D358" s="142" t="s">
        <v>203</v>
      </c>
      <c r="E358" s="149" t="s">
        <v>19</v>
      </c>
      <c r="F358" s="150" t="s">
        <v>1385</v>
      </c>
      <c r="H358" s="151">
        <v>1</v>
      </c>
      <c r="I358" s="152"/>
      <c r="L358" s="148"/>
      <c r="M358" s="153"/>
      <c r="T358" s="154"/>
      <c r="AT358" s="149" t="s">
        <v>203</v>
      </c>
      <c r="AU358" s="149" t="s">
        <v>86</v>
      </c>
      <c r="AV358" s="12" t="s">
        <v>86</v>
      </c>
      <c r="AW358" s="12" t="s">
        <v>37</v>
      </c>
      <c r="AX358" s="12" t="s">
        <v>84</v>
      </c>
      <c r="AY358" s="149" t="s">
        <v>192</v>
      </c>
    </row>
    <row r="359" spans="2:65" s="1" customFormat="1" ht="16.5" customHeight="1">
      <c r="B359" s="33"/>
      <c r="C359" s="168" t="s">
        <v>568</v>
      </c>
      <c r="D359" s="168" t="s">
        <v>291</v>
      </c>
      <c r="E359" s="169" t="s">
        <v>579</v>
      </c>
      <c r="F359" s="170" t="s">
        <v>580</v>
      </c>
      <c r="G359" s="171" t="s">
        <v>146</v>
      </c>
      <c r="H359" s="172">
        <v>1</v>
      </c>
      <c r="I359" s="173"/>
      <c r="J359" s="174">
        <f>ROUND(I359*H359,2)</f>
        <v>0</v>
      </c>
      <c r="K359" s="170" t="s">
        <v>197</v>
      </c>
      <c r="L359" s="175"/>
      <c r="M359" s="176" t="s">
        <v>19</v>
      </c>
      <c r="N359" s="177" t="s">
        <v>47</v>
      </c>
      <c r="P359" s="138">
        <f>O359*H359</f>
        <v>0</v>
      </c>
      <c r="Q359" s="138">
        <v>0.0097</v>
      </c>
      <c r="R359" s="138">
        <f>Q359*H359</f>
        <v>0.0097</v>
      </c>
      <c r="S359" s="138">
        <v>0</v>
      </c>
      <c r="T359" s="139">
        <f>S359*H359</f>
        <v>0</v>
      </c>
      <c r="AR359" s="140" t="s">
        <v>248</v>
      </c>
      <c r="AT359" s="140" t="s">
        <v>291</v>
      </c>
      <c r="AU359" s="140" t="s">
        <v>86</v>
      </c>
      <c r="AY359" s="18" t="s">
        <v>192</v>
      </c>
      <c r="BE359" s="141">
        <f>IF(N359="základní",J359,0)</f>
        <v>0</v>
      </c>
      <c r="BF359" s="141">
        <f>IF(N359="snížená",J359,0)</f>
        <v>0</v>
      </c>
      <c r="BG359" s="141">
        <f>IF(N359="zákl. přenesená",J359,0)</f>
        <v>0</v>
      </c>
      <c r="BH359" s="141">
        <f>IF(N359="sníž. přenesená",J359,0)</f>
        <v>0</v>
      </c>
      <c r="BI359" s="141">
        <f>IF(N359="nulová",J359,0)</f>
        <v>0</v>
      </c>
      <c r="BJ359" s="18" t="s">
        <v>84</v>
      </c>
      <c r="BK359" s="141">
        <f>ROUND(I359*H359,2)</f>
        <v>0</v>
      </c>
      <c r="BL359" s="18" t="s">
        <v>124</v>
      </c>
      <c r="BM359" s="140" t="s">
        <v>1530</v>
      </c>
    </row>
    <row r="360" spans="2:47" s="1" customFormat="1" ht="12">
      <c r="B360" s="33"/>
      <c r="D360" s="142" t="s">
        <v>199</v>
      </c>
      <c r="F360" s="143" t="s">
        <v>580</v>
      </c>
      <c r="I360" s="144"/>
      <c r="L360" s="33"/>
      <c r="M360" s="145"/>
      <c r="T360" s="54"/>
      <c r="AT360" s="18" t="s">
        <v>199</v>
      </c>
      <c r="AU360" s="18" t="s">
        <v>86</v>
      </c>
    </row>
    <row r="361" spans="2:65" s="1" customFormat="1" ht="16.5" customHeight="1">
      <c r="B361" s="33"/>
      <c r="C361" s="129" t="s">
        <v>572</v>
      </c>
      <c r="D361" s="129" t="s">
        <v>194</v>
      </c>
      <c r="E361" s="130" t="s">
        <v>583</v>
      </c>
      <c r="F361" s="131" t="s">
        <v>584</v>
      </c>
      <c r="G361" s="132" t="s">
        <v>146</v>
      </c>
      <c r="H361" s="133">
        <v>1</v>
      </c>
      <c r="I361" s="134"/>
      <c r="J361" s="135">
        <f>ROUND(I361*H361,2)</f>
        <v>0</v>
      </c>
      <c r="K361" s="131" t="s">
        <v>197</v>
      </c>
      <c r="L361" s="33"/>
      <c r="M361" s="136" t="s">
        <v>19</v>
      </c>
      <c r="N361" s="137" t="s">
        <v>47</v>
      </c>
      <c r="P361" s="138">
        <f>O361*H361</f>
        <v>0</v>
      </c>
      <c r="Q361" s="138">
        <v>0.0012</v>
      </c>
      <c r="R361" s="138">
        <f>Q361*H361</f>
        <v>0.0012</v>
      </c>
      <c r="S361" s="138">
        <v>0</v>
      </c>
      <c r="T361" s="139">
        <f>S361*H361</f>
        <v>0</v>
      </c>
      <c r="AR361" s="140" t="s">
        <v>124</v>
      </c>
      <c r="AT361" s="140" t="s">
        <v>194</v>
      </c>
      <c r="AU361" s="140" t="s">
        <v>86</v>
      </c>
      <c r="AY361" s="18" t="s">
        <v>192</v>
      </c>
      <c r="BE361" s="141">
        <f>IF(N361="základní",J361,0)</f>
        <v>0</v>
      </c>
      <c r="BF361" s="141">
        <f>IF(N361="snížená",J361,0)</f>
        <v>0</v>
      </c>
      <c r="BG361" s="141">
        <f>IF(N361="zákl. přenesená",J361,0)</f>
        <v>0</v>
      </c>
      <c r="BH361" s="141">
        <f>IF(N361="sníž. přenesená",J361,0)</f>
        <v>0</v>
      </c>
      <c r="BI361" s="141">
        <f>IF(N361="nulová",J361,0)</f>
        <v>0</v>
      </c>
      <c r="BJ361" s="18" t="s">
        <v>84</v>
      </c>
      <c r="BK361" s="141">
        <f>ROUND(I361*H361,2)</f>
        <v>0</v>
      </c>
      <c r="BL361" s="18" t="s">
        <v>124</v>
      </c>
      <c r="BM361" s="140" t="s">
        <v>1531</v>
      </c>
    </row>
    <row r="362" spans="2:47" s="1" customFormat="1" ht="12">
      <c r="B362" s="33"/>
      <c r="D362" s="142" t="s">
        <v>199</v>
      </c>
      <c r="F362" s="143" t="s">
        <v>586</v>
      </c>
      <c r="I362" s="144"/>
      <c r="L362" s="33"/>
      <c r="M362" s="145"/>
      <c r="T362" s="54"/>
      <c r="AT362" s="18" t="s">
        <v>199</v>
      </c>
      <c r="AU362" s="18" t="s">
        <v>86</v>
      </c>
    </row>
    <row r="363" spans="2:47" s="1" customFormat="1" ht="12">
      <c r="B363" s="33"/>
      <c r="D363" s="146" t="s">
        <v>201</v>
      </c>
      <c r="F363" s="147" t="s">
        <v>587</v>
      </c>
      <c r="I363" s="144"/>
      <c r="L363" s="33"/>
      <c r="M363" s="145"/>
      <c r="T363" s="54"/>
      <c r="AT363" s="18" t="s">
        <v>201</v>
      </c>
      <c r="AU363" s="18" t="s">
        <v>86</v>
      </c>
    </row>
    <row r="364" spans="2:51" s="12" customFormat="1" ht="12">
      <c r="B364" s="148"/>
      <c r="D364" s="142" t="s">
        <v>203</v>
      </c>
      <c r="E364" s="149" t="s">
        <v>19</v>
      </c>
      <c r="F364" s="150" t="s">
        <v>1532</v>
      </c>
      <c r="H364" s="151">
        <v>1</v>
      </c>
      <c r="I364" s="152"/>
      <c r="L364" s="148"/>
      <c r="M364" s="153"/>
      <c r="T364" s="154"/>
      <c r="AT364" s="149" t="s">
        <v>203</v>
      </c>
      <c r="AU364" s="149" t="s">
        <v>86</v>
      </c>
      <c r="AV364" s="12" t="s">
        <v>86</v>
      </c>
      <c r="AW364" s="12" t="s">
        <v>37</v>
      </c>
      <c r="AX364" s="12" t="s">
        <v>84</v>
      </c>
      <c r="AY364" s="149" t="s">
        <v>192</v>
      </c>
    </row>
    <row r="365" spans="2:65" s="1" customFormat="1" ht="16.5" customHeight="1">
      <c r="B365" s="33"/>
      <c r="C365" s="168" t="s">
        <v>578</v>
      </c>
      <c r="D365" s="168" t="s">
        <v>291</v>
      </c>
      <c r="E365" s="169" t="s">
        <v>590</v>
      </c>
      <c r="F365" s="170" t="s">
        <v>591</v>
      </c>
      <c r="G365" s="171" t="s">
        <v>146</v>
      </c>
      <c r="H365" s="172">
        <v>1</v>
      </c>
      <c r="I365" s="173"/>
      <c r="J365" s="174">
        <f>ROUND(I365*H365,2)</f>
        <v>0</v>
      </c>
      <c r="K365" s="170" t="s">
        <v>19</v>
      </c>
      <c r="L365" s="175"/>
      <c r="M365" s="176" t="s">
        <v>19</v>
      </c>
      <c r="N365" s="177" t="s">
        <v>47</v>
      </c>
      <c r="P365" s="138">
        <f>O365*H365</f>
        <v>0</v>
      </c>
      <c r="Q365" s="138">
        <v>0</v>
      </c>
      <c r="R365" s="138">
        <f>Q365*H365</f>
        <v>0</v>
      </c>
      <c r="S365" s="138">
        <v>0</v>
      </c>
      <c r="T365" s="139">
        <f>S365*H365</f>
        <v>0</v>
      </c>
      <c r="AR365" s="140" t="s">
        <v>248</v>
      </c>
      <c r="AT365" s="140" t="s">
        <v>291</v>
      </c>
      <c r="AU365" s="140" t="s">
        <v>86</v>
      </c>
      <c r="AY365" s="18" t="s">
        <v>192</v>
      </c>
      <c r="BE365" s="141">
        <f>IF(N365="základní",J365,0)</f>
        <v>0</v>
      </c>
      <c r="BF365" s="141">
        <f>IF(N365="snížená",J365,0)</f>
        <v>0</v>
      </c>
      <c r="BG365" s="141">
        <f>IF(N365="zákl. přenesená",J365,0)</f>
        <v>0</v>
      </c>
      <c r="BH365" s="141">
        <f>IF(N365="sníž. přenesená",J365,0)</f>
        <v>0</v>
      </c>
      <c r="BI365" s="141">
        <f>IF(N365="nulová",J365,0)</f>
        <v>0</v>
      </c>
      <c r="BJ365" s="18" t="s">
        <v>84</v>
      </c>
      <c r="BK365" s="141">
        <f>ROUND(I365*H365,2)</f>
        <v>0</v>
      </c>
      <c r="BL365" s="18" t="s">
        <v>124</v>
      </c>
      <c r="BM365" s="140" t="s">
        <v>1533</v>
      </c>
    </row>
    <row r="366" spans="2:47" s="1" customFormat="1" ht="12">
      <c r="B366" s="33"/>
      <c r="D366" s="142" t="s">
        <v>199</v>
      </c>
      <c r="F366" s="143" t="s">
        <v>591</v>
      </c>
      <c r="I366" s="144"/>
      <c r="L366" s="33"/>
      <c r="M366" s="145"/>
      <c r="T366" s="54"/>
      <c r="AT366" s="18" t="s">
        <v>199</v>
      </c>
      <c r="AU366" s="18" t="s">
        <v>86</v>
      </c>
    </row>
    <row r="367" spans="2:65" s="1" customFormat="1" ht="16.5" customHeight="1">
      <c r="B367" s="33"/>
      <c r="C367" s="129" t="s">
        <v>582</v>
      </c>
      <c r="D367" s="129" t="s">
        <v>194</v>
      </c>
      <c r="E367" s="130" t="s">
        <v>594</v>
      </c>
      <c r="F367" s="131" t="s">
        <v>595</v>
      </c>
      <c r="G367" s="132" t="s">
        <v>146</v>
      </c>
      <c r="H367" s="133">
        <v>2</v>
      </c>
      <c r="I367" s="134"/>
      <c r="J367" s="135">
        <f>ROUND(I367*H367,2)</f>
        <v>0</v>
      </c>
      <c r="K367" s="131" t="s">
        <v>197</v>
      </c>
      <c r="L367" s="33"/>
      <c r="M367" s="136" t="s">
        <v>19</v>
      </c>
      <c r="N367" s="137" t="s">
        <v>47</v>
      </c>
      <c r="P367" s="138">
        <f>O367*H367</f>
        <v>0</v>
      </c>
      <c r="Q367" s="138">
        <v>0.45937</v>
      </c>
      <c r="R367" s="138">
        <f>Q367*H367</f>
        <v>0.91874</v>
      </c>
      <c r="S367" s="138">
        <v>0</v>
      </c>
      <c r="T367" s="139">
        <f>S367*H367</f>
        <v>0</v>
      </c>
      <c r="AR367" s="140" t="s">
        <v>124</v>
      </c>
      <c r="AT367" s="140" t="s">
        <v>194</v>
      </c>
      <c r="AU367" s="140" t="s">
        <v>86</v>
      </c>
      <c r="AY367" s="18" t="s">
        <v>192</v>
      </c>
      <c r="BE367" s="141">
        <f>IF(N367="základní",J367,0)</f>
        <v>0</v>
      </c>
      <c r="BF367" s="141">
        <f>IF(N367="snížená",J367,0)</f>
        <v>0</v>
      </c>
      <c r="BG367" s="141">
        <f>IF(N367="zákl. přenesená",J367,0)</f>
        <v>0</v>
      </c>
      <c r="BH367" s="141">
        <f>IF(N367="sníž. přenesená",J367,0)</f>
        <v>0</v>
      </c>
      <c r="BI367" s="141">
        <f>IF(N367="nulová",J367,0)</f>
        <v>0</v>
      </c>
      <c r="BJ367" s="18" t="s">
        <v>84</v>
      </c>
      <c r="BK367" s="141">
        <f>ROUND(I367*H367,2)</f>
        <v>0</v>
      </c>
      <c r="BL367" s="18" t="s">
        <v>124</v>
      </c>
      <c r="BM367" s="140" t="s">
        <v>1534</v>
      </c>
    </row>
    <row r="368" spans="2:47" s="1" customFormat="1" ht="12">
      <c r="B368" s="33"/>
      <c r="D368" s="142" t="s">
        <v>199</v>
      </c>
      <c r="F368" s="143" t="s">
        <v>597</v>
      </c>
      <c r="I368" s="144"/>
      <c r="L368" s="33"/>
      <c r="M368" s="145"/>
      <c r="T368" s="54"/>
      <c r="AT368" s="18" t="s">
        <v>199</v>
      </c>
      <c r="AU368" s="18" t="s">
        <v>86</v>
      </c>
    </row>
    <row r="369" spans="2:47" s="1" customFormat="1" ht="12">
      <c r="B369" s="33"/>
      <c r="D369" s="146" t="s">
        <v>201</v>
      </c>
      <c r="F369" s="147" t="s">
        <v>598</v>
      </c>
      <c r="I369" s="144"/>
      <c r="L369" s="33"/>
      <c r="M369" s="145"/>
      <c r="T369" s="54"/>
      <c r="AT369" s="18" t="s">
        <v>201</v>
      </c>
      <c r="AU369" s="18" t="s">
        <v>86</v>
      </c>
    </row>
    <row r="370" spans="2:65" s="1" customFormat="1" ht="16.5" customHeight="1">
      <c r="B370" s="33"/>
      <c r="C370" s="129" t="s">
        <v>589</v>
      </c>
      <c r="D370" s="129" t="s">
        <v>194</v>
      </c>
      <c r="E370" s="130" t="s">
        <v>600</v>
      </c>
      <c r="F370" s="131" t="s">
        <v>601</v>
      </c>
      <c r="G370" s="132" t="s">
        <v>149</v>
      </c>
      <c r="H370" s="133">
        <v>17.1</v>
      </c>
      <c r="I370" s="134"/>
      <c r="J370" s="135">
        <f>ROUND(I370*H370,2)</f>
        <v>0</v>
      </c>
      <c r="K370" s="131" t="s">
        <v>197</v>
      </c>
      <c r="L370" s="33"/>
      <c r="M370" s="136" t="s">
        <v>19</v>
      </c>
      <c r="N370" s="137" t="s">
        <v>47</v>
      </c>
      <c r="P370" s="138">
        <f>O370*H370</f>
        <v>0</v>
      </c>
      <c r="Q370" s="138">
        <v>0</v>
      </c>
      <c r="R370" s="138">
        <f>Q370*H370</f>
        <v>0</v>
      </c>
      <c r="S370" s="138">
        <v>0</v>
      </c>
      <c r="T370" s="139">
        <f>S370*H370</f>
        <v>0</v>
      </c>
      <c r="AR370" s="140" t="s">
        <v>124</v>
      </c>
      <c r="AT370" s="140" t="s">
        <v>194</v>
      </c>
      <c r="AU370" s="140" t="s">
        <v>86</v>
      </c>
      <c r="AY370" s="18" t="s">
        <v>192</v>
      </c>
      <c r="BE370" s="141">
        <f>IF(N370="základní",J370,0)</f>
        <v>0</v>
      </c>
      <c r="BF370" s="141">
        <f>IF(N370="snížená",J370,0)</f>
        <v>0</v>
      </c>
      <c r="BG370" s="141">
        <f>IF(N370="zákl. přenesená",J370,0)</f>
        <v>0</v>
      </c>
      <c r="BH370" s="141">
        <f>IF(N370="sníž. přenesená",J370,0)</f>
        <v>0</v>
      </c>
      <c r="BI370" s="141">
        <f>IF(N370="nulová",J370,0)</f>
        <v>0</v>
      </c>
      <c r="BJ370" s="18" t="s">
        <v>84</v>
      </c>
      <c r="BK370" s="141">
        <f>ROUND(I370*H370,2)</f>
        <v>0</v>
      </c>
      <c r="BL370" s="18" t="s">
        <v>124</v>
      </c>
      <c r="BM370" s="140" t="s">
        <v>1535</v>
      </c>
    </row>
    <row r="371" spans="2:47" s="1" customFormat="1" ht="12">
      <c r="B371" s="33"/>
      <c r="D371" s="142" t="s">
        <v>199</v>
      </c>
      <c r="F371" s="143" t="s">
        <v>603</v>
      </c>
      <c r="I371" s="144"/>
      <c r="L371" s="33"/>
      <c r="M371" s="145"/>
      <c r="T371" s="54"/>
      <c r="AT371" s="18" t="s">
        <v>199</v>
      </c>
      <c r="AU371" s="18" t="s">
        <v>86</v>
      </c>
    </row>
    <row r="372" spans="2:47" s="1" customFormat="1" ht="12">
      <c r="B372" s="33"/>
      <c r="D372" s="146" t="s">
        <v>201</v>
      </c>
      <c r="F372" s="147" t="s">
        <v>604</v>
      </c>
      <c r="I372" s="144"/>
      <c r="L372" s="33"/>
      <c r="M372" s="145"/>
      <c r="T372" s="54"/>
      <c r="AT372" s="18" t="s">
        <v>201</v>
      </c>
      <c r="AU372" s="18" t="s">
        <v>86</v>
      </c>
    </row>
    <row r="373" spans="2:51" s="12" customFormat="1" ht="12">
      <c r="B373" s="148"/>
      <c r="D373" s="142" t="s">
        <v>203</v>
      </c>
      <c r="E373" s="149" t="s">
        <v>19</v>
      </c>
      <c r="F373" s="150" t="s">
        <v>147</v>
      </c>
      <c r="H373" s="151">
        <v>17.1</v>
      </c>
      <c r="I373" s="152"/>
      <c r="L373" s="148"/>
      <c r="M373" s="153"/>
      <c r="T373" s="154"/>
      <c r="AT373" s="149" t="s">
        <v>203</v>
      </c>
      <c r="AU373" s="149" t="s">
        <v>86</v>
      </c>
      <c r="AV373" s="12" t="s">
        <v>86</v>
      </c>
      <c r="AW373" s="12" t="s">
        <v>37</v>
      </c>
      <c r="AX373" s="12" t="s">
        <v>84</v>
      </c>
      <c r="AY373" s="149" t="s">
        <v>192</v>
      </c>
    </row>
    <row r="374" spans="2:65" s="1" customFormat="1" ht="16.5" customHeight="1">
      <c r="B374" s="33"/>
      <c r="C374" s="129" t="s">
        <v>593</v>
      </c>
      <c r="D374" s="129" t="s">
        <v>194</v>
      </c>
      <c r="E374" s="130" t="s">
        <v>830</v>
      </c>
      <c r="F374" s="131" t="s">
        <v>831</v>
      </c>
      <c r="G374" s="132" t="s">
        <v>146</v>
      </c>
      <c r="H374" s="133">
        <v>3</v>
      </c>
      <c r="I374" s="134"/>
      <c r="J374" s="135">
        <f>ROUND(I374*H374,2)</f>
        <v>0</v>
      </c>
      <c r="K374" s="131" t="s">
        <v>197</v>
      </c>
      <c r="L374" s="33"/>
      <c r="M374" s="136" t="s">
        <v>19</v>
      </c>
      <c r="N374" s="137" t="s">
        <v>47</v>
      </c>
      <c r="P374" s="138">
        <f>O374*H374</f>
        <v>0</v>
      </c>
      <c r="Q374" s="138">
        <v>0.03573</v>
      </c>
      <c r="R374" s="138">
        <f>Q374*H374</f>
        <v>0.10719</v>
      </c>
      <c r="S374" s="138">
        <v>0</v>
      </c>
      <c r="T374" s="139">
        <f>S374*H374</f>
        <v>0</v>
      </c>
      <c r="AR374" s="140" t="s">
        <v>124</v>
      </c>
      <c r="AT374" s="140" t="s">
        <v>194</v>
      </c>
      <c r="AU374" s="140" t="s">
        <v>86</v>
      </c>
      <c r="AY374" s="18" t="s">
        <v>192</v>
      </c>
      <c r="BE374" s="141">
        <f>IF(N374="základní",J374,0)</f>
        <v>0</v>
      </c>
      <c r="BF374" s="141">
        <f>IF(N374="snížená",J374,0)</f>
        <v>0</v>
      </c>
      <c r="BG374" s="141">
        <f>IF(N374="zákl. přenesená",J374,0)</f>
        <v>0</v>
      </c>
      <c r="BH374" s="141">
        <f>IF(N374="sníž. přenesená",J374,0)</f>
        <v>0</v>
      </c>
      <c r="BI374" s="141">
        <f>IF(N374="nulová",J374,0)</f>
        <v>0</v>
      </c>
      <c r="BJ374" s="18" t="s">
        <v>84</v>
      </c>
      <c r="BK374" s="141">
        <f>ROUND(I374*H374,2)</f>
        <v>0</v>
      </c>
      <c r="BL374" s="18" t="s">
        <v>124</v>
      </c>
      <c r="BM374" s="140" t="s">
        <v>1536</v>
      </c>
    </row>
    <row r="375" spans="2:47" s="1" customFormat="1" ht="12">
      <c r="B375" s="33"/>
      <c r="D375" s="142" t="s">
        <v>199</v>
      </c>
      <c r="F375" s="143" t="s">
        <v>833</v>
      </c>
      <c r="I375" s="144"/>
      <c r="L375" s="33"/>
      <c r="M375" s="145"/>
      <c r="T375" s="54"/>
      <c r="AT375" s="18" t="s">
        <v>199</v>
      </c>
      <c r="AU375" s="18" t="s">
        <v>86</v>
      </c>
    </row>
    <row r="376" spans="2:47" s="1" customFormat="1" ht="12">
      <c r="B376" s="33"/>
      <c r="D376" s="146" t="s">
        <v>201</v>
      </c>
      <c r="F376" s="147" t="s">
        <v>834</v>
      </c>
      <c r="I376" s="144"/>
      <c r="L376" s="33"/>
      <c r="M376" s="145"/>
      <c r="T376" s="54"/>
      <c r="AT376" s="18" t="s">
        <v>201</v>
      </c>
      <c r="AU376" s="18" t="s">
        <v>86</v>
      </c>
    </row>
    <row r="377" spans="2:47" s="1" customFormat="1" ht="19.5">
      <c r="B377" s="33"/>
      <c r="D377" s="142" t="s">
        <v>295</v>
      </c>
      <c r="F377" s="178" t="s">
        <v>1221</v>
      </c>
      <c r="I377" s="144"/>
      <c r="L377" s="33"/>
      <c r="M377" s="145"/>
      <c r="T377" s="54"/>
      <c r="AT377" s="18" t="s">
        <v>295</v>
      </c>
      <c r="AU377" s="18" t="s">
        <v>86</v>
      </c>
    </row>
    <row r="378" spans="2:51" s="14" customFormat="1" ht="12">
      <c r="B378" s="162"/>
      <c r="D378" s="142" t="s">
        <v>203</v>
      </c>
      <c r="E378" s="163" t="s">
        <v>19</v>
      </c>
      <c r="F378" s="164" t="s">
        <v>1498</v>
      </c>
      <c r="H378" s="163" t="s">
        <v>19</v>
      </c>
      <c r="I378" s="165"/>
      <c r="L378" s="162"/>
      <c r="M378" s="166"/>
      <c r="T378" s="167"/>
      <c r="AT378" s="163" t="s">
        <v>203</v>
      </c>
      <c r="AU378" s="163" t="s">
        <v>86</v>
      </c>
      <c r="AV378" s="14" t="s">
        <v>84</v>
      </c>
      <c r="AW378" s="14" t="s">
        <v>37</v>
      </c>
      <c r="AX378" s="14" t="s">
        <v>76</v>
      </c>
      <c r="AY378" s="163" t="s">
        <v>192</v>
      </c>
    </row>
    <row r="379" spans="2:51" s="12" customFormat="1" ht="12">
      <c r="B379" s="148"/>
      <c r="D379" s="142" t="s">
        <v>203</v>
      </c>
      <c r="E379" s="149" t="s">
        <v>19</v>
      </c>
      <c r="F379" s="150" t="s">
        <v>1537</v>
      </c>
      <c r="H379" s="151">
        <v>3</v>
      </c>
      <c r="I379" s="152"/>
      <c r="L379" s="148"/>
      <c r="M379" s="153"/>
      <c r="T379" s="154"/>
      <c r="AT379" s="149" t="s">
        <v>203</v>
      </c>
      <c r="AU379" s="149" t="s">
        <v>86</v>
      </c>
      <c r="AV379" s="12" t="s">
        <v>86</v>
      </c>
      <c r="AW379" s="12" t="s">
        <v>37</v>
      </c>
      <c r="AX379" s="12" t="s">
        <v>84</v>
      </c>
      <c r="AY379" s="149" t="s">
        <v>192</v>
      </c>
    </row>
    <row r="380" spans="2:65" s="1" customFormat="1" ht="21.75" customHeight="1">
      <c r="B380" s="33"/>
      <c r="C380" s="129" t="s">
        <v>599</v>
      </c>
      <c r="D380" s="129" t="s">
        <v>194</v>
      </c>
      <c r="E380" s="130" t="s">
        <v>606</v>
      </c>
      <c r="F380" s="131" t="s">
        <v>607</v>
      </c>
      <c r="G380" s="132" t="s">
        <v>146</v>
      </c>
      <c r="H380" s="133">
        <v>1</v>
      </c>
      <c r="I380" s="134"/>
      <c r="J380" s="135">
        <f>ROUND(I380*H380,2)</f>
        <v>0</v>
      </c>
      <c r="K380" s="131" t="s">
        <v>197</v>
      </c>
      <c r="L380" s="33"/>
      <c r="M380" s="136" t="s">
        <v>19</v>
      </c>
      <c r="N380" s="137" t="s">
        <v>47</v>
      </c>
      <c r="P380" s="138">
        <f>O380*H380</f>
        <v>0</v>
      </c>
      <c r="Q380" s="138">
        <v>2.11587</v>
      </c>
      <c r="R380" s="138">
        <f>Q380*H380</f>
        <v>2.11587</v>
      </c>
      <c r="S380" s="138">
        <v>0</v>
      </c>
      <c r="T380" s="139">
        <f>S380*H380</f>
        <v>0</v>
      </c>
      <c r="AR380" s="140" t="s">
        <v>124</v>
      </c>
      <c r="AT380" s="140" t="s">
        <v>194</v>
      </c>
      <c r="AU380" s="140" t="s">
        <v>86</v>
      </c>
      <c r="AY380" s="18" t="s">
        <v>192</v>
      </c>
      <c r="BE380" s="141">
        <f>IF(N380="základní",J380,0)</f>
        <v>0</v>
      </c>
      <c r="BF380" s="141">
        <f>IF(N380="snížená",J380,0)</f>
        <v>0</v>
      </c>
      <c r="BG380" s="141">
        <f>IF(N380="zákl. přenesená",J380,0)</f>
        <v>0</v>
      </c>
      <c r="BH380" s="141">
        <f>IF(N380="sníž. přenesená",J380,0)</f>
        <v>0</v>
      </c>
      <c r="BI380" s="141">
        <f>IF(N380="nulová",J380,0)</f>
        <v>0</v>
      </c>
      <c r="BJ380" s="18" t="s">
        <v>84</v>
      </c>
      <c r="BK380" s="141">
        <f>ROUND(I380*H380,2)</f>
        <v>0</v>
      </c>
      <c r="BL380" s="18" t="s">
        <v>124</v>
      </c>
      <c r="BM380" s="140" t="s">
        <v>1538</v>
      </c>
    </row>
    <row r="381" spans="2:47" s="1" customFormat="1" ht="19.5">
      <c r="B381" s="33"/>
      <c r="D381" s="142" t="s">
        <v>199</v>
      </c>
      <c r="F381" s="143" t="s">
        <v>609</v>
      </c>
      <c r="I381" s="144"/>
      <c r="L381" s="33"/>
      <c r="M381" s="145"/>
      <c r="T381" s="54"/>
      <c r="AT381" s="18" t="s">
        <v>199</v>
      </c>
      <c r="AU381" s="18" t="s">
        <v>86</v>
      </c>
    </row>
    <row r="382" spans="2:47" s="1" customFormat="1" ht="12">
      <c r="B382" s="33"/>
      <c r="D382" s="146" t="s">
        <v>201</v>
      </c>
      <c r="F382" s="147" t="s">
        <v>610</v>
      </c>
      <c r="I382" s="144"/>
      <c r="L382" s="33"/>
      <c r="M382" s="145"/>
      <c r="T382" s="54"/>
      <c r="AT382" s="18" t="s">
        <v>201</v>
      </c>
      <c r="AU382" s="18" t="s">
        <v>86</v>
      </c>
    </row>
    <row r="383" spans="2:47" s="1" customFormat="1" ht="19.5">
      <c r="B383" s="33"/>
      <c r="D383" s="142" t="s">
        <v>295</v>
      </c>
      <c r="F383" s="178" t="s">
        <v>1221</v>
      </c>
      <c r="I383" s="144"/>
      <c r="L383" s="33"/>
      <c r="M383" s="145"/>
      <c r="T383" s="54"/>
      <c r="AT383" s="18" t="s">
        <v>295</v>
      </c>
      <c r="AU383" s="18" t="s">
        <v>86</v>
      </c>
    </row>
    <row r="384" spans="2:51" s="14" customFormat="1" ht="12">
      <c r="B384" s="162"/>
      <c r="D384" s="142" t="s">
        <v>203</v>
      </c>
      <c r="E384" s="163" t="s">
        <v>19</v>
      </c>
      <c r="F384" s="164" t="s">
        <v>1498</v>
      </c>
      <c r="H384" s="163" t="s">
        <v>19</v>
      </c>
      <c r="I384" s="165"/>
      <c r="L384" s="162"/>
      <c r="M384" s="166"/>
      <c r="T384" s="167"/>
      <c r="AT384" s="163" t="s">
        <v>203</v>
      </c>
      <c r="AU384" s="163" t="s">
        <v>86</v>
      </c>
      <c r="AV384" s="14" t="s">
        <v>84</v>
      </c>
      <c r="AW384" s="14" t="s">
        <v>37</v>
      </c>
      <c r="AX384" s="14" t="s">
        <v>76</v>
      </c>
      <c r="AY384" s="163" t="s">
        <v>192</v>
      </c>
    </row>
    <row r="385" spans="2:51" s="12" customFormat="1" ht="12">
      <c r="B385" s="148"/>
      <c r="D385" s="142" t="s">
        <v>203</v>
      </c>
      <c r="E385" s="149" t="s">
        <v>19</v>
      </c>
      <c r="F385" s="150" t="s">
        <v>1539</v>
      </c>
      <c r="H385" s="151">
        <v>1</v>
      </c>
      <c r="I385" s="152"/>
      <c r="L385" s="148"/>
      <c r="M385" s="153"/>
      <c r="T385" s="154"/>
      <c r="AT385" s="149" t="s">
        <v>203</v>
      </c>
      <c r="AU385" s="149" t="s">
        <v>86</v>
      </c>
      <c r="AV385" s="12" t="s">
        <v>86</v>
      </c>
      <c r="AW385" s="12" t="s">
        <v>37</v>
      </c>
      <c r="AX385" s="12" t="s">
        <v>84</v>
      </c>
      <c r="AY385" s="149" t="s">
        <v>192</v>
      </c>
    </row>
    <row r="386" spans="2:65" s="1" customFormat="1" ht="16.5" customHeight="1">
      <c r="B386" s="33"/>
      <c r="C386" s="168" t="s">
        <v>605</v>
      </c>
      <c r="D386" s="168" t="s">
        <v>291</v>
      </c>
      <c r="E386" s="169" t="s">
        <v>1225</v>
      </c>
      <c r="F386" s="170" t="s">
        <v>1226</v>
      </c>
      <c r="G386" s="171" t="s">
        <v>146</v>
      </c>
      <c r="H386" s="172">
        <v>1</v>
      </c>
      <c r="I386" s="173"/>
      <c r="J386" s="174">
        <f>ROUND(I386*H386,2)</f>
        <v>0</v>
      </c>
      <c r="K386" s="170" t="s">
        <v>19</v>
      </c>
      <c r="L386" s="175"/>
      <c r="M386" s="176" t="s">
        <v>19</v>
      </c>
      <c r="N386" s="177" t="s">
        <v>47</v>
      </c>
      <c r="P386" s="138">
        <f>O386*H386</f>
        <v>0</v>
      </c>
      <c r="Q386" s="138">
        <v>6.6</v>
      </c>
      <c r="R386" s="138">
        <f>Q386*H386</f>
        <v>6.6</v>
      </c>
      <c r="S386" s="138">
        <v>0</v>
      </c>
      <c r="T386" s="139">
        <f>S386*H386</f>
        <v>0</v>
      </c>
      <c r="AR386" s="140" t="s">
        <v>248</v>
      </c>
      <c r="AT386" s="140" t="s">
        <v>291</v>
      </c>
      <c r="AU386" s="140" t="s">
        <v>86</v>
      </c>
      <c r="AY386" s="18" t="s">
        <v>192</v>
      </c>
      <c r="BE386" s="141">
        <f>IF(N386="základní",J386,0)</f>
        <v>0</v>
      </c>
      <c r="BF386" s="141">
        <f>IF(N386="snížená",J386,0)</f>
        <v>0</v>
      </c>
      <c r="BG386" s="141">
        <f>IF(N386="zákl. přenesená",J386,0)</f>
        <v>0</v>
      </c>
      <c r="BH386" s="141">
        <f>IF(N386="sníž. přenesená",J386,0)</f>
        <v>0</v>
      </c>
      <c r="BI386" s="141">
        <f>IF(N386="nulová",J386,0)</f>
        <v>0</v>
      </c>
      <c r="BJ386" s="18" t="s">
        <v>84</v>
      </c>
      <c r="BK386" s="141">
        <f>ROUND(I386*H386,2)</f>
        <v>0</v>
      </c>
      <c r="BL386" s="18" t="s">
        <v>124</v>
      </c>
      <c r="BM386" s="140" t="s">
        <v>1540</v>
      </c>
    </row>
    <row r="387" spans="2:47" s="1" customFormat="1" ht="12">
      <c r="B387" s="33"/>
      <c r="D387" s="142" t="s">
        <v>199</v>
      </c>
      <c r="F387" s="143" t="s">
        <v>1226</v>
      </c>
      <c r="I387" s="144"/>
      <c r="L387" s="33"/>
      <c r="M387" s="145"/>
      <c r="T387" s="54"/>
      <c r="AT387" s="18" t="s">
        <v>199</v>
      </c>
      <c r="AU387" s="18" t="s">
        <v>86</v>
      </c>
    </row>
    <row r="388" spans="2:47" s="1" customFormat="1" ht="39">
      <c r="B388" s="33"/>
      <c r="D388" s="142" t="s">
        <v>295</v>
      </c>
      <c r="F388" s="178" t="s">
        <v>1228</v>
      </c>
      <c r="I388" s="144"/>
      <c r="L388" s="33"/>
      <c r="M388" s="145"/>
      <c r="T388" s="54"/>
      <c r="AT388" s="18" t="s">
        <v>295</v>
      </c>
      <c r="AU388" s="18" t="s">
        <v>86</v>
      </c>
    </row>
    <row r="389" spans="2:65" s="1" customFormat="1" ht="16.5" customHeight="1">
      <c r="B389" s="33"/>
      <c r="C389" s="168" t="s">
        <v>612</v>
      </c>
      <c r="D389" s="168" t="s">
        <v>291</v>
      </c>
      <c r="E389" s="169" t="s">
        <v>1229</v>
      </c>
      <c r="F389" s="170" t="s">
        <v>1230</v>
      </c>
      <c r="G389" s="171" t="s">
        <v>146</v>
      </c>
      <c r="H389" s="172">
        <v>1</v>
      </c>
      <c r="I389" s="173"/>
      <c r="J389" s="174">
        <f>ROUND(I389*H389,2)</f>
        <v>0</v>
      </c>
      <c r="K389" s="170" t="s">
        <v>19</v>
      </c>
      <c r="L389" s="175"/>
      <c r="M389" s="176" t="s">
        <v>19</v>
      </c>
      <c r="N389" s="177" t="s">
        <v>47</v>
      </c>
      <c r="P389" s="138">
        <f>O389*H389</f>
        <v>0</v>
      </c>
      <c r="Q389" s="138">
        <v>0.87</v>
      </c>
      <c r="R389" s="138">
        <f>Q389*H389</f>
        <v>0.87</v>
      </c>
      <c r="S389" s="138">
        <v>0</v>
      </c>
      <c r="T389" s="139">
        <f>S389*H389</f>
        <v>0</v>
      </c>
      <c r="AR389" s="140" t="s">
        <v>248</v>
      </c>
      <c r="AT389" s="140" t="s">
        <v>291</v>
      </c>
      <c r="AU389" s="140" t="s">
        <v>86</v>
      </c>
      <c r="AY389" s="18" t="s">
        <v>192</v>
      </c>
      <c r="BE389" s="141">
        <f>IF(N389="základní",J389,0)</f>
        <v>0</v>
      </c>
      <c r="BF389" s="141">
        <f>IF(N389="snížená",J389,0)</f>
        <v>0</v>
      </c>
      <c r="BG389" s="141">
        <f>IF(N389="zákl. přenesená",J389,0)</f>
        <v>0</v>
      </c>
      <c r="BH389" s="141">
        <f>IF(N389="sníž. přenesená",J389,0)</f>
        <v>0</v>
      </c>
      <c r="BI389" s="141">
        <f>IF(N389="nulová",J389,0)</f>
        <v>0</v>
      </c>
      <c r="BJ389" s="18" t="s">
        <v>84</v>
      </c>
      <c r="BK389" s="141">
        <f>ROUND(I389*H389,2)</f>
        <v>0</v>
      </c>
      <c r="BL389" s="18" t="s">
        <v>124</v>
      </c>
      <c r="BM389" s="140" t="s">
        <v>1541</v>
      </c>
    </row>
    <row r="390" spans="2:47" s="1" customFormat="1" ht="12">
      <c r="B390" s="33"/>
      <c r="D390" s="142" t="s">
        <v>199</v>
      </c>
      <c r="F390" s="143" t="s">
        <v>1230</v>
      </c>
      <c r="I390" s="144"/>
      <c r="L390" s="33"/>
      <c r="M390" s="145"/>
      <c r="T390" s="54"/>
      <c r="AT390" s="18" t="s">
        <v>199</v>
      </c>
      <c r="AU390" s="18" t="s">
        <v>86</v>
      </c>
    </row>
    <row r="391" spans="2:65" s="1" customFormat="1" ht="16.5" customHeight="1">
      <c r="B391" s="33"/>
      <c r="C391" s="168" t="s">
        <v>618</v>
      </c>
      <c r="D391" s="168" t="s">
        <v>291</v>
      </c>
      <c r="E391" s="169" t="s">
        <v>1232</v>
      </c>
      <c r="F391" s="170" t="s">
        <v>1233</v>
      </c>
      <c r="G391" s="171" t="s">
        <v>146</v>
      </c>
      <c r="H391" s="172">
        <v>1</v>
      </c>
      <c r="I391" s="173"/>
      <c r="J391" s="174">
        <f>ROUND(I391*H391,2)</f>
        <v>0</v>
      </c>
      <c r="K391" s="170" t="s">
        <v>19</v>
      </c>
      <c r="L391" s="175"/>
      <c r="M391" s="176" t="s">
        <v>19</v>
      </c>
      <c r="N391" s="177" t="s">
        <v>47</v>
      </c>
      <c r="P391" s="138">
        <f>O391*H391</f>
        <v>0</v>
      </c>
      <c r="Q391" s="138">
        <v>1.09</v>
      </c>
      <c r="R391" s="138">
        <f>Q391*H391</f>
        <v>1.09</v>
      </c>
      <c r="S391" s="138">
        <v>0</v>
      </c>
      <c r="T391" s="139">
        <f>S391*H391</f>
        <v>0</v>
      </c>
      <c r="AR391" s="140" t="s">
        <v>248</v>
      </c>
      <c r="AT391" s="140" t="s">
        <v>291</v>
      </c>
      <c r="AU391" s="140" t="s">
        <v>86</v>
      </c>
      <c r="AY391" s="18" t="s">
        <v>192</v>
      </c>
      <c r="BE391" s="141">
        <f>IF(N391="základní",J391,0)</f>
        <v>0</v>
      </c>
      <c r="BF391" s="141">
        <f>IF(N391="snížená",J391,0)</f>
        <v>0</v>
      </c>
      <c r="BG391" s="141">
        <f>IF(N391="zákl. přenesená",J391,0)</f>
        <v>0</v>
      </c>
      <c r="BH391" s="141">
        <f>IF(N391="sníž. přenesená",J391,0)</f>
        <v>0</v>
      </c>
      <c r="BI391" s="141">
        <f>IF(N391="nulová",J391,0)</f>
        <v>0</v>
      </c>
      <c r="BJ391" s="18" t="s">
        <v>84</v>
      </c>
      <c r="BK391" s="141">
        <f>ROUND(I391*H391,2)</f>
        <v>0</v>
      </c>
      <c r="BL391" s="18" t="s">
        <v>124</v>
      </c>
      <c r="BM391" s="140" t="s">
        <v>1542</v>
      </c>
    </row>
    <row r="392" spans="2:47" s="1" customFormat="1" ht="12">
      <c r="B392" s="33"/>
      <c r="D392" s="142" t="s">
        <v>199</v>
      </c>
      <c r="F392" s="143" t="s">
        <v>1233</v>
      </c>
      <c r="I392" s="144"/>
      <c r="L392" s="33"/>
      <c r="M392" s="145"/>
      <c r="T392" s="54"/>
      <c r="AT392" s="18" t="s">
        <v>199</v>
      </c>
      <c r="AU392" s="18" t="s">
        <v>86</v>
      </c>
    </row>
    <row r="393" spans="2:65" s="1" customFormat="1" ht="16.5" customHeight="1">
      <c r="B393" s="33"/>
      <c r="C393" s="168" t="s">
        <v>622</v>
      </c>
      <c r="D393" s="168" t="s">
        <v>291</v>
      </c>
      <c r="E393" s="169" t="s">
        <v>1235</v>
      </c>
      <c r="F393" s="170" t="s">
        <v>1236</v>
      </c>
      <c r="G393" s="171" t="s">
        <v>146</v>
      </c>
      <c r="H393" s="172">
        <v>2</v>
      </c>
      <c r="I393" s="173"/>
      <c r="J393" s="174">
        <f>ROUND(I393*H393,2)</f>
        <v>0</v>
      </c>
      <c r="K393" s="170" t="s">
        <v>19</v>
      </c>
      <c r="L393" s="175"/>
      <c r="M393" s="176" t="s">
        <v>19</v>
      </c>
      <c r="N393" s="177" t="s">
        <v>47</v>
      </c>
      <c r="P393" s="138">
        <f>O393*H393</f>
        <v>0</v>
      </c>
      <c r="Q393" s="138">
        <v>0.004</v>
      </c>
      <c r="R393" s="138">
        <f>Q393*H393</f>
        <v>0.008</v>
      </c>
      <c r="S393" s="138">
        <v>0</v>
      </c>
      <c r="T393" s="139">
        <f>S393*H393</f>
        <v>0</v>
      </c>
      <c r="AR393" s="140" t="s">
        <v>248</v>
      </c>
      <c r="AT393" s="140" t="s">
        <v>291</v>
      </c>
      <c r="AU393" s="140" t="s">
        <v>86</v>
      </c>
      <c r="AY393" s="18" t="s">
        <v>192</v>
      </c>
      <c r="BE393" s="141">
        <f>IF(N393="základní",J393,0)</f>
        <v>0</v>
      </c>
      <c r="BF393" s="141">
        <f>IF(N393="snížená",J393,0)</f>
        <v>0</v>
      </c>
      <c r="BG393" s="141">
        <f>IF(N393="zákl. přenesená",J393,0)</f>
        <v>0</v>
      </c>
      <c r="BH393" s="141">
        <f>IF(N393="sníž. přenesená",J393,0)</f>
        <v>0</v>
      </c>
      <c r="BI393" s="141">
        <f>IF(N393="nulová",J393,0)</f>
        <v>0</v>
      </c>
      <c r="BJ393" s="18" t="s">
        <v>84</v>
      </c>
      <c r="BK393" s="141">
        <f>ROUND(I393*H393,2)</f>
        <v>0</v>
      </c>
      <c r="BL393" s="18" t="s">
        <v>124</v>
      </c>
      <c r="BM393" s="140" t="s">
        <v>1543</v>
      </c>
    </row>
    <row r="394" spans="2:47" s="1" customFormat="1" ht="12">
      <c r="B394" s="33"/>
      <c r="D394" s="142" t="s">
        <v>199</v>
      </c>
      <c r="F394" s="143" t="s">
        <v>1236</v>
      </c>
      <c r="I394" s="144"/>
      <c r="L394" s="33"/>
      <c r="M394" s="145"/>
      <c r="T394" s="54"/>
      <c r="AT394" s="18" t="s">
        <v>199</v>
      </c>
      <c r="AU394" s="18" t="s">
        <v>86</v>
      </c>
    </row>
    <row r="395" spans="2:65" s="1" customFormat="1" ht="16.5" customHeight="1">
      <c r="B395" s="33"/>
      <c r="C395" s="129" t="s">
        <v>629</v>
      </c>
      <c r="D395" s="129" t="s">
        <v>194</v>
      </c>
      <c r="E395" s="130" t="s">
        <v>623</v>
      </c>
      <c r="F395" s="131" t="s">
        <v>624</v>
      </c>
      <c r="G395" s="132" t="s">
        <v>146</v>
      </c>
      <c r="H395" s="133">
        <v>1</v>
      </c>
      <c r="I395" s="134"/>
      <c r="J395" s="135">
        <f>ROUND(I395*H395,2)</f>
        <v>0</v>
      </c>
      <c r="K395" s="131" t="s">
        <v>197</v>
      </c>
      <c r="L395" s="33"/>
      <c r="M395" s="136" t="s">
        <v>19</v>
      </c>
      <c r="N395" s="137" t="s">
        <v>47</v>
      </c>
      <c r="P395" s="138">
        <f>O395*H395</f>
        <v>0</v>
      </c>
      <c r="Q395" s="138">
        <v>0.10833</v>
      </c>
      <c r="R395" s="138">
        <f>Q395*H395</f>
        <v>0.10833</v>
      </c>
      <c r="S395" s="138">
        <v>0</v>
      </c>
      <c r="T395" s="139">
        <f>S395*H395</f>
        <v>0</v>
      </c>
      <c r="AR395" s="140" t="s">
        <v>124</v>
      </c>
      <c r="AT395" s="140" t="s">
        <v>194</v>
      </c>
      <c r="AU395" s="140" t="s">
        <v>86</v>
      </c>
      <c r="AY395" s="18" t="s">
        <v>192</v>
      </c>
      <c r="BE395" s="141">
        <f>IF(N395="základní",J395,0)</f>
        <v>0</v>
      </c>
      <c r="BF395" s="141">
        <f>IF(N395="snížená",J395,0)</f>
        <v>0</v>
      </c>
      <c r="BG395" s="141">
        <f>IF(N395="zákl. přenesená",J395,0)</f>
        <v>0</v>
      </c>
      <c r="BH395" s="141">
        <f>IF(N395="sníž. přenesená",J395,0)</f>
        <v>0</v>
      </c>
      <c r="BI395" s="141">
        <f>IF(N395="nulová",J395,0)</f>
        <v>0</v>
      </c>
      <c r="BJ395" s="18" t="s">
        <v>84</v>
      </c>
      <c r="BK395" s="141">
        <f>ROUND(I395*H395,2)</f>
        <v>0</v>
      </c>
      <c r="BL395" s="18" t="s">
        <v>124</v>
      </c>
      <c r="BM395" s="140" t="s">
        <v>1544</v>
      </c>
    </row>
    <row r="396" spans="2:47" s="1" customFormat="1" ht="19.5">
      <c r="B396" s="33"/>
      <c r="D396" s="142" t="s">
        <v>199</v>
      </c>
      <c r="F396" s="143" t="s">
        <v>626</v>
      </c>
      <c r="I396" s="144"/>
      <c r="L396" s="33"/>
      <c r="M396" s="145"/>
      <c r="T396" s="54"/>
      <c r="AT396" s="18" t="s">
        <v>199</v>
      </c>
      <c r="AU396" s="18" t="s">
        <v>86</v>
      </c>
    </row>
    <row r="397" spans="2:47" s="1" customFormat="1" ht="12">
      <c r="B397" s="33"/>
      <c r="D397" s="146" t="s">
        <v>201</v>
      </c>
      <c r="F397" s="147" t="s">
        <v>627</v>
      </c>
      <c r="I397" s="144"/>
      <c r="L397" s="33"/>
      <c r="M397" s="145"/>
      <c r="T397" s="54"/>
      <c r="AT397" s="18" t="s">
        <v>201</v>
      </c>
      <c r="AU397" s="18" t="s">
        <v>86</v>
      </c>
    </row>
    <row r="398" spans="2:51" s="12" customFormat="1" ht="12">
      <c r="B398" s="148"/>
      <c r="D398" s="142" t="s">
        <v>203</v>
      </c>
      <c r="E398" s="149" t="s">
        <v>19</v>
      </c>
      <c r="F398" s="150" t="s">
        <v>1545</v>
      </c>
      <c r="H398" s="151">
        <v>1</v>
      </c>
      <c r="I398" s="152"/>
      <c r="L398" s="148"/>
      <c r="M398" s="153"/>
      <c r="T398" s="154"/>
      <c r="AT398" s="149" t="s">
        <v>203</v>
      </c>
      <c r="AU398" s="149" t="s">
        <v>86</v>
      </c>
      <c r="AV398" s="12" t="s">
        <v>86</v>
      </c>
      <c r="AW398" s="12" t="s">
        <v>37</v>
      </c>
      <c r="AX398" s="12" t="s">
        <v>84</v>
      </c>
      <c r="AY398" s="149" t="s">
        <v>192</v>
      </c>
    </row>
    <row r="399" spans="2:65" s="1" customFormat="1" ht="16.5" customHeight="1">
      <c r="B399" s="33"/>
      <c r="C399" s="129" t="s">
        <v>636</v>
      </c>
      <c r="D399" s="129" t="s">
        <v>194</v>
      </c>
      <c r="E399" s="130" t="s">
        <v>630</v>
      </c>
      <c r="F399" s="131" t="s">
        <v>631</v>
      </c>
      <c r="G399" s="132" t="s">
        <v>146</v>
      </c>
      <c r="H399" s="133">
        <v>1</v>
      </c>
      <c r="I399" s="134"/>
      <c r="J399" s="135">
        <f>ROUND(I399*H399,2)</f>
        <v>0</v>
      </c>
      <c r="K399" s="131" t="s">
        <v>197</v>
      </c>
      <c r="L399" s="33"/>
      <c r="M399" s="136" t="s">
        <v>19</v>
      </c>
      <c r="N399" s="137" t="s">
        <v>47</v>
      </c>
      <c r="P399" s="138">
        <f>O399*H399</f>
        <v>0</v>
      </c>
      <c r="Q399" s="138">
        <v>0.02424</v>
      </c>
      <c r="R399" s="138">
        <f>Q399*H399</f>
        <v>0.02424</v>
      </c>
      <c r="S399" s="138">
        <v>0</v>
      </c>
      <c r="T399" s="139">
        <f>S399*H399</f>
        <v>0</v>
      </c>
      <c r="AR399" s="140" t="s">
        <v>124</v>
      </c>
      <c r="AT399" s="140" t="s">
        <v>194</v>
      </c>
      <c r="AU399" s="140" t="s">
        <v>86</v>
      </c>
      <c r="AY399" s="18" t="s">
        <v>192</v>
      </c>
      <c r="BE399" s="141">
        <f>IF(N399="základní",J399,0)</f>
        <v>0</v>
      </c>
      <c r="BF399" s="141">
        <f>IF(N399="snížená",J399,0)</f>
        <v>0</v>
      </c>
      <c r="BG399" s="141">
        <f>IF(N399="zákl. přenesená",J399,0)</f>
        <v>0</v>
      </c>
      <c r="BH399" s="141">
        <f>IF(N399="sníž. přenesená",J399,0)</f>
        <v>0</v>
      </c>
      <c r="BI399" s="141">
        <f>IF(N399="nulová",J399,0)</f>
        <v>0</v>
      </c>
      <c r="BJ399" s="18" t="s">
        <v>84</v>
      </c>
      <c r="BK399" s="141">
        <f>ROUND(I399*H399,2)</f>
        <v>0</v>
      </c>
      <c r="BL399" s="18" t="s">
        <v>124</v>
      </c>
      <c r="BM399" s="140" t="s">
        <v>1546</v>
      </c>
    </row>
    <row r="400" spans="2:47" s="1" customFormat="1" ht="12">
      <c r="B400" s="33"/>
      <c r="D400" s="142" t="s">
        <v>199</v>
      </c>
      <c r="F400" s="143" t="s">
        <v>633</v>
      </c>
      <c r="I400" s="144"/>
      <c r="L400" s="33"/>
      <c r="M400" s="145"/>
      <c r="T400" s="54"/>
      <c r="AT400" s="18" t="s">
        <v>199</v>
      </c>
      <c r="AU400" s="18" t="s">
        <v>86</v>
      </c>
    </row>
    <row r="401" spans="2:47" s="1" customFormat="1" ht="12">
      <c r="B401" s="33"/>
      <c r="D401" s="146" t="s">
        <v>201</v>
      </c>
      <c r="F401" s="147" t="s">
        <v>634</v>
      </c>
      <c r="I401" s="144"/>
      <c r="L401" s="33"/>
      <c r="M401" s="145"/>
      <c r="T401" s="54"/>
      <c r="AT401" s="18" t="s">
        <v>201</v>
      </c>
      <c r="AU401" s="18" t="s">
        <v>86</v>
      </c>
    </row>
    <row r="402" spans="2:51" s="12" customFormat="1" ht="12">
      <c r="B402" s="148"/>
      <c r="D402" s="142" t="s">
        <v>203</v>
      </c>
      <c r="E402" s="149" t="s">
        <v>19</v>
      </c>
      <c r="F402" s="150" t="s">
        <v>1545</v>
      </c>
      <c r="H402" s="151">
        <v>1</v>
      </c>
      <c r="I402" s="152"/>
      <c r="L402" s="148"/>
      <c r="M402" s="153"/>
      <c r="T402" s="154"/>
      <c r="AT402" s="149" t="s">
        <v>203</v>
      </c>
      <c r="AU402" s="149" t="s">
        <v>86</v>
      </c>
      <c r="AV402" s="12" t="s">
        <v>86</v>
      </c>
      <c r="AW402" s="12" t="s">
        <v>37</v>
      </c>
      <c r="AX402" s="12" t="s">
        <v>84</v>
      </c>
      <c r="AY402" s="149" t="s">
        <v>192</v>
      </c>
    </row>
    <row r="403" spans="2:65" s="1" customFormat="1" ht="16.5" customHeight="1">
      <c r="B403" s="33"/>
      <c r="C403" s="129" t="s">
        <v>642</v>
      </c>
      <c r="D403" s="129" t="s">
        <v>194</v>
      </c>
      <c r="E403" s="130" t="s">
        <v>637</v>
      </c>
      <c r="F403" s="131" t="s">
        <v>638</v>
      </c>
      <c r="G403" s="132" t="s">
        <v>146</v>
      </c>
      <c r="H403" s="133">
        <v>1</v>
      </c>
      <c r="I403" s="134"/>
      <c r="J403" s="135">
        <f>ROUND(I403*H403,2)</f>
        <v>0</v>
      </c>
      <c r="K403" s="131" t="s">
        <v>197</v>
      </c>
      <c r="L403" s="33"/>
      <c r="M403" s="136" t="s">
        <v>19</v>
      </c>
      <c r="N403" s="137" t="s">
        <v>47</v>
      </c>
      <c r="P403" s="138">
        <f>O403*H403</f>
        <v>0</v>
      </c>
      <c r="Q403" s="138">
        <v>0</v>
      </c>
      <c r="R403" s="138">
        <f>Q403*H403</f>
        <v>0</v>
      </c>
      <c r="S403" s="138">
        <v>0</v>
      </c>
      <c r="T403" s="139">
        <f>S403*H403</f>
        <v>0</v>
      </c>
      <c r="AR403" s="140" t="s">
        <v>124</v>
      </c>
      <c r="AT403" s="140" t="s">
        <v>194</v>
      </c>
      <c r="AU403" s="140" t="s">
        <v>86</v>
      </c>
      <c r="AY403" s="18" t="s">
        <v>192</v>
      </c>
      <c r="BE403" s="141">
        <f>IF(N403="základní",J403,0)</f>
        <v>0</v>
      </c>
      <c r="BF403" s="141">
        <f>IF(N403="snížená",J403,0)</f>
        <v>0</v>
      </c>
      <c r="BG403" s="141">
        <f>IF(N403="zákl. přenesená",J403,0)</f>
        <v>0</v>
      </c>
      <c r="BH403" s="141">
        <f>IF(N403="sníž. přenesená",J403,0)</f>
        <v>0</v>
      </c>
      <c r="BI403" s="141">
        <f>IF(N403="nulová",J403,0)</f>
        <v>0</v>
      </c>
      <c r="BJ403" s="18" t="s">
        <v>84</v>
      </c>
      <c r="BK403" s="141">
        <f>ROUND(I403*H403,2)</f>
        <v>0</v>
      </c>
      <c r="BL403" s="18" t="s">
        <v>124</v>
      </c>
      <c r="BM403" s="140" t="s">
        <v>1547</v>
      </c>
    </row>
    <row r="404" spans="2:47" s="1" customFormat="1" ht="12">
      <c r="B404" s="33"/>
      <c r="D404" s="142" t="s">
        <v>199</v>
      </c>
      <c r="F404" s="143" t="s">
        <v>640</v>
      </c>
      <c r="I404" s="144"/>
      <c r="L404" s="33"/>
      <c r="M404" s="145"/>
      <c r="T404" s="54"/>
      <c r="AT404" s="18" t="s">
        <v>199</v>
      </c>
      <c r="AU404" s="18" t="s">
        <v>86</v>
      </c>
    </row>
    <row r="405" spans="2:47" s="1" customFormat="1" ht="12">
      <c r="B405" s="33"/>
      <c r="D405" s="146" t="s">
        <v>201</v>
      </c>
      <c r="F405" s="147" t="s">
        <v>641</v>
      </c>
      <c r="I405" s="144"/>
      <c r="L405" s="33"/>
      <c r="M405" s="145"/>
      <c r="T405" s="54"/>
      <c r="AT405" s="18" t="s">
        <v>201</v>
      </c>
      <c r="AU405" s="18" t="s">
        <v>86</v>
      </c>
    </row>
    <row r="406" spans="2:51" s="12" customFormat="1" ht="12">
      <c r="B406" s="148"/>
      <c r="D406" s="142" t="s">
        <v>203</v>
      </c>
      <c r="E406" s="149" t="s">
        <v>19</v>
      </c>
      <c r="F406" s="150" t="s">
        <v>1548</v>
      </c>
      <c r="H406" s="151">
        <v>1</v>
      </c>
      <c r="I406" s="152"/>
      <c r="L406" s="148"/>
      <c r="M406" s="153"/>
      <c r="T406" s="154"/>
      <c r="AT406" s="149" t="s">
        <v>203</v>
      </c>
      <c r="AU406" s="149" t="s">
        <v>86</v>
      </c>
      <c r="AV406" s="12" t="s">
        <v>86</v>
      </c>
      <c r="AW406" s="12" t="s">
        <v>37</v>
      </c>
      <c r="AX406" s="12" t="s">
        <v>84</v>
      </c>
      <c r="AY406" s="149" t="s">
        <v>192</v>
      </c>
    </row>
    <row r="407" spans="2:65" s="1" customFormat="1" ht="21.75" customHeight="1">
      <c r="B407" s="33"/>
      <c r="C407" s="129" t="s">
        <v>648</v>
      </c>
      <c r="D407" s="129" t="s">
        <v>194</v>
      </c>
      <c r="E407" s="130" t="s">
        <v>643</v>
      </c>
      <c r="F407" s="131" t="s">
        <v>644</v>
      </c>
      <c r="G407" s="132" t="s">
        <v>146</v>
      </c>
      <c r="H407" s="133">
        <v>1</v>
      </c>
      <c r="I407" s="134"/>
      <c r="J407" s="135">
        <f>ROUND(I407*H407,2)</f>
        <v>0</v>
      </c>
      <c r="K407" s="131" t="s">
        <v>197</v>
      </c>
      <c r="L407" s="33"/>
      <c r="M407" s="136" t="s">
        <v>19</v>
      </c>
      <c r="N407" s="137" t="s">
        <v>47</v>
      </c>
      <c r="P407" s="138">
        <f>O407*H407</f>
        <v>0</v>
      </c>
      <c r="Q407" s="138">
        <v>0.1313</v>
      </c>
      <c r="R407" s="138">
        <f>Q407*H407</f>
        <v>0.1313</v>
      </c>
      <c r="S407" s="138">
        <v>0</v>
      </c>
      <c r="T407" s="139">
        <f>S407*H407</f>
        <v>0</v>
      </c>
      <c r="AR407" s="140" t="s">
        <v>124</v>
      </c>
      <c r="AT407" s="140" t="s">
        <v>194</v>
      </c>
      <c r="AU407" s="140" t="s">
        <v>86</v>
      </c>
      <c r="AY407" s="18" t="s">
        <v>192</v>
      </c>
      <c r="BE407" s="141">
        <f>IF(N407="základní",J407,0)</f>
        <v>0</v>
      </c>
      <c r="BF407" s="141">
        <f>IF(N407="snížená",J407,0)</f>
        <v>0</v>
      </c>
      <c r="BG407" s="141">
        <f>IF(N407="zákl. přenesená",J407,0)</f>
        <v>0</v>
      </c>
      <c r="BH407" s="141">
        <f>IF(N407="sníž. přenesená",J407,0)</f>
        <v>0</v>
      </c>
      <c r="BI407" s="141">
        <f>IF(N407="nulová",J407,0)</f>
        <v>0</v>
      </c>
      <c r="BJ407" s="18" t="s">
        <v>84</v>
      </c>
      <c r="BK407" s="141">
        <f>ROUND(I407*H407,2)</f>
        <v>0</v>
      </c>
      <c r="BL407" s="18" t="s">
        <v>124</v>
      </c>
      <c r="BM407" s="140" t="s">
        <v>1549</v>
      </c>
    </row>
    <row r="408" spans="2:47" s="1" customFormat="1" ht="19.5">
      <c r="B408" s="33"/>
      <c r="D408" s="142" t="s">
        <v>199</v>
      </c>
      <c r="F408" s="143" t="s">
        <v>646</v>
      </c>
      <c r="I408" s="144"/>
      <c r="L408" s="33"/>
      <c r="M408" s="145"/>
      <c r="T408" s="54"/>
      <c r="AT408" s="18" t="s">
        <v>199</v>
      </c>
      <c r="AU408" s="18" t="s">
        <v>86</v>
      </c>
    </row>
    <row r="409" spans="2:47" s="1" customFormat="1" ht="12">
      <c r="B409" s="33"/>
      <c r="D409" s="146" t="s">
        <v>201</v>
      </c>
      <c r="F409" s="147" t="s">
        <v>647</v>
      </c>
      <c r="I409" s="144"/>
      <c r="L409" s="33"/>
      <c r="M409" s="145"/>
      <c r="T409" s="54"/>
      <c r="AT409" s="18" t="s">
        <v>201</v>
      </c>
      <c r="AU409" s="18" t="s">
        <v>86</v>
      </c>
    </row>
    <row r="410" spans="2:51" s="12" customFormat="1" ht="12">
      <c r="B410" s="148"/>
      <c r="D410" s="142" t="s">
        <v>203</v>
      </c>
      <c r="E410" s="149" t="s">
        <v>19</v>
      </c>
      <c r="F410" s="150" t="s">
        <v>1545</v>
      </c>
      <c r="H410" s="151">
        <v>1</v>
      </c>
      <c r="I410" s="152"/>
      <c r="L410" s="148"/>
      <c r="M410" s="153"/>
      <c r="T410" s="154"/>
      <c r="AT410" s="149" t="s">
        <v>203</v>
      </c>
      <c r="AU410" s="149" t="s">
        <v>86</v>
      </c>
      <c r="AV410" s="12" t="s">
        <v>86</v>
      </c>
      <c r="AW410" s="12" t="s">
        <v>37</v>
      </c>
      <c r="AX410" s="12" t="s">
        <v>84</v>
      </c>
      <c r="AY410" s="149" t="s">
        <v>192</v>
      </c>
    </row>
    <row r="411" spans="2:65" s="1" customFormat="1" ht="21.75" customHeight="1">
      <c r="B411" s="33"/>
      <c r="C411" s="129" t="s">
        <v>654</v>
      </c>
      <c r="D411" s="129" t="s">
        <v>194</v>
      </c>
      <c r="E411" s="130" t="s">
        <v>649</v>
      </c>
      <c r="F411" s="131" t="s">
        <v>650</v>
      </c>
      <c r="G411" s="132" t="s">
        <v>146</v>
      </c>
      <c r="H411" s="133">
        <v>1</v>
      </c>
      <c r="I411" s="134"/>
      <c r="J411" s="135">
        <f>ROUND(I411*H411,2)</f>
        <v>0</v>
      </c>
      <c r="K411" s="131" t="s">
        <v>197</v>
      </c>
      <c r="L411" s="33"/>
      <c r="M411" s="136" t="s">
        <v>19</v>
      </c>
      <c r="N411" s="137" t="s">
        <v>47</v>
      </c>
      <c r="P411" s="138">
        <f>O411*H411</f>
        <v>0</v>
      </c>
      <c r="Q411" s="138">
        <v>0.09</v>
      </c>
      <c r="R411" s="138">
        <f>Q411*H411</f>
        <v>0.09</v>
      </c>
      <c r="S411" s="138">
        <v>0</v>
      </c>
      <c r="T411" s="139">
        <f>S411*H411</f>
        <v>0</v>
      </c>
      <c r="AR411" s="140" t="s">
        <v>124</v>
      </c>
      <c r="AT411" s="140" t="s">
        <v>194</v>
      </c>
      <c r="AU411" s="140" t="s">
        <v>86</v>
      </c>
      <c r="AY411" s="18" t="s">
        <v>192</v>
      </c>
      <c r="BE411" s="141">
        <f>IF(N411="základní",J411,0)</f>
        <v>0</v>
      </c>
      <c r="BF411" s="141">
        <f>IF(N411="snížená",J411,0)</f>
        <v>0</v>
      </c>
      <c r="BG411" s="141">
        <f>IF(N411="zákl. přenesená",J411,0)</f>
        <v>0</v>
      </c>
      <c r="BH411" s="141">
        <f>IF(N411="sníž. přenesená",J411,0)</f>
        <v>0</v>
      </c>
      <c r="BI411" s="141">
        <f>IF(N411="nulová",J411,0)</f>
        <v>0</v>
      </c>
      <c r="BJ411" s="18" t="s">
        <v>84</v>
      </c>
      <c r="BK411" s="141">
        <f>ROUND(I411*H411,2)</f>
        <v>0</v>
      </c>
      <c r="BL411" s="18" t="s">
        <v>124</v>
      </c>
      <c r="BM411" s="140" t="s">
        <v>1550</v>
      </c>
    </row>
    <row r="412" spans="2:47" s="1" customFormat="1" ht="12">
      <c r="B412" s="33"/>
      <c r="D412" s="142" t="s">
        <v>199</v>
      </c>
      <c r="F412" s="143" t="s">
        <v>650</v>
      </c>
      <c r="I412" s="144"/>
      <c r="L412" s="33"/>
      <c r="M412" s="145"/>
      <c r="T412" s="54"/>
      <c r="AT412" s="18" t="s">
        <v>199</v>
      </c>
      <c r="AU412" s="18" t="s">
        <v>86</v>
      </c>
    </row>
    <row r="413" spans="2:47" s="1" customFormat="1" ht="12">
      <c r="B413" s="33"/>
      <c r="D413" s="146" t="s">
        <v>201</v>
      </c>
      <c r="F413" s="147" t="s">
        <v>652</v>
      </c>
      <c r="I413" s="144"/>
      <c r="L413" s="33"/>
      <c r="M413" s="145"/>
      <c r="T413" s="54"/>
      <c r="AT413" s="18" t="s">
        <v>201</v>
      </c>
      <c r="AU413" s="18" t="s">
        <v>86</v>
      </c>
    </row>
    <row r="414" spans="2:51" s="12" customFormat="1" ht="12">
      <c r="B414" s="148"/>
      <c r="D414" s="142" t="s">
        <v>203</v>
      </c>
      <c r="E414" s="149" t="s">
        <v>19</v>
      </c>
      <c r="F414" s="150" t="s">
        <v>1551</v>
      </c>
      <c r="H414" s="151">
        <v>1</v>
      </c>
      <c r="I414" s="152"/>
      <c r="L414" s="148"/>
      <c r="M414" s="153"/>
      <c r="T414" s="154"/>
      <c r="AT414" s="149" t="s">
        <v>203</v>
      </c>
      <c r="AU414" s="149" t="s">
        <v>86</v>
      </c>
      <c r="AV414" s="12" t="s">
        <v>86</v>
      </c>
      <c r="AW414" s="12" t="s">
        <v>37</v>
      </c>
      <c r="AX414" s="12" t="s">
        <v>84</v>
      </c>
      <c r="AY414" s="149" t="s">
        <v>192</v>
      </c>
    </row>
    <row r="415" spans="2:65" s="1" customFormat="1" ht="16.5" customHeight="1">
      <c r="B415" s="33"/>
      <c r="C415" s="168" t="s">
        <v>659</v>
      </c>
      <c r="D415" s="168" t="s">
        <v>291</v>
      </c>
      <c r="E415" s="169" t="s">
        <v>655</v>
      </c>
      <c r="F415" s="170" t="s">
        <v>656</v>
      </c>
      <c r="G415" s="171" t="s">
        <v>146</v>
      </c>
      <c r="H415" s="172">
        <v>1</v>
      </c>
      <c r="I415" s="173"/>
      <c r="J415" s="174">
        <f>ROUND(I415*H415,2)</f>
        <v>0</v>
      </c>
      <c r="K415" s="170" t="s">
        <v>197</v>
      </c>
      <c r="L415" s="175"/>
      <c r="M415" s="176" t="s">
        <v>19</v>
      </c>
      <c r="N415" s="177" t="s">
        <v>47</v>
      </c>
      <c r="P415" s="138">
        <f>O415*H415</f>
        <v>0</v>
      </c>
      <c r="Q415" s="138">
        <v>0.046</v>
      </c>
      <c r="R415" s="138">
        <f>Q415*H415</f>
        <v>0.046</v>
      </c>
      <c r="S415" s="138">
        <v>0</v>
      </c>
      <c r="T415" s="139">
        <f>S415*H415</f>
        <v>0</v>
      </c>
      <c r="AR415" s="140" t="s">
        <v>248</v>
      </c>
      <c r="AT415" s="140" t="s">
        <v>291</v>
      </c>
      <c r="AU415" s="140" t="s">
        <v>86</v>
      </c>
      <c r="AY415" s="18" t="s">
        <v>192</v>
      </c>
      <c r="BE415" s="141">
        <f>IF(N415="základní",J415,0)</f>
        <v>0</v>
      </c>
      <c r="BF415" s="141">
        <f>IF(N415="snížená",J415,0)</f>
        <v>0</v>
      </c>
      <c r="BG415" s="141">
        <f>IF(N415="zákl. přenesená",J415,0)</f>
        <v>0</v>
      </c>
      <c r="BH415" s="141">
        <f>IF(N415="sníž. přenesená",J415,0)</f>
        <v>0</v>
      </c>
      <c r="BI415" s="141">
        <f>IF(N415="nulová",J415,0)</f>
        <v>0</v>
      </c>
      <c r="BJ415" s="18" t="s">
        <v>84</v>
      </c>
      <c r="BK415" s="141">
        <f>ROUND(I415*H415,2)</f>
        <v>0</v>
      </c>
      <c r="BL415" s="18" t="s">
        <v>124</v>
      </c>
      <c r="BM415" s="140" t="s">
        <v>1552</v>
      </c>
    </row>
    <row r="416" spans="2:47" s="1" customFormat="1" ht="12">
      <c r="B416" s="33"/>
      <c r="D416" s="142" t="s">
        <v>199</v>
      </c>
      <c r="F416" s="143" t="s">
        <v>656</v>
      </c>
      <c r="I416" s="144"/>
      <c r="L416" s="33"/>
      <c r="M416" s="145"/>
      <c r="T416" s="54"/>
      <c r="AT416" s="18" t="s">
        <v>199</v>
      </c>
      <c r="AU416" s="18" t="s">
        <v>86</v>
      </c>
    </row>
    <row r="417" spans="2:47" s="1" customFormat="1" ht="19.5">
      <c r="B417" s="33"/>
      <c r="D417" s="142" t="s">
        <v>295</v>
      </c>
      <c r="F417" s="178" t="s">
        <v>658</v>
      </c>
      <c r="I417" s="144"/>
      <c r="L417" s="33"/>
      <c r="M417" s="145"/>
      <c r="T417" s="54"/>
      <c r="AT417" s="18" t="s">
        <v>295</v>
      </c>
      <c r="AU417" s="18" t="s">
        <v>86</v>
      </c>
    </row>
    <row r="418" spans="2:65" s="1" customFormat="1" ht="16.5" customHeight="1">
      <c r="B418" s="33"/>
      <c r="C418" s="129" t="s">
        <v>667</v>
      </c>
      <c r="D418" s="129" t="s">
        <v>194</v>
      </c>
      <c r="E418" s="130" t="s">
        <v>675</v>
      </c>
      <c r="F418" s="131" t="s">
        <v>676</v>
      </c>
      <c r="G418" s="132" t="s">
        <v>149</v>
      </c>
      <c r="H418" s="133">
        <v>17.1</v>
      </c>
      <c r="I418" s="134"/>
      <c r="J418" s="135">
        <f>ROUND(I418*H418,2)</f>
        <v>0</v>
      </c>
      <c r="K418" s="131" t="s">
        <v>197</v>
      </c>
      <c r="L418" s="33"/>
      <c r="M418" s="136" t="s">
        <v>19</v>
      </c>
      <c r="N418" s="137" t="s">
        <v>47</v>
      </c>
      <c r="P418" s="138">
        <f>O418*H418</f>
        <v>0</v>
      </c>
      <c r="Q418" s="138">
        <v>7E-05</v>
      </c>
      <c r="R418" s="138">
        <f>Q418*H418</f>
        <v>0.001197</v>
      </c>
      <c r="S418" s="138">
        <v>0</v>
      </c>
      <c r="T418" s="139">
        <f>S418*H418</f>
        <v>0</v>
      </c>
      <c r="AR418" s="140" t="s">
        <v>124</v>
      </c>
      <c r="AT418" s="140" t="s">
        <v>194</v>
      </c>
      <c r="AU418" s="140" t="s">
        <v>86</v>
      </c>
      <c r="AY418" s="18" t="s">
        <v>192</v>
      </c>
      <c r="BE418" s="141">
        <f>IF(N418="základní",J418,0)</f>
        <v>0</v>
      </c>
      <c r="BF418" s="141">
        <f>IF(N418="snížená",J418,0)</f>
        <v>0</v>
      </c>
      <c r="BG418" s="141">
        <f>IF(N418="zákl. přenesená",J418,0)</f>
        <v>0</v>
      </c>
      <c r="BH418" s="141">
        <f>IF(N418="sníž. přenesená",J418,0)</f>
        <v>0</v>
      </c>
      <c r="BI418" s="141">
        <f>IF(N418="nulová",J418,0)</f>
        <v>0</v>
      </c>
      <c r="BJ418" s="18" t="s">
        <v>84</v>
      </c>
      <c r="BK418" s="141">
        <f>ROUND(I418*H418,2)</f>
        <v>0</v>
      </c>
      <c r="BL418" s="18" t="s">
        <v>124</v>
      </c>
      <c r="BM418" s="140" t="s">
        <v>1553</v>
      </c>
    </row>
    <row r="419" spans="2:47" s="1" customFormat="1" ht="12">
      <c r="B419" s="33"/>
      <c r="D419" s="142" t="s">
        <v>199</v>
      </c>
      <c r="F419" s="143" t="s">
        <v>678</v>
      </c>
      <c r="I419" s="144"/>
      <c r="L419" s="33"/>
      <c r="M419" s="145"/>
      <c r="T419" s="54"/>
      <c r="AT419" s="18" t="s">
        <v>199</v>
      </c>
      <c r="AU419" s="18" t="s">
        <v>86</v>
      </c>
    </row>
    <row r="420" spans="2:47" s="1" customFormat="1" ht="12">
      <c r="B420" s="33"/>
      <c r="D420" s="146" t="s">
        <v>201</v>
      </c>
      <c r="F420" s="147" t="s">
        <v>679</v>
      </c>
      <c r="I420" s="144"/>
      <c r="L420" s="33"/>
      <c r="M420" s="145"/>
      <c r="T420" s="54"/>
      <c r="AT420" s="18" t="s">
        <v>201</v>
      </c>
      <c r="AU420" s="18" t="s">
        <v>86</v>
      </c>
    </row>
    <row r="421" spans="2:47" s="1" customFormat="1" ht="19.5">
      <c r="B421" s="33"/>
      <c r="D421" s="142" t="s">
        <v>295</v>
      </c>
      <c r="F421" s="178" t="s">
        <v>680</v>
      </c>
      <c r="I421" s="144"/>
      <c r="L421" s="33"/>
      <c r="M421" s="145"/>
      <c r="T421" s="54"/>
      <c r="AT421" s="18" t="s">
        <v>295</v>
      </c>
      <c r="AU421" s="18" t="s">
        <v>86</v>
      </c>
    </row>
    <row r="422" spans="2:51" s="12" customFormat="1" ht="12">
      <c r="B422" s="148"/>
      <c r="D422" s="142" t="s">
        <v>203</v>
      </c>
      <c r="E422" s="149" t="s">
        <v>19</v>
      </c>
      <c r="F422" s="150" t="s">
        <v>147</v>
      </c>
      <c r="H422" s="151">
        <v>17.1</v>
      </c>
      <c r="I422" s="152"/>
      <c r="L422" s="148"/>
      <c r="M422" s="153"/>
      <c r="T422" s="154"/>
      <c r="AT422" s="149" t="s">
        <v>203</v>
      </c>
      <c r="AU422" s="149" t="s">
        <v>86</v>
      </c>
      <c r="AV422" s="12" t="s">
        <v>86</v>
      </c>
      <c r="AW422" s="12" t="s">
        <v>37</v>
      </c>
      <c r="AX422" s="12" t="s">
        <v>84</v>
      </c>
      <c r="AY422" s="149" t="s">
        <v>192</v>
      </c>
    </row>
    <row r="423" spans="2:65" s="1" customFormat="1" ht="16.5" customHeight="1">
      <c r="B423" s="33"/>
      <c r="C423" s="129" t="s">
        <v>674</v>
      </c>
      <c r="D423" s="129" t="s">
        <v>194</v>
      </c>
      <c r="E423" s="130" t="s">
        <v>1255</v>
      </c>
      <c r="F423" s="131" t="s">
        <v>1256</v>
      </c>
      <c r="G423" s="132" t="s">
        <v>146</v>
      </c>
      <c r="H423" s="133">
        <v>3</v>
      </c>
      <c r="I423" s="134"/>
      <c r="J423" s="135">
        <f>ROUND(I423*H423,2)</f>
        <v>0</v>
      </c>
      <c r="K423" s="131" t="s">
        <v>19</v>
      </c>
      <c r="L423" s="33"/>
      <c r="M423" s="136" t="s">
        <v>19</v>
      </c>
      <c r="N423" s="137" t="s">
        <v>47</v>
      </c>
      <c r="P423" s="138">
        <f>O423*H423</f>
        <v>0</v>
      </c>
      <c r="Q423" s="138">
        <v>0</v>
      </c>
      <c r="R423" s="138">
        <f>Q423*H423</f>
        <v>0</v>
      </c>
      <c r="S423" s="138">
        <v>0</v>
      </c>
      <c r="T423" s="139">
        <f>S423*H423</f>
        <v>0</v>
      </c>
      <c r="AR423" s="140" t="s">
        <v>124</v>
      </c>
      <c r="AT423" s="140" t="s">
        <v>194</v>
      </c>
      <c r="AU423" s="140" t="s">
        <v>86</v>
      </c>
      <c r="AY423" s="18" t="s">
        <v>192</v>
      </c>
      <c r="BE423" s="141">
        <f>IF(N423="základní",J423,0)</f>
        <v>0</v>
      </c>
      <c r="BF423" s="141">
        <f>IF(N423="snížená",J423,0)</f>
        <v>0</v>
      </c>
      <c r="BG423" s="141">
        <f>IF(N423="zákl. přenesená",J423,0)</f>
        <v>0</v>
      </c>
      <c r="BH423" s="141">
        <f>IF(N423="sníž. přenesená",J423,0)</f>
        <v>0</v>
      </c>
      <c r="BI423" s="141">
        <f>IF(N423="nulová",J423,0)</f>
        <v>0</v>
      </c>
      <c r="BJ423" s="18" t="s">
        <v>84</v>
      </c>
      <c r="BK423" s="141">
        <f>ROUND(I423*H423,2)</f>
        <v>0</v>
      </c>
      <c r="BL423" s="18" t="s">
        <v>124</v>
      </c>
      <c r="BM423" s="140" t="s">
        <v>1554</v>
      </c>
    </row>
    <row r="424" spans="2:47" s="1" customFormat="1" ht="12">
      <c r="B424" s="33"/>
      <c r="D424" s="142" t="s">
        <v>199</v>
      </c>
      <c r="F424" s="143" t="s">
        <v>1256</v>
      </c>
      <c r="I424" s="144"/>
      <c r="L424" s="33"/>
      <c r="M424" s="145"/>
      <c r="T424" s="54"/>
      <c r="AT424" s="18" t="s">
        <v>199</v>
      </c>
      <c r="AU424" s="18" t="s">
        <v>86</v>
      </c>
    </row>
    <row r="425" spans="2:63" s="11" customFormat="1" ht="22.9" customHeight="1">
      <c r="B425" s="117"/>
      <c r="D425" s="118" t="s">
        <v>75</v>
      </c>
      <c r="E425" s="127" t="s">
        <v>681</v>
      </c>
      <c r="F425" s="127" t="s">
        <v>682</v>
      </c>
      <c r="I425" s="120"/>
      <c r="J425" s="128">
        <f>BK425</f>
        <v>0</v>
      </c>
      <c r="L425" s="117"/>
      <c r="M425" s="122"/>
      <c r="P425" s="123">
        <f>SUM(P426:P428)</f>
        <v>0</v>
      </c>
      <c r="R425" s="123">
        <f>SUM(R426:R428)</f>
        <v>0</v>
      </c>
      <c r="T425" s="124">
        <f>SUM(T426:T428)</f>
        <v>0</v>
      </c>
      <c r="AR425" s="118" t="s">
        <v>84</v>
      </c>
      <c r="AT425" s="125" t="s">
        <v>75</v>
      </c>
      <c r="AU425" s="125" t="s">
        <v>84</v>
      </c>
      <c r="AY425" s="118" t="s">
        <v>192</v>
      </c>
      <c r="BK425" s="126">
        <f>SUM(BK426:BK428)</f>
        <v>0</v>
      </c>
    </row>
    <row r="426" spans="2:65" s="1" customFormat="1" ht="16.5" customHeight="1">
      <c r="B426" s="33"/>
      <c r="C426" s="129" t="s">
        <v>683</v>
      </c>
      <c r="D426" s="129" t="s">
        <v>194</v>
      </c>
      <c r="E426" s="130" t="s">
        <v>1258</v>
      </c>
      <c r="F426" s="131" t="s">
        <v>1259</v>
      </c>
      <c r="G426" s="132" t="s">
        <v>119</v>
      </c>
      <c r="H426" s="133">
        <v>32.3</v>
      </c>
      <c r="I426" s="134"/>
      <c r="J426" s="135">
        <f>ROUND(I426*H426,2)</f>
        <v>0</v>
      </c>
      <c r="K426" s="131" t="s">
        <v>197</v>
      </c>
      <c r="L426" s="33"/>
      <c r="M426" s="136" t="s">
        <v>19</v>
      </c>
      <c r="N426" s="137" t="s">
        <v>47</v>
      </c>
      <c r="P426" s="138">
        <f>O426*H426</f>
        <v>0</v>
      </c>
      <c r="Q426" s="138">
        <v>0</v>
      </c>
      <c r="R426" s="138">
        <f>Q426*H426</f>
        <v>0</v>
      </c>
      <c r="S426" s="138">
        <v>0</v>
      </c>
      <c r="T426" s="139">
        <f>S426*H426</f>
        <v>0</v>
      </c>
      <c r="AR426" s="140" t="s">
        <v>124</v>
      </c>
      <c r="AT426" s="140" t="s">
        <v>194</v>
      </c>
      <c r="AU426" s="140" t="s">
        <v>86</v>
      </c>
      <c r="AY426" s="18" t="s">
        <v>192</v>
      </c>
      <c r="BE426" s="141">
        <f>IF(N426="základní",J426,0)</f>
        <v>0</v>
      </c>
      <c r="BF426" s="141">
        <f>IF(N426="snížená",J426,0)</f>
        <v>0</v>
      </c>
      <c r="BG426" s="141">
        <f>IF(N426="zákl. přenesená",J426,0)</f>
        <v>0</v>
      </c>
      <c r="BH426" s="141">
        <f>IF(N426="sníž. přenesená",J426,0)</f>
        <v>0</v>
      </c>
      <c r="BI426" s="141">
        <f>IF(N426="nulová",J426,0)</f>
        <v>0</v>
      </c>
      <c r="BJ426" s="18" t="s">
        <v>84</v>
      </c>
      <c r="BK426" s="141">
        <f>ROUND(I426*H426,2)</f>
        <v>0</v>
      </c>
      <c r="BL426" s="18" t="s">
        <v>124</v>
      </c>
      <c r="BM426" s="140" t="s">
        <v>1555</v>
      </c>
    </row>
    <row r="427" spans="2:47" s="1" customFormat="1" ht="19.5">
      <c r="B427" s="33"/>
      <c r="D427" s="142" t="s">
        <v>199</v>
      </c>
      <c r="F427" s="143" t="s">
        <v>1261</v>
      </c>
      <c r="I427" s="144"/>
      <c r="L427" s="33"/>
      <c r="M427" s="145"/>
      <c r="T427" s="54"/>
      <c r="AT427" s="18" t="s">
        <v>199</v>
      </c>
      <c r="AU427" s="18" t="s">
        <v>86</v>
      </c>
    </row>
    <row r="428" spans="2:47" s="1" customFormat="1" ht="12">
      <c r="B428" s="33"/>
      <c r="D428" s="146" t="s">
        <v>201</v>
      </c>
      <c r="F428" s="147" t="s">
        <v>1262</v>
      </c>
      <c r="I428" s="144"/>
      <c r="L428" s="33"/>
      <c r="M428" s="145"/>
      <c r="T428" s="54"/>
      <c r="AT428" s="18" t="s">
        <v>201</v>
      </c>
      <c r="AU428" s="18" t="s">
        <v>86</v>
      </c>
    </row>
    <row r="429" spans="2:63" s="11" customFormat="1" ht="25.9" customHeight="1">
      <c r="B429" s="117"/>
      <c r="D429" s="118" t="s">
        <v>75</v>
      </c>
      <c r="E429" s="119" t="s">
        <v>291</v>
      </c>
      <c r="F429" s="119" t="s">
        <v>689</v>
      </c>
      <c r="I429" s="120"/>
      <c r="J429" s="121">
        <f>BK429</f>
        <v>0</v>
      </c>
      <c r="L429" s="117"/>
      <c r="M429" s="122"/>
      <c r="P429" s="123">
        <f>P430</f>
        <v>0</v>
      </c>
      <c r="R429" s="123">
        <f>R430</f>
        <v>0.0009</v>
      </c>
      <c r="T429" s="124">
        <f>T430</f>
        <v>0</v>
      </c>
      <c r="AR429" s="118" t="s">
        <v>214</v>
      </c>
      <c r="AT429" s="125" t="s">
        <v>75</v>
      </c>
      <c r="AU429" s="125" t="s">
        <v>76</v>
      </c>
      <c r="AY429" s="118" t="s">
        <v>192</v>
      </c>
      <c r="BK429" s="126">
        <f>BK430</f>
        <v>0</v>
      </c>
    </row>
    <row r="430" spans="2:63" s="11" customFormat="1" ht="22.9" customHeight="1">
      <c r="B430" s="117"/>
      <c r="D430" s="118" t="s">
        <v>75</v>
      </c>
      <c r="E430" s="127" t="s">
        <v>690</v>
      </c>
      <c r="F430" s="127" t="s">
        <v>691</v>
      </c>
      <c r="I430" s="120"/>
      <c r="J430" s="128">
        <f>BK430</f>
        <v>0</v>
      </c>
      <c r="L430" s="117"/>
      <c r="M430" s="122"/>
      <c r="P430" s="123">
        <f>SUM(P431:P442)</f>
        <v>0</v>
      </c>
      <c r="R430" s="123">
        <f>SUM(R431:R442)</f>
        <v>0.0009</v>
      </c>
      <c r="T430" s="124">
        <f>SUM(T431:T442)</f>
        <v>0</v>
      </c>
      <c r="AR430" s="118" t="s">
        <v>214</v>
      </c>
      <c r="AT430" s="125" t="s">
        <v>75</v>
      </c>
      <c r="AU430" s="125" t="s">
        <v>84</v>
      </c>
      <c r="AY430" s="118" t="s">
        <v>192</v>
      </c>
      <c r="BK430" s="126">
        <f>SUM(BK431:BK442)</f>
        <v>0</v>
      </c>
    </row>
    <row r="431" spans="2:65" s="1" customFormat="1" ht="16.5" customHeight="1">
      <c r="B431" s="33"/>
      <c r="C431" s="129" t="s">
        <v>692</v>
      </c>
      <c r="D431" s="129" t="s">
        <v>194</v>
      </c>
      <c r="E431" s="130" t="s">
        <v>693</v>
      </c>
      <c r="F431" s="131" t="s">
        <v>694</v>
      </c>
      <c r="G431" s="132" t="s">
        <v>146</v>
      </c>
      <c r="H431" s="133">
        <v>2</v>
      </c>
      <c r="I431" s="134"/>
      <c r="J431" s="135">
        <f>ROUND(I431*H431,2)</f>
        <v>0</v>
      </c>
      <c r="K431" s="131" t="s">
        <v>197</v>
      </c>
      <c r="L431" s="33"/>
      <c r="M431" s="136" t="s">
        <v>19</v>
      </c>
      <c r="N431" s="137" t="s">
        <v>47</v>
      </c>
      <c r="P431" s="138">
        <f>O431*H431</f>
        <v>0</v>
      </c>
      <c r="Q431" s="138">
        <v>0.00045</v>
      </c>
      <c r="R431" s="138">
        <f>Q431*H431</f>
        <v>0.0009</v>
      </c>
      <c r="S431" s="138">
        <v>0</v>
      </c>
      <c r="T431" s="139">
        <f>S431*H431</f>
        <v>0</v>
      </c>
      <c r="AR431" s="140" t="s">
        <v>618</v>
      </c>
      <c r="AT431" s="140" t="s">
        <v>194</v>
      </c>
      <c r="AU431" s="140" t="s">
        <v>86</v>
      </c>
      <c r="AY431" s="18" t="s">
        <v>192</v>
      </c>
      <c r="BE431" s="141">
        <f>IF(N431="základní",J431,0)</f>
        <v>0</v>
      </c>
      <c r="BF431" s="141">
        <f>IF(N431="snížená",J431,0)</f>
        <v>0</v>
      </c>
      <c r="BG431" s="141">
        <f>IF(N431="zákl. přenesená",J431,0)</f>
        <v>0</v>
      </c>
      <c r="BH431" s="141">
        <f>IF(N431="sníž. přenesená",J431,0)</f>
        <v>0</v>
      </c>
      <c r="BI431" s="141">
        <f>IF(N431="nulová",J431,0)</f>
        <v>0</v>
      </c>
      <c r="BJ431" s="18" t="s">
        <v>84</v>
      </c>
      <c r="BK431" s="141">
        <f>ROUND(I431*H431,2)</f>
        <v>0</v>
      </c>
      <c r="BL431" s="18" t="s">
        <v>618</v>
      </c>
      <c r="BM431" s="140" t="s">
        <v>1556</v>
      </c>
    </row>
    <row r="432" spans="2:47" s="1" customFormat="1" ht="12">
      <c r="B432" s="33"/>
      <c r="D432" s="142" t="s">
        <v>199</v>
      </c>
      <c r="F432" s="143" t="s">
        <v>696</v>
      </c>
      <c r="I432" s="144"/>
      <c r="L432" s="33"/>
      <c r="M432" s="145"/>
      <c r="T432" s="54"/>
      <c r="AT432" s="18" t="s">
        <v>199</v>
      </c>
      <c r="AU432" s="18" t="s">
        <v>86</v>
      </c>
    </row>
    <row r="433" spans="2:47" s="1" customFormat="1" ht="12">
      <c r="B433" s="33"/>
      <c r="D433" s="146" t="s">
        <v>201</v>
      </c>
      <c r="F433" s="147" t="s">
        <v>697</v>
      </c>
      <c r="I433" s="144"/>
      <c r="L433" s="33"/>
      <c r="M433" s="145"/>
      <c r="T433" s="54"/>
      <c r="AT433" s="18" t="s">
        <v>201</v>
      </c>
      <c r="AU433" s="18" t="s">
        <v>86</v>
      </c>
    </row>
    <row r="434" spans="2:51" s="14" customFormat="1" ht="12">
      <c r="B434" s="162"/>
      <c r="D434" s="142" t="s">
        <v>203</v>
      </c>
      <c r="E434" s="163" t="s">
        <v>19</v>
      </c>
      <c r="F434" s="164" t="s">
        <v>698</v>
      </c>
      <c r="H434" s="163" t="s">
        <v>19</v>
      </c>
      <c r="I434" s="165"/>
      <c r="L434" s="162"/>
      <c r="M434" s="166"/>
      <c r="T434" s="167"/>
      <c r="AT434" s="163" t="s">
        <v>203</v>
      </c>
      <c r="AU434" s="163" t="s">
        <v>86</v>
      </c>
      <c r="AV434" s="14" t="s">
        <v>84</v>
      </c>
      <c r="AW434" s="14" t="s">
        <v>37</v>
      </c>
      <c r="AX434" s="14" t="s">
        <v>76</v>
      </c>
      <c r="AY434" s="163" t="s">
        <v>192</v>
      </c>
    </row>
    <row r="435" spans="2:51" s="12" customFormat="1" ht="12">
      <c r="B435" s="148"/>
      <c r="D435" s="142" t="s">
        <v>203</v>
      </c>
      <c r="E435" s="149" t="s">
        <v>19</v>
      </c>
      <c r="F435" s="150" t="s">
        <v>1557</v>
      </c>
      <c r="H435" s="151">
        <v>2</v>
      </c>
      <c r="I435" s="152"/>
      <c r="L435" s="148"/>
      <c r="M435" s="153"/>
      <c r="T435" s="154"/>
      <c r="AT435" s="149" t="s">
        <v>203</v>
      </c>
      <c r="AU435" s="149" t="s">
        <v>86</v>
      </c>
      <c r="AV435" s="12" t="s">
        <v>86</v>
      </c>
      <c r="AW435" s="12" t="s">
        <v>37</v>
      </c>
      <c r="AX435" s="12" t="s">
        <v>84</v>
      </c>
      <c r="AY435" s="149" t="s">
        <v>192</v>
      </c>
    </row>
    <row r="436" spans="2:65" s="1" customFormat="1" ht="16.5" customHeight="1">
      <c r="B436" s="33"/>
      <c r="C436" s="129" t="s">
        <v>700</v>
      </c>
      <c r="D436" s="129" t="s">
        <v>194</v>
      </c>
      <c r="E436" s="130" t="s">
        <v>701</v>
      </c>
      <c r="F436" s="131" t="s">
        <v>702</v>
      </c>
      <c r="G436" s="132" t="s">
        <v>119</v>
      </c>
      <c r="H436" s="133">
        <v>0.309</v>
      </c>
      <c r="I436" s="134"/>
      <c r="J436" s="135">
        <f>ROUND(I436*H436,2)</f>
        <v>0</v>
      </c>
      <c r="K436" s="131" t="s">
        <v>19</v>
      </c>
      <c r="L436" s="33"/>
      <c r="M436" s="136" t="s">
        <v>19</v>
      </c>
      <c r="N436" s="137" t="s">
        <v>47</v>
      </c>
      <c r="P436" s="138">
        <f>O436*H436</f>
        <v>0</v>
      </c>
      <c r="Q436" s="138">
        <v>0</v>
      </c>
      <c r="R436" s="138">
        <f>Q436*H436</f>
        <v>0</v>
      </c>
      <c r="S436" s="138">
        <v>0</v>
      </c>
      <c r="T436" s="139">
        <f>S436*H436</f>
        <v>0</v>
      </c>
      <c r="AR436" s="140" t="s">
        <v>618</v>
      </c>
      <c r="AT436" s="140" t="s">
        <v>194</v>
      </c>
      <c r="AU436" s="140" t="s">
        <v>86</v>
      </c>
      <c r="AY436" s="18" t="s">
        <v>192</v>
      </c>
      <c r="BE436" s="141">
        <f>IF(N436="základní",J436,0)</f>
        <v>0</v>
      </c>
      <c r="BF436" s="141">
        <f>IF(N436="snížená",J436,0)</f>
        <v>0</v>
      </c>
      <c r="BG436" s="141">
        <f>IF(N436="zákl. přenesená",J436,0)</f>
        <v>0</v>
      </c>
      <c r="BH436" s="141">
        <f>IF(N436="sníž. přenesená",J436,0)</f>
        <v>0</v>
      </c>
      <c r="BI436" s="141">
        <f>IF(N436="nulová",J436,0)</f>
        <v>0</v>
      </c>
      <c r="BJ436" s="18" t="s">
        <v>84</v>
      </c>
      <c r="BK436" s="141">
        <f>ROUND(I436*H436,2)</f>
        <v>0</v>
      </c>
      <c r="BL436" s="18" t="s">
        <v>618</v>
      </c>
      <c r="BM436" s="140" t="s">
        <v>1558</v>
      </c>
    </row>
    <row r="437" spans="2:47" s="1" customFormat="1" ht="12">
      <c r="B437" s="33"/>
      <c r="D437" s="142" t="s">
        <v>199</v>
      </c>
      <c r="F437" s="143" t="s">
        <v>702</v>
      </c>
      <c r="I437" s="144"/>
      <c r="L437" s="33"/>
      <c r="M437" s="145"/>
      <c r="T437" s="54"/>
      <c r="AT437" s="18" t="s">
        <v>199</v>
      </c>
      <c r="AU437" s="18" t="s">
        <v>86</v>
      </c>
    </row>
    <row r="438" spans="2:51" s="14" customFormat="1" ht="12">
      <c r="B438" s="162"/>
      <c r="D438" s="142" t="s">
        <v>203</v>
      </c>
      <c r="E438" s="163" t="s">
        <v>19</v>
      </c>
      <c r="F438" s="164" t="s">
        <v>704</v>
      </c>
      <c r="H438" s="163" t="s">
        <v>19</v>
      </c>
      <c r="I438" s="165"/>
      <c r="L438" s="162"/>
      <c r="M438" s="166"/>
      <c r="T438" s="167"/>
      <c r="AT438" s="163" t="s">
        <v>203</v>
      </c>
      <c r="AU438" s="163" t="s">
        <v>86</v>
      </c>
      <c r="AV438" s="14" t="s">
        <v>84</v>
      </c>
      <c r="AW438" s="14" t="s">
        <v>37</v>
      </c>
      <c r="AX438" s="14" t="s">
        <v>76</v>
      </c>
      <c r="AY438" s="163" t="s">
        <v>192</v>
      </c>
    </row>
    <row r="439" spans="2:51" s="12" customFormat="1" ht="12">
      <c r="B439" s="148"/>
      <c r="D439" s="142" t="s">
        <v>203</v>
      </c>
      <c r="E439" s="149" t="s">
        <v>19</v>
      </c>
      <c r="F439" s="150" t="s">
        <v>1559</v>
      </c>
      <c r="H439" s="151">
        <v>0.309</v>
      </c>
      <c r="I439" s="152"/>
      <c r="L439" s="148"/>
      <c r="M439" s="153"/>
      <c r="T439" s="154"/>
      <c r="AT439" s="149" t="s">
        <v>203</v>
      </c>
      <c r="AU439" s="149" t="s">
        <v>86</v>
      </c>
      <c r="AV439" s="12" t="s">
        <v>86</v>
      </c>
      <c r="AW439" s="12" t="s">
        <v>37</v>
      </c>
      <c r="AX439" s="12" t="s">
        <v>84</v>
      </c>
      <c r="AY439" s="149" t="s">
        <v>192</v>
      </c>
    </row>
    <row r="440" spans="2:65" s="1" customFormat="1" ht="16.5" customHeight="1">
      <c r="B440" s="33"/>
      <c r="C440" s="129" t="s">
        <v>706</v>
      </c>
      <c r="D440" s="129" t="s">
        <v>194</v>
      </c>
      <c r="E440" s="130" t="s">
        <v>707</v>
      </c>
      <c r="F440" s="131" t="s">
        <v>708</v>
      </c>
      <c r="G440" s="132" t="s">
        <v>315</v>
      </c>
      <c r="H440" s="133">
        <v>-309</v>
      </c>
      <c r="I440" s="134"/>
      <c r="J440" s="135">
        <f>ROUND(I440*H440,2)</f>
        <v>0</v>
      </c>
      <c r="K440" s="131" t="s">
        <v>19</v>
      </c>
      <c r="L440" s="33"/>
      <c r="M440" s="136" t="s">
        <v>19</v>
      </c>
      <c r="N440" s="137" t="s">
        <v>47</v>
      </c>
      <c r="P440" s="138">
        <f>O440*H440</f>
        <v>0</v>
      </c>
      <c r="Q440" s="138">
        <v>0</v>
      </c>
      <c r="R440" s="138">
        <f>Q440*H440</f>
        <v>0</v>
      </c>
      <c r="S440" s="138">
        <v>0</v>
      </c>
      <c r="T440" s="139">
        <f>S440*H440</f>
        <v>0</v>
      </c>
      <c r="AR440" s="140" t="s">
        <v>618</v>
      </c>
      <c r="AT440" s="140" t="s">
        <v>194</v>
      </c>
      <c r="AU440" s="140" t="s">
        <v>86</v>
      </c>
      <c r="AY440" s="18" t="s">
        <v>192</v>
      </c>
      <c r="BE440" s="141">
        <f>IF(N440="základní",J440,0)</f>
        <v>0</v>
      </c>
      <c r="BF440" s="141">
        <f>IF(N440="snížená",J440,0)</f>
        <v>0</v>
      </c>
      <c r="BG440" s="141">
        <f>IF(N440="zákl. přenesená",J440,0)</f>
        <v>0</v>
      </c>
      <c r="BH440" s="141">
        <f>IF(N440="sníž. přenesená",J440,0)</f>
        <v>0</v>
      </c>
      <c r="BI440" s="141">
        <f>IF(N440="nulová",J440,0)</f>
        <v>0</v>
      </c>
      <c r="BJ440" s="18" t="s">
        <v>84</v>
      </c>
      <c r="BK440" s="141">
        <f>ROUND(I440*H440,2)</f>
        <v>0</v>
      </c>
      <c r="BL440" s="18" t="s">
        <v>618</v>
      </c>
      <c r="BM440" s="140" t="s">
        <v>1560</v>
      </c>
    </row>
    <row r="441" spans="2:47" s="1" customFormat="1" ht="12">
      <c r="B441" s="33"/>
      <c r="D441" s="142" t="s">
        <v>199</v>
      </c>
      <c r="F441" s="143" t="s">
        <v>708</v>
      </c>
      <c r="I441" s="144"/>
      <c r="L441" s="33"/>
      <c r="M441" s="145"/>
      <c r="T441" s="54"/>
      <c r="AT441" s="18" t="s">
        <v>199</v>
      </c>
      <c r="AU441" s="18" t="s">
        <v>86</v>
      </c>
    </row>
    <row r="442" spans="2:51" s="12" customFormat="1" ht="12">
      <c r="B442" s="148"/>
      <c r="D442" s="142" t="s">
        <v>203</v>
      </c>
      <c r="E442" s="149" t="s">
        <v>19</v>
      </c>
      <c r="F442" s="150" t="s">
        <v>1561</v>
      </c>
      <c r="H442" s="151">
        <v>-309</v>
      </c>
      <c r="I442" s="152"/>
      <c r="L442" s="148"/>
      <c r="M442" s="179"/>
      <c r="N442" s="180"/>
      <c r="O442" s="180"/>
      <c r="P442" s="180"/>
      <c r="Q442" s="180"/>
      <c r="R442" s="180"/>
      <c r="S442" s="180"/>
      <c r="T442" s="181"/>
      <c r="AT442" s="149" t="s">
        <v>203</v>
      </c>
      <c r="AU442" s="149" t="s">
        <v>86</v>
      </c>
      <c r="AV442" s="12" t="s">
        <v>86</v>
      </c>
      <c r="AW442" s="12" t="s">
        <v>37</v>
      </c>
      <c r="AX442" s="12" t="s">
        <v>84</v>
      </c>
      <c r="AY442" s="149" t="s">
        <v>192</v>
      </c>
    </row>
    <row r="443" spans="2:12" s="1" customFormat="1" ht="6.95" customHeight="1">
      <c r="B443" s="42"/>
      <c r="C443" s="43"/>
      <c r="D443" s="43"/>
      <c r="E443" s="43"/>
      <c r="F443" s="43"/>
      <c r="G443" s="43"/>
      <c r="H443" s="43"/>
      <c r="I443" s="43"/>
      <c r="J443" s="43"/>
      <c r="K443" s="43"/>
      <c r="L443" s="33"/>
    </row>
  </sheetData>
  <sheetProtection algorithmName="SHA-512" hashValue="tMpSrj9UEjntX+0OWgVGCUN61DJSRBhhPIwtpCQPy0loJ9gG9GRgt7Ot+GTMTndjGR4hWKg/ngJq6CgwDkoxeA==" saltValue="j61iud9bWSIZivLTkTXw4cLFlO/5go5jpTeChlPA3GrX1nnsNPyil6lXPNgGKZFfHqZJr0DAVwgWIHjpXwXCCA==" spinCount="100000" sheet="1" objects="1" scenarios="1" formatColumns="0" formatRows="0" autoFilter="0"/>
  <autoFilter ref="C86:K442"/>
  <mergeCells count="9">
    <mergeCell ref="E50:H50"/>
    <mergeCell ref="E77:H77"/>
    <mergeCell ref="E79:H79"/>
    <mergeCell ref="L2:V2"/>
    <mergeCell ref="E7:H7"/>
    <mergeCell ref="E9:H9"/>
    <mergeCell ref="E18:H18"/>
    <mergeCell ref="E27:H27"/>
    <mergeCell ref="E48:H48"/>
  </mergeCells>
  <hyperlinks>
    <hyperlink ref="F92" r:id="rId1" display="https://podminky.urs.cz/item/CS_URS_2023_02/115101201"/>
    <hyperlink ref="F97" r:id="rId2" display="https://podminky.urs.cz/item/CS_URS_2023_02/121151113"/>
    <hyperlink ref="F102" r:id="rId3" display="https://podminky.urs.cz/item/CS_URS_2023_02/131251104"/>
    <hyperlink ref="F109" r:id="rId4" display="https://podminky.urs.cz/item/CS_URS_2023_02/162351103"/>
    <hyperlink ref="F113" r:id="rId5" display="https://podminky.urs.cz/item/CS_URS_2023_02/162751117"/>
    <hyperlink ref="F119" r:id="rId6" display="https://podminky.urs.cz/item/CS_URS_2023_02/162751119"/>
    <hyperlink ref="F123" r:id="rId7" display="https://podminky.urs.cz/item/CS_URS_2023_02/167151101"/>
    <hyperlink ref="F127" r:id="rId8" display="https://podminky.urs.cz/item/CS_URS_2023_02/171201231"/>
    <hyperlink ref="F131" r:id="rId9" display="https://podminky.urs.cz/item/CS_URS_2023_02/171251201"/>
    <hyperlink ref="F135" r:id="rId10" display="https://podminky.urs.cz/item/CS_URS_2023_02/174151101"/>
    <hyperlink ref="F146" r:id="rId11" display="https://podminky.urs.cz/item/CS_URS_2023_02/175111101"/>
    <hyperlink ref="F162" r:id="rId12" display="https://podminky.urs.cz/item/CS_URS_2023_02/175151101"/>
    <hyperlink ref="F180" r:id="rId13" display="https://podminky.urs.cz/item/CS_URS_2023_02/181351103"/>
    <hyperlink ref="F186" r:id="rId14" display="https://podminky.urs.cz/item/CS_URS_2023_02/181411121"/>
    <hyperlink ref="F195" r:id="rId15" display="https://podminky.urs.cz/item/CS_URS_2023_02/181951111"/>
    <hyperlink ref="F199" r:id="rId16" display="https://podminky.urs.cz/item/CS_URS_2023_02/185803111"/>
    <hyperlink ref="F204" r:id="rId17" display="https://podminky.urs.cz/item/CS_URS_2023_02/185804312"/>
    <hyperlink ref="F210" r:id="rId18" display="https://podminky.urs.cz/item/CS_URS_2023_02/185851121"/>
    <hyperlink ref="F215" r:id="rId19" display="https://podminky.urs.cz/item/CS_URS_2023_02/185851129"/>
    <hyperlink ref="F221" r:id="rId20" display="https://podminky.urs.cz/item/CS_URS_2023_02/211971121"/>
    <hyperlink ref="F232" r:id="rId21" display="https://podminky.urs.cz/item/CS_URS_2023_02/212532111"/>
    <hyperlink ref="F238" r:id="rId22" display="https://podminky.urs.cz/item/CS_URS_2023_02/212752401"/>
    <hyperlink ref="F245" r:id="rId23" display="https://podminky.urs.cz/item/CS_URS_2023_02/212752403"/>
    <hyperlink ref="F261" r:id="rId24" display="https://podminky.urs.cz/item/CS_URS_2023_02/451573111"/>
    <hyperlink ref="F271" r:id="rId25" display="https://podminky.urs.cz/item/CS_URS_2023_02/452112112"/>
    <hyperlink ref="F282" r:id="rId26" display="https://podminky.urs.cz/item/CS_URS_2023_02/452311131"/>
    <hyperlink ref="F296" r:id="rId27" display="https://podminky.urs.cz/item/CS_URS_2023_02/871355221"/>
    <hyperlink ref="F301" r:id="rId28" display="https://podminky.urs.cz/item/CS_URS_2023_02/871365241"/>
    <hyperlink ref="F323" r:id="rId29" display="https://podminky.urs.cz/item/CS_URS_2023_02/877355211"/>
    <hyperlink ref="F340" r:id="rId30" display="https://podminky.urs.cz/item/CS_URS_2023_02/877365211"/>
    <hyperlink ref="F351" r:id="rId31" display="https://podminky.urs.cz/item/CS_URS_2023_02/877370330"/>
    <hyperlink ref="F357" r:id="rId32" display="https://podminky.urs.cz/item/CS_URS_2023_02/877375121R"/>
    <hyperlink ref="F363" r:id="rId33" display="https://podminky.urs.cz/item/CS_URS_2023_02/891365111"/>
    <hyperlink ref="F369" r:id="rId34" display="https://podminky.urs.cz/item/CS_URS_2023_02/892372111"/>
    <hyperlink ref="F372" r:id="rId35" display="https://podminky.urs.cz/item/CS_URS_2023_02/892381111"/>
    <hyperlink ref="F376" r:id="rId36" display="https://podminky.urs.cz/item/CS_URS_2023_02/894118001"/>
    <hyperlink ref="F382" r:id="rId37" display="https://podminky.urs.cz/item/CS_URS_2023_02/894411121"/>
    <hyperlink ref="F397" r:id="rId38" display="https://podminky.urs.cz/item/CS_URS_2023_02/894812322"/>
    <hyperlink ref="F401" r:id="rId39" display="https://podminky.urs.cz/item/CS_URS_2023_02/894812332"/>
    <hyperlink ref="F405" r:id="rId40" display="https://podminky.urs.cz/item/CS_URS_2023_02/894812339"/>
    <hyperlink ref="F409" r:id="rId41" display="https://podminky.urs.cz/item/CS_URS_2023_02/894812359"/>
    <hyperlink ref="F413" r:id="rId42" display="https://podminky.urs.cz/item/CS_URS_2023_02/899103112"/>
    <hyperlink ref="F420" r:id="rId43" display="https://podminky.urs.cz/item/CS_URS_2023_02/899722112"/>
    <hyperlink ref="F428" r:id="rId44" display="https://podminky.urs.cz/item/CS_URS_2023_02/998276101"/>
    <hyperlink ref="F433" r:id="rId45" display="https://podminky.urs.cz/item/CS_URS_2023_02/230083103"/>
  </hyperlinks>
  <printOptions/>
  <pageMargins left="0.39375" right="0.39375" top="0.39375" bottom="0.39375" header="0" footer="0"/>
  <pageSetup blackAndWhite="1" fitToHeight="100" fitToWidth="1" horizontalDpi="600" verticalDpi="600" orientation="landscape" paperSize="9" scale="84" r:id="rId47"/>
  <headerFooter>
    <oddFooter>&amp;CStrana &amp;P z &amp;N</oddFooter>
  </headerFooter>
  <drawing r:id="rId46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2:BM490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56" ht="36.95" customHeight="1">
      <c r="L2" s="291"/>
      <c r="M2" s="291"/>
      <c r="N2" s="291"/>
      <c r="O2" s="291"/>
      <c r="P2" s="291"/>
      <c r="Q2" s="291"/>
      <c r="R2" s="291"/>
      <c r="S2" s="291"/>
      <c r="T2" s="291"/>
      <c r="U2" s="291"/>
      <c r="V2" s="291"/>
      <c r="AT2" s="18" t="s">
        <v>101</v>
      </c>
      <c r="AZ2" s="86" t="s">
        <v>965</v>
      </c>
      <c r="BA2" s="86" t="s">
        <v>966</v>
      </c>
      <c r="BB2" s="86" t="s">
        <v>123</v>
      </c>
      <c r="BC2" s="86" t="s">
        <v>1562</v>
      </c>
      <c r="BD2" s="86" t="s">
        <v>86</v>
      </c>
    </row>
    <row r="3" spans="2:56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86</v>
      </c>
      <c r="AZ3" s="86" t="s">
        <v>126</v>
      </c>
      <c r="BA3" s="86" t="s">
        <v>127</v>
      </c>
      <c r="BB3" s="86" t="s">
        <v>128</v>
      </c>
      <c r="BC3" s="86" t="s">
        <v>1563</v>
      </c>
      <c r="BD3" s="86" t="s">
        <v>86</v>
      </c>
    </row>
    <row r="4" spans="2:56" ht="24.95" customHeight="1">
      <c r="B4" s="21"/>
      <c r="D4" s="22" t="s">
        <v>125</v>
      </c>
      <c r="L4" s="21"/>
      <c r="M4" s="87" t="s">
        <v>10</v>
      </c>
      <c r="AT4" s="18" t="s">
        <v>4</v>
      </c>
      <c r="AZ4" s="86" t="s">
        <v>130</v>
      </c>
      <c r="BA4" s="86" t="s">
        <v>131</v>
      </c>
      <c r="BB4" s="86" t="s">
        <v>128</v>
      </c>
      <c r="BC4" s="86" t="s">
        <v>1564</v>
      </c>
      <c r="BD4" s="86" t="s">
        <v>86</v>
      </c>
    </row>
    <row r="5" spans="2:56" ht="6.95" customHeight="1">
      <c r="B5" s="21"/>
      <c r="L5" s="21"/>
      <c r="AZ5" s="86" t="s">
        <v>971</v>
      </c>
      <c r="BA5" s="86" t="s">
        <v>972</v>
      </c>
      <c r="BB5" s="86" t="s">
        <v>128</v>
      </c>
      <c r="BC5" s="86" t="s">
        <v>1565</v>
      </c>
      <c r="BD5" s="86" t="s">
        <v>86</v>
      </c>
    </row>
    <row r="6" spans="2:56" ht="12" customHeight="1">
      <c r="B6" s="21"/>
      <c r="D6" s="28" t="s">
        <v>16</v>
      </c>
      <c r="L6" s="21"/>
      <c r="AZ6" s="86" t="s">
        <v>133</v>
      </c>
      <c r="BA6" s="86" t="s">
        <v>134</v>
      </c>
      <c r="BB6" s="86" t="s">
        <v>128</v>
      </c>
      <c r="BC6" s="86" t="s">
        <v>1566</v>
      </c>
      <c r="BD6" s="86" t="s">
        <v>86</v>
      </c>
    </row>
    <row r="7" spans="2:56" ht="16.5" customHeight="1">
      <c r="B7" s="21"/>
      <c r="E7" s="317" t="str">
        <f>'Rekapitulace stavby'!K6</f>
        <v>Hospodaření  se  srážkovou  vodou  z budovy  Přírodovědecké  fakulty  UP  v Olomouci</v>
      </c>
      <c r="F7" s="318"/>
      <c r="G7" s="318"/>
      <c r="H7" s="318"/>
      <c r="L7" s="21"/>
      <c r="AZ7" s="86" t="s">
        <v>136</v>
      </c>
      <c r="BA7" s="86" t="s">
        <v>137</v>
      </c>
      <c r="BB7" s="86" t="s">
        <v>123</v>
      </c>
      <c r="BC7" s="86" t="s">
        <v>1567</v>
      </c>
      <c r="BD7" s="86" t="s">
        <v>86</v>
      </c>
    </row>
    <row r="8" spans="2:56" s="1" customFormat="1" ht="12" customHeight="1">
      <c r="B8" s="33"/>
      <c r="D8" s="28" t="s">
        <v>139</v>
      </c>
      <c r="L8" s="33"/>
      <c r="AZ8" s="86" t="s">
        <v>147</v>
      </c>
      <c r="BA8" s="86" t="s">
        <v>148</v>
      </c>
      <c r="BB8" s="86" t="s">
        <v>149</v>
      </c>
      <c r="BC8" s="86" t="s">
        <v>1568</v>
      </c>
      <c r="BD8" s="86" t="s">
        <v>86</v>
      </c>
    </row>
    <row r="9" spans="2:56" s="1" customFormat="1" ht="16.5" customHeight="1">
      <c r="B9" s="33"/>
      <c r="E9" s="300" t="s">
        <v>1569</v>
      </c>
      <c r="F9" s="316"/>
      <c r="G9" s="316"/>
      <c r="H9" s="316"/>
      <c r="L9" s="33"/>
      <c r="AZ9" s="86" t="s">
        <v>978</v>
      </c>
      <c r="BA9" s="86" t="s">
        <v>979</v>
      </c>
      <c r="BB9" s="86" t="s">
        <v>146</v>
      </c>
      <c r="BC9" s="86" t="s">
        <v>360</v>
      </c>
      <c r="BD9" s="86" t="s">
        <v>86</v>
      </c>
    </row>
    <row r="10" spans="2:56" s="1" customFormat="1" ht="12">
      <c r="B10" s="33"/>
      <c r="L10" s="33"/>
      <c r="AZ10" s="86" t="s">
        <v>160</v>
      </c>
      <c r="BA10" s="86" t="s">
        <v>161</v>
      </c>
      <c r="BB10" s="86" t="s">
        <v>128</v>
      </c>
      <c r="BC10" s="86" t="s">
        <v>1570</v>
      </c>
      <c r="BD10" s="86" t="s">
        <v>86</v>
      </c>
    </row>
    <row r="11" spans="2:56" s="1" customFormat="1" ht="12" customHeight="1">
      <c r="B11" s="33"/>
      <c r="D11" s="28" t="s">
        <v>18</v>
      </c>
      <c r="F11" s="26" t="s">
        <v>19</v>
      </c>
      <c r="I11" s="28" t="s">
        <v>20</v>
      </c>
      <c r="J11" s="26" t="s">
        <v>19</v>
      </c>
      <c r="L11" s="33"/>
      <c r="AZ11" s="86" t="s">
        <v>163</v>
      </c>
      <c r="BA11" s="86" t="s">
        <v>164</v>
      </c>
      <c r="BB11" s="86" t="s">
        <v>128</v>
      </c>
      <c r="BC11" s="86" t="s">
        <v>1571</v>
      </c>
      <c r="BD11" s="86" t="s">
        <v>86</v>
      </c>
    </row>
    <row r="12" spans="2:12" s="1" customFormat="1" ht="12" customHeight="1">
      <c r="B12" s="33"/>
      <c r="D12" s="28" t="s">
        <v>21</v>
      </c>
      <c r="F12" s="26" t="s">
        <v>22</v>
      </c>
      <c r="I12" s="28" t="s">
        <v>23</v>
      </c>
      <c r="J12" s="50" t="str">
        <f>'Rekapitulace stavby'!AN8</f>
        <v>4. 9. 2023</v>
      </c>
      <c r="L12" s="33"/>
    </row>
    <row r="13" spans="2:12" s="1" customFormat="1" ht="10.9" customHeight="1">
      <c r="B13" s="33"/>
      <c r="L13" s="33"/>
    </row>
    <row r="14" spans="2:12" s="1" customFormat="1" ht="12" customHeight="1">
      <c r="B14" s="33"/>
      <c r="D14" s="28" t="s">
        <v>25</v>
      </c>
      <c r="I14" s="28" t="s">
        <v>26</v>
      </c>
      <c r="J14" s="26" t="s">
        <v>27</v>
      </c>
      <c r="L14" s="33"/>
    </row>
    <row r="15" spans="2:12" s="1" customFormat="1" ht="18" customHeight="1">
      <c r="B15" s="33"/>
      <c r="E15" s="26" t="s">
        <v>28</v>
      </c>
      <c r="I15" s="28" t="s">
        <v>29</v>
      </c>
      <c r="J15" s="26" t="s">
        <v>30</v>
      </c>
      <c r="L15" s="33"/>
    </row>
    <row r="16" spans="2:12" s="1" customFormat="1" ht="6.95" customHeight="1">
      <c r="B16" s="33"/>
      <c r="L16" s="33"/>
    </row>
    <row r="17" spans="2:12" s="1" customFormat="1" ht="12" customHeight="1">
      <c r="B17" s="33"/>
      <c r="D17" s="28" t="s">
        <v>31</v>
      </c>
      <c r="I17" s="28" t="s">
        <v>26</v>
      </c>
      <c r="J17" s="29" t="str">
        <f>'Rekapitulace stavby'!AN13</f>
        <v>Vyplň údaj</v>
      </c>
      <c r="L17" s="33"/>
    </row>
    <row r="18" spans="2:12" s="1" customFormat="1" ht="18" customHeight="1">
      <c r="B18" s="33"/>
      <c r="E18" s="319" t="str">
        <f>'Rekapitulace stavby'!E14</f>
        <v>Vyplň údaj</v>
      </c>
      <c r="F18" s="307"/>
      <c r="G18" s="307"/>
      <c r="H18" s="307"/>
      <c r="I18" s="28" t="s">
        <v>29</v>
      </c>
      <c r="J18" s="29" t="str">
        <f>'Rekapitulace stavby'!AN14</f>
        <v>Vyplň údaj</v>
      </c>
      <c r="L18" s="33"/>
    </row>
    <row r="19" spans="2:12" s="1" customFormat="1" ht="6.95" customHeight="1">
      <c r="B19" s="33"/>
      <c r="L19" s="33"/>
    </row>
    <row r="20" spans="2:12" s="1" customFormat="1" ht="12" customHeight="1">
      <c r="B20" s="33"/>
      <c r="D20" s="28" t="s">
        <v>33</v>
      </c>
      <c r="I20" s="28" t="s">
        <v>26</v>
      </c>
      <c r="J20" s="26" t="s">
        <v>34</v>
      </c>
      <c r="L20" s="33"/>
    </row>
    <row r="21" spans="2:12" s="1" customFormat="1" ht="18" customHeight="1">
      <c r="B21" s="33"/>
      <c r="E21" s="26" t="s">
        <v>35</v>
      </c>
      <c r="I21" s="28" t="s">
        <v>29</v>
      </c>
      <c r="J21" s="26" t="s">
        <v>36</v>
      </c>
      <c r="L21" s="33"/>
    </row>
    <row r="22" spans="2:12" s="1" customFormat="1" ht="6.95" customHeight="1">
      <c r="B22" s="33"/>
      <c r="L22" s="33"/>
    </row>
    <row r="23" spans="2:12" s="1" customFormat="1" ht="12" customHeight="1">
      <c r="B23" s="33"/>
      <c r="D23" s="28" t="s">
        <v>38</v>
      </c>
      <c r="I23" s="28" t="s">
        <v>26</v>
      </c>
      <c r="J23" s="26" t="str">
        <f>IF('Rekapitulace stavby'!AN19="","",'Rekapitulace stavby'!AN19)</f>
        <v/>
      </c>
      <c r="L23" s="33"/>
    </row>
    <row r="24" spans="2:12" s="1" customFormat="1" ht="18" customHeight="1">
      <c r="B24" s="33"/>
      <c r="E24" s="26" t="str">
        <f>IF('Rekapitulace stavby'!E20="","",'Rekapitulace stavby'!E20)</f>
        <v xml:space="preserve"> </v>
      </c>
      <c r="I24" s="28" t="s">
        <v>29</v>
      </c>
      <c r="J24" s="26" t="str">
        <f>IF('Rekapitulace stavby'!AN20="","",'Rekapitulace stavby'!AN20)</f>
        <v/>
      </c>
      <c r="L24" s="33"/>
    </row>
    <row r="25" spans="2:12" s="1" customFormat="1" ht="6.95" customHeight="1">
      <c r="B25" s="33"/>
      <c r="L25" s="33"/>
    </row>
    <row r="26" spans="2:12" s="1" customFormat="1" ht="12" customHeight="1">
      <c r="B26" s="33"/>
      <c r="D26" s="28" t="s">
        <v>40</v>
      </c>
      <c r="L26" s="33"/>
    </row>
    <row r="27" spans="2:12" s="7" customFormat="1" ht="16.5" customHeight="1">
      <c r="B27" s="88"/>
      <c r="E27" s="311" t="s">
        <v>19</v>
      </c>
      <c r="F27" s="311"/>
      <c r="G27" s="311"/>
      <c r="H27" s="311"/>
      <c r="L27" s="88"/>
    </row>
    <row r="28" spans="2:12" s="1" customFormat="1" ht="6.95" customHeight="1">
      <c r="B28" s="33"/>
      <c r="L28" s="33"/>
    </row>
    <row r="29" spans="2:12" s="1" customFormat="1" ht="6.95" customHeight="1">
      <c r="B29" s="33"/>
      <c r="D29" s="51"/>
      <c r="E29" s="51"/>
      <c r="F29" s="51"/>
      <c r="G29" s="51"/>
      <c r="H29" s="51"/>
      <c r="I29" s="51"/>
      <c r="J29" s="51"/>
      <c r="K29" s="51"/>
      <c r="L29" s="33"/>
    </row>
    <row r="30" spans="2:12" s="1" customFormat="1" ht="25.35" customHeight="1">
      <c r="B30" s="33"/>
      <c r="D30" s="89" t="s">
        <v>42</v>
      </c>
      <c r="J30" s="64">
        <f>ROUND(J85,2)</f>
        <v>0</v>
      </c>
      <c r="L30" s="33"/>
    </row>
    <row r="31" spans="2:12" s="1" customFormat="1" ht="6.95" customHeight="1">
      <c r="B31" s="33"/>
      <c r="D31" s="51"/>
      <c r="E31" s="51"/>
      <c r="F31" s="51"/>
      <c r="G31" s="51"/>
      <c r="H31" s="51"/>
      <c r="I31" s="51"/>
      <c r="J31" s="51"/>
      <c r="K31" s="51"/>
      <c r="L31" s="33"/>
    </row>
    <row r="32" spans="2:12" s="1" customFormat="1" ht="14.45" customHeight="1">
      <c r="B32" s="33"/>
      <c r="F32" s="36" t="s">
        <v>44</v>
      </c>
      <c r="I32" s="36" t="s">
        <v>43</v>
      </c>
      <c r="J32" s="36" t="s">
        <v>45</v>
      </c>
      <c r="L32" s="33"/>
    </row>
    <row r="33" spans="2:12" s="1" customFormat="1" ht="14.45" customHeight="1">
      <c r="B33" s="33"/>
      <c r="D33" s="53" t="s">
        <v>46</v>
      </c>
      <c r="E33" s="28" t="s">
        <v>47</v>
      </c>
      <c r="F33" s="90">
        <f>ROUND((SUM(BE85:BE489)),2)</f>
        <v>0</v>
      </c>
      <c r="I33" s="91">
        <v>0.21</v>
      </c>
      <c r="J33" s="90">
        <f>ROUND(((SUM(BE85:BE489))*I33),2)</f>
        <v>0</v>
      </c>
      <c r="L33" s="33"/>
    </row>
    <row r="34" spans="2:12" s="1" customFormat="1" ht="14.45" customHeight="1">
      <c r="B34" s="33"/>
      <c r="E34" s="28" t="s">
        <v>48</v>
      </c>
      <c r="F34" s="90">
        <f>ROUND((SUM(BF85:BF489)),2)</f>
        <v>0</v>
      </c>
      <c r="I34" s="91">
        <v>0.15</v>
      </c>
      <c r="J34" s="90">
        <f>ROUND(((SUM(BF85:BF489))*I34),2)</f>
        <v>0</v>
      </c>
      <c r="L34" s="33"/>
    </row>
    <row r="35" spans="2:12" s="1" customFormat="1" ht="14.45" customHeight="1" hidden="1">
      <c r="B35" s="33"/>
      <c r="E35" s="28" t="s">
        <v>49</v>
      </c>
      <c r="F35" s="90">
        <f>ROUND((SUM(BG85:BG489)),2)</f>
        <v>0</v>
      </c>
      <c r="I35" s="91">
        <v>0.21</v>
      </c>
      <c r="J35" s="90">
        <f>0</f>
        <v>0</v>
      </c>
      <c r="L35" s="33"/>
    </row>
    <row r="36" spans="2:12" s="1" customFormat="1" ht="14.45" customHeight="1" hidden="1">
      <c r="B36" s="33"/>
      <c r="E36" s="28" t="s">
        <v>50</v>
      </c>
      <c r="F36" s="90">
        <f>ROUND((SUM(BH85:BH489)),2)</f>
        <v>0</v>
      </c>
      <c r="I36" s="91">
        <v>0.15</v>
      </c>
      <c r="J36" s="90">
        <f>0</f>
        <v>0</v>
      </c>
      <c r="L36" s="33"/>
    </row>
    <row r="37" spans="2:12" s="1" customFormat="1" ht="14.45" customHeight="1" hidden="1">
      <c r="B37" s="33"/>
      <c r="E37" s="28" t="s">
        <v>51</v>
      </c>
      <c r="F37" s="90">
        <f>ROUND((SUM(BI85:BI489)),2)</f>
        <v>0</v>
      </c>
      <c r="I37" s="91">
        <v>0</v>
      </c>
      <c r="J37" s="90">
        <f>0</f>
        <v>0</v>
      </c>
      <c r="L37" s="33"/>
    </row>
    <row r="38" spans="2:12" s="1" customFormat="1" ht="6.95" customHeight="1">
      <c r="B38" s="33"/>
      <c r="L38" s="33"/>
    </row>
    <row r="39" spans="2:12" s="1" customFormat="1" ht="25.35" customHeight="1">
      <c r="B39" s="33"/>
      <c r="C39" s="92"/>
      <c r="D39" s="93" t="s">
        <v>52</v>
      </c>
      <c r="E39" s="55"/>
      <c r="F39" s="55"/>
      <c r="G39" s="94" t="s">
        <v>53</v>
      </c>
      <c r="H39" s="95" t="s">
        <v>54</v>
      </c>
      <c r="I39" s="55"/>
      <c r="J39" s="96">
        <f>SUM(J30:J37)</f>
        <v>0</v>
      </c>
      <c r="K39" s="97"/>
      <c r="L39" s="33"/>
    </row>
    <row r="40" spans="2:12" s="1" customFormat="1" ht="14.45" customHeight="1">
      <c r="B40" s="42"/>
      <c r="C40" s="43"/>
      <c r="D40" s="43"/>
      <c r="E40" s="43"/>
      <c r="F40" s="43"/>
      <c r="G40" s="43"/>
      <c r="H40" s="43"/>
      <c r="I40" s="43"/>
      <c r="J40" s="43"/>
      <c r="K40" s="43"/>
      <c r="L40" s="33"/>
    </row>
    <row r="44" spans="2:12" s="1" customFormat="1" ht="6.95" customHeight="1">
      <c r="B44" s="44"/>
      <c r="C44" s="45"/>
      <c r="D44" s="45"/>
      <c r="E44" s="45"/>
      <c r="F44" s="45"/>
      <c r="G44" s="45"/>
      <c r="H44" s="45"/>
      <c r="I44" s="45"/>
      <c r="J44" s="45"/>
      <c r="K44" s="45"/>
      <c r="L44" s="33"/>
    </row>
    <row r="45" spans="2:12" s="1" customFormat="1" ht="24.95" customHeight="1">
      <c r="B45" s="33"/>
      <c r="C45" s="22" t="s">
        <v>166</v>
      </c>
      <c r="L45" s="33"/>
    </row>
    <row r="46" spans="2:12" s="1" customFormat="1" ht="6.95" customHeight="1">
      <c r="B46" s="33"/>
      <c r="L46" s="33"/>
    </row>
    <row r="47" spans="2:12" s="1" customFormat="1" ht="12" customHeight="1">
      <c r="B47" s="33"/>
      <c r="C47" s="28" t="s">
        <v>16</v>
      </c>
      <c r="L47" s="33"/>
    </row>
    <row r="48" spans="2:12" s="1" customFormat="1" ht="16.5" customHeight="1">
      <c r="B48" s="33"/>
      <c r="E48" s="317" t="str">
        <f>E7</f>
        <v>Hospodaření  se  srážkovou  vodou  z budovy  Přírodovědecké  fakulty  UP  v Olomouci</v>
      </c>
      <c r="F48" s="318"/>
      <c r="G48" s="318"/>
      <c r="H48" s="318"/>
      <c r="L48" s="33"/>
    </row>
    <row r="49" spans="2:12" s="1" customFormat="1" ht="12" customHeight="1">
      <c r="B49" s="33"/>
      <c r="C49" s="28" t="s">
        <v>139</v>
      </c>
      <c r="L49" s="33"/>
    </row>
    <row r="50" spans="2:12" s="1" customFormat="1" ht="16.5" customHeight="1">
      <c r="B50" s="33"/>
      <c r="E50" s="300" t="str">
        <f>E9</f>
        <v>SO 06 - Podzemní vsakovací zařízení v ploše 69 m2</v>
      </c>
      <c r="F50" s="316"/>
      <c r="G50" s="316"/>
      <c r="H50" s="316"/>
      <c r="L50" s="33"/>
    </row>
    <row r="51" spans="2:12" s="1" customFormat="1" ht="6.95" customHeight="1">
      <c r="B51" s="33"/>
      <c r="L51" s="33"/>
    </row>
    <row r="52" spans="2:12" s="1" customFormat="1" ht="12" customHeight="1">
      <c r="B52" s="33"/>
      <c r="C52" s="28" t="s">
        <v>21</v>
      </c>
      <c r="F52" s="26" t="str">
        <f>F12</f>
        <v>Olomouc – město</v>
      </c>
      <c r="I52" s="28" t="s">
        <v>23</v>
      </c>
      <c r="J52" s="50" t="str">
        <f>IF(J12="","",J12)</f>
        <v>4. 9. 2023</v>
      </c>
      <c r="L52" s="33"/>
    </row>
    <row r="53" spans="2:12" s="1" customFormat="1" ht="6.95" customHeight="1">
      <c r="B53" s="33"/>
      <c r="L53" s="33"/>
    </row>
    <row r="54" spans="2:12" s="1" customFormat="1" ht="15.2" customHeight="1">
      <c r="B54" s="33"/>
      <c r="C54" s="28" t="s">
        <v>25</v>
      </c>
      <c r="F54" s="26" t="str">
        <f>E15</f>
        <v>Univerzita Palackého v Olomouci,Přírodovědecká fa.</v>
      </c>
      <c r="I54" s="28" t="s">
        <v>33</v>
      </c>
      <c r="J54" s="31" t="str">
        <f>E21</f>
        <v>VHRoušar, s.r.o.</v>
      </c>
      <c r="L54" s="33"/>
    </row>
    <row r="55" spans="2:12" s="1" customFormat="1" ht="15.2" customHeight="1">
      <c r="B55" s="33"/>
      <c r="C55" s="28" t="s">
        <v>31</v>
      </c>
      <c r="F55" s="26" t="str">
        <f>IF(E18="","",E18)</f>
        <v>Vyplň údaj</v>
      </c>
      <c r="I55" s="28" t="s">
        <v>38</v>
      </c>
      <c r="J55" s="31" t="str">
        <f>E24</f>
        <v xml:space="preserve"> </v>
      </c>
      <c r="L55" s="33"/>
    </row>
    <row r="56" spans="2:12" s="1" customFormat="1" ht="10.35" customHeight="1">
      <c r="B56" s="33"/>
      <c r="L56" s="33"/>
    </row>
    <row r="57" spans="2:12" s="1" customFormat="1" ht="29.25" customHeight="1">
      <c r="B57" s="33"/>
      <c r="C57" s="98" t="s">
        <v>167</v>
      </c>
      <c r="D57" s="92"/>
      <c r="E57" s="92"/>
      <c r="F57" s="92"/>
      <c r="G57" s="92"/>
      <c r="H57" s="92"/>
      <c r="I57" s="92"/>
      <c r="J57" s="99" t="s">
        <v>168</v>
      </c>
      <c r="K57" s="92"/>
      <c r="L57" s="33"/>
    </row>
    <row r="58" spans="2:12" s="1" customFormat="1" ht="10.35" customHeight="1">
      <c r="B58" s="33"/>
      <c r="L58" s="33"/>
    </row>
    <row r="59" spans="2:47" s="1" customFormat="1" ht="22.9" customHeight="1">
      <c r="B59" s="33"/>
      <c r="C59" s="100" t="s">
        <v>74</v>
      </c>
      <c r="J59" s="64">
        <f>J85</f>
        <v>0</v>
      </c>
      <c r="L59" s="33"/>
      <c r="AU59" s="18" t="s">
        <v>169</v>
      </c>
    </row>
    <row r="60" spans="2:12" s="8" customFormat="1" ht="24.95" customHeight="1">
      <c r="B60" s="101"/>
      <c r="D60" s="102" t="s">
        <v>170</v>
      </c>
      <c r="E60" s="103"/>
      <c r="F60" s="103"/>
      <c r="G60" s="103"/>
      <c r="H60" s="103"/>
      <c r="I60" s="103"/>
      <c r="J60" s="104">
        <f>J86</f>
        <v>0</v>
      </c>
      <c r="L60" s="101"/>
    </row>
    <row r="61" spans="2:12" s="9" customFormat="1" ht="19.9" customHeight="1">
      <c r="B61" s="105"/>
      <c r="D61" s="106" t="s">
        <v>171</v>
      </c>
      <c r="E61" s="107"/>
      <c r="F61" s="107"/>
      <c r="G61" s="107"/>
      <c r="H61" s="107"/>
      <c r="I61" s="107"/>
      <c r="J61" s="108">
        <f>J87</f>
        <v>0</v>
      </c>
      <c r="L61" s="105"/>
    </row>
    <row r="62" spans="2:12" s="9" customFormat="1" ht="19.9" customHeight="1">
      <c r="B62" s="105"/>
      <c r="D62" s="106" t="s">
        <v>982</v>
      </c>
      <c r="E62" s="107"/>
      <c r="F62" s="107"/>
      <c r="G62" s="107"/>
      <c r="H62" s="107"/>
      <c r="I62" s="107"/>
      <c r="J62" s="108">
        <f>J222</f>
        <v>0</v>
      </c>
      <c r="L62" s="105"/>
    </row>
    <row r="63" spans="2:12" s="9" customFormat="1" ht="19.9" customHeight="1">
      <c r="B63" s="105"/>
      <c r="D63" s="106" t="s">
        <v>172</v>
      </c>
      <c r="E63" s="107"/>
      <c r="F63" s="107"/>
      <c r="G63" s="107"/>
      <c r="H63" s="107"/>
      <c r="I63" s="107"/>
      <c r="J63" s="108">
        <f>J262</f>
        <v>0</v>
      </c>
      <c r="L63" s="105"/>
    </row>
    <row r="64" spans="2:12" s="9" customFormat="1" ht="19.9" customHeight="1">
      <c r="B64" s="105"/>
      <c r="D64" s="106" t="s">
        <v>173</v>
      </c>
      <c r="E64" s="107"/>
      <c r="F64" s="107"/>
      <c r="G64" s="107"/>
      <c r="H64" s="107"/>
      <c r="I64" s="107"/>
      <c r="J64" s="108">
        <f>J297</f>
        <v>0</v>
      </c>
      <c r="L64" s="105"/>
    </row>
    <row r="65" spans="2:12" s="9" customFormat="1" ht="19.9" customHeight="1">
      <c r="B65" s="105"/>
      <c r="D65" s="106" t="s">
        <v>174</v>
      </c>
      <c r="E65" s="107"/>
      <c r="F65" s="107"/>
      <c r="G65" s="107"/>
      <c r="H65" s="107"/>
      <c r="I65" s="107"/>
      <c r="J65" s="108">
        <f>J486</f>
        <v>0</v>
      </c>
      <c r="L65" s="105"/>
    </row>
    <row r="66" spans="2:12" s="1" customFormat="1" ht="21.75" customHeight="1">
      <c r="B66" s="33"/>
      <c r="L66" s="33"/>
    </row>
    <row r="67" spans="2:12" s="1" customFormat="1" ht="6.95" customHeight="1">
      <c r="B67" s="42"/>
      <c r="C67" s="43"/>
      <c r="D67" s="43"/>
      <c r="E67" s="43"/>
      <c r="F67" s="43"/>
      <c r="G67" s="43"/>
      <c r="H67" s="43"/>
      <c r="I67" s="43"/>
      <c r="J67" s="43"/>
      <c r="K67" s="43"/>
      <c r="L67" s="33"/>
    </row>
    <row r="71" spans="2:12" s="1" customFormat="1" ht="6.95" customHeight="1">
      <c r="B71" s="44"/>
      <c r="C71" s="45"/>
      <c r="D71" s="45"/>
      <c r="E71" s="45"/>
      <c r="F71" s="45"/>
      <c r="G71" s="45"/>
      <c r="H71" s="45"/>
      <c r="I71" s="45"/>
      <c r="J71" s="45"/>
      <c r="K71" s="45"/>
      <c r="L71" s="33"/>
    </row>
    <row r="72" spans="2:12" s="1" customFormat="1" ht="24.95" customHeight="1">
      <c r="B72" s="33"/>
      <c r="C72" s="22" t="s">
        <v>177</v>
      </c>
      <c r="L72" s="33"/>
    </row>
    <row r="73" spans="2:12" s="1" customFormat="1" ht="6.95" customHeight="1">
      <c r="B73" s="33"/>
      <c r="L73" s="33"/>
    </row>
    <row r="74" spans="2:12" s="1" customFormat="1" ht="12" customHeight="1">
      <c r="B74" s="33"/>
      <c r="C74" s="28" t="s">
        <v>16</v>
      </c>
      <c r="L74" s="33"/>
    </row>
    <row r="75" spans="2:12" s="1" customFormat="1" ht="16.5" customHeight="1">
      <c r="B75" s="33"/>
      <c r="E75" s="317" t="str">
        <f>E7</f>
        <v>Hospodaření  se  srážkovou  vodou  z budovy  Přírodovědecké  fakulty  UP  v Olomouci</v>
      </c>
      <c r="F75" s="318"/>
      <c r="G75" s="318"/>
      <c r="H75" s="318"/>
      <c r="L75" s="33"/>
    </row>
    <row r="76" spans="2:12" s="1" customFormat="1" ht="12" customHeight="1">
      <c r="B76" s="33"/>
      <c r="C76" s="28" t="s">
        <v>139</v>
      </c>
      <c r="L76" s="33"/>
    </row>
    <row r="77" spans="2:12" s="1" customFormat="1" ht="16.5" customHeight="1">
      <c r="B77" s="33"/>
      <c r="E77" s="300" t="str">
        <f>E9</f>
        <v>SO 06 - Podzemní vsakovací zařízení v ploše 69 m2</v>
      </c>
      <c r="F77" s="316"/>
      <c r="G77" s="316"/>
      <c r="H77" s="316"/>
      <c r="L77" s="33"/>
    </row>
    <row r="78" spans="2:12" s="1" customFormat="1" ht="6.95" customHeight="1">
      <c r="B78" s="33"/>
      <c r="L78" s="33"/>
    </row>
    <row r="79" spans="2:12" s="1" customFormat="1" ht="12" customHeight="1">
      <c r="B79" s="33"/>
      <c r="C79" s="28" t="s">
        <v>21</v>
      </c>
      <c r="F79" s="26" t="str">
        <f>F12</f>
        <v>Olomouc – město</v>
      </c>
      <c r="I79" s="28" t="s">
        <v>23</v>
      </c>
      <c r="J79" s="50" t="str">
        <f>IF(J12="","",J12)</f>
        <v>4. 9. 2023</v>
      </c>
      <c r="L79" s="33"/>
    </row>
    <row r="80" spans="2:12" s="1" customFormat="1" ht="6.95" customHeight="1">
      <c r="B80" s="33"/>
      <c r="L80" s="33"/>
    </row>
    <row r="81" spans="2:12" s="1" customFormat="1" ht="15.2" customHeight="1">
      <c r="B81" s="33"/>
      <c r="C81" s="28" t="s">
        <v>25</v>
      </c>
      <c r="F81" s="26" t="str">
        <f>E15</f>
        <v>Univerzita Palackého v Olomouci,Přírodovědecká fa.</v>
      </c>
      <c r="I81" s="28" t="s">
        <v>33</v>
      </c>
      <c r="J81" s="31" t="str">
        <f>E21</f>
        <v>VHRoušar, s.r.o.</v>
      </c>
      <c r="L81" s="33"/>
    </row>
    <row r="82" spans="2:12" s="1" customFormat="1" ht="15.2" customHeight="1">
      <c r="B82" s="33"/>
      <c r="C82" s="28" t="s">
        <v>31</v>
      </c>
      <c r="F82" s="26" t="str">
        <f>IF(E18="","",E18)</f>
        <v>Vyplň údaj</v>
      </c>
      <c r="I82" s="28" t="s">
        <v>38</v>
      </c>
      <c r="J82" s="31" t="str">
        <f>E24</f>
        <v xml:space="preserve"> </v>
      </c>
      <c r="L82" s="33"/>
    </row>
    <row r="83" spans="2:12" s="1" customFormat="1" ht="10.35" customHeight="1">
      <c r="B83" s="33"/>
      <c r="L83" s="33"/>
    </row>
    <row r="84" spans="2:20" s="10" customFormat="1" ht="29.25" customHeight="1">
      <c r="B84" s="109"/>
      <c r="C84" s="110" t="s">
        <v>178</v>
      </c>
      <c r="D84" s="111" t="s">
        <v>61</v>
      </c>
      <c r="E84" s="111" t="s">
        <v>57</v>
      </c>
      <c r="F84" s="111" t="s">
        <v>58</v>
      </c>
      <c r="G84" s="111" t="s">
        <v>179</v>
      </c>
      <c r="H84" s="111" t="s">
        <v>180</v>
      </c>
      <c r="I84" s="111" t="s">
        <v>181</v>
      </c>
      <c r="J84" s="111" t="s">
        <v>168</v>
      </c>
      <c r="K84" s="112" t="s">
        <v>182</v>
      </c>
      <c r="L84" s="109"/>
      <c r="M84" s="57" t="s">
        <v>19</v>
      </c>
      <c r="N84" s="58" t="s">
        <v>46</v>
      </c>
      <c r="O84" s="58" t="s">
        <v>183</v>
      </c>
      <c r="P84" s="58" t="s">
        <v>184</v>
      </c>
      <c r="Q84" s="58" t="s">
        <v>185</v>
      </c>
      <c r="R84" s="58" t="s">
        <v>186</v>
      </c>
      <c r="S84" s="58" t="s">
        <v>187</v>
      </c>
      <c r="T84" s="59" t="s">
        <v>188</v>
      </c>
    </row>
    <row r="85" spans="2:63" s="1" customFormat="1" ht="22.9" customHeight="1">
      <c r="B85" s="33"/>
      <c r="C85" s="62" t="s">
        <v>189</v>
      </c>
      <c r="J85" s="113">
        <f>BK85</f>
        <v>0</v>
      </c>
      <c r="L85" s="33"/>
      <c r="M85" s="60"/>
      <c r="N85" s="51"/>
      <c r="O85" s="51"/>
      <c r="P85" s="114">
        <f>P86</f>
        <v>0</v>
      </c>
      <c r="Q85" s="51"/>
      <c r="R85" s="114">
        <f>R86</f>
        <v>55.49873478999999</v>
      </c>
      <c r="S85" s="51"/>
      <c r="T85" s="115">
        <f>T86</f>
        <v>0</v>
      </c>
      <c r="AT85" s="18" t="s">
        <v>75</v>
      </c>
      <c r="AU85" s="18" t="s">
        <v>169</v>
      </c>
      <c r="BK85" s="116">
        <f>BK86</f>
        <v>0</v>
      </c>
    </row>
    <row r="86" spans="2:63" s="11" customFormat="1" ht="25.9" customHeight="1">
      <c r="B86" s="117"/>
      <c r="D86" s="118" t="s">
        <v>75</v>
      </c>
      <c r="E86" s="119" t="s">
        <v>190</v>
      </c>
      <c r="F86" s="119" t="s">
        <v>191</v>
      </c>
      <c r="I86" s="120"/>
      <c r="J86" s="121">
        <f>BK86</f>
        <v>0</v>
      </c>
      <c r="L86" s="117"/>
      <c r="M86" s="122"/>
      <c r="P86" s="123">
        <f>P87+P222+P262+P297+P486</f>
        <v>0</v>
      </c>
      <c r="R86" s="123">
        <f>R87+R222+R262+R297+R486</f>
        <v>55.49873478999999</v>
      </c>
      <c r="T86" s="124">
        <f>T87+T222+T262+T297+T486</f>
        <v>0</v>
      </c>
      <c r="AR86" s="118" t="s">
        <v>84</v>
      </c>
      <c r="AT86" s="125" t="s">
        <v>75</v>
      </c>
      <c r="AU86" s="125" t="s">
        <v>76</v>
      </c>
      <c r="AY86" s="118" t="s">
        <v>192</v>
      </c>
      <c r="BK86" s="126">
        <f>BK87+BK222+BK262+BK297+BK486</f>
        <v>0</v>
      </c>
    </row>
    <row r="87" spans="2:63" s="11" customFormat="1" ht="22.9" customHeight="1">
      <c r="B87" s="117"/>
      <c r="D87" s="118" t="s">
        <v>75</v>
      </c>
      <c r="E87" s="127" t="s">
        <v>84</v>
      </c>
      <c r="F87" s="127" t="s">
        <v>193</v>
      </c>
      <c r="I87" s="120"/>
      <c r="J87" s="128">
        <f>BK87</f>
        <v>0</v>
      </c>
      <c r="L87" s="117"/>
      <c r="M87" s="122"/>
      <c r="P87" s="123">
        <f>SUM(P88:P221)</f>
        <v>0</v>
      </c>
      <c r="R87" s="123">
        <f>SUM(R88:R221)</f>
        <v>0.015099999999999999</v>
      </c>
      <c r="T87" s="124">
        <f>SUM(T88:T221)</f>
        <v>0</v>
      </c>
      <c r="AR87" s="118" t="s">
        <v>84</v>
      </c>
      <c r="AT87" s="125" t="s">
        <v>75</v>
      </c>
      <c r="AU87" s="125" t="s">
        <v>84</v>
      </c>
      <c r="AY87" s="118" t="s">
        <v>192</v>
      </c>
      <c r="BK87" s="126">
        <f>SUM(BK88:BK221)</f>
        <v>0</v>
      </c>
    </row>
    <row r="88" spans="2:65" s="1" customFormat="1" ht="16.5" customHeight="1">
      <c r="B88" s="33"/>
      <c r="C88" s="129" t="s">
        <v>84</v>
      </c>
      <c r="D88" s="129" t="s">
        <v>194</v>
      </c>
      <c r="E88" s="130" t="s">
        <v>983</v>
      </c>
      <c r="F88" s="131" t="s">
        <v>984</v>
      </c>
      <c r="G88" s="132" t="s">
        <v>985</v>
      </c>
      <c r="H88" s="133">
        <v>480</v>
      </c>
      <c r="I88" s="134"/>
      <c r="J88" s="135">
        <f>ROUND(I88*H88,2)</f>
        <v>0</v>
      </c>
      <c r="K88" s="131" t="s">
        <v>197</v>
      </c>
      <c r="L88" s="33"/>
      <c r="M88" s="136" t="s">
        <v>19</v>
      </c>
      <c r="N88" s="137" t="s">
        <v>47</v>
      </c>
      <c r="P88" s="138">
        <f>O88*H88</f>
        <v>0</v>
      </c>
      <c r="Q88" s="138">
        <v>3E-05</v>
      </c>
      <c r="R88" s="138">
        <f>Q88*H88</f>
        <v>0.0144</v>
      </c>
      <c r="S88" s="138">
        <v>0</v>
      </c>
      <c r="T88" s="139">
        <f>S88*H88</f>
        <v>0</v>
      </c>
      <c r="AR88" s="140" t="s">
        <v>124</v>
      </c>
      <c r="AT88" s="140" t="s">
        <v>194</v>
      </c>
      <c r="AU88" s="140" t="s">
        <v>86</v>
      </c>
      <c r="AY88" s="18" t="s">
        <v>192</v>
      </c>
      <c r="BE88" s="141">
        <f>IF(N88="základní",J88,0)</f>
        <v>0</v>
      </c>
      <c r="BF88" s="141">
        <f>IF(N88="snížená",J88,0)</f>
        <v>0</v>
      </c>
      <c r="BG88" s="141">
        <f>IF(N88="zákl. přenesená",J88,0)</f>
        <v>0</v>
      </c>
      <c r="BH88" s="141">
        <f>IF(N88="sníž. přenesená",J88,0)</f>
        <v>0</v>
      </c>
      <c r="BI88" s="141">
        <f>IF(N88="nulová",J88,0)</f>
        <v>0</v>
      </c>
      <c r="BJ88" s="18" t="s">
        <v>84</v>
      </c>
      <c r="BK88" s="141">
        <f>ROUND(I88*H88,2)</f>
        <v>0</v>
      </c>
      <c r="BL88" s="18" t="s">
        <v>124</v>
      </c>
      <c r="BM88" s="140" t="s">
        <v>1572</v>
      </c>
    </row>
    <row r="89" spans="2:47" s="1" customFormat="1" ht="12">
      <c r="B89" s="33"/>
      <c r="D89" s="142" t="s">
        <v>199</v>
      </c>
      <c r="F89" s="143" t="s">
        <v>987</v>
      </c>
      <c r="I89" s="144"/>
      <c r="L89" s="33"/>
      <c r="M89" s="145"/>
      <c r="T89" s="54"/>
      <c r="AT89" s="18" t="s">
        <v>199</v>
      </c>
      <c r="AU89" s="18" t="s">
        <v>86</v>
      </c>
    </row>
    <row r="90" spans="2:47" s="1" customFormat="1" ht="12">
      <c r="B90" s="33"/>
      <c r="D90" s="146" t="s">
        <v>201</v>
      </c>
      <c r="F90" s="147" t="s">
        <v>988</v>
      </c>
      <c r="I90" s="144"/>
      <c r="L90" s="33"/>
      <c r="M90" s="145"/>
      <c r="T90" s="54"/>
      <c r="AT90" s="18" t="s">
        <v>201</v>
      </c>
      <c r="AU90" s="18" t="s">
        <v>86</v>
      </c>
    </row>
    <row r="91" spans="2:51" s="14" customFormat="1" ht="12">
      <c r="B91" s="162"/>
      <c r="D91" s="142" t="s">
        <v>203</v>
      </c>
      <c r="E91" s="163" t="s">
        <v>19</v>
      </c>
      <c r="F91" s="164" t="s">
        <v>989</v>
      </c>
      <c r="H91" s="163" t="s">
        <v>19</v>
      </c>
      <c r="I91" s="165"/>
      <c r="L91" s="162"/>
      <c r="M91" s="166"/>
      <c r="T91" s="167"/>
      <c r="AT91" s="163" t="s">
        <v>203</v>
      </c>
      <c r="AU91" s="163" t="s">
        <v>86</v>
      </c>
      <c r="AV91" s="14" t="s">
        <v>84</v>
      </c>
      <c r="AW91" s="14" t="s">
        <v>37</v>
      </c>
      <c r="AX91" s="14" t="s">
        <v>76</v>
      </c>
      <c r="AY91" s="163" t="s">
        <v>192</v>
      </c>
    </row>
    <row r="92" spans="2:51" s="12" customFormat="1" ht="12">
      <c r="B92" s="148"/>
      <c r="D92" s="142" t="s">
        <v>203</v>
      </c>
      <c r="E92" s="149" t="s">
        <v>19</v>
      </c>
      <c r="F92" s="150" t="s">
        <v>1573</v>
      </c>
      <c r="H92" s="151">
        <v>480</v>
      </c>
      <c r="I92" s="152"/>
      <c r="L92" s="148"/>
      <c r="M92" s="153"/>
      <c r="T92" s="154"/>
      <c r="AT92" s="149" t="s">
        <v>203</v>
      </c>
      <c r="AU92" s="149" t="s">
        <v>86</v>
      </c>
      <c r="AV92" s="12" t="s">
        <v>86</v>
      </c>
      <c r="AW92" s="12" t="s">
        <v>37</v>
      </c>
      <c r="AX92" s="12" t="s">
        <v>84</v>
      </c>
      <c r="AY92" s="149" t="s">
        <v>192</v>
      </c>
    </row>
    <row r="93" spans="2:65" s="1" customFormat="1" ht="16.5" customHeight="1">
      <c r="B93" s="33"/>
      <c r="C93" s="129" t="s">
        <v>86</v>
      </c>
      <c r="D93" s="129" t="s">
        <v>194</v>
      </c>
      <c r="E93" s="130" t="s">
        <v>195</v>
      </c>
      <c r="F93" s="131" t="s">
        <v>196</v>
      </c>
      <c r="G93" s="132" t="s">
        <v>123</v>
      </c>
      <c r="H93" s="133">
        <v>175</v>
      </c>
      <c r="I93" s="134"/>
      <c r="J93" s="135">
        <f>ROUND(I93*H93,2)</f>
        <v>0</v>
      </c>
      <c r="K93" s="131" t="s">
        <v>197</v>
      </c>
      <c r="L93" s="33"/>
      <c r="M93" s="136" t="s">
        <v>19</v>
      </c>
      <c r="N93" s="137" t="s">
        <v>47</v>
      </c>
      <c r="P93" s="138">
        <f>O93*H93</f>
        <v>0</v>
      </c>
      <c r="Q93" s="138">
        <v>0</v>
      </c>
      <c r="R93" s="138">
        <f>Q93*H93</f>
        <v>0</v>
      </c>
      <c r="S93" s="138">
        <v>0</v>
      </c>
      <c r="T93" s="139">
        <f>S93*H93</f>
        <v>0</v>
      </c>
      <c r="AR93" s="140" t="s">
        <v>124</v>
      </c>
      <c r="AT93" s="140" t="s">
        <v>194</v>
      </c>
      <c r="AU93" s="140" t="s">
        <v>86</v>
      </c>
      <c r="AY93" s="18" t="s">
        <v>192</v>
      </c>
      <c r="BE93" s="141">
        <f>IF(N93="základní",J93,0)</f>
        <v>0</v>
      </c>
      <c r="BF93" s="141">
        <f>IF(N93="snížená",J93,0)</f>
        <v>0</v>
      </c>
      <c r="BG93" s="141">
        <f>IF(N93="zákl. přenesená",J93,0)</f>
        <v>0</v>
      </c>
      <c r="BH93" s="141">
        <f>IF(N93="sníž. přenesená",J93,0)</f>
        <v>0</v>
      </c>
      <c r="BI93" s="141">
        <f>IF(N93="nulová",J93,0)</f>
        <v>0</v>
      </c>
      <c r="BJ93" s="18" t="s">
        <v>84</v>
      </c>
      <c r="BK93" s="141">
        <f>ROUND(I93*H93,2)</f>
        <v>0</v>
      </c>
      <c r="BL93" s="18" t="s">
        <v>124</v>
      </c>
      <c r="BM93" s="140" t="s">
        <v>1574</v>
      </c>
    </row>
    <row r="94" spans="2:47" s="1" customFormat="1" ht="12">
      <c r="B94" s="33"/>
      <c r="D94" s="142" t="s">
        <v>199</v>
      </c>
      <c r="F94" s="143" t="s">
        <v>200</v>
      </c>
      <c r="I94" s="144"/>
      <c r="L94" s="33"/>
      <c r="M94" s="145"/>
      <c r="T94" s="54"/>
      <c r="AT94" s="18" t="s">
        <v>199</v>
      </c>
      <c r="AU94" s="18" t="s">
        <v>86</v>
      </c>
    </row>
    <row r="95" spans="2:47" s="1" customFormat="1" ht="12">
      <c r="B95" s="33"/>
      <c r="D95" s="146" t="s">
        <v>201</v>
      </c>
      <c r="F95" s="147" t="s">
        <v>202</v>
      </c>
      <c r="I95" s="144"/>
      <c r="L95" s="33"/>
      <c r="M95" s="145"/>
      <c r="T95" s="54"/>
      <c r="AT95" s="18" t="s">
        <v>201</v>
      </c>
      <c r="AU95" s="18" t="s">
        <v>86</v>
      </c>
    </row>
    <row r="96" spans="2:51" s="12" customFormat="1" ht="12">
      <c r="B96" s="148"/>
      <c r="D96" s="142" t="s">
        <v>203</v>
      </c>
      <c r="E96" s="149" t="s">
        <v>19</v>
      </c>
      <c r="F96" s="150" t="s">
        <v>1575</v>
      </c>
      <c r="H96" s="151">
        <v>175</v>
      </c>
      <c r="I96" s="152"/>
      <c r="L96" s="148"/>
      <c r="M96" s="153"/>
      <c r="T96" s="154"/>
      <c r="AT96" s="149" t="s">
        <v>203</v>
      </c>
      <c r="AU96" s="149" t="s">
        <v>86</v>
      </c>
      <c r="AV96" s="12" t="s">
        <v>86</v>
      </c>
      <c r="AW96" s="12" t="s">
        <v>37</v>
      </c>
      <c r="AX96" s="12" t="s">
        <v>76</v>
      </c>
      <c r="AY96" s="149" t="s">
        <v>192</v>
      </c>
    </row>
    <row r="97" spans="2:51" s="13" customFormat="1" ht="12">
      <c r="B97" s="155"/>
      <c r="D97" s="142" t="s">
        <v>203</v>
      </c>
      <c r="E97" s="156" t="s">
        <v>205</v>
      </c>
      <c r="F97" s="157" t="s">
        <v>206</v>
      </c>
      <c r="H97" s="158">
        <v>175</v>
      </c>
      <c r="I97" s="159"/>
      <c r="L97" s="155"/>
      <c r="M97" s="160"/>
      <c r="T97" s="161"/>
      <c r="AT97" s="156" t="s">
        <v>203</v>
      </c>
      <c r="AU97" s="156" t="s">
        <v>86</v>
      </c>
      <c r="AV97" s="13" t="s">
        <v>124</v>
      </c>
      <c r="AW97" s="13" t="s">
        <v>37</v>
      </c>
      <c r="AX97" s="13" t="s">
        <v>84</v>
      </c>
      <c r="AY97" s="156" t="s">
        <v>192</v>
      </c>
    </row>
    <row r="98" spans="2:65" s="1" customFormat="1" ht="16.5" customHeight="1">
      <c r="B98" s="33"/>
      <c r="C98" s="129" t="s">
        <v>214</v>
      </c>
      <c r="D98" s="129" t="s">
        <v>194</v>
      </c>
      <c r="E98" s="130" t="s">
        <v>993</v>
      </c>
      <c r="F98" s="131" t="s">
        <v>994</v>
      </c>
      <c r="G98" s="132" t="s">
        <v>128</v>
      </c>
      <c r="H98" s="133">
        <v>412.14</v>
      </c>
      <c r="I98" s="134"/>
      <c r="J98" s="135">
        <f>ROUND(I98*H98,2)</f>
        <v>0</v>
      </c>
      <c r="K98" s="131" t="s">
        <v>197</v>
      </c>
      <c r="L98" s="33"/>
      <c r="M98" s="136" t="s">
        <v>19</v>
      </c>
      <c r="N98" s="137" t="s">
        <v>47</v>
      </c>
      <c r="P98" s="138">
        <f>O98*H98</f>
        <v>0</v>
      </c>
      <c r="Q98" s="138">
        <v>0</v>
      </c>
      <c r="R98" s="138">
        <f>Q98*H98</f>
        <v>0</v>
      </c>
      <c r="S98" s="138">
        <v>0</v>
      </c>
      <c r="T98" s="139">
        <f>S98*H98</f>
        <v>0</v>
      </c>
      <c r="AR98" s="140" t="s">
        <v>124</v>
      </c>
      <c r="AT98" s="140" t="s">
        <v>194</v>
      </c>
      <c r="AU98" s="140" t="s">
        <v>86</v>
      </c>
      <c r="AY98" s="18" t="s">
        <v>192</v>
      </c>
      <c r="BE98" s="141">
        <f>IF(N98="základní",J98,0)</f>
        <v>0</v>
      </c>
      <c r="BF98" s="141">
        <f>IF(N98="snížená",J98,0)</f>
        <v>0</v>
      </c>
      <c r="BG98" s="141">
        <f>IF(N98="zákl. přenesená",J98,0)</f>
        <v>0</v>
      </c>
      <c r="BH98" s="141">
        <f>IF(N98="sníž. přenesená",J98,0)</f>
        <v>0</v>
      </c>
      <c r="BI98" s="141">
        <f>IF(N98="nulová",J98,0)</f>
        <v>0</v>
      </c>
      <c r="BJ98" s="18" t="s">
        <v>84</v>
      </c>
      <c r="BK98" s="141">
        <f>ROUND(I98*H98,2)</f>
        <v>0</v>
      </c>
      <c r="BL98" s="18" t="s">
        <v>124</v>
      </c>
      <c r="BM98" s="140" t="s">
        <v>1576</v>
      </c>
    </row>
    <row r="99" spans="2:47" s="1" customFormat="1" ht="19.5">
      <c r="B99" s="33"/>
      <c r="D99" s="142" t="s">
        <v>199</v>
      </c>
      <c r="F99" s="143" t="s">
        <v>996</v>
      </c>
      <c r="I99" s="144"/>
      <c r="L99" s="33"/>
      <c r="M99" s="145"/>
      <c r="T99" s="54"/>
      <c r="AT99" s="18" t="s">
        <v>199</v>
      </c>
      <c r="AU99" s="18" t="s">
        <v>86</v>
      </c>
    </row>
    <row r="100" spans="2:47" s="1" customFormat="1" ht="12">
      <c r="B100" s="33"/>
      <c r="D100" s="146" t="s">
        <v>201</v>
      </c>
      <c r="F100" s="147" t="s">
        <v>997</v>
      </c>
      <c r="I100" s="144"/>
      <c r="L100" s="33"/>
      <c r="M100" s="145"/>
      <c r="T100" s="54"/>
      <c r="AT100" s="18" t="s">
        <v>201</v>
      </c>
      <c r="AU100" s="18" t="s">
        <v>86</v>
      </c>
    </row>
    <row r="101" spans="2:51" s="14" customFormat="1" ht="12">
      <c r="B101" s="162"/>
      <c r="D101" s="142" t="s">
        <v>203</v>
      </c>
      <c r="E101" s="163" t="s">
        <v>19</v>
      </c>
      <c r="F101" s="164" t="s">
        <v>1577</v>
      </c>
      <c r="H101" s="163" t="s">
        <v>19</v>
      </c>
      <c r="I101" s="165"/>
      <c r="L101" s="162"/>
      <c r="M101" s="166"/>
      <c r="T101" s="167"/>
      <c r="AT101" s="163" t="s">
        <v>203</v>
      </c>
      <c r="AU101" s="163" t="s">
        <v>86</v>
      </c>
      <c r="AV101" s="14" t="s">
        <v>84</v>
      </c>
      <c r="AW101" s="14" t="s">
        <v>37</v>
      </c>
      <c r="AX101" s="14" t="s">
        <v>76</v>
      </c>
      <c r="AY101" s="163" t="s">
        <v>192</v>
      </c>
    </row>
    <row r="102" spans="2:51" s="12" customFormat="1" ht="12">
      <c r="B102" s="148"/>
      <c r="D102" s="142" t="s">
        <v>203</v>
      </c>
      <c r="E102" s="149" t="s">
        <v>19</v>
      </c>
      <c r="F102" s="150" t="s">
        <v>1578</v>
      </c>
      <c r="H102" s="151">
        <v>237.24</v>
      </c>
      <c r="I102" s="152"/>
      <c r="L102" s="148"/>
      <c r="M102" s="153"/>
      <c r="T102" s="154"/>
      <c r="AT102" s="149" t="s">
        <v>203</v>
      </c>
      <c r="AU102" s="149" t="s">
        <v>86</v>
      </c>
      <c r="AV102" s="12" t="s">
        <v>86</v>
      </c>
      <c r="AW102" s="12" t="s">
        <v>37</v>
      </c>
      <c r="AX102" s="12" t="s">
        <v>76</v>
      </c>
      <c r="AY102" s="149" t="s">
        <v>192</v>
      </c>
    </row>
    <row r="103" spans="2:51" s="12" customFormat="1" ht="12">
      <c r="B103" s="148"/>
      <c r="D103" s="142" t="s">
        <v>203</v>
      </c>
      <c r="E103" s="149" t="s">
        <v>19</v>
      </c>
      <c r="F103" s="150" t="s">
        <v>1579</v>
      </c>
      <c r="H103" s="151">
        <v>78.87</v>
      </c>
      <c r="I103" s="152"/>
      <c r="L103" s="148"/>
      <c r="M103" s="153"/>
      <c r="T103" s="154"/>
      <c r="AT103" s="149" t="s">
        <v>203</v>
      </c>
      <c r="AU103" s="149" t="s">
        <v>86</v>
      </c>
      <c r="AV103" s="12" t="s">
        <v>86</v>
      </c>
      <c r="AW103" s="12" t="s">
        <v>37</v>
      </c>
      <c r="AX103" s="12" t="s">
        <v>76</v>
      </c>
      <c r="AY103" s="149" t="s">
        <v>192</v>
      </c>
    </row>
    <row r="104" spans="2:51" s="12" customFormat="1" ht="12">
      <c r="B104" s="148"/>
      <c r="D104" s="142" t="s">
        <v>203</v>
      </c>
      <c r="E104" s="149" t="s">
        <v>19</v>
      </c>
      <c r="F104" s="150" t="s">
        <v>1580</v>
      </c>
      <c r="H104" s="151">
        <v>96.03</v>
      </c>
      <c r="I104" s="152"/>
      <c r="L104" s="148"/>
      <c r="M104" s="153"/>
      <c r="T104" s="154"/>
      <c r="AT104" s="149" t="s">
        <v>203</v>
      </c>
      <c r="AU104" s="149" t="s">
        <v>86</v>
      </c>
      <c r="AV104" s="12" t="s">
        <v>86</v>
      </c>
      <c r="AW104" s="12" t="s">
        <v>37</v>
      </c>
      <c r="AX104" s="12" t="s">
        <v>76</v>
      </c>
      <c r="AY104" s="149" t="s">
        <v>192</v>
      </c>
    </row>
    <row r="105" spans="2:51" s="13" customFormat="1" ht="12">
      <c r="B105" s="155"/>
      <c r="D105" s="142" t="s">
        <v>203</v>
      </c>
      <c r="E105" s="156" t="s">
        <v>126</v>
      </c>
      <c r="F105" s="157" t="s">
        <v>206</v>
      </c>
      <c r="H105" s="158">
        <v>412.14</v>
      </c>
      <c r="I105" s="159"/>
      <c r="L105" s="155"/>
      <c r="M105" s="160"/>
      <c r="T105" s="161"/>
      <c r="AT105" s="156" t="s">
        <v>203</v>
      </c>
      <c r="AU105" s="156" t="s">
        <v>86</v>
      </c>
      <c r="AV105" s="13" t="s">
        <v>124</v>
      </c>
      <c r="AW105" s="13" t="s">
        <v>37</v>
      </c>
      <c r="AX105" s="13" t="s">
        <v>84</v>
      </c>
      <c r="AY105" s="156" t="s">
        <v>192</v>
      </c>
    </row>
    <row r="106" spans="2:65" s="1" customFormat="1" ht="21.75" customHeight="1">
      <c r="B106" s="33"/>
      <c r="C106" s="129" t="s">
        <v>124</v>
      </c>
      <c r="D106" s="129" t="s">
        <v>194</v>
      </c>
      <c r="E106" s="130" t="s">
        <v>228</v>
      </c>
      <c r="F106" s="131" t="s">
        <v>229</v>
      </c>
      <c r="G106" s="132" t="s">
        <v>128</v>
      </c>
      <c r="H106" s="133">
        <v>571.386</v>
      </c>
      <c r="I106" s="134"/>
      <c r="J106" s="135">
        <f>ROUND(I106*H106,2)</f>
        <v>0</v>
      </c>
      <c r="K106" s="131" t="s">
        <v>197</v>
      </c>
      <c r="L106" s="33"/>
      <c r="M106" s="136" t="s">
        <v>19</v>
      </c>
      <c r="N106" s="137" t="s">
        <v>47</v>
      </c>
      <c r="P106" s="138">
        <f>O106*H106</f>
        <v>0</v>
      </c>
      <c r="Q106" s="138">
        <v>0</v>
      </c>
      <c r="R106" s="138">
        <f>Q106*H106</f>
        <v>0</v>
      </c>
      <c r="S106" s="138">
        <v>0</v>
      </c>
      <c r="T106" s="139">
        <f>S106*H106</f>
        <v>0</v>
      </c>
      <c r="AR106" s="140" t="s">
        <v>124</v>
      </c>
      <c r="AT106" s="140" t="s">
        <v>194</v>
      </c>
      <c r="AU106" s="140" t="s">
        <v>86</v>
      </c>
      <c r="AY106" s="18" t="s">
        <v>192</v>
      </c>
      <c r="BE106" s="141">
        <f>IF(N106="základní",J106,0)</f>
        <v>0</v>
      </c>
      <c r="BF106" s="141">
        <f>IF(N106="snížená",J106,0)</f>
        <v>0</v>
      </c>
      <c r="BG106" s="141">
        <f>IF(N106="zákl. přenesená",J106,0)</f>
        <v>0</v>
      </c>
      <c r="BH106" s="141">
        <f>IF(N106="sníž. přenesená",J106,0)</f>
        <v>0</v>
      </c>
      <c r="BI106" s="141">
        <f>IF(N106="nulová",J106,0)</f>
        <v>0</v>
      </c>
      <c r="BJ106" s="18" t="s">
        <v>84</v>
      </c>
      <c r="BK106" s="141">
        <f>ROUND(I106*H106,2)</f>
        <v>0</v>
      </c>
      <c r="BL106" s="18" t="s">
        <v>124</v>
      </c>
      <c r="BM106" s="140" t="s">
        <v>1581</v>
      </c>
    </row>
    <row r="107" spans="2:47" s="1" customFormat="1" ht="19.5">
      <c r="B107" s="33"/>
      <c r="D107" s="142" t="s">
        <v>199</v>
      </c>
      <c r="F107" s="143" t="s">
        <v>231</v>
      </c>
      <c r="I107" s="144"/>
      <c r="L107" s="33"/>
      <c r="M107" s="145"/>
      <c r="T107" s="54"/>
      <c r="AT107" s="18" t="s">
        <v>199</v>
      </c>
      <c r="AU107" s="18" t="s">
        <v>86</v>
      </c>
    </row>
    <row r="108" spans="2:47" s="1" customFormat="1" ht="12">
      <c r="B108" s="33"/>
      <c r="D108" s="146" t="s">
        <v>201</v>
      </c>
      <c r="F108" s="147" t="s">
        <v>232</v>
      </c>
      <c r="I108" s="144"/>
      <c r="L108" s="33"/>
      <c r="M108" s="145"/>
      <c r="T108" s="54"/>
      <c r="AT108" s="18" t="s">
        <v>201</v>
      </c>
      <c r="AU108" s="18" t="s">
        <v>86</v>
      </c>
    </row>
    <row r="109" spans="2:51" s="12" customFormat="1" ht="12">
      <c r="B109" s="148"/>
      <c r="D109" s="142" t="s">
        <v>203</v>
      </c>
      <c r="E109" s="149" t="s">
        <v>19</v>
      </c>
      <c r="F109" s="150" t="s">
        <v>233</v>
      </c>
      <c r="H109" s="151">
        <v>571.386</v>
      </c>
      <c r="I109" s="152"/>
      <c r="L109" s="148"/>
      <c r="M109" s="153"/>
      <c r="T109" s="154"/>
      <c r="AT109" s="149" t="s">
        <v>203</v>
      </c>
      <c r="AU109" s="149" t="s">
        <v>86</v>
      </c>
      <c r="AV109" s="12" t="s">
        <v>86</v>
      </c>
      <c r="AW109" s="12" t="s">
        <v>37</v>
      </c>
      <c r="AX109" s="12" t="s">
        <v>84</v>
      </c>
      <c r="AY109" s="149" t="s">
        <v>192</v>
      </c>
    </row>
    <row r="110" spans="2:65" s="1" customFormat="1" ht="21.75" customHeight="1">
      <c r="B110" s="33"/>
      <c r="C110" s="129" t="s">
        <v>227</v>
      </c>
      <c r="D110" s="129" t="s">
        <v>194</v>
      </c>
      <c r="E110" s="130" t="s">
        <v>235</v>
      </c>
      <c r="F110" s="131" t="s">
        <v>236</v>
      </c>
      <c r="G110" s="132" t="s">
        <v>128</v>
      </c>
      <c r="H110" s="133">
        <v>126.447</v>
      </c>
      <c r="I110" s="134"/>
      <c r="J110" s="135">
        <f>ROUND(I110*H110,2)</f>
        <v>0</v>
      </c>
      <c r="K110" s="131" t="s">
        <v>197</v>
      </c>
      <c r="L110" s="33"/>
      <c r="M110" s="136" t="s">
        <v>19</v>
      </c>
      <c r="N110" s="137" t="s">
        <v>47</v>
      </c>
      <c r="P110" s="138">
        <f>O110*H110</f>
        <v>0</v>
      </c>
      <c r="Q110" s="138">
        <v>0</v>
      </c>
      <c r="R110" s="138">
        <f>Q110*H110</f>
        <v>0</v>
      </c>
      <c r="S110" s="138">
        <v>0</v>
      </c>
      <c r="T110" s="139">
        <f>S110*H110</f>
        <v>0</v>
      </c>
      <c r="AR110" s="140" t="s">
        <v>124</v>
      </c>
      <c r="AT110" s="140" t="s">
        <v>194</v>
      </c>
      <c r="AU110" s="140" t="s">
        <v>86</v>
      </c>
      <c r="AY110" s="18" t="s">
        <v>192</v>
      </c>
      <c r="BE110" s="141">
        <f>IF(N110="základní",J110,0)</f>
        <v>0</v>
      </c>
      <c r="BF110" s="141">
        <f>IF(N110="snížená",J110,0)</f>
        <v>0</v>
      </c>
      <c r="BG110" s="141">
        <f>IF(N110="zákl. přenesená",J110,0)</f>
        <v>0</v>
      </c>
      <c r="BH110" s="141">
        <f>IF(N110="sníž. přenesená",J110,0)</f>
        <v>0</v>
      </c>
      <c r="BI110" s="141">
        <f>IF(N110="nulová",J110,0)</f>
        <v>0</v>
      </c>
      <c r="BJ110" s="18" t="s">
        <v>84</v>
      </c>
      <c r="BK110" s="141">
        <f>ROUND(I110*H110,2)</f>
        <v>0</v>
      </c>
      <c r="BL110" s="18" t="s">
        <v>124</v>
      </c>
      <c r="BM110" s="140" t="s">
        <v>1582</v>
      </c>
    </row>
    <row r="111" spans="2:47" s="1" customFormat="1" ht="19.5">
      <c r="B111" s="33"/>
      <c r="D111" s="142" t="s">
        <v>199</v>
      </c>
      <c r="F111" s="143" t="s">
        <v>238</v>
      </c>
      <c r="I111" s="144"/>
      <c r="L111" s="33"/>
      <c r="M111" s="145"/>
      <c r="T111" s="54"/>
      <c r="AT111" s="18" t="s">
        <v>199</v>
      </c>
      <c r="AU111" s="18" t="s">
        <v>86</v>
      </c>
    </row>
    <row r="112" spans="2:47" s="1" customFormat="1" ht="12">
      <c r="B112" s="33"/>
      <c r="D112" s="146" t="s">
        <v>201</v>
      </c>
      <c r="F112" s="147" t="s">
        <v>239</v>
      </c>
      <c r="I112" s="144"/>
      <c r="L112" s="33"/>
      <c r="M112" s="145"/>
      <c r="T112" s="54"/>
      <c r="AT112" s="18" t="s">
        <v>201</v>
      </c>
      <c r="AU112" s="18" t="s">
        <v>86</v>
      </c>
    </row>
    <row r="113" spans="2:51" s="12" customFormat="1" ht="12">
      <c r="B113" s="148"/>
      <c r="D113" s="142" t="s">
        <v>203</v>
      </c>
      <c r="E113" s="149" t="s">
        <v>19</v>
      </c>
      <c r="F113" s="150" t="s">
        <v>126</v>
      </c>
      <c r="H113" s="151">
        <v>412.14</v>
      </c>
      <c r="I113" s="152"/>
      <c r="L113" s="148"/>
      <c r="M113" s="153"/>
      <c r="T113" s="154"/>
      <c r="AT113" s="149" t="s">
        <v>203</v>
      </c>
      <c r="AU113" s="149" t="s">
        <v>86</v>
      </c>
      <c r="AV113" s="12" t="s">
        <v>86</v>
      </c>
      <c r="AW113" s="12" t="s">
        <v>37</v>
      </c>
      <c r="AX113" s="12" t="s">
        <v>76</v>
      </c>
      <c r="AY113" s="149" t="s">
        <v>192</v>
      </c>
    </row>
    <row r="114" spans="2:51" s="12" customFormat="1" ht="12">
      <c r="B114" s="148"/>
      <c r="D114" s="142" t="s">
        <v>203</v>
      </c>
      <c r="E114" s="149" t="s">
        <v>19</v>
      </c>
      <c r="F114" s="150" t="s">
        <v>240</v>
      </c>
      <c r="H114" s="151">
        <v>-285.693</v>
      </c>
      <c r="I114" s="152"/>
      <c r="L114" s="148"/>
      <c r="M114" s="153"/>
      <c r="T114" s="154"/>
      <c r="AT114" s="149" t="s">
        <v>203</v>
      </c>
      <c r="AU114" s="149" t="s">
        <v>86</v>
      </c>
      <c r="AV114" s="12" t="s">
        <v>86</v>
      </c>
      <c r="AW114" s="12" t="s">
        <v>37</v>
      </c>
      <c r="AX114" s="12" t="s">
        <v>76</v>
      </c>
      <c r="AY114" s="149" t="s">
        <v>192</v>
      </c>
    </row>
    <row r="115" spans="2:51" s="13" customFormat="1" ht="12">
      <c r="B115" s="155"/>
      <c r="D115" s="142" t="s">
        <v>203</v>
      </c>
      <c r="E115" s="156" t="s">
        <v>133</v>
      </c>
      <c r="F115" s="157" t="s">
        <v>206</v>
      </c>
      <c r="H115" s="158">
        <v>126.447</v>
      </c>
      <c r="I115" s="159"/>
      <c r="L115" s="155"/>
      <c r="M115" s="160"/>
      <c r="T115" s="161"/>
      <c r="AT115" s="156" t="s">
        <v>203</v>
      </c>
      <c r="AU115" s="156" t="s">
        <v>86</v>
      </c>
      <c r="AV115" s="13" t="s">
        <v>124</v>
      </c>
      <c r="AW115" s="13" t="s">
        <v>37</v>
      </c>
      <c r="AX115" s="13" t="s">
        <v>84</v>
      </c>
      <c r="AY115" s="156" t="s">
        <v>192</v>
      </c>
    </row>
    <row r="116" spans="2:65" s="1" customFormat="1" ht="24.2" customHeight="1">
      <c r="B116" s="33"/>
      <c r="C116" s="129" t="s">
        <v>234</v>
      </c>
      <c r="D116" s="129" t="s">
        <v>194</v>
      </c>
      <c r="E116" s="130" t="s">
        <v>242</v>
      </c>
      <c r="F116" s="131" t="s">
        <v>243</v>
      </c>
      <c r="G116" s="132" t="s">
        <v>128</v>
      </c>
      <c r="H116" s="133">
        <v>758.682</v>
      </c>
      <c r="I116" s="134"/>
      <c r="J116" s="135">
        <f>ROUND(I116*H116,2)</f>
        <v>0</v>
      </c>
      <c r="K116" s="131" t="s">
        <v>197</v>
      </c>
      <c r="L116" s="33"/>
      <c r="M116" s="136" t="s">
        <v>19</v>
      </c>
      <c r="N116" s="137" t="s">
        <v>47</v>
      </c>
      <c r="P116" s="138">
        <f>O116*H116</f>
        <v>0</v>
      </c>
      <c r="Q116" s="138">
        <v>0</v>
      </c>
      <c r="R116" s="138">
        <f>Q116*H116</f>
        <v>0</v>
      </c>
      <c r="S116" s="138">
        <v>0</v>
      </c>
      <c r="T116" s="139">
        <f>S116*H116</f>
        <v>0</v>
      </c>
      <c r="AR116" s="140" t="s">
        <v>124</v>
      </c>
      <c r="AT116" s="140" t="s">
        <v>194</v>
      </c>
      <c r="AU116" s="140" t="s">
        <v>86</v>
      </c>
      <c r="AY116" s="18" t="s">
        <v>192</v>
      </c>
      <c r="BE116" s="141">
        <f>IF(N116="základní",J116,0)</f>
        <v>0</v>
      </c>
      <c r="BF116" s="141">
        <f>IF(N116="snížená",J116,0)</f>
        <v>0</v>
      </c>
      <c r="BG116" s="141">
        <f>IF(N116="zákl. přenesená",J116,0)</f>
        <v>0</v>
      </c>
      <c r="BH116" s="141">
        <f>IF(N116="sníž. přenesená",J116,0)</f>
        <v>0</v>
      </c>
      <c r="BI116" s="141">
        <f>IF(N116="nulová",J116,0)</f>
        <v>0</v>
      </c>
      <c r="BJ116" s="18" t="s">
        <v>84</v>
      </c>
      <c r="BK116" s="141">
        <f>ROUND(I116*H116,2)</f>
        <v>0</v>
      </c>
      <c r="BL116" s="18" t="s">
        <v>124</v>
      </c>
      <c r="BM116" s="140" t="s">
        <v>1583</v>
      </c>
    </row>
    <row r="117" spans="2:47" s="1" customFormat="1" ht="19.5">
      <c r="B117" s="33"/>
      <c r="D117" s="142" t="s">
        <v>199</v>
      </c>
      <c r="F117" s="143" t="s">
        <v>245</v>
      </c>
      <c r="I117" s="144"/>
      <c r="L117" s="33"/>
      <c r="M117" s="145"/>
      <c r="T117" s="54"/>
      <c r="AT117" s="18" t="s">
        <v>199</v>
      </c>
      <c r="AU117" s="18" t="s">
        <v>86</v>
      </c>
    </row>
    <row r="118" spans="2:47" s="1" customFormat="1" ht="12">
      <c r="B118" s="33"/>
      <c r="D118" s="146" t="s">
        <v>201</v>
      </c>
      <c r="F118" s="147" t="s">
        <v>246</v>
      </c>
      <c r="I118" s="144"/>
      <c r="L118" s="33"/>
      <c r="M118" s="145"/>
      <c r="T118" s="54"/>
      <c r="AT118" s="18" t="s">
        <v>201</v>
      </c>
      <c r="AU118" s="18" t="s">
        <v>86</v>
      </c>
    </row>
    <row r="119" spans="2:51" s="12" customFormat="1" ht="12">
      <c r="B119" s="148"/>
      <c r="D119" s="142" t="s">
        <v>203</v>
      </c>
      <c r="E119" s="149" t="s">
        <v>19</v>
      </c>
      <c r="F119" s="150" t="s">
        <v>247</v>
      </c>
      <c r="H119" s="151">
        <v>758.682</v>
      </c>
      <c r="I119" s="152"/>
      <c r="L119" s="148"/>
      <c r="M119" s="153"/>
      <c r="T119" s="154"/>
      <c r="AT119" s="149" t="s">
        <v>203</v>
      </c>
      <c r="AU119" s="149" t="s">
        <v>86</v>
      </c>
      <c r="AV119" s="12" t="s">
        <v>86</v>
      </c>
      <c r="AW119" s="12" t="s">
        <v>37</v>
      </c>
      <c r="AX119" s="12" t="s">
        <v>84</v>
      </c>
      <c r="AY119" s="149" t="s">
        <v>192</v>
      </c>
    </row>
    <row r="120" spans="2:65" s="1" customFormat="1" ht="16.5" customHeight="1">
      <c r="B120" s="33"/>
      <c r="C120" s="129" t="s">
        <v>241</v>
      </c>
      <c r="D120" s="129" t="s">
        <v>194</v>
      </c>
      <c r="E120" s="130" t="s">
        <v>249</v>
      </c>
      <c r="F120" s="131" t="s">
        <v>250</v>
      </c>
      <c r="G120" s="132" t="s">
        <v>128</v>
      </c>
      <c r="H120" s="133">
        <v>285.693</v>
      </c>
      <c r="I120" s="134"/>
      <c r="J120" s="135">
        <f>ROUND(I120*H120,2)</f>
        <v>0</v>
      </c>
      <c r="K120" s="131" t="s">
        <v>197</v>
      </c>
      <c r="L120" s="33"/>
      <c r="M120" s="136" t="s">
        <v>19</v>
      </c>
      <c r="N120" s="137" t="s">
        <v>47</v>
      </c>
      <c r="P120" s="138">
        <f>O120*H120</f>
        <v>0</v>
      </c>
      <c r="Q120" s="138">
        <v>0</v>
      </c>
      <c r="R120" s="138">
        <f>Q120*H120</f>
        <v>0</v>
      </c>
      <c r="S120" s="138">
        <v>0</v>
      </c>
      <c r="T120" s="139">
        <f>S120*H120</f>
        <v>0</v>
      </c>
      <c r="AR120" s="140" t="s">
        <v>124</v>
      </c>
      <c r="AT120" s="140" t="s">
        <v>194</v>
      </c>
      <c r="AU120" s="140" t="s">
        <v>86</v>
      </c>
      <c r="AY120" s="18" t="s">
        <v>192</v>
      </c>
      <c r="BE120" s="141">
        <f>IF(N120="základní",J120,0)</f>
        <v>0</v>
      </c>
      <c r="BF120" s="141">
        <f>IF(N120="snížená",J120,0)</f>
        <v>0</v>
      </c>
      <c r="BG120" s="141">
        <f>IF(N120="zákl. přenesená",J120,0)</f>
        <v>0</v>
      </c>
      <c r="BH120" s="141">
        <f>IF(N120="sníž. přenesená",J120,0)</f>
        <v>0</v>
      </c>
      <c r="BI120" s="141">
        <f>IF(N120="nulová",J120,0)</f>
        <v>0</v>
      </c>
      <c r="BJ120" s="18" t="s">
        <v>84</v>
      </c>
      <c r="BK120" s="141">
        <f>ROUND(I120*H120,2)</f>
        <v>0</v>
      </c>
      <c r="BL120" s="18" t="s">
        <v>124</v>
      </c>
      <c r="BM120" s="140" t="s">
        <v>1584</v>
      </c>
    </row>
    <row r="121" spans="2:47" s="1" customFormat="1" ht="19.5">
      <c r="B121" s="33"/>
      <c r="D121" s="142" t="s">
        <v>199</v>
      </c>
      <c r="F121" s="143" t="s">
        <v>252</v>
      </c>
      <c r="I121" s="144"/>
      <c r="L121" s="33"/>
      <c r="M121" s="145"/>
      <c r="T121" s="54"/>
      <c r="AT121" s="18" t="s">
        <v>199</v>
      </c>
      <c r="AU121" s="18" t="s">
        <v>86</v>
      </c>
    </row>
    <row r="122" spans="2:47" s="1" customFormat="1" ht="12">
      <c r="B122" s="33"/>
      <c r="D122" s="146" t="s">
        <v>201</v>
      </c>
      <c r="F122" s="147" t="s">
        <v>253</v>
      </c>
      <c r="I122" s="144"/>
      <c r="L122" s="33"/>
      <c r="M122" s="145"/>
      <c r="T122" s="54"/>
      <c r="AT122" s="18" t="s">
        <v>201</v>
      </c>
      <c r="AU122" s="18" t="s">
        <v>86</v>
      </c>
    </row>
    <row r="123" spans="2:51" s="12" customFormat="1" ht="12">
      <c r="B123" s="148"/>
      <c r="D123" s="142" t="s">
        <v>203</v>
      </c>
      <c r="E123" s="149" t="s">
        <v>19</v>
      </c>
      <c r="F123" s="150" t="s">
        <v>254</v>
      </c>
      <c r="H123" s="151">
        <v>285.693</v>
      </c>
      <c r="I123" s="152"/>
      <c r="L123" s="148"/>
      <c r="M123" s="153"/>
      <c r="T123" s="154"/>
      <c r="AT123" s="149" t="s">
        <v>203</v>
      </c>
      <c r="AU123" s="149" t="s">
        <v>86</v>
      </c>
      <c r="AV123" s="12" t="s">
        <v>86</v>
      </c>
      <c r="AW123" s="12" t="s">
        <v>37</v>
      </c>
      <c r="AX123" s="12" t="s">
        <v>84</v>
      </c>
      <c r="AY123" s="149" t="s">
        <v>192</v>
      </c>
    </row>
    <row r="124" spans="2:65" s="1" customFormat="1" ht="16.5" customHeight="1">
      <c r="B124" s="33"/>
      <c r="C124" s="129" t="s">
        <v>248</v>
      </c>
      <c r="D124" s="129" t="s">
        <v>194</v>
      </c>
      <c r="E124" s="130" t="s">
        <v>256</v>
      </c>
      <c r="F124" s="131" t="s">
        <v>257</v>
      </c>
      <c r="G124" s="132" t="s">
        <v>119</v>
      </c>
      <c r="H124" s="133">
        <v>227.605</v>
      </c>
      <c r="I124" s="134"/>
      <c r="J124" s="135">
        <f>ROUND(I124*H124,2)</f>
        <v>0</v>
      </c>
      <c r="K124" s="131" t="s">
        <v>197</v>
      </c>
      <c r="L124" s="33"/>
      <c r="M124" s="136" t="s">
        <v>19</v>
      </c>
      <c r="N124" s="137" t="s">
        <v>47</v>
      </c>
      <c r="P124" s="138">
        <f>O124*H124</f>
        <v>0</v>
      </c>
      <c r="Q124" s="138">
        <v>0</v>
      </c>
      <c r="R124" s="138">
        <f>Q124*H124</f>
        <v>0</v>
      </c>
      <c r="S124" s="138">
        <v>0</v>
      </c>
      <c r="T124" s="139">
        <f>S124*H124</f>
        <v>0</v>
      </c>
      <c r="AR124" s="140" t="s">
        <v>124</v>
      </c>
      <c r="AT124" s="140" t="s">
        <v>194</v>
      </c>
      <c r="AU124" s="140" t="s">
        <v>86</v>
      </c>
      <c r="AY124" s="18" t="s">
        <v>192</v>
      </c>
      <c r="BE124" s="141">
        <f>IF(N124="základní",J124,0)</f>
        <v>0</v>
      </c>
      <c r="BF124" s="141">
        <f>IF(N124="snížená",J124,0)</f>
        <v>0</v>
      </c>
      <c r="BG124" s="141">
        <f>IF(N124="zákl. přenesená",J124,0)</f>
        <v>0</v>
      </c>
      <c r="BH124" s="141">
        <f>IF(N124="sníž. přenesená",J124,0)</f>
        <v>0</v>
      </c>
      <c r="BI124" s="141">
        <f>IF(N124="nulová",J124,0)</f>
        <v>0</v>
      </c>
      <c r="BJ124" s="18" t="s">
        <v>84</v>
      </c>
      <c r="BK124" s="141">
        <f>ROUND(I124*H124,2)</f>
        <v>0</v>
      </c>
      <c r="BL124" s="18" t="s">
        <v>124</v>
      </c>
      <c r="BM124" s="140" t="s">
        <v>1585</v>
      </c>
    </row>
    <row r="125" spans="2:47" s="1" customFormat="1" ht="19.5">
      <c r="B125" s="33"/>
      <c r="D125" s="142" t="s">
        <v>199</v>
      </c>
      <c r="F125" s="143" t="s">
        <v>259</v>
      </c>
      <c r="I125" s="144"/>
      <c r="L125" s="33"/>
      <c r="M125" s="145"/>
      <c r="T125" s="54"/>
      <c r="AT125" s="18" t="s">
        <v>199</v>
      </c>
      <c r="AU125" s="18" t="s">
        <v>86</v>
      </c>
    </row>
    <row r="126" spans="2:47" s="1" customFormat="1" ht="12">
      <c r="B126" s="33"/>
      <c r="D126" s="146" t="s">
        <v>201</v>
      </c>
      <c r="F126" s="147" t="s">
        <v>260</v>
      </c>
      <c r="I126" s="144"/>
      <c r="L126" s="33"/>
      <c r="M126" s="145"/>
      <c r="T126" s="54"/>
      <c r="AT126" s="18" t="s">
        <v>201</v>
      </c>
      <c r="AU126" s="18" t="s">
        <v>86</v>
      </c>
    </row>
    <row r="127" spans="2:51" s="12" customFormat="1" ht="12">
      <c r="B127" s="148"/>
      <c r="D127" s="142" t="s">
        <v>203</v>
      </c>
      <c r="E127" s="149" t="s">
        <v>19</v>
      </c>
      <c r="F127" s="150" t="s">
        <v>261</v>
      </c>
      <c r="H127" s="151">
        <v>227.605</v>
      </c>
      <c r="I127" s="152"/>
      <c r="L127" s="148"/>
      <c r="M127" s="153"/>
      <c r="T127" s="154"/>
      <c r="AT127" s="149" t="s">
        <v>203</v>
      </c>
      <c r="AU127" s="149" t="s">
        <v>86</v>
      </c>
      <c r="AV127" s="12" t="s">
        <v>86</v>
      </c>
      <c r="AW127" s="12" t="s">
        <v>37</v>
      </c>
      <c r="AX127" s="12" t="s">
        <v>84</v>
      </c>
      <c r="AY127" s="149" t="s">
        <v>192</v>
      </c>
    </row>
    <row r="128" spans="2:65" s="1" customFormat="1" ht="16.5" customHeight="1">
      <c r="B128" s="33"/>
      <c r="C128" s="129" t="s">
        <v>255</v>
      </c>
      <c r="D128" s="129" t="s">
        <v>194</v>
      </c>
      <c r="E128" s="130" t="s">
        <v>263</v>
      </c>
      <c r="F128" s="131" t="s">
        <v>264</v>
      </c>
      <c r="G128" s="132" t="s">
        <v>128</v>
      </c>
      <c r="H128" s="133">
        <v>285.693</v>
      </c>
      <c r="I128" s="134"/>
      <c r="J128" s="135">
        <f>ROUND(I128*H128,2)</f>
        <v>0</v>
      </c>
      <c r="K128" s="131" t="s">
        <v>197</v>
      </c>
      <c r="L128" s="33"/>
      <c r="M128" s="136" t="s">
        <v>19</v>
      </c>
      <c r="N128" s="137" t="s">
        <v>47</v>
      </c>
      <c r="P128" s="138">
        <f>O128*H128</f>
        <v>0</v>
      </c>
      <c r="Q128" s="138">
        <v>0</v>
      </c>
      <c r="R128" s="138">
        <f>Q128*H128</f>
        <v>0</v>
      </c>
      <c r="S128" s="138">
        <v>0</v>
      </c>
      <c r="T128" s="139">
        <f>S128*H128</f>
        <v>0</v>
      </c>
      <c r="AR128" s="140" t="s">
        <v>124</v>
      </c>
      <c r="AT128" s="140" t="s">
        <v>194</v>
      </c>
      <c r="AU128" s="140" t="s">
        <v>86</v>
      </c>
      <c r="AY128" s="18" t="s">
        <v>192</v>
      </c>
      <c r="BE128" s="141">
        <f>IF(N128="základní",J128,0)</f>
        <v>0</v>
      </c>
      <c r="BF128" s="141">
        <f>IF(N128="snížená",J128,0)</f>
        <v>0</v>
      </c>
      <c r="BG128" s="141">
        <f>IF(N128="zákl. přenesená",J128,0)</f>
        <v>0</v>
      </c>
      <c r="BH128" s="141">
        <f>IF(N128="sníž. přenesená",J128,0)</f>
        <v>0</v>
      </c>
      <c r="BI128" s="141">
        <f>IF(N128="nulová",J128,0)</f>
        <v>0</v>
      </c>
      <c r="BJ128" s="18" t="s">
        <v>84</v>
      </c>
      <c r="BK128" s="141">
        <f>ROUND(I128*H128,2)</f>
        <v>0</v>
      </c>
      <c r="BL128" s="18" t="s">
        <v>124</v>
      </c>
      <c r="BM128" s="140" t="s">
        <v>1586</v>
      </c>
    </row>
    <row r="129" spans="2:47" s="1" customFormat="1" ht="12">
      <c r="B129" s="33"/>
      <c r="D129" s="142" t="s">
        <v>199</v>
      </c>
      <c r="F129" s="143" t="s">
        <v>266</v>
      </c>
      <c r="I129" s="144"/>
      <c r="L129" s="33"/>
      <c r="M129" s="145"/>
      <c r="T129" s="54"/>
      <c r="AT129" s="18" t="s">
        <v>199</v>
      </c>
      <c r="AU129" s="18" t="s">
        <v>86</v>
      </c>
    </row>
    <row r="130" spans="2:47" s="1" customFormat="1" ht="12">
      <c r="B130" s="33"/>
      <c r="D130" s="146" t="s">
        <v>201</v>
      </c>
      <c r="F130" s="147" t="s">
        <v>267</v>
      </c>
      <c r="I130" s="144"/>
      <c r="L130" s="33"/>
      <c r="M130" s="145"/>
      <c r="T130" s="54"/>
      <c r="AT130" s="18" t="s">
        <v>201</v>
      </c>
      <c r="AU130" s="18" t="s">
        <v>86</v>
      </c>
    </row>
    <row r="131" spans="2:51" s="12" customFormat="1" ht="12">
      <c r="B131" s="148"/>
      <c r="D131" s="142" t="s">
        <v>203</v>
      </c>
      <c r="E131" s="149" t="s">
        <v>19</v>
      </c>
      <c r="F131" s="150" t="s">
        <v>268</v>
      </c>
      <c r="H131" s="151">
        <v>285.693</v>
      </c>
      <c r="I131" s="152"/>
      <c r="L131" s="148"/>
      <c r="M131" s="153"/>
      <c r="T131" s="154"/>
      <c r="AT131" s="149" t="s">
        <v>203</v>
      </c>
      <c r="AU131" s="149" t="s">
        <v>86</v>
      </c>
      <c r="AV131" s="12" t="s">
        <v>86</v>
      </c>
      <c r="AW131" s="12" t="s">
        <v>37</v>
      </c>
      <c r="AX131" s="12" t="s">
        <v>84</v>
      </c>
      <c r="AY131" s="149" t="s">
        <v>192</v>
      </c>
    </row>
    <row r="132" spans="2:65" s="1" customFormat="1" ht="16.5" customHeight="1">
      <c r="B132" s="33"/>
      <c r="C132" s="129" t="s">
        <v>262</v>
      </c>
      <c r="D132" s="129" t="s">
        <v>194</v>
      </c>
      <c r="E132" s="130" t="s">
        <v>270</v>
      </c>
      <c r="F132" s="131" t="s">
        <v>271</v>
      </c>
      <c r="G132" s="132" t="s">
        <v>128</v>
      </c>
      <c r="H132" s="133">
        <v>285.693</v>
      </c>
      <c r="I132" s="134"/>
      <c r="J132" s="135">
        <f>ROUND(I132*H132,2)</f>
        <v>0</v>
      </c>
      <c r="K132" s="131" t="s">
        <v>197</v>
      </c>
      <c r="L132" s="33"/>
      <c r="M132" s="136" t="s">
        <v>19</v>
      </c>
      <c r="N132" s="137" t="s">
        <v>47</v>
      </c>
      <c r="P132" s="138">
        <f>O132*H132</f>
        <v>0</v>
      </c>
      <c r="Q132" s="138">
        <v>0</v>
      </c>
      <c r="R132" s="138">
        <f>Q132*H132</f>
        <v>0</v>
      </c>
      <c r="S132" s="138">
        <v>0</v>
      </c>
      <c r="T132" s="139">
        <f>S132*H132</f>
        <v>0</v>
      </c>
      <c r="AR132" s="140" t="s">
        <v>124</v>
      </c>
      <c r="AT132" s="140" t="s">
        <v>194</v>
      </c>
      <c r="AU132" s="140" t="s">
        <v>86</v>
      </c>
      <c r="AY132" s="18" t="s">
        <v>192</v>
      </c>
      <c r="BE132" s="141">
        <f>IF(N132="základní",J132,0)</f>
        <v>0</v>
      </c>
      <c r="BF132" s="141">
        <f>IF(N132="snížená",J132,0)</f>
        <v>0</v>
      </c>
      <c r="BG132" s="141">
        <f>IF(N132="zákl. přenesená",J132,0)</f>
        <v>0</v>
      </c>
      <c r="BH132" s="141">
        <f>IF(N132="sníž. přenesená",J132,0)</f>
        <v>0</v>
      </c>
      <c r="BI132" s="141">
        <f>IF(N132="nulová",J132,0)</f>
        <v>0</v>
      </c>
      <c r="BJ132" s="18" t="s">
        <v>84</v>
      </c>
      <c r="BK132" s="141">
        <f>ROUND(I132*H132,2)</f>
        <v>0</v>
      </c>
      <c r="BL132" s="18" t="s">
        <v>124</v>
      </c>
      <c r="BM132" s="140" t="s">
        <v>1587</v>
      </c>
    </row>
    <row r="133" spans="2:47" s="1" customFormat="1" ht="19.5">
      <c r="B133" s="33"/>
      <c r="D133" s="142" t="s">
        <v>199</v>
      </c>
      <c r="F133" s="143" t="s">
        <v>273</v>
      </c>
      <c r="I133" s="144"/>
      <c r="L133" s="33"/>
      <c r="M133" s="145"/>
      <c r="T133" s="54"/>
      <c r="AT133" s="18" t="s">
        <v>199</v>
      </c>
      <c r="AU133" s="18" t="s">
        <v>86</v>
      </c>
    </row>
    <row r="134" spans="2:47" s="1" customFormat="1" ht="12">
      <c r="B134" s="33"/>
      <c r="D134" s="146" t="s">
        <v>201</v>
      </c>
      <c r="F134" s="147" t="s">
        <v>274</v>
      </c>
      <c r="I134" s="144"/>
      <c r="L134" s="33"/>
      <c r="M134" s="145"/>
      <c r="T134" s="54"/>
      <c r="AT134" s="18" t="s">
        <v>201</v>
      </c>
      <c r="AU134" s="18" t="s">
        <v>86</v>
      </c>
    </row>
    <row r="135" spans="2:51" s="14" customFormat="1" ht="12">
      <c r="B135" s="162"/>
      <c r="D135" s="142" t="s">
        <v>203</v>
      </c>
      <c r="E135" s="163" t="s">
        <v>19</v>
      </c>
      <c r="F135" s="164" t="s">
        <v>1588</v>
      </c>
      <c r="H135" s="163" t="s">
        <v>19</v>
      </c>
      <c r="I135" s="165"/>
      <c r="L135" s="162"/>
      <c r="M135" s="166"/>
      <c r="T135" s="167"/>
      <c r="AT135" s="163" t="s">
        <v>203</v>
      </c>
      <c r="AU135" s="163" t="s">
        <v>86</v>
      </c>
      <c r="AV135" s="14" t="s">
        <v>84</v>
      </c>
      <c r="AW135" s="14" t="s">
        <v>37</v>
      </c>
      <c r="AX135" s="14" t="s">
        <v>76</v>
      </c>
      <c r="AY135" s="163" t="s">
        <v>192</v>
      </c>
    </row>
    <row r="136" spans="2:51" s="12" customFormat="1" ht="12">
      <c r="B136" s="148"/>
      <c r="D136" s="142" t="s">
        <v>203</v>
      </c>
      <c r="E136" s="149" t="s">
        <v>19</v>
      </c>
      <c r="F136" s="150" t="s">
        <v>126</v>
      </c>
      <c r="H136" s="151">
        <v>412.14</v>
      </c>
      <c r="I136" s="152"/>
      <c r="L136" s="148"/>
      <c r="M136" s="153"/>
      <c r="T136" s="154"/>
      <c r="AT136" s="149" t="s">
        <v>203</v>
      </c>
      <c r="AU136" s="149" t="s">
        <v>86</v>
      </c>
      <c r="AV136" s="12" t="s">
        <v>86</v>
      </c>
      <c r="AW136" s="12" t="s">
        <v>37</v>
      </c>
      <c r="AX136" s="12" t="s">
        <v>76</v>
      </c>
      <c r="AY136" s="149" t="s">
        <v>192</v>
      </c>
    </row>
    <row r="137" spans="2:51" s="12" customFormat="1" ht="12">
      <c r="B137" s="148"/>
      <c r="D137" s="142" t="s">
        <v>203</v>
      </c>
      <c r="E137" s="149" t="s">
        <v>19</v>
      </c>
      <c r="F137" s="150" t="s">
        <v>1589</v>
      </c>
      <c r="H137" s="151">
        <v>-102.859</v>
      </c>
      <c r="I137" s="152"/>
      <c r="L137" s="148"/>
      <c r="M137" s="153"/>
      <c r="T137" s="154"/>
      <c r="AT137" s="149" t="s">
        <v>203</v>
      </c>
      <c r="AU137" s="149" t="s">
        <v>86</v>
      </c>
      <c r="AV137" s="12" t="s">
        <v>86</v>
      </c>
      <c r="AW137" s="12" t="s">
        <v>37</v>
      </c>
      <c r="AX137" s="12" t="s">
        <v>76</v>
      </c>
      <c r="AY137" s="149" t="s">
        <v>192</v>
      </c>
    </row>
    <row r="138" spans="2:51" s="12" customFormat="1" ht="12">
      <c r="B138" s="148"/>
      <c r="D138" s="142" t="s">
        <v>203</v>
      </c>
      <c r="E138" s="149" t="s">
        <v>19</v>
      </c>
      <c r="F138" s="150" t="s">
        <v>1590</v>
      </c>
      <c r="H138" s="151">
        <v>-1.62</v>
      </c>
      <c r="I138" s="152"/>
      <c r="L138" s="148"/>
      <c r="M138" s="153"/>
      <c r="T138" s="154"/>
      <c r="AT138" s="149" t="s">
        <v>203</v>
      </c>
      <c r="AU138" s="149" t="s">
        <v>86</v>
      </c>
      <c r="AV138" s="12" t="s">
        <v>86</v>
      </c>
      <c r="AW138" s="12" t="s">
        <v>37</v>
      </c>
      <c r="AX138" s="12" t="s">
        <v>76</v>
      </c>
      <c r="AY138" s="149" t="s">
        <v>192</v>
      </c>
    </row>
    <row r="139" spans="2:51" s="12" customFormat="1" ht="12">
      <c r="B139" s="148"/>
      <c r="D139" s="142" t="s">
        <v>203</v>
      </c>
      <c r="E139" s="149" t="s">
        <v>19</v>
      </c>
      <c r="F139" s="150" t="s">
        <v>1591</v>
      </c>
      <c r="H139" s="151">
        <v>-0.18</v>
      </c>
      <c r="I139" s="152"/>
      <c r="L139" s="148"/>
      <c r="M139" s="153"/>
      <c r="T139" s="154"/>
      <c r="AT139" s="149" t="s">
        <v>203</v>
      </c>
      <c r="AU139" s="149" t="s">
        <v>86</v>
      </c>
      <c r="AV139" s="12" t="s">
        <v>86</v>
      </c>
      <c r="AW139" s="12" t="s">
        <v>37</v>
      </c>
      <c r="AX139" s="12" t="s">
        <v>76</v>
      </c>
      <c r="AY139" s="149" t="s">
        <v>192</v>
      </c>
    </row>
    <row r="140" spans="2:51" s="12" customFormat="1" ht="12">
      <c r="B140" s="148"/>
      <c r="D140" s="142" t="s">
        <v>203</v>
      </c>
      <c r="E140" s="149" t="s">
        <v>19</v>
      </c>
      <c r="F140" s="150" t="s">
        <v>1592</v>
      </c>
      <c r="H140" s="151">
        <v>-4.68</v>
      </c>
      <c r="I140" s="152"/>
      <c r="L140" s="148"/>
      <c r="M140" s="153"/>
      <c r="T140" s="154"/>
      <c r="AT140" s="149" t="s">
        <v>203</v>
      </c>
      <c r="AU140" s="149" t="s">
        <v>86</v>
      </c>
      <c r="AV140" s="12" t="s">
        <v>86</v>
      </c>
      <c r="AW140" s="12" t="s">
        <v>37</v>
      </c>
      <c r="AX140" s="12" t="s">
        <v>76</v>
      </c>
      <c r="AY140" s="149" t="s">
        <v>192</v>
      </c>
    </row>
    <row r="141" spans="2:51" s="12" customFormat="1" ht="12">
      <c r="B141" s="148"/>
      <c r="D141" s="142" t="s">
        <v>203</v>
      </c>
      <c r="E141" s="149" t="s">
        <v>19</v>
      </c>
      <c r="F141" s="150" t="s">
        <v>1593</v>
      </c>
      <c r="H141" s="151">
        <v>-0.702</v>
      </c>
      <c r="I141" s="152"/>
      <c r="L141" s="148"/>
      <c r="M141" s="153"/>
      <c r="T141" s="154"/>
      <c r="AT141" s="149" t="s">
        <v>203</v>
      </c>
      <c r="AU141" s="149" t="s">
        <v>86</v>
      </c>
      <c r="AV141" s="12" t="s">
        <v>86</v>
      </c>
      <c r="AW141" s="12" t="s">
        <v>37</v>
      </c>
      <c r="AX141" s="12" t="s">
        <v>76</v>
      </c>
      <c r="AY141" s="149" t="s">
        <v>192</v>
      </c>
    </row>
    <row r="142" spans="2:51" s="12" customFormat="1" ht="12">
      <c r="B142" s="148"/>
      <c r="D142" s="142" t="s">
        <v>203</v>
      </c>
      <c r="E142" s="149" t="s">
        <v>19</v>
      </c>
      <c r="F142" s="150" t="s">
        <v>1594</v>
      </c>
      <c r="H142" s="151">
        <v>-7.889</v>
      </c>
      <c r="I142" s="152"/>
      <c r="L142" s="148"/>
      <c r="M142" s="153"/>
      <c r="T142" s="154"/>
      <c r="AT142" s="149" t="s">
        <v>203</v>
      </c>
      <c r="AU142" s="149" t="s">
        <v>86</v>
      </c>
      <c r="AV142" s="12" t="s">
        <v>86</v>
      </c>
      <c r="AW142" s="12" t="s">
        <v>37</v>
      </c>
      <c r="AX142" s="12" t="s">
        <v>76</v>
      </c>
      <c r="AY142" s="149" t="s">
        <v>192</v>
      </c>
    </row>
    <row r="143" spans="2:51" s="12" customFormat="1" ht="12">
      <c r="B143" s="148"/>
      <c r="D143" s="142" t="s">
        <v>203</v>
      </c>
      <c r="E143" s="149" t="s">
        <v>19</v>
      </c>
      <c r="F143" s="150" t="s">
        <v>1594</v>
      </c>
      <c r="H143" s="151">
        <v>-7.889</v>
      </c>
      <c r="I143" s="152"/>
      <c r="L143" s="148"/>
      <c r="M143" s="153"/>
      <c r="T143" s="154"/>
      <c r="AT143" s="149" t="s">
        <v>203</v>
      </c>
      <c r="AU143" s="149" t="s">
        <v>86</v>
      </c>
      <c r="AV143" s="12" t="s">
        <v>86</v>
      </c>
      <c r="AW143" s="12" t="s">
        <v>37</v>
      </c>
      <c r="AX143" s="12" t="s">
        <v>76</v>
      </c>
      <c r="AY143" s="149" t="s">
        <v>192</v>
      </c>
    </row>
    <row r="144" spans="2:51" s="12" customFormat="1" ht="12">
      <c r="B144" s="148"/>
      <c r="D144" s="142" t="s">
        <v>203</v>
      </c>
      <c r="E144" s="149" t="s">
        <v>19</v>
      </c>
      <c r="F144" s="150" t="s">
        <v>1013</v>
      </c>
      <c r="H144" s="151">
        <v>-0.314</v>
      </c>
      <c r="I144" s="152"/>
      <c r="L144" s="148"/>
      <c r="M144" s="153"/>
      <c r="T144" s="154"/>
      <c r="AT144" s="149" t="s">
        <v>203</v>
      </c>
      <c r="AU144" s="149" t="s">
        <v>86</v>
      </c>
      <c r="AV144" s="12" t="s">
        <v>86</v>
      </c>
      <c r="AW144" s="12" t="s">
        <v>37</v>
      </c>
      <c r="AX144" s="12" t="s">
        <v>76</v>
      </c>
      <c r="AY144" s="149" t="s">
        <v>192</v>
      </c>
    </row>
    <row r="145" spans="2:51" s="12" customFormat="1" ht="12">
      <c r="B145" s="148"/>
      <c r="D145" s="142" t="s">
        <v>203</v>
      </c>
      <c r="E145" s="149" t="s">
        <v>19</v>
      </c>
      <c r="F145" s="150" t="s">
        <v>1013</v>
      </c>
      <c r="H145" s="151">
        <v>-0.314</v>
      </c>
      <c r="I145" s="152"/>
      <c r="L145" s="148"/>
      <c r="M145" s="153"/>
      <c r="T145" s="154"/>
      <c r="AT145" s="149" t="s">
        <v>203</v>
      </c>
      <c r="AU145" s="149" t="s">
        <v>86</v>
      </c>
      <c r="AV145" s="12" t="s">
        <v>86</v>
      </c>
      <c r="AW145" s="12" t="s">
        <v>37</v>
      </c>
      <c r="AX145" s="12" t="s">
        <v>76</v>
      </c>
      <c r="AY145" s="149" t="s">
        <v>192</v>
      </c>
    </row>
    <row r="146" spans="2:51" s="13" customFormat="1" ht="12">
      <c r="B146" s="155"/>
      <c r="D146" s="142" t="s">
        <v>203</v>
      </c>
      <c r="E146" s="156" t="s">
        <v>163</v>
      </c>
      <c r="F146" s="157" t="s">
        <v>206</v>
      </c>
      <c r="H146" s="158">
        <v>285.693</v>
      </c>
      <c r="I146" s="159"/>
      <c r="L146" s="155"/>
      <c r="M146" s="160"/>
      <c r="T146" s="161"/>
      <c r="AT146" s="156" t="s">
        <v>203</v>
      </c>
      <c r="AU146" s="156" t="s">
        <v>86</v>
      </c>
      <c r="AV146" s="13" t="s">
        <v>124</v>
      </c>
      <c r="AW146" s="13" t="s">
        <v>37</v>
      </c>
      <c r="AX146" s="13" t="s">
        <v>84</v>
      </c>
      <c r="AY146" s="156" t="s">
        <v>192</v>
      </c>
    </row>
    <row r="147" spans="2:65" s="1" customFormat="1" ht="16.5" customHeight="1">
      <c r="B147" s="33"/>
      <c r="C147" s="129" t="s">
        <v>269</v>
      </c>
      <c r="D147" s="129" t="s">
        <v>194</v>
      </c>
      <c r="E147" s="130" t="s">
        <v>281</v>
      </c>
      <c r="F147" s="131" t="s">
        <v>282</v>
      </c>
      <c r="G147" s="132" t="s">
        <v>128</v>
      </c>
      <c r="H147" s="133">
        <v>10.139</v>
      </c>
      <c r="I147" s="134"/>
      <c r="J147" s="135">
        <f>ROUND(I147*H147,2)</f>
        <v>0</v>
      </c>
      <c r="K147" s="131" t="s">
        <v>197</v>
      </c>
      <c r="L147" s="33"/>
      <c r="M147" s="136" t="s">
        <v>19</v>
      </c>
      <c r="N147" s="137" t="s">
        <v>47</v>
      </c>
      <c r="P147" s="138">
        <f>O147*H147</f>
        <v>0</v>
      </c>
      <c r="Q147" s="138">
        <v>0</v>
      </c>
      <c r="R147" s="138">
        <f>Q147*H147</f>
        <v>0</v>
      </c>
      <c r="S147" s="138">
        <v>0</v>
      </c>
      <c r="T147" s="139">
        <f>S147*H147</f>
        <v>0</v>
      </c>
      <c r="AR147" s="140" t="s">
        <v>124</v>
      </c>
      <c r="AT147" s="140" t="s">
        <v>194</v>
      </c>
      <c r="AU147" s="140" t="s">
        <v>86</v>
      </c>
      <c r="AY147" s="18" t="s">
        <v>192</v>
      </c>
      <c r="BE147" s="141">
        <f>IF(N147="základní",J147,0)</f>
        <v>0</v>
      </c>
      <c r="BF147" s="141">
        <f>IF(N147="snížená",J147,0)</f>
        <v>0</v>
      </c>
      <c r="BG147" s="141">
        <f>IF(N147="zákl. přenesená",J147,0)</f>
        <v>0</v>
      </c>
      <c r="BH147" s="141">
        <f>IF(N147="sníž. přenesená",J147,0)</f>
        <v>0</v>
      </c>
      <c r="BI147" s="141">
        <f>IF(N147="nulová",J147,0)</f>
        <v>0</v>
      </c>
      <c r="BJ147" s="18" t="s">
        <v>84</v>
      </c>
      <c r="BK147" s="141">
        <f>ROUND(I147*H147,2)</f>
        <v>0</v>
      </c>
      <c r="BL147" s="18" t="s">
        <v>124</v>
      </c>
      <c r="BM147" s="140" t="s">
        <v>1595</v>
      </c>
    </row>
    <row r="148" spans="2:47" s="1" customFormat="1" ht="19.5">
      <c r="B148" s="33"/>
      <c r="D148" s="142" t="s">
        <v>199</v>
      </c>
      <c r="F148" s="143" t="s">
        <v>284</v>
      </c>
      <c r="I148" s="144"/>
      <c r="L148" s="33"/>
      <c r="M148" s="145"/>
      <c r="T148" s="54"/>
      <c r="AT148" s="18" t="s">
        <v>199</v>
      </c>
      <c r="AU148" s="18" t="s">
        <v>86</v>
      </c>
    </row>
    <row r="149" spans="2:47" s="1" customFormat="1" ht="12">
      <c r="B149" s="33"/>
      <c r="D149" s="146" t="s">
        <v>201</v>
      </c>
      <c r="F149" s="147" t="s">
        <v>285</v>
      </c>
      <c r="I149" s="144"/>
      <c r="L149" s="33"/>
      <c r="M149" s="145"/>
      <c r="T149" s="54"/>
      <c r="AT149" s="18" t="s">
        <v>201</v>
      </c>
      <c r="AU149" s="18" t="s">
        <v>86</v>
      </c>
    </row>
    <row r="150" spans="2:51" s="14" customFormat="1" ht="12">
      <c r="B150" s="162"/>
      <c r="D150" s="142" t="s">
        <v>203</v>
      </c>
      <c r="E150" s="163" t="s">
        <v>19</v>
      </c>
      <c r="F150" s="164" t="s">
        <v>1596</v>
      </c>
      <c r="H150" s="163" t="s">
        <v>19</v>
      </c>
      <c r="I150" s="165"/>
      <c r="L150" s="162"/>
      <c r="M150" s="166"/>
      <c r="T150" s="167"/>
      <c r="AT150" s="163" t="s">
        <v>203</v>
      </c>
      <c r="AU150" s="163" t="s">
        <v>86</v>
      </c>
      <c r="AV150" s="14" t="s">
        <v>84</v>
      </c>
      <c r="AW150" s="14" t="s">
        <v>37</v>
      </c>
      <c r="AX150" s="14" t="s">
        <v>76</v>
      </c>
      <c r="AY150" s="163" t="s">
        <v>192</v>
      </c>
    </row>
    <row r="151" spans="2:51" s="12" customFormat="1" ht="12">
      <c r="B151" s="148"/>
      <c r="D151" s="142" t="s">
        <v>203</v>
      </c>
      <c r="E151" s="149" t="s">
        <v>19</v>
      </c>
      <c r="F151" s="150" t="s">
        <v>1597</v>
      </c>
      <c r="H151" s="151">
        <v>5.4</v>
      </c>
      <c r="I151" s="152"/>
      <c r="L151" s="148"/>
      <c r="M151" s="153"/>
      <c r="T151" s="154"/>
      <c r="AT151" s="149" t="s">
        <v>203</v>
      </c>
      <c r="AU151" s="149" t="s">
        <v>86</v>
      </c>
      <c r="AV151" s="12" t="s">
        <v>86</v>
      </c>
      <c r="AW151" s="12" t="s">
        <v>37</v>
      </c>
      <c r="AX151" s="12" t="s">
        <v>76</v>
      </c>
      <c r="AY151" s="149" t="s">
        <v>192</v>
      </c>
    </row>
    <row r="152" spans="2:51" s="12" customFormat="1" ht="12">
      <c r="B152" s="148"/>
      <c r="D152" s="142" t="s">
        <v>203</v>
      </c>
      <c r="E152" s="149" t="s">
        <v>19</v>
      </c>
      <c r="F152" s="150" t="s">
        <v>1598</v>
      </c>
      <c r="H152" s="151">
        <v>-0.188</v>
      </c>
      <c r="I152" s="152"/>
      <c r="L152" s="148"/>
      <c r="M152" s="153"/>
      <c r="T152" s="154"/>
      <c r="AT152" s="149" t="s">
        <v>203</v>
      </c>
      <c r="AU152" s="149" t="s">
        <v>86</v>
      </c>
      <c r="AV152" s="12" t="s">
        <v>86</v>
      </c>
      <c r="AW152" s="12" t="s">
        <v>37</v>
      </c>
      <c r="AX152" s="12" t="s">
        <v>76</v>
      </c>
      <c r="AY152" s="149" t="s">
        <v>192</v>
      </c>
    </row>
    <row r="153" spans="2:51" s="12" customFormat="1" ht="12">
      <c r="B153" s="148"/>
      <c r="D153" s="142" t="s">
        <v>203</v>
      </c>
      <c r="E153" s="149" t="s">
        <v>19</v>
      </c>
      <c r="F153" s="150" t="s">
        <v>1599</v>
      </c>
      <c r="H153" s="151">
        <v>-0.023</v>
      </c>
      <c r="I153" s="152"/>
      <c r="L153" s="148"/>
      <c r="M153" s="153"/>
      <c r="T153" s="154"/>
      <c r="AT153" s="149" t="s">
        <v>203</v>
      </c>
      <c r="AU153" s="149" t="s">
        <v>86</v>
      </c>
      <c r="AV153" s="12" t="s">
        <v>86</v>
      </c>
      <c r="AW153" s="12" t="s">
        <v>37</v>
      </c>
      <c r="AX153" s="12" t="s">
        <v>76</v>
      </c>
      <c r="AY153" s="149" t="s">
        <v>192</v>
      </c>
    </row>
    <row r="154" spans="2:51" s="15" customFormat="1" ht="12">
      <c r="B154" s="182"/>
      <c r="D154" s="142" t="s">
        <v>203</v>
      </c>
      <c r="E154" s="183" t="s">
        <v>19</v>
      </c>
      <c r="F154" s="184" t="s">
        <v>1018</v>
      </c>
      <c r="H154" s="185">
        <v>5.189</v>
      </c>
      <c r="I154" s="186"/>
      <c r="L154" s="182"/>
      <c r="M154" s="187"/>
      <c r="T154" s="188"/>
      <c r="AT154" s="183" t="s">
        <v>203</v>
      </c>
      <c r="AU154" s="183" t="s">
        <v>86</v>
      </c>
      <c r="AV154" s="15" t="s">
        <v>214</v>
      </c>
      <c r="AW154" s="15" t="s">
        <v>37</v>
      </c>
      <c r="AX154" s="15" t="s">
        <v>76</v>
      </c>
      <c r="AY154" s="183" t="s">
        <v>192</v>
      </c>
    </row>
    <row r="155" spans="2:51" s="14" customFormat="1" ht="12">
      <c r="B155" s="162"/>
      <c r="D155" s="142" t="s">
        <v>203</v>
      </c>
      <c r="E155" s="163" t="s">
        <v>19</v>
      </c>
      <c r="F155" s="164" t="s">
        <v>1600</v>
      </c>
      <c r="H155" s="163" t="s">
        <v>19</v>
      </c>
      <c r="I155" s="165"/>
      <c r="L155" s="162"/>
      <c r="M155" s="166"/>
      <c r="T155" s="167"/>
      <c r="AT155" s="163" t="s">
        <v>203</v>
      </c>
      <c r="AU155" s="163" t="s">
        <v>86</v>
      </c>
      <c r="AV155" s="14" t="s">
        <v>84</v>
      </c>
      <c r="AW155" s="14" t="s">
        <v>37</v>
      </c>
      <c r="AX155" s="14" t="s">
        <v>76</v>
      </c>
      <c r="AY155" s="163" t="s">
        <v>192</v>
      </c>
    </row>
    <row r="156" spans="2:51" s="12" customFormat="1" ht="12">
      <c r="B156" s="148"/>
      <c r="D156" s="142" t="s">
        <v>203</v>
      </c>
      <c r="E156" s="149" t="s">
        <v>19</v>
      </c>
      <c r="F156" s="150" t="s">
        <v>286</v>
      </c>
      <c r="H156" s="151">
        <v>5.495</v>
      </c>
      <c r="I156" s="152"/>
      <c r="L156" s="148"/>
      <c r="M156" s="153"/>
      <c r="T156" s="154"/>
      <c r="AT156" s="149" t="s">
        <v>203</v>
      </c>
      <c r="AU156" s="149" t="s">
        <v>86</v>
      </c>
      <c r="AV156" s="12" t="s">
        <v>86</v>
      </c>
      <c r="AW156" s="12" t="s">
        <v>37</v>
      </c>
      <c r="AX156" s="12" t="s">
        <v>76</v>
      </c>
      <c r="AY156" s="149" t="s">
        <v>192</v>
      </c>
    </row>
    <row r="157" spans="2:51" s="12" customFormat="1" ht="12">
      <c r="B157" s="148"/>
      <c r="D157" s="142" t="s">
        <v>203</v>
      </c>
      <c r="E157" s="149" t="s">
        <v>19</v>
      </c>
      <c r="F157" s="150" t="s">
        <v>1020</v>
      </c>
      <c r="H157" s="151">
        <v>-0.545</v>
      </c>
      <c r="I157" s="152"/>
      <c r="L157" s="148"/>
      <c r="M157" s="153"/>
      <c r="T157" s="154"/>
      <c r="AT157" s="149" t="s">
        <v>203</v>
      </c>
      <c r="AU157" s="149" t="s">
        <v>86</v>
      </c>
      <c r="AV157" s="12" t="s">
        <v>86</v>
      </c>
      <c r="AW157" s="12" t="s">
        <v>37</v>
      </c>
      <c r="AX157" s="12" t="s">
        <v>76</v>
      </c>
      <c r="AY157" s="149" t="s">
        <v>192</v>
      </c>
    </row>
    <row r="158" spans="2:51" s="15" customFormat="1" ht="12">
      <c r="B158" s="182"/>
      <c r="D158" s="142" t="s">
        <v>203</v>
      </c>
      <c r="E158" s="183" t="s">
        <v>19</v>
      </c>
      <c r="F158" s="184" t="s">
        <v>1018</v>
      </c>
      <c r="H158" s="185">
        <v>4.95</v>
      </c>
      <c r="I158" s="186"/>
      <c r="L158" s="182"/>
      <c r="M158" s="187"/>
      <c r="T158" s="188"/>
      <c r="AT158" s="183" t="s">
        <v>203</v>
      </c>
      <c r="AU158" s="183" t="s">
        <v>86</v>
      </c>
      <c r="AV158" s="15" t="s">
        <v>214</v>
      </c>
      <c r="AW158" s="15" t="s">
        <v>37</v>
      </c>
      <c r="AX158" s="15" t="s">
        <v>76</v>
      </c>
      <c r="AY158" s="183" t="s">
        <v>192</v>
      </c>
    </row>
    <row r="159" spans="2:51" s="13" customFormat="1" ht="12">
      <c r="B159" s="155"/>
      <c r="D159" s="142" t="s">
        <v>203</v>
      </c>
      <c r="E159" s="156" t="s">
        <v>130</v>
      </c>
      <c r="F159" s="157" t="s">
        <v>206</v>
      </c>
      <c r="H159" s="158">
        <v>10.139</v>
      </c>
      <c r="I159" s="159"/>
      <c r="L159" s="155"/>
      <c r="M159" s="160"/>
      <c r="T159" s="161"/>
      <c r="AT159" s="156" t="s">
        <v>203</v>
      </c>
      <c r="AU159" s="156" t="s">
        <v>86</v>
      </c>
      <c r="AV159" s="13" t="s">
        <v>124</v>
      </c>
      <c r="AW159" s="13" t="s">
        <v>37</v>
      </c>
      <c r="AX159" s="13" t="s">
        <v>84</v>
      </c>
      <c r="AY159" s="156" t="s">
        <v>192</v>
      </c>
    </row>
    <row r="160" spans="2:65" s="1" customFormat="1" ht="16.5" customHeight="1">
      <c r="B160" s="33"/>
      <c r="C160" s="168" t="s">
        <v>280</v>
      </c>
      <c r="D160" s="168" t="s">
        <v>291</v>
      </c>
      <c r="E160" s="169" t="s">
        <v>292</v>
      </c>
      <c r="F160" s="170" t="s">
        <v>293</v>
      </c>
      <c r="G160" s="171" t="s">
        <v>119</v>
      </c>
      <c r="H160" s="172">
        <v>19.163</v>
      </c>
      <c r="I160" s="173"/>
      <c r="J160" s="174">
        <f>ROUND(I160*H160,2)</f>
        <v>0</v>
      </c>
      <c r="K160" s="170" t="s">
        <v>197</v>
      </c>
      <c r="L160" s="175"/>
      <c r="M160" s="176" t="s">
        <v>19</v>
      </c>
      <c r="N160" s="177" t="s">
        <v>47</v>
      </c>
      <c r="P160" s="138">
        <f>O160*H160</f>
        <v>0</v>
      </c>
      <c r="Q160" s="138">
        <v>0</v>
      </c>
      <c r="R160" s="138">
        <f>Q160*H160</f>
        <v>0</v>
      </c>
      <c r="S160" s="138">
        <v>0</v>
      </c>
      <c r="T160" s="139">
        <f>S160*H160</f>
        <v>0</v>
      </c>
      <c r="AR160" s="140" t="s">
        <v>248</v>
      </c>
      <c r="AT160" s="140" t="s">
        <v>291</v>
      </c>
      <c r="AU160" s="140" t="s">
        <v>86</v>
      </c>
      <c r="AY160" s="18" t="s">
        <v>192</v>
      </c>
      <c r="BE160" s="141">
        <f>IF(N160="základní",J160,0)</f>
        <v>0</v>
      </c>
      <c r="BF160" s="141">
        <f>IF(N160="snížená",J160,0)</f>
        <v>0</v>
      </c>
      <c r="BG160" s="141">
        <f>IF(N160="zákl. přenesená",J160,0)</f>
        <v>0</v>
      </c>
      <c r="BH160" s="141">
        <f>IF(N160="sníž. přenesená",J160,0)</f>
        <v>0</v>
      </c>
      <c r="BI160" s="141">
        <f>IF(N160="nulová",J160,0)</f>
        <v>0</v>
      </c>
      <c r="BJ160" s="18" t="s">
        <v>84</v>
      </c>
      <c r="BK160" s="141">
        <f>ROUND(I160*H160,2)</f>
        <v>0</v>
      </c>
      <c r="BL160" s="18" t="s">
        <v>124</v>
      </c>
      <c r="BM160" s="140" t="s">
        <v>1601</v>
      </c>
    </row>
    <row r="161" spans="2:47" s="1" customFormat="1" ht="12">
      <c r="B161" s="33"/>
      <c r="D161" s="142" t="s">
        <v>199</v>
      </c>
      <c r="F161" s="143" t="s">
        <v>293</v>
      </c>
      <c r="I161" s="144"/>
      <c r="L161" s="33"/>
      <c r="M161" s="145"/>
      <c r="T161" s="54"/>
      <c r="AT161" s="18" t="s">
        <v>199</v>
      </c>
      <c r="AU161" s="18" t="s">
        <v>86</v>
      </c>
    </row>
    <row r="162" spans="2:47" s="1" customFormat="1" ht="29.25">
      <c r="B162" s="33"/>
      <c r="D162" s="142" t="s">
        <v>295</v>
      </c>
      <c r="F162" s="178" t="s">
        <v>296</v>
      </c>
      <c r="I162" s="144"/>
      <c r="L162" s="33"/>
      <c r="M162" s="145"/>
      <c r="T162" s="54"/>
      <c r="AT162" s="18" t="s">
        <v>295</v>
      </c>
      <c r="AU162" s="18" t="s">
        <v>86</v>
      </c>
    </row>
    <row r="163" spans="2:51" s="12" customFormat="1" ht="12">
      <c r="B163" s="148"/>
      <c r="D163" s="142" t="s">
        <v>203</v>
      </c>
      <c r="E163" s="149" t="s">
        <v>19</v>
      </c>
      <c r="F163" s="150" t="s">
        <v>297</v>
      </c>
      <c r="H163" s="151">
        <v>19.163</v>
      </c>
      <c r="I163" s="152"/>
      <c r="L163" s="148"/>
      <c r="M163" s="153"/>
      <c r="T163" s="154"/>
      <c r="AT163" s="149" t="s">
        <v>203</v>
      </c>
      <c r="AU163" s="149" t="s">
        <v>86</v>
      </c>
      <c r="AV163" s="12" t="s">
        <v>86</v>
      </c>
      <c r="AW163" s="12" t="s">
        <v>37</v>
      </c>
      <c r="AX163" s="12" t="s">
        <v>84</v>
      </c>
      <c r="AY163" s="149" t="s">
        <v>192</v>
      </c>
    </row>
    <row r="164" spans="2:65" s="1" customFormat="1" ht="16.5" customHeight="1">
      <c r="B164" s="33"/>
      <c r="C164" s="129" t="s">
        <v>290</v>
      </c>
      <c r="D164" s="129" t="s">
        <v>194</v>
      </c>
      <c r="E164" s="130" t="s">
        <v>1022</v>
      </c>
      <c r="F164" s="131" t="s">
        <v>1023</v>
      </c>
      <c r="G164" s="132" t="s">
        <v>128</v>
      </c>
      <c r="H164" s="133">
        <v>55.796</v>
      </c>
      <c r="I164" s="134"/>
      <c r="J164" s="135">
        <f>ROUND(I164*H164,2)</f>
        <v>0</v>
      </c>
      <c r="K164" s="131" t="s">
        <v>197</v>
      </c>
      <c r="L164" s="33"/>
      <c r="M164" s="136" t="s">
        <v>19</v>
      </c>
      <c r="N164" s="137" t="s">
        <v>47</v>
      </c>
      <c r="P164" s="138">
        <f>O164*H164</f>
        <v>0</v>
      </c>
      <c r="Q164" s="138">
        <v>0</v>
      </c>
      <c r="R164" s="138">
        <f>Q164*H164</f>
        <v>0</v>
      </c>
      <c r="S164" s="138">
        <v>0</v>
      </c>
      <c r="T164" s="139">
        <f>S164*H164</f>
        <v>0</v>
      </c>
      <c r="AR164" s="140" t="s">
        <v>124</v>
      </c>
      <c r="AT164" s="140" t="s">
        <v>194</v>
      </c>
      <c r="AU164" s="140" t="s">
        <v>86</v>
      </c>
      <c r="AY164" s="18" t="s">
        <v>192</v>
      </c>
      <c r="BE164" s="141">
        <f>IF(N164="základní",J164,0)</f>
        <v>0</v>
      </c>
      <c r="BF164" s="141">
        <f>IF(N164="snížená",J164,0)</f>
        <v>0</v>
      </c>
      <c r="BG164" s="141">
        <f>IF(N164="zákl. přenesená",J164,0)</f>
        <v>0</v>
      </c>
      <c r="BH164" s="141">
        <f>IF(N164="sníž. přenesená",J164,0)</f>
        <v>0</v>
      </c>
      <c r="BI164" s="141">
        <f>IF(N164="nulová",J164,0)</f>
        <v>0</v>
      </c>
      <c r="BJ164" s="18" t="s">
        <v>84</v>
      </c>
      <c r="BK164" s="141">
        <f>ROUND(I164*H164,2)</f>
        <v>0</v>
      </c>
      <c r="BL164" s="18" t="s">
        <v>124</v>
      </c>
      <c r="BM164" s="140" t="s">
        <v>1602</v>
      </c>
    </row>
    <row r="165" spans="2:47" s="1" customFormat="1" ht="19.5">
      <c r="B165" s="33"/>
      <c r="D165" s="142" t="s">
        <v>199</v>
      </c>
      <c r="F165" s="143" t="s">
        <v>1025</v>
      </c>
      <c r="I165" s="144"/>
      <c r="L165" s="33"/>
      <c r="M165" s="145"/>
      <c r="T165" s="54"/>
      <c r="AT165" s="18" t="s">
        <v>199</v>
      </c>
      <c r="AU165" s="18" t="s">
        <v>86</v>
      </c>
    </row>
    <row r="166" spans="2:47" s="1" customFormat="1" ht="12">
      <c r="B166" s="33"/>
      <c r="D166" s="146" t="s">
        <v>201</v>
      </c>
      <c r="F166" s="147" t="s">
        <v>1026</v>
      </c>
      <c r="I166" s="144"/>
      <c r="L166" s="33"/>
      <c r="M166" s="145"/>
      <c r="T166" s="54"/>
      <c r="AT166" s="18" t="s">
        <v>201</v>
      </c>
      <c r="AU166" s="18" t="s">
        <v>86</v>
      </c>
    </row>
    <row r="167" spans="2:51" s="14" customFormat="1" ht="12">
      <c r="B167" s="162"/>
      <c r="D167" s="142" t="s">
        <v>203</v>
      </c>
      <c r="E167" s="163" t="s">
        <v>19</v>
      </c>
      <c r="F167" s="164" t="s">
        <v>1588</v>
      </c>
      <c r="H167" s="163" t="s">
        <v>19</v>
      </c>
      <c r="I167" s="165"/>
      <c r="L167" s="162"/>
      <c r="M167" s="166"/>
      <c r="T167" s="167"/>
      <c r="AT167" s="163" t="s">
        <v>203</v>
      </c>
      <c r="AU167" s="163" t="s">
        <v>86</v>
      </c>
      <c r="AV167" s="14" t="s">
        <v>84</v>
      </c>
      <c r="AW167" s="14" t="s">
        <v>37</v>
      </c>
      <c r="AX167" s="14" t="s">
        <v>76</v>
      </c>
      <c r="AY167" s="163" t="s">
        <v>192</v>
      </c>
    </row>
    <row r="168" spans="2:51" s="14" customFormat="1" ht="12">
      <c r="B168" s="162"/>
      <c r="D168" s="142" t="s">
        <v>203</v>
      </c>
      <c r="E168" s="163" t="s">
        <v>19</v>
      </c>
      <c r="F168" s="164" t="s">
        <v>1027</v>
      </c>
      <c r="H168" s="163" t="s">
        <v>19</v>
      </c>
      <c r="I168" s="165"/>
      <c r="L168" s="162"/>
      <c r="M168" s="166"/>
      <c r="T168" s="167"/>
      <c r="AT168" s="163" t="s">
        <v>203</v>
      </c>
      <c r="AU168" s="163" t="s">
        <v>86</v>
      </c>
      <c r="AV168" s="14" t="s">
        <v>84</v>
      </c>
      <c r="AW168" s="14" t="s">
        <v>37</v>
      </c>
      <c r="AX168" s="14" t="s">
        <v>76</v>
      </c>
      <c r="AY168" s="163" t="s">
        <v>192</v>
      </c>
    </row>
    <row r="169" spans="2:51" s="12" customFormat="1" ht="12">
      <c r="B169" s="148"/>
      <c r="D169" s="142" t="s">
        <v>203</v>
      </c>
      <c r="E169" s="149" t="s">
        <v>19</v>
      </c>
      <c r="F169" s="150" t="s">
        <v>1603</v>
      </c>
      <c r="H169" s="151">
        <v>26.136</v>
      </c>
      <c r="I169" s="152"/>
      <c r="L169" s="148"/>
      <c r="M169" s="153"/>
      <c r="T169" s="154"/>
      <c r="AT169" s="149" t="s">
        <v>203</v>
      </c>
      <c r="AU169" s="149" t="s">
        <v>86</v>
      </c>
      <c r="AV169" s="12" t="s">
        <v>86</v>
      </c>
      <c r="AW169" s="12" t="s">
        <v>37</v>
      </c>
      <c r="AX169" s="12" t="s">
        <v>76</v>
      </c>
      <c r="AY169" s="149" t="s">
        <v>192</v>
      </c>
    </row>
    <row r="170" spans="2:51" s="12" customFormat="1" ht="12">
      <c r="B170" s="148"/>
      <c r="D170" s="142" t="s">
        <v>203</v>
      </c>
      <c r="E170" s="149" t="s">
        <v>19</v>
      </c>
      <c r="F170" s="150" t="s">
        <v>1604</v>
      </c>
      <c r="H170" s="151">
        <v>-1.81</v>
      </c>
      <c r="I170" s="152"/>
      <c r="L170" s="148"/>
      <c r="M170" s="153"/>
      <c r="T170" s="154"/>
      <c r="AT170" s="149" t="s">
        <v>203</v>
      </c>
      <c r="AU170" s="149" t="s">
        <v>86</v>
      </c>
      <c r="AV170" s="12" t="s">
        <v>86</v>
      </c>
      <c r="AW170" s="12" t="s">
        <v>37</v>
      </c>
      <c r="AX170" s="12" t="s">
        <v>76</v>
      </c>
      <c r="AY170" s="149" t="s">
        <v>192</v>
      </c>
    </row>
    <row r="171" spans="2:51" s="15" customFormat="1" ht="12">
      <c r="B171" s="182"/>
      <c r="D171" s="142" t="s">
        <v>203</v>
      </c>
      <c r="E171" s="183" t="s">
        <v>19</v>
      </c>
      <c r="F171" s="184" t="s">
        <v>1018</v>
      </c>
      <c r="H171" s="185">
        <v>24.326</v>
      </c>
      <c r="I171" s="186"/>
      <c r="L171" s="182"/>
      <c r="M171" s="187"/>
      <c r="T171" s="188"/>
      <c r="AT171" s="183" t="s">
        <v>203</v>
      </c>
      <c r="AU171" s="183" t="s">
        <v>86</v>
      </c>
      <c r="AV171" s="15" t="s">
        <v>214</v>
      </c>
      <c r="AW171" s="15" t="s">
        <v>37</v>
      </c>
      <c r="AX171" s="15" t="s">
        <v>76</v>
      </c>
      <c r="AY171" s="183" t="s">
        <v>192</v>
      </c>
    </row>
    <row r="172" spans="2:51" s="14" customFormat="1" ht="12">
      <c r="B172" s="162"/>
      <c r="D172" s="142" t="s">
        <v>203</v>
      </c>
      <c r="E172" s="163" t="s">
        <v>19</v>
      </c>
      <c r="F172" s="164" t="s">
        <v>1030</v>
      </c>
      <c r="H172" s="163" t="s">
        <v>19</v>
      </c>
      <c r="I172" s="165"/>
      <c r="L172" s="162"/>
      <c r="M172" s="166"/>
      <c r="T172" s="167"/>
      <c r="AT172" s="163" t="s">
        <v>203</v>
      </c>
      <c r="AU172" s="163" t="s">
        <v>86</v>
      </c>
      <c r="AV172" s="14" t="s">
        <v>84</v>
      </c>
      <c r="AW172" s="14" t="s">
        <v>37</v>
      </c>
      <c r="AX172" s="14" t="s">
        <v>76</v>
      </c>
      <c r="AY172" s="163" t="s">
        <v>192</v>
      </c>
    </row>
    <row r="173" spans="2:51" s="12" customFormat="1" ht="12">
      <c r="B173" s="148"/>
      <c r="D173" s="142" t="s">
        <v>203</v>
      </c>
      <c r="E173" s="149" t="s">
        <v>19</v>
      </c>
      <c r="F173" s="150" t="s">
        <v>1605</v>
      </c>
      <c r="H173" s="151">
        <v>68.014</v>
      </c>
      <c r="I173" s="152"/>
      <c r="L173" s="148"/>
      <c r="M173" s="153"/>
      <c r="T173" s="154"/>
      <c r="AT173" s="149" t="s">
        <v>203</v>
      </c>
      <c r="AU173" s="149" t="s">
        <v>86</v>
      </c>
      <c r="AV173" s="12" t="s">
        <v>86</v>
      </c>
      <c r="AW173" s="12" t="s">
        <v>37</v>
      </c>
      <c r="AX173" s="12" t="s">
        <v>76</v>
      </c>
      <c r="AY173" s="149" t="s">
        <v>192</v>
      </c>
    </row>
    <row r="174" spans="2:51" s="12" customFormat="1" ht="12">
      <c r="B174" s="148"/>
      <c r="D174" s="142" t="s">
        <v>203</v>
      </c>
      <c r="E174" s="149" t="s">
        <v>19</v>
      </c>
      <c r="F174" s="150" t="s">
        <v>1606</v>
      </c>
      <c r="H174" s="151">
        <v>-36.092</v>
      </c>
      <c r="I174" s="152"/>
      <c r="L174" s="148"/>
      <c r="M174" s="153"/>
      <c r="T174" s="154"/>
      <c r="AT174" s="149" t="s">
        <v>203</v>
      </c>
      <c r="AU174" s="149" t="s">
        <v>86</v>
      </c>
      <c r="AV174" s="12" t="s">
        <v>86</v>
      </c>
      <c r="AW174" s="12" t="s">
        <v>37</v>
      </c>
      <c r="AX174" s="12" t="s">
        <v>76</v>
      </c>
      <c r="AY174" s="149" t="s">
        <v>192</v>
      </c>
    </row>
    <row r="175" spans="2:51" s="12" customFormat="1" ht="12">
      <c r="B175" s="148"/>
      <c r="D175" s="142" t="s">
        <v>203</v>
      </c>
      <c r="E175" s="149" t="s">
        <v>19</v>
      </c>
      <c r="F175" s="150" t="s">
        <v>1607</v>
      </c>
      <c r="H175" s="151">
        <v>-0.452</v>
      </c>
      <c r="I175" s="152"/>
      <c r="L175" s="148"/>
      <c r="M175" s="153"/>
      <c r="T175" s="154"/>
      <c r="AT175" s="149" t="s">
        <v>203</v>
      </c>
      <c r="AU175" s="149" t="s">
        <v>86</v>
      </c>
      <c r="AV175" s="12" t="s">
        <v>86</v>
      </c>
      <c r="AW175" s="12" t="s">
        <v>37</v>
      </c>
      <c r="AX175" s="12" t="s">
        <v>76</v>
      </c>
      <c r="AY175" s="149" t="s">
        <v>192</v>
      </c>
    </row>
    <row r="176" spans="2:51" s="15" customFormat="1" ht="12">
      <c r="B176" s="182"/>
      <c r="D176" s="142" t="s">
        <v>203</v>
      </c>
      <c r="E176" s="183" t="s">
        <v>19</v>
      </c>
      <c r="F176" s="184" t="s">
        <v>1018</v>
      </c>
      <c r="H176" s="185">
        <v>31.47</v>
      </c>
      <c r="I176" s="186"/>
      <c r="L176" s="182"/>
      <c r="M176" s="187"/>
      <c r="T176" s="188"/>
      <c r="AT176" s="183" t="s">
        <v>203</v>
      </c>
      <c r="AU176" s="183" t="s">
        <v>86</v>
      </c>
      <c r="AV176" s="15" t="s">
        <v>214</v>
      </c>
      <c r="AW176" s="15" t="s">
        <v>37</v>
      </c>
      <c r="AX176" s="15" t="s">
        <v>76</v>
      </c>
      <c r="AY176" s="183" t="s">
        <v>192</v>
      </c>
    </row>
    <row r="177" spans="2:51" s="13" customFormat="1" ht="12">
      <c r="B177" s="155"/>
      <c r="D177" s="142" t="s">
        <v>203</v>
      </c>
      <c r="E177" s="156" t="s">
        <v>971</v>
      </c>
      <c r="F177" s="157" t="s">
        <v>206</v>
      </c>
      <c r="H177" s="158">
        <v>55.796</v>
      </c>
      <c r="I177" s="159"/>
      <c r="L177" s="155"/>
      <c r="M177" s="160"/>
      <c r="T177" s="161"/>
      <c r="AT177" s="156" t="s">
        <v>203</v>
      </c>
      <c r="AU177" s="156" t="s">
        <v>86</v>
      </c>
      <c r="AV177" s="13" t="s">
        <v>124</v>
      </c>
      <c r="AW177" s="13" t="s">
        <v>37</v>
      </c>
      <c r="AX177" s="13" t="s">
        <v>84</v>
      </c>
      <c r="AY177" s="156" t="s">
        <v>192</v>
      </c>
    </row>
    <row r="178" spans="2:65" s="1" customFormat="1" ht="16.5" customHeight="1">
      <c r="B178" s="33"/>
      <c r="C178" s="168" t="s">
        <v>298</v>
      </c>
      <c r="D178" s="168" t="s">
        <v>291</v>
      </c>
      <c r="E178" s="169" t="s">
        <v>1034</v>
      </c>
      <c r="F178" s="170" t="s">
        <v>1035</v>
      </c>
      <c r="G178" s="171" t="s">
        <v>119</v>
      </c>
      <c r="H178" s="172">
        <v>103.223</v>
      </c>
      <c r="I178" s="173"/>
      <c r="J178" s="174">
        <f>ROUND(I178*H178,2)</f>
        <v>0</v>
      </c>
      <c r="K178" s="170" t="s">
        <v>197</v>
      </c>
      <c r="L178" s="175"/>
      <c r="M178" s="176" t="s">
        <v>19</v>
      </c>
      <c r="N178" s="177" t="s">
        <v>47</v>
      </c>
      <c r="P178" s="138">
        <f>O178*H178</f>
        <v>0</v>
      </c>
      <c r="Q178" s="138">
        <v>0</v>
      </c>
      <c r="R178" s="138">
        <f>Q178*H178</f>
        <v>0</v>
      </c>
      <c r="S178" s="138">
        <v>0</v>
      </c>
      <c r="T178" s="139">
        <f>S178*H178</f>
        <v>0</v>
      </c>
      <c r="AR178" s="140" t="s">
        <v>248</v>
      </c>
      <c r="AT178" s="140" t="s">
        <v>291</v>
      </c>
      <c r="AU178" s="140" t="s">
        <v>86</v>
      </c>
      <c r="AY178" s="18" t="s">
        <v>192</v>
      </c>
      <c r="BE178" s="141">
        <f>IF(N178="základní",J178,0)</f>
        <v>0</v>
      </c>
      <c r="BF178" s="141">
        <f>IF(N178="snížená",J178,0)</f>
        <v>0</v>
      </c>
      <c r="BG178" s="141">
        <f>IF(N178="zákl. přenesená",J178,0)</f>
        <v>0</v>
      </c>
      <c r="BH178" s="141">
        <f>IF(N178="sníž. přenesená",J178,0)</f>
        <v>0</v>
      </c>
      <c r="BI178" s="141">
        <f>IF(N178="nulová",J178,0)</f>
        <v>0</v>
      </c>
      <c r="BJ178" s="18" t="s">
        <v>84</v>
      </c>
      <c r="BK178" s="141">
        <f>ROUND(I178*H178,2)</f>
        <v>0</v>
      </c>
      <c r="BL178" s="18" t="s">
        <v>124</v>
      </c>
      <c r="BM178" s="140" t="s">
        <v>1608</v>
      </c>
    </row>
    <row r="179" spans="2:47" s="1" customFormat="1" ht="12">
      <c r="B179" s="33"/>
      <c r="D179" s="142" t="s">
        <v>199</v>
      </c>
      <c r="F179" s="143" t="s">
        <v>1035</v>
      </c>
      <c r="I179" s="144"/>
      <c r="L179" s="33"/>
      <c r="M179" s="145"/>
      <c r="T179" s="54"/>
      <c r="AT179" s="18" t="s">
        <v>199</v>
      </c>
      <c r="AU179" s="18" t="s">
        <v>86</v>
      </c>
    </row>
    <row r="180" spans="2:47" s="1" customFormat="1" ht="19.5">
      <c r="B180" s="33"/>
      <c r="D180" s="142" t="s">
        <v>295</v>
      </c>
      <c r="F180" s="178" t="s">
        <v>1037</v>
      </c>
      <c r="I180" s="144"/>
      <c r="L180" s="33"/>
      <c r="M180" s="145"/>
      <c r="T180" s="54"/>
      <c r="AT180" s="18" t="s">
        <v>295</v>
      </c>
      <c r="AU180" s="18" t="s">
        <v>86</v>
      </c>
    </row>
    <row r="181" spans="2:51" s="12" customFormat="1" ht="12">
      <c r="B181" s="148"/>
      <c r="D181" s="142" t="s">
        <v>203</v>
      </c>
      <c r="E181" s="149" t="s">
        <v>19</v>
      </c>
      <c r="F181" s="150" t="s">
        <v>1038</v>
      </c>
      <c r="H181" s="151">
        <v>103.223</v>
      </c>
      <c r="I181" s="152"/>
      <c r="L181" s="148"/>
      <c r="M181" s="153"/>
      <c r="T181" s="154"/>
      <c r="AT181" s="149" t="s">
        <v>203</v>
      </c>
      <c r="AU181" s="149" t="s">
        <v>86</v>
      </c>
      <c r="AV181" s="12" t="s">
        <v>86</v>
      </c>
      <c r="AW181" s="12" t="s">
        <v>37</v>
      </c>
      <c r="AX181" s="12" t="s">
        <v>84</v>
      </c>
      <c r="AY181" s="149" t="s">
        <v>192</v>
      </c>
    </row>
    <row r="182" spans="2:65" s="1" customFormat="1" ht="21.75" customHeight="1">
      <c r="B182" s="33"/>
      <c r="C182" s="129" t="s">
        <v>8</v>
      </c>
      <c r="D182" s="129" t="s">
        <v>194</v>
      </c>
      <c r="E182" s="130" t="s">
        <v>299</v>
      </c>
      <c r="F182" s="131" t="s">
        <v>300</v>
      </c>
      <c r="G182" s="132" t="s">
        <v>123</v>
      </c>
      <c r="H182" s="133">
        <v>175</v>
      </c>
      <c r="I182" s="134"/>
      <c r="J182" s="135">
        <f>ROUND(I182*H182,2)</f>
        <v>0</v>
      </c>
      <c r="K182" s="131" t="s">
        <v>197</v>
      </c>
      <c r="L182" s="33"/>
      <c r="M182" s="136" t="s">
        <v>19</v>
      </c>
      <c r="N182" s="137" t="s">
        <v>47</v>
      </c>
      <c r="P182" s="138">
        <f>O182*H182</f>
        <v>0</v>
      </c>
      <c r="Q182" s="138">
        <v>0</v>
      </c>
      <c r="R182" s="138">
        <f>Q182*H182</f>
        <v>0</v>
      </c>
      <c r="S182" s="138">
        <v>0</v>
      </c>
      <c r="T182" s="139">
        <f>S182*H182</f>
        <v>0</v>
      </c>
      <c r="AR182" s="140" t="s">
        <v>124</v>
      </c>
      <c r="AT182" s="140" t="s">
        <v>194</v>
      </c>
      <c r="AU182" s="140" t="s">
        <v>86</v>
      </c>
      <c r="AY182" s="18" t="s">
        <v>192</v>
      </c>
      <c r="BE182" s="141">
        <f>IF(N182="základní",J182,0)</f>
        <v>0</v>
      </c>
      <c r="BF182" s="141">
        <f>IF(N182="snížená",J182,0)</f>
        <v>0</v>
      </c>
      <c r="BG182" s="141">
        <f>IF(N182="zákl. přenesená",J182,0)</f>
        <v>0</v>
      </c>
      <c r="BH182" s="141">
        <f>IF(N182="sníž. přenesená",J182,0)</f>
        <v>0</v>
      </c>
      <c r="BI182" s="141">
        <f>IF(N182="nulová",J182,0)</f>
        <v>0</v>
      </c>
      <c r="BJ182" s="18" t="s">
        <v>84</v>
      </c>
      <c r="BK182" s="141">
        <f>ROUND(I182*H182,2)</f>
        <v>0</v>
      </c>
      <c r="BL182" s="18" t="s">
        <v>124</v>
      </c>
      <c r="BM182" s="140" t="s">
        <v>1609</v>
      </c>
    </row>
    <row r="183" spans="2:47" s="1" customFormat="1" ht="19.5">
      <c r="B183" s="33"/>
      <c r="D183" s="142" t="s">
        <v>199</v>
      </c>
      <c r="F183" s="143" t="s">
        <v>302</v>
      </c>
      <c r="I183" s="144"/>
      <c r="L183" s="33"/>
      <c r="M183" s="145"/>
      <c r="T183" s="54"/>
      <c r="AT183" s="18" t="s">
        <v>199</v>
      </c>
      <c r="AU183" s="18" t="s">
        <v>86</v>
      </c>
    </row>
    <row r="184" spans="2:47" s="1" customFormat="1" ht="12">
      <c r="B184" s="33"/>
      <c r="D184" s="146" t="s">
        <v>201</v>
      </c>
      <c r="F184" s="147" t="s">
        <v>303</v>
      </c>
      <c r="I184" s="144"/>
      <c r="L184" s="33"/>
      <c r="M184" s="145"/>
      <c r="T184" s="54"/>
      <c r="AT184" s="18" t="s">
        <v>201</v>
      </c>
      <c r="AU184" s="18" t="s">
        <v>86</v>
      </c>
    </row>
    <row r="185" spans="2:51" s="14" customFormat="1" ht="12">
      <c r="B185" s="162"/>
      <c r="D185" s="142" t="s">
        <v>203</v>
      </c>
      <c r="E185" s="163" t="s">
        <v>19</v>
      </c>
      <c r="F185" s="164" t="s">
        <v>1577</v>
      </c>
      <c r="H185" s="163" t="s">
        <v>19</v>
      </c>
      <c r="I185" s="165"/>
      <c r="L185" s="162"/>
      <c r="M185" s="166"/>
      <c r="T185" s="167"/>
      <c r="AT185" s="163" t="s">
        <v>203</v>
      </c>
      <c r="AU185" s="163" t="s">
        <v>86</v>
      </c>
      <c r="AV185" s="14" t="s">
        <v>84</v>
      </c>
      <c r="AW185" s="14" t="s">
        <v>37</v>
      </c>
      <c r="AX185" s="14" t="s">
        <v>76</v>
      </c>
      <c r="AY185" s="163" t="s">
        <v>192</v>
      </c>
    </row>
    <row r="186" spans="2:51" s="12" customFormat="1" ht="12">
      <c r="B186" s="148"/>
      <c r="D186" s="142" t="s">
        <v>203</v>
      </c>
      <c r="E186" s="149" t="s">
        <v>19</v>
      </c>
      <c r="F186" s="150" t="s">
        <v>1567</v>
      </c>
      <c r="H186" s="151">
        <v>175</v>
      </c>
      <c r="I186" s="152"/>
      <c r="L186" s="148"/>
      <c r="M186" s="153"/>
      <c r="T186" s="154"/>
      <c r="AT186" s="149" t="s">
        <v>203</v>
      </c>
      <c r="AU186" s="149" t="s">
        <v>86</v>
      </c>
      <c r="AV186" s="12" t="s">
        <v>86</v>
      </c>
      <c r="AW186" s="12" t="s">
        <v>37</v>
      </c>
      <c r="AX186" s="12" t="s">
        <v>76</v>
      </c>
      <c r="AY186" s="149" t="s">
        <v>192</v>
      </c>
    </row>
    <row r="187" spans="2:51" s="13" customFormat="1" ht="12">
      <c r="B187" s="155"/>
      <c r="D187" s="142" t="s">
        <v>203</v>
      </c>
      <c r="E187" s="156" t="s">
        <v>136</v>
      </c>
      <c r="F187" s="157" t="s">
        <v>206</v>
      </c>
      <c r="H187" s="158">
        <v>175</v>
      </c>
      <c r="I187" s="159"/>
      <c r="L187" s="155"/>
      <c r="M187" s="160"/>
      <c r="T187" s="161"/>
      <c r="AT187" s="156" t="s">
        <v>203</v>
      </c>
      <c r="AU187" s="156" t="s">
        <v>86</v>
      </c>
      <c r="AV187" s="13" t="s">
        <v>124</v>
      </c>
      <c r="AW187" s="13" t="s">
        <v>37</v>
      </c>
      <c r="AX187" s="13" t="s">
        <v>84</v>
      </c>
      <c r="AY187" s="156" t="s">
        <v>192</v>
      </c>
    </row>
    <row r="188" spans="2:65" s="1" customFormat="1" ht="16.5" customHeight="1">
      <c r="B188" s="33"/>
      <c r="C188" s="129" t="s">
        <v>312</v>
      </c>
      <c r="D188" s="129" t="s">
        <v>194</v>
      </c>
      <c r="E188" s="130" t="s">
        <v>306</v>
      </c>
      <c r="F188" s="131" t="s">
        <v>307</v>
      </c>
      <c r="G188" s="132" t="s">
        <v>123</v>
      </c>
      <c r="H188" s="133">
        <v>175</v>
      </c>
      <c r="I188" s="134"/>
      <c r="J188" s="135">
        <f>ROUND(I188*H188,2)</f>
        <v>0</v>
      </c>
      <c r="K188" s="131" t="s">
        <v>197</v>
      </c>
      <c r="L188" s="33"/>
      <c r="M188" s="136" t="s">
        <v>19</v>
      </c>
      <c r="N188" s="137" t="s">
        <v>47</v>
      </c>
      <c r="P188" s="138">
        <f>O188*H188</f>
        <v>0</v>
      </c>
      <c r="Q188" s="138">
        <v>0</v>
      </c>
      <c r="R188" s="138">
        <f>Q188*H188</f>
        <v>0</v>
      </c>
      <c r="S188" s="138">
        <v>0</v>
      </c>
      <c r="T188" s="139">
        <f>S188*H188</f>
        <v>0</v>
      </c>
      <c r="AR188" s="140" t="s">
        <v>124</v>
      </c>
      <c r="AT188" s="140" t="s">
        <v>194</v>
      </c>
      <c r="AU188" s="140" t="s">
        <v>86</v>
      </c>
      <c r="AY188" s="18" t="s">
        <v>192</v>
      </c>
      <c r="BE188" s="141">
        <f>IF(N188="základní",J188,0)</f>
        <v>0</v>
      </c>
      <c r="BF188" s="141">
        <f>IF(N188="snížená",J188,0)</f>
        <v>0</v>
      </c>
      <c r="BG188" s="141">
        <f>IF(N188="zákl. přenesená",J188,0)</f>
        <v>0</v>
      </c>
      <c r="BH188" s="141">
        <f>IF(N188="sníž. přenesená",J188,0)</f>
        <v>0</v>
      </c>
      <c r="BI188" s="141">
        <f>IF(N188="nulová",J188,0)</f>
        <v>0</v>
      </c>
      <c r="BJ188" s="18" t="s">
        <v>84</v>
      </c>
      <c r="BK188" s="141">
        <f>ROUND(I188*H188,2)</f>
        <v>0</v>
      </c>
      <c r="BL188" s="18" t="s">
        <v>124</v>
      </c>
      <c r="BM188" s="140" t="s">
        <v>1610</v>
      </c>
    </row>
    <row r="189" spans="2:47" s="1" customFormat="1" ht="12">
      <c r="B189" s="33"/>
      <c r="D189" s="142" t="s">
        <v>199</v>
      </c>
      <c r="F189" s="143" t="s">
        <v>309</v>
      </c>
      <c r="I189" s="144"/>
      <c r="L189" s="33"/>
      <c r="M189" s="145"/>
      <c r="T189" s="54"/>
      <c r="AT189" s="18" t="s">
        <v>199</v>
      </c>
      <c r="AU189" s="18" t="s">
        <v>86</v>
      </c>
    </row>
    <row r="190" spans="2:47" s="1" customFormat="1" ht="12">
      <c r="B190" s="33"/>
      <c r="D190" s="146" t="s">
        <v>201</v>
      </c>
      <c r="F190" s="147" t="s">
        <v>310</v>
      </c>
      <c r="I190" s="144"/>
      <c r="L190" s="33"/>
      <c r="M190" s="145"/>
      <c r="T190" s="54"/>
      <c r="AT190" s="18" t="s">
        <v>201</v>
      </c>
      <c r="AU190" s="18" t="s">
        <v>86</v>
      </c>
    </row>
    <row r="191" spans="2:47" s="1" customFormat="1" ht="19.5">
      <c r="B191" s="33"/>
      <c r="D191" s="142" t="s">
        <v>295</v>
      </c>
      <c r="F191" s="178" t="s">
        <v>311</v>
      </c>
      <c r="I191" s="144"/>
      <c r="L191" s="33"/>
      <c r="M191" s="145"/>
      <c r="T191" s="54"/>
      <c r="AT191" s="18" t="s">
        <v>295</v>
      </c>
      <c r="AU191" s="18" t="s">
        <v>86</v>
      </c>
    </row>
    <row r="192" spans="2:51" s="12" customFormat="1" ht="12">
      <c r="B192" s="148"/>
      <c r="D192" s="142" t="s">
        <v>203</v>
      </c>
      <c r="E192" s="149" t="s">
        <v>19</v>
      </c>
      <c r="F192" s="150" t="s">
        <v>136</v>
      </c>
      <c r="H192" s="151">
        <v>175</v>
      </c>
      <c r="I192" s="152"/>
      <c r="L192" s="148"/>
      <c r="M192" s="153"/>
      <c r="T192" s="154"/>
      <c r="AT192" s="149" t="s">
        <v>203</v>
      </c>
      <c r="AU192" s="149" t="s">
        <v>86</v>
      </c>
      <c r="AV192" s="12" t="s">
        <v>86</v>
      </c>
      <c r="AW192" s="12" t="s">
        <v>37</v>
      </c>
      <c r="AX192" s="12" t="s">
        <v>84</v>
      </c>
      <c r="AY192" s="149" t="s">
        <v>192</v>
      </c>
    </row>
    <row r="193" spans="2:65" s="1" customFormat="1" ht="16.5" customHeight="1">
      <c r="B193" s="33"/>
      <c r="C193" s="168" t="s">
        <v>319</v>
      </c>
      <c r="D193" s="168" t="s">
        <v>291</v>
      </c>
      <c r="E193" s="169" t="s">
        <v>313</v>
      </c>
      <c r="F193" s="170" t="s">
        <v>314</v>
      </c>
      <c r="G193" s="171" t="s">
        <v>315</v>
      </c>
      <c r="H193" s="172">
        <v>0.7</v>
      </c>
      <c r="I193" s="173"/>
      <c r="J193" s="174">
        <f>ROUND(I193*H193,2)</f>
        <v>0</v>
      </c>
      <c r="K193" s="170" t="s">
        <v>19</v>
      </c>
      <c r="L193" s="175"/>
      <c r="M193" s="176" t="s">
        <v>19</v>
      </c>
      <c r="N193" s="177" t="s">
        <v>47</v>
      </c>
      <c r="P193" s="138">
        <f>O193*H193</f>
        <v>0</v>
      </c>
      <c r="Q193" s="138">
        <v>0.001</v>
      </c>
      <c r="R193" s="138">
        <f>Q193*H193</f>
        <v>0.0007</v>
      </c>
      <c r="S193" s="138">
        <v>0</v>
      </c>
      <c r="T193" s="139">
        <f>S193*H193</f>
        <v>0</v>
      </c>
      <c r="AR193" s="140" t="s">
        <v>248</v>
      </c>
      <c r="AT193" s="140" t="s">
        <v>291</v>
      </c>
      <c r="AU193" s="140" t="s">
        <v>86</v>
      </c>
      <c r="AY193" s="18" t="s">
        <v>192</v>
      </c>
      <c r="BE193" s="141">
        <f>IF(N193="základní",J193,0)</f>
        <v>0</v>
      </c>
      <c r="BF193" s="141">
        <f>IF(N193="snížená",J193,0)</f>
        <v>0</v>
      </c>
      <c r="BG193" s="141">
        <f>IF(N193="zákl. přenesená",J193,0)</f>
        <v>0</v>
      </c>
      <c r="BH193" s="141">
        <f>IF(N193="sníž. přenesená",J193,0)</f>
        <v>0</v>
      </c>
      <c r="BI193" s="141">
        <f>IF(N193="nulová",J193,0)</f>
        <v>0</v>
      </c>
      <c r="BJ193" s="18" t="s">
        <v>84</v>
      </c>
      <c r="BK193" s="141">
        <f>ROUND(I193*H193,2)</f>
        <v>0</v>
      </c>
      <c r="BL193" s="18" t="s">
        <v>124</v>
      </c>
      <c r="BM193" s="140" t="s">
        <v>1611</v>
      </c>
    </row>
    <row r="194" spans="2:47" s="1" customFormat="1" ht="12">
      <c r="B194" s="33"/>
      <c r="D194" s="142" t="s">
        <v>199</v>
      </c>
      <c r="F194" s="143" t="s">
        <v>314</v>
      </c>
      <c r="I194" s="144"/>
      <c r="L194" s="33"/>
      <c r="M194" s="145"/>
      <c r="T194" s="54"/>
      <c r="AT194" s="18" t="s">
        <v>199</v>
      </c>
      <c r="AU194" s="18" t="s">
        <v>86</v>
      </c>
    </row>
    <row r="195" spans="2:47" s="1" customFormat="1" ht="29.25">
      <c r="B195" s="33"/>
      <c r="D195" s="142" t="s">
        <v>295</v>
      </c>
      <c r="F195" s="178" t="s">
        <v>317</v>
      </c>
      <c r="I195" s="144"/>
      <c r="L195" s="33"/>
      <c r="M195" s="145"/>
      <c r="T195" s="54"/>
      <c r="AT195" s="18" t="s">
        <v>295</v>
      </c>
      <c r="AU195" s="18" t="s">
        <v>86</v>
      </c>
    </row>
    <row r="196" spans="2:51" s="12" customFormat="1" ht="12">
      <c r="B196" s="148"/>
      <c r="D196" s="142" t="s">
        <v>203</v>
      </c>
      <c r="E196" s="149" t="s">
        <v>19</v>
      </c>
      <c r="F196" s="150" t="s">
        <v>318</v>
      </c>
      <c r="H196" s="151">
        <v>0.7</v>
      </c>
      <c r="I196" s="152"/>
      <c r="L196" s="148"/>
      <c r="M196" s="153"/>
      <c r="T196" s="154"/>
      <c r="AT196" s="149" t="s">
        <v>203</v>
      </c>
      <c r="AU196" s="149" t="s">
        <v>86</v>
      </c>
      <c r="AV196" s="12" t="s">
        <v>86</v>
      </c>
      <c r="AW196" s="12" t="s">
        <v>37</v>
      </c>
      <c r="AX196" s="12" t="s">
        <v>84</v>
      </c>
      <c r="AY196" s="149" t="s">
        <v>192</v>
      </c>
    </row>
    <row r="197" spans="2:65" s="1" customFormat="1" ht="16.5" customHeight="1">
      <c r="B197" s="33"/>
      <c r="C197" s="129" t="s">
        <v>325</v>
      </c>
      <c r="D197" s="129" t="s">
        <v>194</v>
      </c>
      <c r="E197" s="130" t="s">
        <v>329</v>
      </c>
      <c r="F197" s="131" t="s">
        <v>330</v>
      </c>
      <c r="G197" s="132" t="s">
        <v>123</v>
      </c>
      <c r="H197" s="133">
        <v>175</v>
      </c>
      <c r="I197" s="134"/>
      <c r="J197" s="135">
        <f>ROUND(I197*H197,2)</f>
        <v>0</v>
      </c>
      <c r="K197" s="131" t="s">
        <v>197</v>
      </c>
      <c r="L197" s="33"/>
      <c r="M197" s="136" t="s">
        <v>19</v>
      </c>
      <c r="N197" s="137" t="s">
        <v>47</v>
      </c>
      <c r="P197" s="138">
        <f>O197*H197</f>
        <v>0</v>
      </c>
      <c r="Q197" s="138">
        <v>0</v>
      </c>
      <c r="R197" s="138">
        <f>Q197*H197</f>
        <v>0</v>
      </c>
      <c r="S197" s="138">
        <v>0</v>
      </c>
      <c r="T197" s="139">
        <f>S197*H197</f>
        <v>0</v>
      </c>
      <c r="AR197" s="140" t="s">
        <v>124</v>
      </c>
      <c r="AT197" s="140" t="s">
        <v>194</v>
      </c>
      <c r="AU197" s="140" t="s">
        <v>86</v>
      </c>
      <c r="AY197" s="18" t="s">
        <v>192</v>
      </c>
      <c r="BE197" s="141">
        <f>IF(N197="základní",J197,0)</f>
        <v>0</v>
      </c>
      <c r="BF197" s="141">
        <f>IF(N197="snížená",J197,0)</f>
        <v>0</v>
      </c>
      <c r="BG197" s="141">
        <f>IF(N197="zákl. přenesená",J197,0)</f>
        <v>0</v>
      </c>
      <c r="BH197" s="141">
        <f>IF(N197="sníž. přenesená",J197,0)</f>
        <v>0</v>
      </c>
      <c r="BI197" s="141">
        <f>IF(N197="nulová",J197,0)</f>
        <v>0</v>
      </c>
      <c r="BJ197" s="18" t="s">
        <v>84</v>
      </c>
      <c r="BK197" s="141">
        <f>ROUND(I197*H197,2)</f>
        <v>0</v>
      </c>
      <c r="BL197" s="18" t="s">
        <v>124</v>
      </c>
      <c r="BM197" s="140" t="s">
        <v>1612</v>
      </c>
    </row>
    <row r="198" spans="2:47" s="1" customFormat="1" ht="12">
      <c r="B198" s="33"/>
      <c r="D198" s="142" t="s">
        <v>199</v>
      </c>
      <c r="F198" s="143" t="s">
        <v>332</v>
      </c>
      <c r="I198" s="144"/>
      <c r="L198" s="33"/>
      <c r="M198" s="145"/>
      <c r="T198" s="54"/>
      <c r="AT198" s="18" t="s">
        <v>199</v>
      </c>
      <c r="AU198" s="18" t="s">
        <v>86</v>
      </c>
    </row>
    <row r="199" spans="2:47" s="1" customFormat="1" ht="12">
      <c r="B199" s="33"/>
      <c r="D199" s="146" t="s">
        <v>201</v>
      </c>
      <c r="F199" s="147" t="s">
        <v>333</v>
      </c>
      <c r="I199" s="144"/>
      <c r="L199" s="33"/>
      <c r="M199" s="145"/>
      <c r="T199" s="54"/>
      <c r="AT199" s="18" t="s">
        <v>201</v>
      </c>
      <c r="AU199" s="18" t="s">
        <v>86</v>
      </c>
    </row>
    <row r="200" spans="2:51" s="12" customFormat="1" ht="12">
      <c r="B200" s="148"/>
      <c r="D200" s="142" t="s">
        <v>203</v>
      </c>
      <c r="E200" s="149" t="s">
        <v>19</v>
      </c>
      <c r="F200" s="150" t="s">
        <v>136</v>
      </c>
      <c r="H200" s="151">
        <v>175</v>
      </c>
      <c r="I200" s="152"/>
      <c r="L200" s="148"/>
      <c r="M200" s="153"/>
      <c r="T200" s="154"/>
      <c r="AT200" s="149" t="s">
        <v>203</v>
      </c>
      <c r="AU200" s="149" t="s">
        <v>86</v>
      </c>
      <c r="AV200" s="12" t="s">
        <v>86</v>
      </c>
      <c r="AW200" s="12" t="s">
        <v>37</v>
      </c>
      <c r="AX200" s="12" t="s">
        <v>84</v>
      </c>
      <c r="AY200" s="149" t="s">
        <v>192</v>
      </c>
    </row>
    <row r="201" spans="2:65" s="1" customFormat="1" ht="16.5" customHeight="1">
      <c r="B201" s="33"/>
      <c r="C201" s="129" t="s">
        <v>328</v>
      </c>
      <c r="D201" s="129" t="s">
        <v>194</v>
      </c>
      <c r="E201" s="130" t="s">
        <v>424</v>
      </c>
      <c r="F201" s="131" t="s">
        <v>425</v>
      </c>
      <c r="G201" s="132" t="s">
        <v>123</v>
      </c>
      <c r="H201" s="133">
        <v>175</v>
      </c>
      <c r="I201" s="134"/>
      <c r="J201" s="135">
        <f>ROUND(I201*H201,2)</f>
        <v>0</v>
      </c>
      <c r="K201" s="131" t="s">
        <v>197</v>
      </c>
      <c r="L201" s="33"/>
      <c r="M201" s="136" t="s">
        <v>19</v>
      </c>
      <c r="N201" s="137" t="s">
        <v>47</v>
      </c>
      <c r="P201" s="138">
        <f>O201*H201</f>
        <v>0</v>
      </c>
      <c r="Q201" s="138">
        <v>0</v>
      </c>
      <c r="R201" s="138">
        <f>Q201*H201</f>
        <v>0</v>
      </c>
      <c r="S201" s="138">
        <v>0</v>
      </c>
      <c r="T201" s="139">
        <f>S201*H201</f>
        <v>0</v>
      </c>
      <c r="AR201" s="140" t="s">
        <v>124</v>
      </c>
      <c r="AT201" s="140" t="s">
        <v>194</v>
      </c>
      <c r="AU201" s="140" t="s">
        <v>86</v>
      </c>
      <c r="AY201" s="18" t="s">
        <v>192</v>
      </c>
      <c r="BE201" s="141">
        <f>IF(N201="základní",J201,0)</f>
        <v>0</v>
      </c>
      <c r="BF201" s="141">
        <f>IF(N201="snížená",J201,0)</f>
        <v>0</v>
      </c>
      <c r="BG201" s="141">
        <f>IF(N201="zákl. přenesená",J201,0)</f>
        <v>0</v>
      </c>
      <c r="BH201" s="141">
        <f>IF(N201="sníž. přenesená",J201,0)</f>
        <v>0</v>
      </c>
      <c r="BI201" s="141">
        <f>IF(N201="nulová",J201,0)</f>
        <v>0</v>
      </c>
      <c r="BJ201" s="18" t="s">
        <v>84</v>
      </c>
      <c r="BK201" s="141">
        <f>ROUND(I201*H201,2)</f>
        <v>0</v>
      </c>
      <c r="BL201" s="18" t="s">
        <v>124</v>
      </c>
      <c r="BM201" s="140" t="s">
        <v>1613</v>
      </c>
    </row>
    <row r="202" spans="2:47" s="1" customFormat="1" ht="12">
      <c r="B202" s="33"/>
      <c r="D202" s="142" t="s">
        <v>199</v>
      </c>
      <c r="F202" s="143" t="s">
        <v>427</v>
      </c>
      <c r="I202" s="144"/>
      <c r="L202" s="33"/>
      <c r="M202" s="145"/>
      <c r="T202" s="54"/>
      <c r="AT202" s="18" t="s">
        <v>199</v>
      </c>
      <c r="AU202" s="18" t="s">
        <v>86</v>
      </c>
    </row>
    <row r="203" spans="2:47" s="1" customFormat="1" ht="12">
      <c r="B203" s="33"/>
      <c r="D203" s="146" t="s">
        <v>201</v>
      </c>
      <c r="F203" s="147" t="s">
        <v>428</v>
      </c>
      <c r="I203" s="144"/>
      <c r="L203" s="33"/>
      <c r="M203" s="145"/>
      <c r="T203" s="54"/>
      <c r="AT203" s="18" t="s">
        <v>201</v>
      </c>
      <c r="AU203" s="18" t="s">
        <v>86</v>
      </c>
    </row>
    <row r="204" spans="2:47" s="1" customFormat="1" ht="19.5">
      <c r="B204" s="33"/>
      <c r="D204" s="142" t="s">
        <v>295</v>
      </c>
      <c r="F204" s="178" t="s">
        <v>311</v>
      </c>
      <c r="I204" s="144"/>
      <c r="L204" s="33"/>
      <c r="M204" s="145"/>
      <c r="T204" s="54"/>
      <c r="AT204" s="18" t="s">
        <v>295</v>
      </c>
      <c r="AU204" s="18" t="s">
        <v>86</v>
      </c>
    </row>
    <row r="205" spans="2:51" s="12" customFormat="1" ht="12">
      <c r="B205" s="148"/>
      <c r="D205" s="142" t="s">
        <v>203</v>
      </c>
      <c r="E205" s="149" t="s">
        <v>19</v>
      </c>
      <c r="F205" s="150" t="s">
        <v>136</v>
      </c>
      <c r="H205" s="151">
        <v>175</v>
      </c>
      <c r="I205" s="152"/>
      <c r="L205" s="148"/>
      <c r="M205" s="153"/>
      <c r="T205" s="154"/>
      <c r="AT205" s="149" t="s">
        <v>203</v>
      </c>
      <c r="AU205" s="149" t="s">
        <v>86</v>
      </c>
      <c r="AV205" s="12" t="s">
        <v>86</v>
      </c>
      <c r="AW205" s="12" t="s">
        <v>37</v>
      </c>
      <c r="AX205" s="12" t="s">
        <v>84</v>
      </c>
      <c r="AY205" s="149" t="s">
        <v>192</v>
      </c>
    </row>
    <row r="206" spans="2:65" s="1" customFormat="1" ht="16.5" customHeight="1">
      <c r="B206" s="33"/>
      <c r="C206" s="129" t="s">
        <v>334</v>
      </c>
      <c r="D206" s="129" t="s">
        <v>194</v>
      </c>
      <c r="E206" s="130" t="s">
        <v>436</v>
      </c>
      <c r="F206" s="131" t="s">
        <v>437</v>
      </c>
      <c r="G206" s="132" t="s">
        <v>128</v>
      </c>
      <c r="H206" s="133">
        <v>5.25</v>
      </c>
      <c r="I206" s="134"/>
      <c r="J206" s="135">
        <f>ROUND(I206*H206,2)</f>
        <v>0</v>
      </c>
      <c r="K206" s="131" t="s">
        <v>197</v>
      </c>
      <c r="L206" s="33"/>
      <c r="M206" s="136" t="s">
        <v>19</v>
      </c>
      <c r="N206" s="137" t="s">
        <v>47</v>
      </c>
      <c r="P206" s="138">
        <f>O206*H206</f>
        <v>0</v>
      </c>
      <c r="Q206" s="138">
        <v>0</v>
      </c>
      <c r="R206" s="138">
        <f>Q206*H206</f>
        <v>0</v>
      </c>
      <c r="S206" s="138">
        <v>0</v>
      </c>
      <c r="T206" s="139">
        <f>S206*H206</f>
        <v>0</v>
      </c>
      <c r="AR206" s="140" t="s">
        <v>124</v>
      </c>
      <c r="AT206" s="140" t="s">
        <v>194</v>
      </c>
      <c r="AU206" s="140" t="s">
        <v>86</v>
      </c>
      <c r="AY206" s="18" t="s">
        <v>192</v>
      </c>
      <c r="BE206" s="141">
        <f>IF(N206="základní",J206,0)</f>
        <v>0</v>
      </c>
      <c r="BF206" s="141">
        <f>IF(N206="snížená",J206,0)</f>
        <v>0</v>
      </c>
      <c r="BG206" s="141">
        <f>IF(N206="zákl. přenesená",J206,0)</f>
        <v>0</v>
      </c>
      <c r="BH206" s="141">
        <f>IF(N206="sníž. přenesená",J206,0)</f>
        <v>0</v>
      </c>
      <c r="BI206" s="141">
        <f>IF(N206="nulová",J206,0)</f>
        <v>0</v>
      </c>
      <c r="BJ206" s="18" t="s">
        <v>84</v>
      </c>
      <c r="BK206" s="141">
        <f>ROUND(I206*H206,2)</f>
        <v>0</v>
      </c>
      <c r="BL206" s="18" t="s">
        <v>124</v>
      </c>
      <c r="BM206" s="140" t="s">
        <v>1614</v>
      </c>
    </row>
    <row r="207" spans="2:47" s="1" customFormat="1" ht="12">
      <c r="B207" s="33"/>
      <c r="D207" s="142" t="s">
        <v>199</v>
      </c>
      <c r="F207" s="143" t="s">
        <v>439</v>
      </c>
      <c r="I207" s="144"/>
      <c r="L207" s="33"/>
      <c r="M207" s="145"/>
      <c r="T207" s="54"/>
      <c r="AT207" s="18" t="s">
        <v>199</v>
      </c>
      <c r="AU207" s="18" t="s">
        <v>86</v>
      </c>
    </row>
    <row r="208" spans="2:47" s="1" customFormat="1" ht="12">
      <c r="B208" s="33"/>
      <c r="D208" s="146" t="s">
        <v>201</v>
      </c>
      <c r="F208" s="147" t="s">
        <v>440</v>
      </c>
      <c r="I208" s="144"/>
      <c r="L208" s="33"/>
      <c r="M208" s="145"/>
      <c r="T208" s="54"/>
      <c r="AT208" s="18" t="s">
        <v>201</v>
      </c>
      <c r="AU208" s="18" t="s">
        <v>86</v>
      </c>
    </row>
    <row r="209" spans="2:47" s="1" customFormat="1" ht="19.5">
      <c r="B209" s="33"/>
      <c r="D209" s="142" t="s">
        <v>295</v>
      </c>
      <c r="F209" s="178" t="s">
        <v>311</v>
      </c>
      <c r="I209" s="144"/>
      <c r="L209" s="33"/>
      <c r="M209" s="145"/>
      <c r="T209" s="54"/>
      <c r="AT209" s="18" t="s">
        <v>295</v>
      </c>
      <c r="AU209" s="18" t="s">
        <v>86</v>
      </c>
    </row>
    <row r="210" spans="2:51" s="12" customFormat="1" ht="12">
      <c r="B210" s="148"/>
      <c r="D210" s="142" t="s">
        <v>203</v>
      </c>
      <c r="E210" s="149" t="s">
        <v>19</v>
      </c>
      <c r="F210" s="150" t="s">
        <v>1058</v>
      </c>
      <c r="H210" s="151">
        <v>5.25</v>
      </c>
      <c r="I210" s="152"/>
      <c r="L210" s="148"/>
      <c r="M210" s="153"/>
      <c r="T210" s="154"/>
      <c r="AT210" s="149" t="s">
        <v>203</v>
      </c>
      <c r="AU210" s="149" t="s">
        <v>86</v>
      </c>
      <c r="AV210" s="12" t="s">
        <v>86</v>
      </c>
      <c r="AW210" s="12" t="s">
        <v>37</v>
      </c>
      <c r="AX210" s="12" t="s">
        <v>76</v>
      </c>
      <c r="AY210" s="149" t="s">
        <v>192</v>
      </c>
    </row>
    <row r="211" spans="2:51" s="13" customFormat="1" ht="12">
      <c r="B211" s="155"/>
      <c r="D211" s="142" t="s">
        <v>203</v>
      </c>
      <c r="E211" s="156" t="s">
        <v>160</v>
      </c>
      <c r="F211" s="157" t="s">
        <v>206</v>
      </c>
      <c r="H211" s="158">
        <v>5.25</v>
      </c>
      <c r="I211" s="159"/>
      <c r="L211" s="155"/>
      <c r="M211" s="160"/>
      <c r="T211" s="161"/>
      <c r="AT211" s="156" t="s">
        <v>203</v>
      </c>
      <c r="AU211" s="156" t="s">
        <v>86</v>
      </c>
      <c r="AV211" s="13" t="s">
        <v>124</v>
      </c>
      <c r="AW211" s="13" t="s">
        <v>37</v>
      </c>
      <c r="AX211" s="13" t="s">
        <v>84</v>
      </c>
      <c r="AY211" s="156" t="s">
        <v>192</v>
      </c>
    </row>
    <row r="212" spans="2:65" s="1" customFormat="1" ht="16.5" customHeight="1">
      <c r="B212" s="33"/>
      <c r="C212" s="129" t="s">
        <v>7</v>
      </c>
      <c r="D212" s="129" t="s">
        <v>194</v>
      </c>
      <c r="E212" s="130" t="s">
        <v>444</v>
      </c>
      <c r="F212" s="131" t="s">
        <v>445</v>
      </c>
      <c r="G212" s="132" t="s">
        <v>128</v>
      </c>
      <c r="H212" s="133">
        <v>5.25</v>
      </c>
      <c r="I212" s="134"/>
      <c r="J212" s="135">
        <f>ROUND(I212*H212,2)</f>
        <v>0</v>
      </c>
      <c r="K212" s="131" t="s">
        <v>197</v>
      </c>
      <c r="L212" s="33"/>
      <c r="M212" s="136" t="s">
        <v>19</v>
      </c>
      <c r="N212" s="137" t="s">
        <v>47</v>
      </c>
      <c r="P212" s="138">
        <f>O212*H212</f>
        <v>0</v>
      </c>
      <c r="Q212" s="138">
        <v>0</v>
      </c>
      <c r="R212" s="138">
        <f>Q212*H212</f>
        <v>0</v>
      </c>
      <c r="S212" s="138">
        <v>0</v>
      </c>
      <c r="T212" s="139">
        <f>S212*H212</f>
        <v>0</v>
      </c>
      <c r="AR212" s="140" t="s">
        <v>124</v>
      </c>
      <c r="AT212" s="140" t="s">
        <v>194</v>
      </c>
      <c r="AU212" s="140" t="s">
        <v>86</v>
      </c>
      <c r="AY212" s="18" t="s">
        <v>192</v>
      </c>
      <c r="BE212" s="141">
        <f>IF(N212="základní",J212,0)</f>
        <v>0</v>
      </c>
      <c r="BF212" s="141">
        <f>IF(N212="snížená",J212,0)</f>
        <v>0</v>
      </c>
      <c r="BG212" s="141">
        <f>IF(N212="zákl. přenesená",J212,0)</f>
        <v>0</v>
      </c>
      <c r="BH212" s="141">
        <f>IF(N212="sníž. přenesená",J212,0)</f>
        <v>0</v>
      </c>
      <c r="BI212" s="141">
        <f>IF(N212="nulová",J212,0)</f>
        <v>0</v>
      </c>
      <c r="BJ212" s="18" t="s">
        <v>84</v>
      </c>
      <c r="BK212" s="141">
        <f>ROUND(I212*H212,2)</f>
        <v>0</v>
      </c>
      <c r="BL212" s="18" t="s">
        <v>124</v>
      </c>
      <c r="BM212" s="140" t="s">
        <v>1615</v>
      </c>
    </row>
    <row r="213" spans="2:47" s="1" customFormat="1" ht="12">
      <c r="B213" s="33"/>
      <c r="D213" s="142" t="s">
        <v>199</v>
      </c>
      <c r="F213" s="143" t="s">
        <v>447</v>
      </c>
      <c r="I213" s="144"/>
      <c r="L213" s="33"/>
      <c r="M213" s="145"/>
      <c r="T213" s="54"/>
      <c r="AT213" s="18" t="s">
        <v>199</v>
      </c>
      <c r="AU213" s="18" t="s">
        <v>86</v>
      </c>
    </row>
    <row r="214" spans="2:47" s="1" customFormat="1" ht="12">
      <c r="B214" s="33"/>
      <c r="D214" s="146" t="s">
        <v>201</v>
      </c>
      <c r="F214" s="147" t="s">
        <v>448</v>
      </c>
      <c r="I214" s="144"/>
      <c r="L214" s="33"/>
      <c r="M214" s="145"/>
      <c r="T214" s="54"/>
      <c r="AT214" s="18" t="s">
        <v>201</v>
      </c>
      <c r="AU214" s="18" t="s">
        <v>86</v>
      </c>
    </row>
    <row r="215" spans="2:47" s="1" customFormat="1" ht="19.5">
      <c r="B215" s="33"/>
      <c r="D215" s="142" t="s">
        <v>295</v>
      </c>
      <c r="F215" s="178" t="s">
        <v>311</v>
      </c>
      <c r="I215" s="144"/>
      <c r="L215" s="33"/>
      <c r="M215" s="145"/>
      <c r="T215" s="54"/>
      <c r="AT215" s="18" t="s">
        <v>295</v>
      </c>
      <c r="AU215" s="18" t="s">
        <v>86</v>
      </c>
    </row>
    <row r="216" spans="2:51" s="12" customFormat="1" ht="12">
      <c r="B216" s="148"/>
      <c r="D216" s="142" t="s">
        <v>203</v>
      </c>
      <c r="E216" s="149" t="s">
        <v>19</v>
      </c>
      <c r="F216" s="150" t="s">
        <v>160</v>
      </c>
      <c r="H216" s="151">
        <v>5.25</v>
      </c>
      <c r="I216" s="152"/>
      <c r="L216" s="148"/>
      <c r="M216" s="153"/>
      <c r="T216" s="154"/>
      <c r="AT216" s="149" t="s">
        <v>203</v>
      </c>
      <c r="AU216" s="149" t="s">
        <v>86</v>
      </c>
      <c r="AV216" s="12" t="s">
        <v>86</v>
      </c>
      <c r="AW216" s="12" t="s">
        <v>37</v>
      </c>
      <c r="AX216" s="12" t="s">
        <v>84</v>
      </c>
      <c r="AY216" s="149" t="s">
        <v>192</v>
      </c>
    </row>
    <row r="217" spans="2:65" s="1" customFormat="1" ht="16.5" customHeight="1">
      <c r="B217" s="33"/>
      <c r="C217" s="129" t="s">
        <v>346</v>
      </c>
      <c r="D217" s="129" t="s">
        <v>194</v>
      </c>
      <c r="E217" s="130" t="s">
        <v>450</v>
      </c>
      <c r="F217" s="131" t="s">
        <v>451</v>
      </c>
      <c r="G217" s="132" t="s">
        <v>128</v>
      </c>
      <c r="H217" s="133">
        <v>5.25</v>
      </c>
      <c r="I217" s="134"/>
      <c r="J217" s="135">
        <f>ROUND(I217*H217,2)</f>
        <v>0</v>
      </c>
      <c r="K217" s="131" t="s">
        <v>197</v>
      </c>
      <c r="L217" s="33"/>
      <c r="M217" s="136" t="s">
        <v>19</v>
      </c>
      <c r="N217" s="137" t="s">
        <v>47</v>
      </c>
      <c r="P217" s="138">
        <f>O217*H217</f>
        <v>0</v>
      </c>
      <c r="Q217" s="138">
        <v>0</v>
      </c>
      <c r="R217" s="138">
        <f>Q217*H217</f>
        <v>0</v>
      </c>
      <c r="S217" s="138">
        <v>0</v>
      </c>
      <c r="T217" s="139">
        <f>S217*H217</f>
        <v>0</v>
      </c>
      <c r="AR217" s="140" t="s">
        <v>124</v>
      </c>
      <c r="AT217" s="140" t="s">
        <v>194</v>
      </c>
      <c r="AU217" s="140" t="s">
        <v>86</v>
      </c>
      <c r="AY217" s="18" t="s">
        <v>192</v>
      </c>
      <c r="BE217" s="141">
        <f>IF(N217="základní",J217,0)</f>
        <v>0</v>
      </c>
      <c r="BF217" s="141">
        <f>IF(N217="snížená",J217,0)</f>
        <v>0</v>
      </c>
      <c r="BG217" s="141">
        <f>IF(N217="zákl. přenesená",J217,0)</f>
        <v>0</v>
      </c>
      <c r="BH217" s="141">
        <f>IF(N217="sníž. přenesená",J217,0)</f>
        <v>0</v>
      </c>
      <c r="BI217" s="141">
        <f>IF(N217="nulová",J217,0)</f>
        <v>0</v>
      </c>
      <c r="BJ217" s="18" t="s">
        <v>84</v>
      </c>
      <c r="BK217" s="141">
        <f>ROUND(I217*H217,2)</f>
        <v>0</v>
      </c>
      <c r="BL217" s="18" t="s">
        <v>124</v>
      </c>
      <c r="BM217" s="140" t="s">
        <v>1616</v>
      </c>
    </row>
    <row r="218" spans="2:47" s="1" customFormat="1" ht="12">
      <c r="B218" s="33"/>
      <c r="D218" s="142" t="s">
        <v>199</v>
      </c>
      <c r="F218" s="143" t="s">
        <v>453</v>
      </c>
      <c r="I218" s="144"/>
      <c r="L218" s="33"/>
      <c r="M218" s="145"/>
      <c r="T218" s="54"/>
      <c r="AT218" s="18" t="s">
        <v>199</v>
      </c>
      <c r="AU218" s="18" t="s">
        <v>86</v>
      </c>
    </row>
    <row r="219" spans="2:47" s="1" customFormat="1" ht="12">
      <c r="B219" s="33"/>
      <c r="D219" s="146" t="s">
        <v>201</v>
      </c>
      <c r="F219" s="147" t="s">
        <v>454</v>
      </c>
      <c r="I219" s="144"/>
      <c r="L219" s="33"/>
      <c r="M219" s="145"/>
      <c r="T219" s="54"/>
      <c r="AT219" s="18" t="s">
        <v>201</v>
      </c>
      <c r="AU219" s="18" t="s">
        <v>86</v>
      </c>
    </row>
    <row r="220" spans="2:47" s="1" customFormat="1" ht="19.5">
      <c r="B220" s="33"/>
      <c r="D220" s="142" t="s">
        <v>295</v>
      </c>
      <c r="F220" s="178" t="s">
        <v>311</v>
      </c>
      <c r="I220" s="144"/>
      <c r="L220" s="33"/>
      <c r="M220" s="145"/>
      <c r="T220" s="54"/>
      <c r="AT220" s="18" t="s">
        <v>295</v>
      </c>
      <c r="AU220" s="18" t="s">
        <v>86</v>
      </c>
    </row>
    <row r="221" spans="2:51" s="12" customFormat="1" ht="12">
      <c r="B221" s="148"/>
      <c r="D221" s="142" t="s">
        <v>203</v>
      </c>
      <c r="E221" s="149" t="s">
        <v>19</v>
      </c>
      <c r="F221" s="150" t="s">
        <v>160</v>
      </c>
      <c r="H221" s="151">
        <v>5.25</v>
      </c>
      <c r="I221" s="152"/>
      <c r="L221" s="148"/>
      <c r="M221" s="153"/>
      <c r="T221" s="154"/>
      <c r="AT221" s="149" t="s">
        <v>203</v>
      </c>
      <c r="AU221" s="149" t="s">
        <v>86</v>
      </c>
      <c r="AV221" s="12" t="s">
        <v>86</v>
      </c>
      <c r="AW221" s="12" t="s">
        <v>37</v>
      </c>
      <c r="AX221" s="12" t="s">
        <v>84</v>
      </c>
      <c r="AY221" s="149" t="s">
        <v>192</v>
      </c>
    </row>
    <row r="222" spans="2:63" s="11" customFormat="1" ht="22.9" customHeight="1">
      <c r="B222" s="117"/>
      <c r="D222" s="118" t="s">
        <v>75</v>
      </c>
      <c r="E222" s="127" t="s">
        <v>86</v>
      </c>
      <c r="F222" s="127" t="s">
        <v>1061</v>
      </c>
      <c r="I222" s="120"/>
      <c r="J222" s="128">
        <f>BK222</f>
        <v>0</v>
      </c>
      <c r="L222" s="117"/>
      <c r="M222" s="122"/>
      <c r="P222" s="123">
        <f>SUM(P223:P261)</f>
        <v>0</v>
      </c>
      <c r="R222" s="123">
        <f>SUM(R223:R261)</f>
        <v>31.55346829</v>
      </c>
      <c r="T222" s="124">
        <f>SUM(T223:T261)</f>
        <v>0</v>
      </c>
      <c r="AR222" s="118" t="s">
        <v>84</v>
      </c>
      <c r="AT222" s="125" t="s">
        <v>75</v>
      </c>
      <c r="AU222" s="125" t="s">
        <v>84</v>
      </c>
      <c r="AY222" s="118" t="s">
        <v>192</v>
      </c>
      <c r="BK222" s="126">
        <f>SUM(BK223:BK261)</f>
        <v>0</v>
      </c>
    </row>
    <row r="223" spans="2:65" s="1" customFormat="1" ht="16.5" customHeight="1">
      <c r="B223" s="33"/>
      <c r="C223" s="129" t="s">
        <v>352</v>
      </c>
      <c r="D223" s="129" t="s">
        <v>194</v>
      </c>
      <c r="E223" s="130" t="s">
        <v>1062</v>
      </c>
      <c r="F223" s="131" t="s">
        <v>1063</v>
      </c>
      <c r="G223" s="132" t="s">
        <v>123</v>
      </c>
      <c r="H223" s="133">
        <v>483.414</v>
      </c>
      <c r="I223" s="134"/>
      <c r="J223" s="135">
        <f>ROUND(I223*H223,2)</f>
        <v>0</v>
      </c>
      <c r="K223" s="131" t="s">
        <v>197</v>
      </c>
      <c r="L223" s="33"/>
      <c r="M223" s="136" t="s">
        <v>19</v>
      </c>
      <c r="N223" s="137" t="s">
        <v>47</v>
      </c>
      <c r="P223" s="138">
        <f>O223*H223</f>
        <v>0</v>
      </c>
      <c r="Q223" s="138">
        <v>0.00031</v>
      </c>
      <c r="R223" s="138">
        <f>Q223*H223</f>
        <v>0.14985834</v>
      </c>
      <c r="S223" s="138">
        <v>0</v>
      </c>
      <c r="T223" s="139">
        <f>S223*H223</f>
        <v>0</v>
      </c>
      <c r="AR223" s="140" t="s">
        <v>124</v>
      </c>
      <c r="AT223" s="140" t="s">
        <v>194</v>
      </c>
      <c r="AU223" s="140" t="s">
        <v>86</v>
      </c>
      <c r="AY223" s="18" t="s">
        <v>192</v>
      </c>
      <c r="BE223" s="141">
        <f>IF(N223="základní",J223,0)</f>
        <v>0</v>
      </c>
      <c r="BF223" s="141">
        <f>IF(N223="snížená",J223,0)</f>
        <v>0</v>
      </c>
      <c r="BG223" s="141">
        <f>IF(N223="zákl. přenesená",J223,0)</f>
        <v>0</v>
      </c>
      <c r="BH223" s="141">
        <f>IF(N223="sníž. přenesená",J223,0)</f>
        <v>0</v>
      </c>
      <c r="BI223" s="141">
        <f>IF(N223="nulová",J223,0)</f>
        <v>0</v>
      </c>
      <c r="BJ223" s="18" t="s">
        <v>84</v>
      </c>
      <c r="BK223" s="141">
        <f>ROUND(I223*H223,2)</f>
        <v>0</v>
      </c>
      <c r="BL223" s="18" t="s">
        <v>124</v>
      </c>
      <c r="BM223" s="140" t="s">
        <v>1617</v>
      </c>
    </row>
    <row r="224" spans="2:47" s="1" customFormat="1" ht="19.5">
      <c r="B224" s="33"/>
      <c r="D224" s="142" t="s">
        <v>199</v>
      </c>
      <c r="F224" s="143" t="s">
        <v>1065</v>
      </c>
      <c r="I224" s="144"/>
      <c r="L224" s="33"/>
      <c r="M224" s="145"/>
      <c r="T224" s="54"/>
      <c r="AT224" s="18" t="s">
        <v>199</v>
      </c>
      <c r="AU224" s="18" t="s">
        <v>86</v>
      </c>
    </row>
    <row r="225" spans="2:47" s="1" customFormat="1" ht="12">
      <c r="B225" s="33"/>
      <c r="D225" s="146" t="s">
        <v>201</v>
      </c>
      <c r="F225" s="147" t="s">
        <v>1066</v>
      </c>
      <c r="I225" s="144"/>
      <c r="L225" s="33"/>
      <c r="M225" s="145"/>
      <c r="T225" s="54"/>
      <c r="AT225" s="18" t="s">
        <v>201</v>
      </c>
      <c r="AU225" s="18" t="s">
        <v>86</v>
      </c>
    </row>
    <row r="226" spans="2:51" s="14" customFormat="1" ht="12">
      <c r="B226" s="162"/>
      <c r="D226" s="142" t="s">
        <v>203</v>
      </c>
      <c r="E226" s="163" t="s">
        <v>19</v>
      </c>
      <c r="F226" s="164" t="s">
        <v>1588</v>
      </c>
      <c r="H226" s="163" t="s">
        <v>19</v>
      </c>
      <c r="I226" s="165"/>
      <c r="L226" s="162"/>
      <c r="M226" s="166"/>
      <c r="T226" s="167"/>
      <c r="AT226" s="163" t="s">
        <v>203</v>
      </c>
      <c r="AU226" s="163" t="s">
        <v>86</v>
      </c>
      <c r="AV226" s="14" t="s">
        <v>84</v>
      </c>
      <c r="AW226" s="14" t="s">
        <v>37</v>
      </c>
      <c r="AX226" s="14" t="s">
        <v>76</v>
      </c>
      <c r="AY226" s="163" t="s">
        <v>192</v>
      </c>
    </row>
    <row r="227" spans="2:51" s="12" customFormat="1" ht="12">
      <c r="B227" s="148"/>
      <c r="D227" s="142" t="s">
        <v>203</v>
      </c>
      <c r="E227" s="149" t="s">
        <v>19</v>
      </c>
      <c r="F227" s="150" t="s">
        <v>1618</v>
      </c>
      <c r="H227" s="151">
        <v>100.608</v>
      </c>
      <c r="I227" s="152"/>
      <c r="L227" s="148"/>
      <c r="M227" s="153"/>
      <c r="T227" s="154"/>
      <c r="AT227" s="149" t="s">
        <v>203</v>
      </c>
      <c r="AU227" s="149" t="s">
        <v>86</v>
      </c>
      <c r="AV227" s="12" t="s">
        <v>86</v>
      </c>
      <c r="AW227" s="12" t="s">
        <v>37</v>
      </c>
      <c r="AX227" s="12" t="s">
        <v>76</v>
      </c>
      <c r="AY227" s="149" t="s">
        <v>192</v>
      </c>
    </row>
    <row r="228" spans="2:51" s="12" customFormat="1" ht="12">
      <c r="B228" s="148"/>
      <c r="D228" s="142" t="s">
        <v>203</v>
      </c>
      <c r="E228" s="149" t="s">
        <v>19</v>
      </c>
      <c r="F228" s="150" t="s">
        <v>1619</v>
      </c>
      <c r="H228" s="151">
        <v>190.56</v>
      </c>
      <c r="I228" s="152"/>
      <c r="L228" s="148"/>
      <c r="M228" s="153"/>
      <c r="T228" s="154"/>
      <c r="AT228" s="149" t="s">
        <v>203</v>
      </c>
      <c r="AU228" s="149" t="s">
        <v>86</v>
      </c>
      <c r="AV228" s="12" t="s">
        <v>86</v>
      </c>
      <c r="AW228" s="12" t="s">
        <v>37</v>
      </c>
      <c r="AX228" s="12" t="s">
        <v>76</v>
      </c>
      <c r="AY228" s="149" t="s">
        <v>192</v>
      </c>
    </row>
    <row r="229" spans="2:51" s="12" customFormat="1" ht="12">
      <c r="B229" s="148"/>
      <c r="D229" s="142" t="s">
        <v>203</v>
      </c>
      <c r="E229" s="149" t="s">
        <v>19</v>
      </c>
      <c r="F229" s="150" t="s">
        <v>1620</v>
      </c>
      <c r="H229" s="151">
        <v>192.246</v>
      </c>
      <c r="I229" s="152"/>
      <c r="L229" s="148"/>
      <c r="M229" s="153"/>
      <c r="T229" s="154"/>
      <c r="AT229" s="149" t="s">
        <v>203</v>
      </c>
      <c r="AU229" s="149" t="s">
        <v>86</v>
      </c>
      <c r="AV229" s="12" t="s">
        <v>86</v>
      </c>
      <c r="AW229" s="12" t="s">
        <v>37</v>
      </c>
      <c r="AX229" s="12" t="s">
        <v>76</v>
      </c>
      <c r="AY229" s="149" t="s">
        <v>192</v>
      </c>
    </row>
    <row r="230" spans="2:51" s="13" customFormat="1" ht="12">
      <c r="B230" s="155"/>
      <c r="D230" s="142" t="s">
        <v>203</v>
      </c>
      <c r="E230" s="156" t="s">
        <v>965</v>
      </c>
      <c r="F230" s="157" t="s">
        <v>206</v>
      </c>
      <c r="H230" s="158">
        <v>483.414</v>
      </c>
      <c r="I230" s="159"/>
      <c r="L230" s="155"/>
      <c r="M230" s="160"/>
      <c r="T230" s="161"/>
      <c r="AT230" s="156" t="s">
        <v>203</v>
      </c>
      <c r="AU230" s="156" t="s">
        <v>86</v>
      </c>
      <c r="AV230" s="13" t="s">
        <v>124</v>
      </c>
      <c r="AW230" s="13" t="s">
        <v>37</v>
      </c>
      <c r="AX230" s="13" t="s">
        <v>84</v>
      </c>
      <c r="AY230" s="156" t="s">
        <v>192</v>
      </c>
    </row>
    <row r="231" spans="2:65" s="1" customFormat="1" ht="16.5" customHeight="1">
      <c r="B231" s="33"/>
      <c r="C231" s="168" t="s">
        <v>360</v>
      </c>
      <c r="D231" s="168" t="s">
        <v>291</v>
      </c>
      <c r="E231" s="169" t="s">
        <v>1070</v>
      </c>
      <c r="F231" s="170" t="s">
        <v>1071</v>
      </c>
      <c r="G231" s="171" t="s">
        <v>123</v>
      </c>
      <c r="H231" s="172">
        <v>580.097</v>
      </c>
      <c r="I231" s="173"/>
      <c r="J231" s="174">
        <f>ROUND(I231*H231,2)</f>
        <v>0</v>
      </c>
      <c r="K231" s="170" t="s">
        <v>197</v>
      </c>
      <c r="L231" s="175"/>
      <c r="M231" s="176" t="s">
        <v>19</v>
      </c>
      <c r="N231" s="177" t="s">
        <v>47</v>
      </c>
      <c r="P231" s="138">
        <f>O231*H231</f>
        <v>0</v>
      </c>
      <c r="Q231" s="138">
        <v>0.00035</v>
      </c>
      <c r="R231" s="138">
        <f>Q231*H231</f>
        <v>0.20303395</v>
      </c>
      <c r="S231" s="138">
        <v>0</v>
      </c>
      <c r="T231" s="139">
        <f>S231*H231</f>
        <v>0</v>
      </c>
      <c r="AR231" s="140" t="s">
        <v>248</v>
      </c>
      <c r="AT231" s="140" t="s">
        <v>291</v>
      </c>
      <c r="AU231" s="140" t="s">
        <v>86</v>
      </c>
      <c r="AY231" s="18" t="s">
        <v>192</v>
      </c>
      <c r="BE231" s="141">
        <f>IF(N231="základní",J231,0)</f>
        <v>0</v>
      </c>
      <c r="BF231" s="141">
        <f>IF(N231="snížená",J231,0)</f>
        <v>0</v>
      </c>
      <c r="BG231" s="141">
        <f>IF(N231="zákl. přenesená",J231,0)</f>
        <v>0</v>
      </c>
      <c r="BH231" s="141">
        <f>IF(N231="sníž. přenesená",J231,0)</f>
        <v>0</v>
      </c>
      <c r="BI231" s="141">
        <f>IF(N231="nulová",J231,0)</f>
        <v>0</v>
      </c>
      <c r="BJ231" s="18" t="s">
        <v>84</v>
      </c>
      <c r="BK231" s="141">
        <f>ROUND(I231*H231,2)</f>
        <v>0</v>
      </c>
      <c r="BL231" s="18" t="s">
        <v>124</v>
      </c>
      <c r="BM231" s="140" t="s">
        <v>1621</v>
      </c>
    </row>
    <row r="232" spans="2:47" s="1" customFormat="1" ht="12">
      <c r="B232" s="33"/>
      <c r="D232" s="142" t="s">
        <v>199</v>
      </c>
      <c r="F232" s="143" t="s">
        <v>1071</v>
      </c>
      <c r="I232" s="144"/>
      <c r="L232" s="33"/>
      <c r="M232" s="145"/>
      <c r="T232" s="54"/>
      <c r="AT232" s="18" t="s">
        <v>199</v>
      </c>
      <c r="AU232" s="18" t="s">
        <v>86</v>
      </c>
    </row>
    <row r="233" spans="2:51" s="12" customFormat="1" ht="12">
      <c r="B233" s="148"/>
      <c r="D233" s="142" t="s">
        <v>203</v>
      </c>
      <c r="E233" s="149" t="s">
        <v>19</v>
      </c>
      <c r="F233" s="150" t="s">
        <v>1073</v>
      </c>
      <c r="H233" s="151">
        <v>580.097</v>
      </c>
      <c r="I233" s="152"/>
      <c r="L233" s="148"/>
      <c r="M233" s="153"/>
      <c r="T233" s="154"/>
      <c r="AT233" s="149" t="s">
        <v>203</v>
      </c>
      <c r="AU233" s="149" t="s">
        <v>86</v>
      </c>
      <c r="AV233" s="12" t="s">
        <v>86</v>
      </c>
      <c r="AW233" s="12" t="s">
        <v>37</v>
      </c>
      <c r="AX233" s="12" t="s">
        <v>84</v>
      </c>
      <c r="AY233" s="149" t="s">
        <v>192</v>
      </c>
    </row>
    <row r="234" spans="2:65" s="1" customFormat="1" ht="16.5" customHeight="1">
      <c r="B234" s="33"/>
      <c r="C234" s="129" t="s">
        <v>366</v>
      </c>
      <c r="D234" s="129" t="s">
        <v>194</v>
      </c>
      <c r="E234" s="130" t="s">
        <v>1074</v>
      </c>
      <c r="F234" s="131" t="s">
        <v>1075</v>
      </c>
      <c r="G234" s="132" t="s">
        <v>128</v>
      </c>
      <c r="H234" s="133">
        <v>8.424</v>
      </c>
      <c r="I234" s="134"/>
      <c r="J234" s="135">
        <f>ROUND(I234*H234,2)</f>
        <v>0</v>
      </c>
      <c r="K234" s="131" t="s">
        <v>197</v>
      </c>
      <c r="L234" s="33"/>
      <c r="M234" s="136" t="s">
        <v>19</v>
      </c>
      <c r="N234" s="137" t="s">
        <v>47</v>
      </c>
      <c r="P234" s="138">
        <f>O234*H234</f>
        <v>0</v>
      </c>
      <c r="Q234" s="138">
        <v>0</v>
      </c>
      <c r="R234" s="138">
        <f>Q234*H234</f>
        <v>0</v>
      </c>
      <c r="S234" s="138">
        <v>0</v>
      </c>
      <c r="T234" s="139">
        <f>S234*H234</f>
        <v>0</v>
      </c>
      <c r="AR234" s="140" t="s">
        <v>124</v>
      </c>
      <c r="AT234" s="140" t="s">
        <v>194</v>
      </c>
      <c r="AU234" s="140" t="s">
        <v>86</v>
      </c>
      <c r="AY234" s="18" t="s">
        <v>192</v>
      </c>
      <c r="BE234" s="141">
        <f>IF(N234="základní",J234,0)</f>
        <v>0</v>
      </c>
      <c r="BF234" s="141">
        <f>IF(N234="snížená",J234,0)</f>
        <v>0</v>
      </c>
      <c r="BG234" s="141">
        <f>IF(N234="zákl. přenesená",J234,0)</f>
        <v>0</v>
      </c>
      <c r="BH234" s="141">
        <f>IF(N234="sníž. přenesená",J234,0)</f>
        <v>0</v>
      </c>
      <c r="BI234" s="141">
        <f>IF(N234="nulová",J234,0)</f>
        <v>0</v>
      </c>
      <c r="BJ234" s="18" t="s">
        <v>84</v>
      </c>
      <c r="BK234" s="141">
        <f>ROUND(I234*H234,2)</f>
        <v>0</v>
      </c>
      <c r="BL234" s="18" t="s">
        <v>124</v>
      </c>
      <c r="BM234" s="140" t="s">
        <v>1622</v>
      </c>
    </row>
    <row r="235" spans="2:47" s="1" customFormat="1" ht="12">
      <c r="B235" s="33"/>
      <c r="D235" s="142" t="s">
        <v>199</v>
      </c>
      <c r="F235" s="143" t="s">
        <v>1075</v>
      </c>
      <c r="I235" s="144"/>
      <c r="L235" s="33"/>
      <c r="M235" s="145"/>
      <c r="T235" s="54"/>
      <c r="AT235" s="18" t="s">
        <v>199</v>
      </c>
      <c r="AU235" s="18" t="s">
        <v>86</v>
      </c>
    </row>
    <row r="236" spans="2:47" s="1" customFormat="1" ht="12">
      <c r="B236" s="33"/>
      <c r="D236" s="146" t="s">
        <v>201</v>
      </c>
      <c r="F236" s="147" t="s">
        <v>1077</v>
      </c>
      <c r="I236" s="144"/>
      <c r="L236" s="33"/>
      <c r="M236" s="145"/>
      <c r="T236" s="54"/>
      <c r="AT236" s="18" t="s">
        <v>201</v>
      </c>
      <c r="AU236" s="18" t="s">
        <v>86</v>
      </c>
    </row>
    <row r="237" spans="2:47" s="1" customFormat="1" ht="19.5">
      <c r="B237" s="33"/>
      <c r="D237" s="142" t="s">
        <v>295</v>
      </c>
      <c r="F237" s="178" t="s">
        <v>1078</v>
      </c>
      <c r="I237" s="144"/>
      <c r="L237" s="33"/>
      <c r="M237" s="145"/>
      <c r="T237" s="54"/>
      <c r="AT237" s="18" t="s">
        <v>295</v>
      </c>
      <c r="AU237" s="18" t="s">
        <v>86</v>
      </c>
    </row>
    <row r="238" spans="2:51" s="14" customFormat="1" ht="12">
      <c r="B238" s="162"/>
      <c r="D238" s="142" t="s">
        <v>203</v>
      </c>
      <c r="E238" s="163" t="s">
        <v>19</v>
      </c>
      <c r="F238" s="164" t="s">
        <v>1623</v>
      </c>
      <c r="H238" s="163" t="s">
        <v>19</v>
      </c>
      <c r="I238" s="165"/>
      <c r="L238" s="162"/>
      <c r="M238" s="166"/>
      <c r="T238" s="167"/>
      <c r="AT238" s="163" t="s">
        <v>203</v>
      </c>
      <c r="AU238" s="163" t="s">
        <v>86</v>
      </c>
      <c r="AV238" s="14" t="s">
        <v>84</v>
      </c>
      <c r="AW238" s="14" t="s">
        <v>37</v>
      </c>
      <c r="AX238" s="14" t="s">
        <v>76</v>
      </c>
      <c r="AY238" s="163" t="s">
        <v>192</v>
      </c>
    </row>
    <row r="239" spans="2:51" s="12" customFormat="1" ht="12">
      <c r="B239" s="148"/>
      <c r="D239" s="142" t="s">
        <v>203</v>
      </c>
      <c r="E239" s="149" t="s">
        <v>19</v>
      </c>
      <c r="F239" s="150" t="s">
        <v>1624</v>
      </c>
      <c r="H239" s="151">
        <v>8.424</v>
      </c>
      <c r="I239" s="152"/>
      <c r="L239" s="148"/>
      <c r="M239" s="153"/>
      <c r="T239" s="154"/>
      <c r="AT239" s="149" t="s">
        <v>203</v>
      </c>
      <c r="AU239" s="149" t="s">
        <v>86</v>
      </c>
      <c r="AV239" s="12" t="s">
        <v>86</v>
      </c>
      <c r="AW239" s="12" t="s">
        <v>37</v>
      </c>
      <c r="AX239" s="12" t="s">
        <v>84</v>
      </c>
      <c r="AY239" s="149" t="s">
        <v>192</v>
      </c>
    </row>
    <row r="240" spans="2:65" s="1" customFormat="1" ht="24.2" customHeight="1">
      <c r="B240" s="33"/>
      <c r="C240" s="129" t="s">
        <v>371</v>
      </c>
      <c r="D240" s="129" t="s">
        <v>194</v>
      </c>
      <c r="E240" s="130" t="s">
        <v>1081</v>
      </c>
      <c r="F240" s="131" t="s">
        <v>1082</v>
      </c>
      <c r="G240" s="132" t="s">
        <v>149</v>
      </c>
      <c r="H240" s="133">
        <v>57.6</v>
      </c>
      <c r="I240" s="134"/>
      <c r="J240" s="135">
        <f>ROUND(I240*H240,2)</f>
        <v>0</v>
      </c>
      <c r="K240" s="131" t="s">
        <v>197</v>
      </c>
      <c r="L240" s="33"/>
      <c r="M240" s="136" t="s">
        <v>19</v>
      </c>
      <c r="N240" s="137" t="s">
        <v>47</v>
      </c>
      <c r="P240" s="138">
        <f>O240*H240</f>
        <v>0</v>
      </c>
      <c r="Q240" s="138">
        <v>0.20477</v>
      </c>
      <c r="R240" s="138">
        <f>Q240*H240</f>
        <v>11.794752</v>
      </c>
      <c r="S240" s="138">
        <v>0</v>
      </c>
      <c r="T240" s="139">
        <f>S240*H240</f>
        <v>0</v>
      </c>
      <c r="AR240" s="140" t="s">
        <v>124</v>
      </c>
      <c r="AT240" s="140" t="s">
        <v>194</v>
      </c>
      <c r="AU240" s="140" t="s">
        <v>86</v>
      </c>
      <c r="AY240" s="18" t="s">
        <v>192</v>
      </c>
      <c r="BE240" s="141">
        <f>IF(N240="základní",J240,0)</f>
        <v>0</v>
      </c>
      <c r="BF240" s="141">
        <f>IF(N240="snížená",J240,0)</f>
        <v>0</v>
      </c>
      <c r="BG240" s="141">
        <f>IF(N240="zákl. přenesená",J240,0)</f>
        <v>0</v>
      </c>
      <c r="BH240" s="141">
        <f>IF(N240="sníž. přenesená",J240,0)</f>
        <v>0</v>
      </c>
      <c r="BI240" s="141">
        <f>IF(N240="nulová",J240,0)</f>
        <v>0</v>
      </c>
      <c r="BJ240" s="18" t="s">
        <v>84</v>
      </c>
      <c r="BK240" s="141">
        <f>ROUND(I240*H240,2)</f>
        <v>0</v>
      </c>
      <c r="BL240" s="18" t="s">
        <v>124</v>
      </c>
      <c r="BM240" s="140" t="s">
        <v>1625</v>
      </c>
    </row>
    <row r="241" spans="2:47" s="1" customFormat="1" ht="19.5">
      <c r="B241" s="33"/>
      <c r="D241" s="142" t="s">
        <v>199</v>
      </c>
      <c r="F241" s="143" t="s">
        <v>1084</v>
      </c>
      <c r="I241" s="144"/>
      <c r="L241" s="33"/>
      <c r="M241" s="145"/>
      <c r="T241" s="54"/>
      <c r="AT241" s="18" t="s">
        <v>199</v>
      </c>
      <c r="AU241" s="18" t="s">
        <v>86</v>
      </c>
    </row>
    <row r="242" spans="2:47" s="1" customFormat="1" ht="12">
      <c r="B242" s="33"/>
      <c r="D242" s="146" t="s">
        <v>201</v>
      </c>
      <c r="F242" s="147" t="s">
        <v>1085</v>
      </c>
      <c r="I242" s="144"/>
      <c r="L242" s="33"/>
      <c r="M242" s="145"/>
      <c r="T242" s="54"/>
      <c r="AT242" s="18" t="s">
        <v>201</v>
      </c>
      <c r="AU242" s="18" t="s">
        <v>86</v>
      </c>
    </row>
    <row r="243" spans="2:47" s="1" customFormat="1" ht="19.5">
      <c r="B243" s="33"/>
      <c r="D243" s="142" t="s">
        <v>295</v>
      </c>
      <c r="F243" s="178" t="s">
        <v>1086</v>
      </c>
      <c r="I243" s="144"/>
      <c r="L243" s="33"/>
      <c r="M243" s="145"/>
      <c r="T243" s="54"/>
      <c r="AT243" s="18" t="s">
        <v>295</v>
      </c>
      <c r="AU243" s="18" t="s">
        <v>86</v>
      </c>
    </row>
    <row r="244" spans="2:51" s="14" customFormat="1" ht="12">
      <c r="B244" s="162"/>
      <c r="D244" s="142" t="s">
        <v>203</v>
      </c>
      <c r="E244" s="163" t="s">
        <v>19</v>
      </c>
      <c r="F244" s="164" t="s">
        <v>1626</v>
      </c>
      <c r="H244" s="163" t="s">
        <v>19</v>
      </c>
      <c r="I244" s="165"/>
      <c r="L244" s="162"/>
      <c r="M244" s="166"/>
      <c r="T244" s="167"/>
      <c r="AT244" s="163" t="s">
        <v>203</v>
      </c>
      <c r="AU244" s="163" t="s">
        <v>86</v>
      </c>
      <c r="AV244" s="14" t="s">
        <v>84</v>
      </c>
      <c r="AW244" s="14" t="s">
        <v>37</v>
      </c>
      <c r="AX244" s="14" t="s">
        <v>76</v>
      </c>
      <c r="AY244" s="163" t="s">
        <v>192</v>
      </c>
    </row>
    <row r="245" spans="2:51" s="12" customFormat="1" ht="12">
      <c r="B245" s="148"/>
      <c r="D245" s="142" t="s">
        <v>203</v>
      </c>
      <c r="E245" s="149" t="s">
        <v>19</v>
      </c>
      <c r="F245" s="150" t="s">
        <v>1627</v>
      </c>
      <c r="H245" s="151">
        <v>57.6</v>
      </c>
      <c r="I245" s="152"/>
      <c r="L245" s="148"/>
      <c r="M245" s="153"/>
      <c r="T245" s="154"/>
      <c r="AT245" s="149" t="s">
        <v>203</v>
      </c>
      <c r="AU245" s="149" t="s">
        <v>86</v>
      </c>
      <c r="AV245" s="12" t="s">
        <v>86</v>
      </c>
      <c r="AW245" s="12" t="s">
        <v>37</v>
      </c>
      <c r="AX245" s="12" t="s">
        <v>76</v>
      </c>
      <c r="AY245" s="149" t="s">
        <v>192</v>
      </c>
    </row>
    <row r="246" spans="2:51" s="13" customFormat="1" ht="12">
      <c r="B246" s="155"/>
      <c r="D246" s="142" t="s">
        <v>203</v>
      </c>
      <c r="E246" s="156" t="s">
        <v>19</v>
      </c>
      <c r="F246" s="157" t="s">
        <v>206</v>
      </c>
      <c r="H246" s="158">
        <v>57.6</v>
      </c>
      <c r="I246" s="159"/>
      <c r="L246" s="155"/>
      <c r="M246" s="160"/>
      <c r="T246" s="161"/>
      <c r="AT246" s="156" t="s">
        <v>203</v>
      </c>
      <c r="AU246" s="156" t="s">
        <v>86</v>
      </c>
      <c r="AV246" s="13" t="s">
        <v>124</v>
      </c>
      <c r="AW246" s="13" t="s">
        <v>37</v>
      </c>
      <c r="AX246" s="13" t="s">
        <v>84</v>
      </c>
      <c r="AY246" s="156" t="s">
        <v>192</v>
      </c>
    </row>
    <row r="247" spans="2:65" s="1" customFormat="1" ht="24.2" customHeight="1">
      <c r="B247" s="33"/>
      <c r="C247" s="129" t="s">
        <v>377</v>
      </c>
      <c r="D247" s="129" t="s">
        <v>194</v>
      </c>
      <c r="E247" s="130" t="s">
        <v>1089</v>
      </c>
      <c r="F247" s="131" t="s">
        <v>1090</v>
      </c>
      <c r="G247" s="132" t="s">
        <v>149</v>
      </c>
      <c r="H247" s="133">
        <v>57.6</v>
      </c>
      <c r="I247" s="134"/>
      <c r="J247" s="135">
        <f>ROUND(I247*H247,2)</f>
        <v>0</v>
      </c>
      <c r="K247" s="131" t="s">
        <v>197</v>
      </c>
      <c r="L247" s="33"/>
      <c r="M247" s="136" t="s">
        <v>19</v>
      </c>
      <c r="N247" s="137" t="s">
        <v>47</v>
      </c>
      <c r="P247" s="138">
        <f>O247*H247</f>
        <v>0</v>
      </c>
      <c r="Q247" s="138">
        <v>0.31524</v>
      </c>
      <c r="R247" s="138">
        <f>Q247*H247</f>
        <v>18.157824</v>
      </c>
      <c r="S247" s="138">
        <v>0</v>
      </c>
      <c r="T247" s="139">
        <f>S247*H247</f>
        <v>0</v>
      </c>
      <c r="AR247" s="140" t="s">
        <v>124</v>
      </c>
      <c r="AT247" s="140" t="s">
        <v>194</v>
      </c>
      <c r="AU247" s="140" t="s">
        <v>86</v>
      </c>
      <c r="AY247" s="18" t="s">
        <v>192</v>
      </c>
      <c r="BE247" s="141">
        <f>IF(N247="základní",J247,0)</f>
        <v>0</v>
      </c>
      <c r="BF247" s="141">
        <f>IF(N247="snížená",J247,0)</f>
        <v>0</v>
      </c>
      <c r="BG247" s="141">
        <f>IF(N247="zákl. přenesená",J247,0)</f>
        <v>0</v>
      </c>
      <c r="BH247" s="141">
        <f>IF(N247="sníž. přenesená",J247,0)</f>
        <v>0</v>
      </c>
      <c r="BI247" s="141">
        <f>IF(N247="nulová",J247,0)</f>
        <v>0</v>
      </c>
      <c r="BJ247" s="18" t="s">
        <v>84</v>
      </c>
      <c r="BK247" s="141">
        <f>ROUND(I247*H247,2)</f>
        <v>0</v>
      </c>
      <c r="BL247" s="18" t="s">
        <v>124</v>
      </c>
      <c r="BM247" s="140" t="s">
        <v>1628</v>
      </c>
    </row>
    <row r="248" spans="2:47" s="1" customFormat="1" ht="19.5">
      <c r="B248" s="33"/>
      <c r="D248" s="142" t="s">
        <v>199</v>
      </c>
      <c r="F248" s="143" t="s">
        <v>1092</v>
      </c>
      <c r="I248" s="144"/>
      <c r="L248" s="33"/>
      <c r="M248" s="145"/>
      <c r="T248" s="54"/>
      <c r="AT248" s="18" t="s">
        <v>199</v>
      </c>
      <c r="AU248" s="18" t="s">
        <v>86</v>
      </c>
    </row>
    <row r="249" spans="2:47" s="1" customFormat="1" ht="12">
      <c r="B249" s="33"/>
      <c r="D249" s="146" t="s">
        <v>201</v>
      </c>
      <c r="F249" s="147" t="s">
        <v>1093</v>
      </c>
      <c r="I249" s="144"/>
      <c r="L249" s="33"/>
      <c r="M249" s="145"/>
      <c r="T249" s="54"/>
      <c r="AT249" s="18" t="s">
        <v>201</v>
      </c>
      <c r="AU249" s="18" t="s">
        <v>86</v>
      </c>
    </row>
    <row r="250" spans="2:47" s="1" customFormat="1" ht="19.5">
      <c r="B250" s="33"/>
      <c r="D250" s="142" t="s">
        <v>295</v>
      </c>
      <c r="F250" s="178" t="s">
        <v>1094</v>
      </c>
      <c r="I250" s="144"/>
      <c r="L250" s="33"/>
      <c r="M250" s="145"/>
      <c r="T250" s="54"/>
      <c r="AT250" s="18" t="s">
        <v>295</v>
      </c>
      <c r="AU250" s="18" t="s">
        <v>86</v>
      </c>
    </row>
    <row r="251" spans="2:51" s="14" customFormat="1" ht="12">
      <c r="B251" s="162"/>
      <c r="D251" s="142" t="s">
        <v>203</v>
      </c>
      <c r="E251" s="163" t="s">
        <v>19</v>
      </c>
      <c r="F251" s="164" t="s">
        <v>1629</v>
      </c>
      <c r="H251" s="163" t="s">
        <v>19</v>
      </c>
      <c r="I251" s="165"/>
      <c r="L251" s="162"/>
      <c r="M251" s="166"/>
      <c r="T251" s="167"/>
      <c r="AT251" s="163" t="s">
        <v>203</v>
      </c>
      <c r="AU251" s="163" t="s">
        <v>86</v>
      </c>
      <c r="AV251" s="14" t="s">
        <v>84</v>
      </c>
      <c r="AW251" s="14" t="s">
        <v>37</v>
      </c>
      <c r="AX251" s="14" t="s">
        <v>76</v>
      </c>
      <c r="AY251" s="163" t="s">
        <v>192</v>
      </c>
    </row>
    <row r="252" spans="2:51" s="12" customFormat="1" ht="12">
      <c r="B252" s="148"/>
      <c r="D252" s="142" t="s">
        <v>203</v>
      </c>
      <c r="E252" s="149" t="s">
        <v>19</v>
      </c>
      <c r="F252" s="150" t="s">
        <v>1627</v>
      </c>
      <c r="H252" s="151">
        <v>57.6</v>
      </c>
      <c r="I252" s="152"/>
      <c r="L252" s="148"/>
      <c r="M252" s="153"/>
      <c r="T252" s="154"/>
      <c r="AT252" s="149" t="s">
        <v>203</v>
      </c>
      <c r="AU252" s="149" t="s">
        <v>86</v>
      </c>
      <c r="AV252" s="12" t="s">
        <v>86</v>
      </c>
      <c r="AW252" s="12" t="s">
        <v>37</v>
      </c>
      <c r="AX252" s="12" t="s">
        <v>76</v>
      </c>
      <c r="AY252" s="149" t="s">
        <v>192</v>
      </c>
    </row>
    <row r="253" spans="2:51" s="13" customFormat="1" ht="12">
      <c r="B253" s="155"/>
      <c r="D253" s="142" t="s">
        <v>203</v>
      </c>
      <c r="E253" s="156" t="s">
        <v>19</v>
      </c>
      <c r="F253" s="157" t="s">
        <v>206</v>
      </c>
      <c r="H253" s="158">
        <v>57.6</v>
      </c>
      <c r="I253" s="159"/>
      <c r="L253" s="155"/>
      <c r="M253" s="160"/>
      <c r="T253" s="161"/>
      <c r="AT253" s="156" t="s">
        <v>203</v>
      </c>
      <c r="AU253" s="156" t="s">
        <v>86</v>
      </c>
      <c r="AV253" s="13" t="s">
        <v>124</v>
      </c>
      <c r="AW253" s="13" t="s">
        <v>37</v>
      </c>
      <c r="AX253" s="13" t="s">
        <v>84</v>
      </c>
      <c r="AY253" s="156" t="s">
        <v>192</v>
      </c>
    </row>
    <row r="254" spans="2:65" s="1" customFormat="1" ht="16.5" customHeight="1">
      <c r="B254" s="33"/>
      <c r="C254" s="129" t="s">
        <v>381</v>
      </c>
      <c r="D254" s="129" t="s">
        <v>194</v>
      </c>
      <c r="E254" s="130" t="s">
        <v>1096</v>
      </c>
      <c r="F254" s="131" t="s">
        <v>1097</v>
      </c>
      <c r="G254" s="132" t="s">
        <v>146</v>
      </c>
      <c r="H254" s="133">
        <v>24</v>
      </c>
      <c r="I254" s="134"/>
      <c r="J254" s="135">
        <f>ROUND(I254*H254,2)</f>
        <v>0</v>
      </c>
      <c r="K254" s="131" t="s">
        <v>19</v>
      </c>
      <c r="L254" s="33"/>
      <c r="M254" s="136" t="s">
        <v>19</v>
      </c>
      <c r="N254" s="137" t="s">
        <v>47</v>
      </c>
      <c r="P254" s="138">
        <f>O254*H254</f>
        <v>0</v>
      </c>
      <c r="Q254" s="138">
        <v>0</v>
      </c>
      <c r="R254" s="138">
        <f>Q254*H254</f>
        <v>0</v>
      </c>
      <c r="S254" s="138">
        <v>0</v>
      </c>
      <c r="T254" s="139">
        <f>S254*H254</f>
        <v>0</v>
      </c>
      <c r="AR254" s="140" t="s">
        <v>124</v>
      </c>
      <c r="AT254" s="140" t="s">
        <v>194</v>
      </c>
      <c r="AU254" s="140" t="s">
        <v>86</v>
      </c>
      <c r="AY254" s="18" t="s">
        <v>192</v>
      </c>
      <c r="BE254" s="141">
        <f>IF(N254="základní",J254,0)</f>
        <v>0</v>
      </c>
      <c r="BF254" s="141">
        <f>IF(N254="snížená",J254,0)</f>
        <v>0</v>
      </c>
      <c r="BG254" s="141">
        <f>IF(N254="zákl. přenesená",J254,0)</f>
        <v>0</v>
      </c>
      <c r="BH254" s="141">
        <f>IF(N254="sníž. přenesená",J254,0)</f>
        <v>0</v>
      </c>
      <c r="BI254" s="141">
        <f>IF(N254="nulová",J254,0)</f>
        <v>0</v>
      </c>
      <c r="BJ254" s="18" t="s">
        <v>84</v>
      </c>
      <c r="BK254" s="141">
        <f>ROUND(I254*H254,2)</f>
        <v>0</v>
      </c>
      <c r="BL254" s="18" t="s">
        <v>124</v>
      </c>
      <c r="BM254" s="140" t="s">
        <v>1630</v>
      </c>
    </row>
    <row r="255" spans="2:47" s="1" customFormat="1" ht="12">
      <c r="B255" s="33"/>
      <c r="D255" s="142" t="s">
        <v>199</v>
      </c>
      <c r="F255" s="143" t="s">
        <v>1097</v>
      </c>
      <c r="I255" s="144"/>
      <c r="L255" s="33"/>
      <c r="M255" s="145"/>
      <c r="T255" s="54"/>
      <c r="AT255" s="18" t="s">
        <v>199</v>
      </c>
      <c r="AU255" s="18" t="s">
        <v>86</v>
      </c>
    </row>
    <row r="256" spans="2:51" s="14" customFormat="1" ht="12">
      <c r="B256" s="162"/>
      <c r="D256" s="142" t="s">
        <v>203</v>
      </c>
      <c r="E256" s="163" t="s">
        <v>19</v>
      </c>
      <c r="F256" s="164" t="s">
        <v>1588</v>
      </c>
      <c r="H256" s="163" t="s">
        <v>19</v>
      </c>
      <c r="I256" s="165"/>
      <c r="L256" s="162"/>
      <c r="M256" s="166"/>
      <c r="T256" s="167"/>
      <c r="AT256" s="163" t="s">
        <v>203</v>
      </c>
      <c r="AU256" s="163" t="s">
        <v>86</v>
      </c>
      <c r="AV256" s="14" t="s">
        <v>84</v>
      </c>
      <c r="AW256" s="14" t="s">
        <v>37</v>
      </c>
      <c r="AX256" s="14" t="s">
        <v>76</v>
      </c>
      <c r="AY256" s="163" t="s">
        <v>192</v>
      </c>
    </row>
    <row r="257" spans="2:51" s="12" customFormat="1" ht="12">
      <c r="B257" s="148"/>
      <c r="D257" s="142" t="s">
        <v>203</v>
      </c>
      <c r="E257" s="149" t="s">
        <v>19</v>
      </c>
      <c r="F257" s="150" t="s">
        <v>1631</v>
      </c>
      <c r="H257" s="151">
        <v>24</v>
      </c>
      <c r="I257" s="152"/>
      <c r="L257" s="148"/>
      <c r="M257" s="153"/>
      <c r="T257" s="154"/>
      <c r="AT257" s="149" t="s">
        <v>203</v>
      </c>
      <c r="AU257" s="149" t="s">
        <v>86</v>
      </c>
      <c r="AV257" s="12" t="s">
        <v>86</v>
      </c>
      <c r="AW257" s="12" t="s">
        <v>37</v>
      </c>
      <c r="AX257" s="12" t="s">
        <v>76</v>
      </c>
      <c r="AY257" s="149" t="s">
        <v>192</v>
      </c>
    </row>
    <row r="258" spans="2:51" s="13" customFormat="1" ht="12">
      <c r="B258" s="155"/>
      <c r="D258" s="142" t="s">
        <v>203</v>
      </c>
      <c r="E258" s="156" t="s">
        <v>978</v>
      </c>
      <c r="F258" s="157" t="s">
        <v>206</v>
      </c>
      <c r="H258" s="158">
        <v>24</v>
      </c>
      <c r="I258" s="159"/>
      <c r="L258" s="155"/>
      <c r="M258" s="160"/>
      <c r="T258" s="161"/>
      <c r="AT258" s="156" t="s">
        <v>203</v>
      </c>
      <c r="AU258" s="156" t="s">
        <v>86</v>
      </c>
      <c r="AV258" s="13" t="s">
        <v>124</v>
      </c>
      <c r="AW258" s="13" t="s">
        <v>37</v>
      </c>
      <c r="AX258" s="13" t="s">
        <v>84</v>
      </c>
      <c r="AY258" s="156" t="s">
        <v>192</v>
      </c>
    </row>
    <row r="259" spans="2:65" s="1" customFormat="1" ht="16.5" customHeight="1">
      <c r="B259" s="33"/>
      <c r="C259" s="168" t="s">
        <v>387</v>
      </c>
      <c r="D259" s="168" t="s">
        <v>291</v>
      </c>
      <c r="E259" s="169" t="s">
        <v>1100</v>
      </c>
      <c r="F259" s="170" t="s">
        <v>1101</v>
      </c>
      <c r="G259" s="171" t="s">
        <v>1102</v>
      </c>
      <c r="H259" s="172">
        <v>24</v>
      </c>
      <c r="I259" s="173"/>
      <c r="J259" s="174">
        <f>ROUND(I259*H259,2)</f>
        <v>0</v>
      </c>
      <c r="K259" s="170" t="s">
        <v>19</v>
      </c>
      <c r="L259" s="175"/>
      <c r="M259" s="176" t="s">
        <v>19</v>
      </c>
      <c r="N259" s="177" t="s">
        <v>47</v>
      </c>
      <c r="P259" s="138">
        <f>O259*H259</f>
        <v>0</v>
      </c>
      <c r="Q259" s="138">
        <v>0.052</v>
      </c>
      <c r="R259" s="138">
        <f>Q259*H259</f>
        <v>1.248</v>
      </c>
      <c r="S259" s="138">
        <v>0</v>
      </c>
      <c r="T259" s="139">
        <f>S259*H259</f>
        <v>0</v>
      </c>
      <c r="AR259" s="140" t="s">
        <v>248</v>
      </c>
      <c r="AT259" s="140" t="s">
        <v>291</v>
      </c>
      <c r="AU259" s="140" t="s">
        <v>86</v>
      </c>
      <c r="AY259" s="18" t="s">
        <v>192</v>
      </c>
      <c r="BE259" s="141">
        <f>IF(N259="základní",J259,0)</f>
        <v>0</v>
      </c>
      <c r="BF259" s="141">
        <f>IF(N259="snížená",J259,0)</f>
        <v>0</v>
      </c>
      <c r="BG259" s="141">
        <f>IF(N259="zákl. přenesená",J259,0)</f>
        <v>0</v>
      </c>
      <c r="BH259" s="141">
        <f>IF(N259="sníž. přenesená",J259,0)</f>
        <v>0</v>
      </c>
      <c r="BI259" s="141">
        <f>IF(N259="nulová",J259,0)</f>
        <v>0</v>
      </c>
      <c r="BJ259" s="18" t="s">
        <v>84</v>
      </c>
      <c r="BK259" s="141">
        <f>ROUND(I259*H259,2)</f>
        <v>0</v>
      </c>
      <c r="BL259" s="18" t="s">
        <v>124</v>
      </c>
      <c r="BM259" s="140" t="s">
        <v>1632</v>
      </c>
    </row>
    <row r="260" spans="2:47" s="1" customFormat="1" ht="12">
      <c r="B260" s="33"/>
      <c r="D260" s="142" t="s">
        <v>199</v>
      </c>
      <c r="F260" s="143" t="s">
        <v>1101</v>
      </c>
      <c r="I260" s="144"/>
      <c r="L260" s="33"/>
      <c r="M260" s="145"/>
      <c r="T260" s="54"/>
      <c r="AT260" s="18" t="s">
        <v>199</v>
      </c>
      <c r="AU260" s="18" t="s">
        <v>86</v>
      </c>
    </row>
    <row r="261" spans="2:51" s="12" customFormat="1" ht="12">
      <c r="B261" s="148"/>
      <c r="D261" s="142" t="s">
        <v>203</v>
      </c>
      <c r="E261" s="149" t="s">
        <v>19</v>
      </c>
      <c r="F261" s="150" t="s">
        <v>978</v>
      </c>
      <c r="H261" s="151">
        <v>24</v>
      </c>
      <c r="I261" s="152"/>
      <c r="L261" s="148"/>
      <c r="M261" s="153"/>
      <c r="T261" s="154"/>
      <c r="AT261" s="149" t="s">
        <v>203</v>
      </c>
      <c r="AU261" s="149" t="s">
        <v>86</v>
      </c>
      <c r="AV261" s="12" t="s">
        <v>86</v>
      </c>
      <c r="AW261" s="12" t="s">
        <v>37</v>
      </c>
      <c r="AX261" s="12" t="s">
        <v>84</v>
      </c>
      <c r="AY261" s="149" t="s">
        <v>192</v>
      </c>
    </row>
    <row r="262" spans="2:63" s="11" customFormat="1" ht="22.9" customHeight="1">
      <c r="B262" s="117"/>
      <c r="D262" s="118" t="s">
        <v>75</v>
      </c>
      <c r="E262" s="127" t="s">
        <v>124</v>
      </c>
      <c r="F262" s="127" t="s">
        <v>455</v>
      </c>
      <c r="I262" s="120"/>
      <c r="J262" s="128">
        <f>BK262</f>
        <v>0</v>
      </c>
      <c r="L262" s="117"/>
      <c r="M262" s="122"/>
      <c r="P262" s="123">
        <f>SUM(P263:P296)</f>
        <v>0</v>
      </c>
      <c r="R262" s="123">
        <f>SUM(R263:R296)</f>
        <v>0.6066799999999999</v>
      </c>
      <c r="T262" s="124">
        <f>SUM(T263:T296)</f>
        <v>0</v>
      </c>
      <c r="AR262" s="118" t="s">
        <v>84</v>
      </c>
      <c r="AT262" s="125" t="s">
        <v>75</v>
      </c>
      <c r="AU262" s="125" t="s">
        <v>84</v>
      </c>
      <c r="AY262" s="118" t="s">
        <v>192</v>
      </c>
      <c r="BK262" s="126">
        <f>SUM(BK263:BK296)</f>
        <v>0</v>
      </c>
    </row>
    <row r="263" spans="2:65" s="1" customFormat="1" ht="16.5" customHeight="1">
      <c r="B263" s="33"/>
      <c r="C263" s="129" t="s">
        <v>393</v>
      </c>
      <c r="D263" s="129" t="s">
        <v>194</v>
      </c>
      <c r="E263" s="130" t="s">
        <v>465</v>
      </c>
      <c r="F263" s="131" t="s">
        <v>466</v>
      </c>
      <c r="G263" s="132" t="s">
        <v>128</v>
      </c>
      <c r="H263" s="133">
        <v>2.878</v>
      </c>
      <c r="I263" s="134"/>
      <c r="J263" s="135">
        <f>ROUND(I263*H263,2)</f>
        <v>0</v>
      </c>
      <c r="K263" s="131" t="s">
        <v>197</v>
      </c>
      <c r="L263" s="33"/>
      <c r="M263" s="136" t="s">
        <v>19</v>
      </c>
      <c r="N263" s="137" t="s">
        <v>47</v>
      </c>
      <c r="P263" s="138">
        <f>O263*H263</f>
        <v>0</v>
      </c>
      <c r="Q263" s="138">
        <v>0</v>
      </c>
      <c r="R263" s="138">
        <f>Q263*H263</f>
        <v>0</v>
      </c>
      <c r="S263" s="138">
        <v>0</v>
      </c>
      <c r="T263" s="139">
        <f>S263*H263</f>
        <v>0</v>
      </c>
      <c r="AR263" s="140" t="s">
        <v>124</v>
      </c>
      <c r="AT263" s="140" t="s">
        <v>194</v>
      </c>
      <c r="AU263" s="140" t="s">
        <v>86</v>
      </c>
      <c r="AY263" s="18" t="s">
        <v>192</v>
      </c>
      <c r="BE263" s="141">
        <f>IF(N263="základní",J263,0)</f>
        <v>0</v>
      </c>
      <c r="BF263" s="141">
        <f>IF(N263="snížená",J263,0)</f>
        <v>0</v>
      </c>
      <c r="BG263" s="141">
        <f>IF(N263="zákl. přenesená",J263,0)</f>
        <v>0</v>
      </c>
      <c r="BH263" s="141">
        <f>IF(N263="sníž. přenesená",J263,0)</f>
        <v>0</v>
      </c>
      <c r="BI263" s="141">
        <f>IF(N263="nulová",J263,0)</f>
        <v>0</v>
      </c>
      <c r="BJ263" s="18" t="s">
        <v>84</v>
      </c>
      <c r="BK263" s="141">
        <f>ROUND(I263*H263,2)</f>
        <v>0</v>
      </c>
      <c r="BL263" s="18" t="s">
        <v>124</v>
      </c>
      <c r="BM263" s="140" t="s">
        <v>1633</v>
      </c>
    </row>
    <row r="264" spans="2:47" s="1" customFormat="1" ht="12">
      <c r="B264" s="33"/>
      <c r="D264" s="142" t="s">
        <v>199</v>
      </c>
      <c r="F264" s="143" t="s">
        <v>468</v>
      </c>
      <c r="I264" s="144"/>
      <c r="L264" s="33"/>
      <c r="M264" s="145"/>
      <c r="T264" s="54"/>
      <c r="AT264" s="18" t="s">
        <v>199</v>
      </c>
      <c r="AU264" s="18" t="s">
        <v>86</v>
      </c>
    </row>
    <row r="265" spans="2:47" s="1" customFormat="1" ht="12">
      <c r="B265" s="33"/>
      <c r="D265" s="146" t="s">
        <v>201</v>
      </c>
      <c r="F265" s="147" t="s">
        <v>469</v>
      </c>
      <c r="I265" s="144"/>
      <c r="L265" s="33"/>
      <c r="M265" s="145"/>
      <c r="T265" s="54"/>
      <c r="AT265" s="18" t="s">
        <v>201</v>
      </c>
      <c r="AU265" s="18" t="s">
        <v>86</v>
      </c>
    </row>
    <row r="266" spans="2:47" s="1" customFormat="1" ht="19.5">
      <c r="B266" s="33"/>
      <c r="D266" s="142" t="s">
        <v>295</v>
      </c>
      <c r="F266" s="178" t="s">
        <v>1105</v>
      </c>
      <c r="I266" s="144"/>
      <c r="L266" s="33"/>
      <c r="M266" s="145"/>
      <c r="T266" s="54"/>
      <c r="AT266" s="18" t="s">
        <v>295</v>
      </c>
      <c r="AU266" s="18" t="s">
        <v>86</v>
      </c>
    </row>
    <row r="267" spans="2:51" s="14" customFormat="1" ht="12">
      <c r="B267" s="162"/>
      <c r="D267" s="142" t="s">
        <v>203</v>
      </c>
      <c r="E267" s="163" t="s">
        <v>19</v>
      </c>
      <c r="F267" s="164" t="s">
        <v>1623</v>
      </c>
      <c r="H267" s="163" t="s">
        <v>19</v>
      </c>
      <c r="I267" s="165"/>
      <c r="L267" s="162"/>
      <c r="M267" s="166"/>
      <c r="T267" s="167"/>
      <c r="AT267" s="163" t="s">
        <v>203</v>
      </c>
      <c r="AU267" s="163" t="s">
        <v>86</v>
      </c>
      <c r="AV267" s="14" t="s">
        <v>84</v>
      </c>
      <c r="AW267" s="14" t="s">
        <v>37</v>
      </c>
      <c r="AX267" s="14" t="s">
        <v>76</v>
      </c>
      <c r="AY267" s="163" t="s">
        <v>192</v>
      </c>
    </row>
    <row r="268" spans="2:51" s="12" customFormat="1" ht="12">
      <c r="B268" s="148"/>
      <c r="D268" s="142" t="s">
        <v>203</v>
      </c>
      <c r="E268" s="149" t="s">
        <v>19</v>
      </c>
      <c r="F268" s="150" t="s">
        <v>1634</v>
      </c>
      <c r="H268" s="151">
        <v>1.62</v>
      </c>
      <c r="I268" s="152"/>
      <c r="L268" s="148"/>
      <c r="M268" s="153"/>
      <c r="T268" s="154"/>
      <c r="AT268" s="149" t="s">
        <v>203</v>
      </c>
      <c r="AU268" s="149" t="s">
        <v>86</v>
      </c>
      <c r="AV268" s="12" t="s">
        <v>86</v>
      </c>
      <c r="AW268" s="12" t="s">
        <v>37</v>
      </c>
      <c r="AX268" s="12" t="s">
        <v>76</v>
      </c>
      <c r="AY268" s="149" t="s">
        <v>192</v>
      </c>
    </row>
    <row r="269" spans="2:51" s="12" customFormat="1" ht="12">
      <c r="B269" s="148"/>
      <c r="D269" s="142" t="s">
        <v>203</v>
      </c>
      <c r="E269" s="149" t="s">
        <v>19</v>
      </c>
      <c r="F269" s="150" t="s">
        <v>1635</v>
      </c>
      <c r="H269" s="151">
        <v>0.18</v>
      </c>
      <c r="I269" s="152"/>
      <c r="L269" s="148"/>
      <c r="M269" s="153"/>
      <c r="T269" s="154"/>
      <c r="AT269" s="149" t="s">
        <v>203</v>
      </c>
      <c r="AU269" s="149" t="s">
        <v>86</v>
      </c>
      <c r="AV269" s="12" t="s">
        <v>86</v>
      </c>
      <c r="AW269" s="12" t="s">
        <v>37</v>
      </c>
      <c r="AX269" s="12" t="s">
        <v>76</v>
      </c>
      <c r="AY269" s="149" t="s">
        <v>192</v>
      </c>
    </row>
    <row r="270" spans="2:51" s="14" customFormat="1" ht="12">
      <c r="B270" s="162"/>
      <c r="D270" s="142" t="s">
        <v>203</v>
      </c>
      <c r="E270" s="163" t="s">
        <v>19</v>
      </c>
      <c r="F270" s="164" t="s">
        <v>1636</v>
      </c>
      <c r="H270" s="163" t="s">
        <v>19</v>
      </c>
      <c r="I270" s="165"/>
      <c r="L270" s="162"/>
      <c r="M270" s="166"/>
      <c r="T270" s="167"/>
      <c r="AT270" s="163" t="s">
        <v>203</v>
      </c>
      <c r="AU270" s="163" t="s">
        <v>86</v>
      </c>
      <c r="AV270" s="14" t="s">
        <v>84</v>
      </c>
      <c r="AW270" s="14" t="s">
        <v>37</v>
      </c>
      <c r="AX270" s="14" t="s">
        <v>76</v>
      </c>
      <c r="AY270" s="163" t="s">
        <v>192</v>
      </c>
    </row>
    <row r="271" spans="2:51" s="12" customFormat="1" ht="12">
      <c r="B271" s="148"/>
      <c r="D271" s="142" t="s">
        <v>203</v>
      </c>
      <c r="E271" s="149" t="s">
        <v>19</v>
      </c>
      <c r="F271" s="150" t="s">
        <v>472</v>
      </c>
      <c r="H271" s="151">
        <v>0.999</v>
      </c>
      <c r="I271" s="152"/>
      <c r="L271" s="148"/>
      <c r="M271" s="153"/>
      <c r="T271" s="154"/>
      <c r="AT271" s="149" t="s">
        <v>203</v>
      </c>
      <c r="AU271" s="149" t="s">
        <v>86</v>
      </c>
      <c r="AV271" s="12" t="s">
        <v>86</v>
      </c>
      <c r="AW271" s="12" t="s">
        <v>37</v>
      </c>
      <c r="AX271" s="12" t="s">
        <v>76</v>
      </c>
      <c r="AY271" s="149" t="s">
        <v>192</v>
      </c>
    </row>
    <row r="272" spans="2:51" s="12" customFormat="1" ht="12">
      <c r="B272" s="148"/>
      <c r="D272" s="142" t="s">
        <v>203</v>
      </c>
      <c r="E272" s="149" t="s">
        <v>19</v>
      </c>
      <c r="F272" s="150" t="s">
        <v>473</v>
      </c>
      <c r="H272" s="151">
        <v>0.079</v>
      </c>
      <c r="I272" s="152"/>
      <c r="L272" s="148"/>
      <c r="M272" s="153"/>
      <c r="T272" s="154"/>
      <c r="AT272" s="149" t="s">
        <v>203</v>
      </c>
      <c r="AU272" s="149" t="s">
        <v>86</v>
      </c>
      <c r="AV272" s="12" t="s">
        <v>86</v>
      </c>
      <c r="AW272" s="12" t="s">
        <v>37</v>
      </c>
      <c r="AX272" s="12" t="s">
        <v>76</v>
      </c>
      <c r="AY272" s="149" t="s">
        <v>192</v>
      </c>
    </row>
    <row r="273" spans="2:51" s="13" customFormat="1" ht="12">
      <c r="B273" s="155"/>
      <c r="D273" s="142" t="s">
        <v>203</v>
      </c>
      <c r="E273" s="156" t="s">
        <v>19</v>
      </c>
      <c r="F273" s="157" t="s">
        <v>206</v>
      </c>
      <c r="H273" s="158">
        <v>2.878</v>
      </c>
      <c r="I273" s="159"/>
      <c r="L273" s="155"/>
      <c r="M273" s="160"/>
      <c r="T273" s="161"/>
      <c r="AT273" s="156" t="s">
        <v>203</v>
      </c>
      <c r="AU273" s="156" t="s">
        <v>86</v>
      </c>
      <c r="AV273" s="13" t="s">
        <v>124</v>
      </c>
      <c r="AW273" s="13" t="s">
        <v>37</v>
      </c>
      <c r="AX273" s="13" t="s">
        <v>84</v>
      </c>
      <c r="AY273" s="156" t="s">
        <v>192</v>
      </c>
    </row>
    <row r="274" spans="2:65" s="1" customFormat="1" ht="16.5" customHeight="1">
      <c r="B274" s="33"/>
      <c r="C274" s="129" t="s">
        <v>400</v>
      </c>
      <c r="D274" s="129" t="s">
        <v>194</v>
      </c>
      <c r="E274" s="130" t="s">
        <v>475</v>
      </c>
      <c r="F274" s="131" t="s">
        <v>476</v>
      </c>
      <c r="G274" s="132" t="s">
        <v>146</v>
      </c>
      <c r="H274" s="133">
        <v>3</v>
      </c>
      <c r="I274" s="134"/>
      <c r="J274" s="135">
        <f>ROUND(I274*H274,2)</f>
        <v>0</v>
      </c>
      <c r="K274" s="131" t="s">
        <v>197</v>
      </c>
      <c r="L274" s="33"/>
      <c r="M274" s="136" t="s">
        <v>19</v>
      </c>
      <c r="N274" s="137" t="s">
        <v>47</v>
      </c>
      <c r="P274" s="138">
        <f>O274*H274</f>
        <v>0</v>
      </c>
      <c r="Q274" s="138">
        <v>0.08742</v>
      </c>
      <c r="R274" s="138">
        <f>Q274*H274</f>
        <v>0.26226</v>
      </c>
      <c r="S274" s="138">
        <v>0</v>
      </c>
      <c r="T274" s="139">
        <f>S274*H274</f>
        <v>0</v>
      </c>
      <c r="AR274" s="140" t="s">
        <v>124</v>
      </c>
      <c r="AT274" s="140" t="s">
        <v>194</v>
      </c>
      <c r="AU274" s="140" t="s">
        <v>86</v>
      </c>
      <c r="AY274" s="18" t="s">
        <v>192</v>
      </c>
      <c r="BE274" s="141">
        <f>IF(N274="základní",J274,0)</f>
        <v>0</v>
      </c>
      <c r="BF274" s="141">
        <f>IF(N274="snížená",J274,0)</f>
        <v>0</v>
      </c>
      <c r="BG274" s="141">
        <f>IF(N274="zákl. přenesená",J274,0)</f>
        <v>0</v>
      </c>
      <c r="BH274" s="141">
        <f>IF(N274="sníž. přenesená",J274,0)</f>
        <v>0</v>
      </c>
      <c r="BI274" s="141">
        <f>IF(N274="nulová",J274,0)</f>
        <v>0</v>
      </c>
      <c r="BJ274" s="18" t="s">
        <v>84</v>
      </c>
      <c r="BK274" s="141">
        <f>ROUND(I274*H274,2)</f>
        <v>0</v>
      </c>
      <c r="BL274" s="18" t="s">
        <v>124</v>
      </c>
      <c r="BM274" s="140" t="s">
        <v>1637</v>
      </c>
    </row>
    <row r="275" spans="2:47" s="1" customFormat="1" ht="12">
      <c r="B275" s="33"/>
      <c r="D275" s="142" t="s">
        <v>199</v>
      </c>
      <c r="F275" s="143" t="s">
        <v>478</v>
      </c>
      <c r="I275" s="144"/>
      <c r="L275" s="33"/>
      <c r="M275" s="145"/>
      <c r="T275" s="54"/>
      <c r="AT275" s="18" t="s">
        <v>199</v>
      </c>
      <c r="AU275" s="18" t="s">
        <v>86</v>
      </c>
    </row>
    <row r="276" spans="2:47" s="1" customFormat="1" ht="12">
      <c r="B276" s="33"/>
      <c r="D276" s="146" t="s">
        <v>201</v>
      </c>
      <c r="F276" s="147" t="s">
        <v>479</v>
      </c>
      <c r="I276" s="144"/>
      <c r="L276" s="33"/>
      <c r="M276" s="145"/>
      <c r="T276" s="54"/>
      <c r="AT276" s="18" t="s">
        <v>201</v>
      </c>
      <c r="AU276" s="18" t="s">
        <v>86</v>
      </c>
    </row>
    <row r="277" spans="2:51" s="14" customFormat="1" ht="12">
      <c r="B277" s="162"/>
      <c r="D277" s="142" t="s">
        <v>203</v>
      </c>
      <c r="E277" s="163" t="s">
        <v>19</v>
      </c>
      <c r="F277" s="164" t="s">
        <v>1638</v>
      </c>
      <c r="H277" s="163" t="s">
        <v>19</v>
      </c>
      <c r="I277" s="165"/>
      <c r="L277" s="162"/>
      <c r="M277" s="166"/>
      <c r="T277" s="167"/>
      <c r="AT277" s="163" t="s">
        <v>203</v>
      </c>
      <c r="AU277" s="163" t="s">
        <v>86</v>
      </c>
      <c r="AV277" s="14" t="s">
        <v>84</v>
      </c>
      <c r="AW277" s="14" t="s">
        <v>37</v>
      </c>
      <c r="AX277" s="14" t="s">
        <v>76</v>
      </c>
      <c r="AY277" s="163" t="s">
        <v>192</v>
      </c>
    </row>
    <row r="278" spans="2:51" s="12" customFormat="1" ht="12">
      <c r="B278" s="148"/>
      <c r="D278" s="142" t="s">
        <v>203</v>
      </c>
      <c r="E278" s="149" t="s">
        <v>19</v>
      </c>
      <c r="F278" s="150" t="s">
        <v>790</v>
      </c>
      <c r="H278" s="151">
        <v>1</v>
      </c>
      <c r="I278" s="152"/>
      <c r="L278" s="148"/>
      <c r="M278" s="153"/>
      <c r="T278" s="154"/>
      <c r="AT278" s="149" t="s">
        <v>203</v>
      </c>
      <c r="AU278" s="149" t="s">
        <v>86</v>
      </c>
      <c r="AV278" s="12" t="s">
        <v>86</v>
      </c>
      <c r="AW278" s="12" t="s">
        <v>37</v>
      </c>
      <c r="AX278" s="12" t="s">
        <v>76</v>
      </c>
      <c r="AY278" s="149" t="s">
        <v>192</v>
      </c>
    </row>
    <row r="279" spans="2:51" s="12" customFormat="1" ht="12">
      <c r="B279" s="148"/>
      <c r="D279" s="142" t="s">
        <v>203</v>
      </c>
      <c r="E279" s="149" t="s">
        <v>19</v>
      </c>
      <c r="F279" s="150" t="s">
        <v>1639</v>
      </c>
      <c r="H279" s="151">
        <v>2</v>
      </c>
      <c r="I279" s="152"/>
      <c r="L279" s="148"/>
      <c r="M279" s="153"/>
      <c r="T279" s="154"/>
      <c r="AT279" s="149" t="s">
        <v>203</v>
      </c>
      <c r="AU279" s="149" t="s">
        <v>86</v>
      </c>
      <c r="AV279" s="12" t="s">
        <v>86</v>
      </c>
      <c r="AW279" s="12" t="s">
        <v>37</v>
      </c>
      <c r="AX279" s="12" t="s">
        <v>76</v>
      </c>
      <c r="AY279" s="149" t="s">
        <v>192</v>
      </c>
    </row>
    <row r="280" spans="2:51" s="13" customFormat="1" ht="12">
      <c r="B280" s="155"/>
      <c r="D280" s="142" t="s">
        <v>203</v>
      </c>
      <c r="E280" s="156" t="s">
        <v>19</v>
      </c>
      <c r="F280" s="157" t="s">
        <v>206</v>
      </c>
      <c r="H280" s="158">
        <v>3</v>
      </c>
      <c r="I280" s="159"/>
      <c r="L280" s="155"/>
      <c r="M280" s="160"/>
      <c r="T280" s="161"/>
      <c r="AT280" s="156" t="s">
        <v>203</v>
      </c>
      <c r="AU280" s="156" t="s">
        <v>86</v>
      </c>
      <c r="AV280" s="13" t="s">
        <v>124</v>
      </c>
      <c r="AW280" s="13" t="s">
        <v>37</v>
      </c>
      <c r="AX280" s="13" t="s">
        <v>84</v>
      </c>
      <c r="AY280" s="156" t="s">
        <v>192</v>
      </c>
    </row>
    <row r="281" spans="2:65" s="1" customFormat="1" ht="16.5" customHeight="1">
      <c r="B281" s="33"/>
      <c r="C281" s="168" t="s">
        <v>407</v>
      </c>
      <c r="D281" s="168" t="s">
        <v>291</v>
      </c>
      <c r="E281" s="169" t="s">
        <v>792</v>
      </c>
      <c r="F281" s="170" t="s">
        <v>793</v>
      </c>
      <c r="G281" s="171" t="s">
        <v>146</v>
      </c>
      <c r="H281" s="172">
        <v>1</v>
      </c>
      <c r="I281" s="173"/>
      <c r="J281" s="174">
        <f>ROUND(I281*H281,2)</f>
        <v>0</v>
      </c>
      <c r="K281" s="170" t="s">
        <v>197</v>
      </c>
      <c r="L281" s="175"/>
      <c r="M281" s="176" t="s">
        <v>19</v>
      </c>
      <c r="N281" s="177" t="s">
        <v>47</v>
      </c>
      <c r="P281" s="138">
        <f>O281*H281</f>
        <v>0</v>
      </c>
      <c r="Q281" s="138">
        <v>0.04</v>
      </c>
      <c r="R281" s="138">
        <f>Q281*H281</f>
        <v>0.04</v>
      </c>
      <c r="S281" s="138">
        <v>0</v>
      </c>
      <c r="T281" s="139">
        <f>S281*H281</f>
        <v>0</v>
      </c>
      <c r="AR281" s="140" t="s">
        <v>248</v>
      </c>
      <c r="AT281" s="140" t="s">
        <v>291</v>
      </c>
      <c r="AU281" s="140" t="s">
        <v>86</v>
      </c>
      <c r="AY281" s="18" t="s">
        <v>192</v>
      </c>
      <c r="BE281" s="141">
        <f>IF(N281="základní",J281,0)</f>
        <v>0</v>
      </c>
      <c r="BF281" s="141">
        <f>IF(N281="snížená",J281,0)</f>
        <v>0</v>
      </c>
      <c r="BG281" s="141">
        <f>IF(N281="zákl. přenesená",J281,0)</f>
        <v>0</v>
      </c>
      <c r="BH281" s="141">
        <f>IF(N281="sníž. přenesená",J281,0)</f>
        <v>0</v>
      </c>
      <c r="BI281" s="141">
        <f>IF(N281="nulová",J281,0)</f>
        <v>0</v>
      </c>
      <c r="BJ281" s="18" t="s">
        <v>84</v>
      </c>
      <c r="BK281" s="141">
        <f>ROUND(I281*H281,2)</f>
        <v>0</v>
      </c>
      <c r="BL281" s="18" t="s">
        <v>124</v>
      </c>
      <c r="BM281" s="140" t="s">
        <v>1640</v>
      </c>
    </row>
    <row r="282" spans="2:47" s="1" customFormat="1" ht="12">
      <c r="B282" s="33"/>
      <c r="D282" s="142" t="s">
        <v>199</v>
      </c>
      <c r="F282" s="143" t="s">
        <v>793</v>
      </c>
      <c r="I282" s="144"/>
      <c r="L282" s="33"/>
      <c r="M282" s="145"/>
      <c r="T282" s="54"/>
      <c r="AT282" s="18" t="s">
        <v>199</v>
      </c>
      <c r="AU282" s="18" t="s">
        <v>86</v>
      </c>
    </row>
    <row r="283" spans="2:65" s="1" customFormat="1" ht="16.5" customHeight="1">
      <c r="B283" s="33"/>
      <c r="C283" s="168" t="s">
        <v>412</v>
      </c>
      <c r="D283" s="168" t="s">
        <v>291</v>
      </c>
      <c r="E283" s="169" t="s">
        <v>483</v>
      </c>
      <c r="F283" s="170" t="s">
        <v>484</v>
      </c>
      <c r="G283" s="171" t="s">
        <v>146</v>
      </c>
      <c r="H283" s="172">
        <v>2</v>
      </c>
      <c r="I283" s="173"/>
      <c r="J283" s="174">
        <f>ROUND(I283*H283,2)</f>
        <v>0</v>
      </c>
      <c r="K283" s="170" t="s">
        <v>197</v>
      </c>
      <c r="L283" s="175"/>
      <c r="M283" s="176" t="s">
        <v>19</v>
      </c>
      <c r="N283" s="177" t="s">
        <v>47</v>
      </c>
      <c r="P283" s="138">
        <f>O283*H283</f>
        <v>0</v>
      </c>
      <c r="Q283" s="138">
        <v>0.068</v>
      </c>
      <c r="R283" s="138">
        <f>Q283*H283</f>
        <v>0.136</v>
      </c>
      <c r="S283" s="138">
        <v>0</v>
      </c>
      <c r="T283" s="139">
        <f>S283*H283</f>
        <v>0</v>
      </c>
      <c r="AR283" s="140" t="s">
        <v>248</v>
      </c>
      <c r="AT283" s="140" t="s">
        <v>291</v>
      </c>
      <c r="AU283" s="140" t="s">
        <v>86</v>
      </c>
      <c r="AY283" s="18" t="s">
        <v>192</v>
      </c>
      <c r="BE283" s="141">
        <f>IF(N283="základní",J283,0)</f>
        <v>0</v>
      </c>
      <c r="BF283" s="141">
        <f>IF(N283="snížená",J283,0)</f>
        <v>0</v>
      </c>
      <c r="BG283" s="141">
        <f>IF(N283="zákl. přenesená",J283,0)</f>
        <v>0</v>
      </c>
      <c r="BH283" s="141">
        <f>IF(N283="sníž. přenesená",J283,0)</f>
        <v>0</v>
      </c>
      <c r="BI283" s="141">
        <f>IF(N283="nulová",J283,0)</f>
        <v>0</v>
      </c>
      <c r="BJ283" s="18" t="s">
        <v>84</v>
      </c>
      <c r="BK283" s="141">
        <f>ROUND(I283*H283,2)</f>
        <v>0</v>
      </c>
      <c r="BL283" s="18" t="s">
        <v>124</v>
      </c>
      <c r="BM283" s="140" t="s">
        <v>1641</v>
      </c>
    </row>
    <row r="284" spans="2:47" s="1" customFormat="1" ht="12">
      <c r="B284" s="33"/>
      <c r="D284" s="142" t="s">
        <v>199</v>
      </c>
      <c r="F284" s="143" t="s">
        <v>484</v>
      </c>
      <c r="I284" s="144"/>
      <c r="L284" s="33"/>
      <c r="M284" s="145"/>
      <c r="T284" s="54"/>
      <c r="AT284" s="18" t="s">
        <v>199</v>
      </c>
      <c r="AU284" s="18" t="s">
        <v>86</v>
      </c>
    </row>
    <row r="285" spans="2:65" s="1" customFormat="1" ht="16.5" customHeight="1">
      <c r="B285" s="33"/>
      <c r="C285" s="129" t="s">
        <v>419</v>
      </c>
      <c r="D285" s="129" t="s">
        <v>194</v>
      </c>
      <c r="E285" s="130" t="s">
        <v>1642</v>
      </c>
      <c r="F285" s="131" t="s">
        <v>1643</v>
      </c>
      <c r="G285" s="132" t="s">
        <v>146</v>
      </c>
      <c r="H285" s="133">
        <v>1</v>
      </c>
      <c r="I285" s="134"/>
      <c r="J285" s="135">
        <f>ROUND(I285*H285,2)</f>
        <v>0</v>
      </c>
      <c r="K285" s="131" t="s">
        <v>197</v>
      </c>
      <c r="L285" s="33"/>
      <c r="M285" s="136" t="s">
        <v>19</v>
      </c>
      <c r="N285" s="137" t="s">
        <v>47</v>
      </c>
      <c r="P285" s="138">
        <f>O285*H285</f>
        <v>0</v>
      </c>
      <c r="Q285" s="138">
        <v>0.08742</v>
      </c>
      <c r="R285" s="138">
        <f>Q285*H285</f>
        <v>0.08742</v>
      </c>
      <c r="S285" s="138">
        <v>0</v>
      </c>
      <c r="T285" s="139">
        <f>S285*H285</f>
        <v>0</v>
      </c>
      <c r="AR285" s="140" t="s">
        <v>124</v>
      </c>
      <c r="AT285" s="140" t="s">
        <v>194</v>
      </c>
      <c r="AU285" s="140" t="s">
        <v>86</v>
      </c>
      <c r="AY285" s="18" t="s">
        <v>192</v>
      </c>
      <c r="BE285" s="141">
        <f>IF(N285="základní",J285,0)</f>
        <v>0</v>
      </c>
      <c r="BF285" s="141">
        <f>IF(N285="snížená",J285,0)</f>
        <v>0</v>
      </c>
      <c r="BG285" s="141">
        <f>IF(N285="zákl. přenesená",J285,0)</f>
        <v>0</v>
      </c>
      <c r="BH285" s="141">
        <f>IF(N285="sníž. přenesená",J285,0)</f>
        <v>0</v>
      </c>
      <c r="BI285" s="141">
        <f>IF(N285="nulová",J285,0)</f>
        <v>0</v>
      </c>
      <c r="BJ285" s="18" t="s">
        <v>84</v>
      </c>
      <c r="BK285" s="141">
        <f>ROUND(I285*H285,2)</f>
        <v>0</v>
      </c>
      <c r="BL285" s="18" t="s">
        <v>124</v>
      </c>
      <c r="BM285" s="140" t="s">
        <v>1644</v>
      </c>
    </row>
    <row r="286" spans="2:47" s="1" customFormat="1" ht="12">
      <c r="B286" s="33"/>
      <c r="D286" s="142" t="s">
        <v>199</v>
      </c>
      <c r="F286" s="143" t="s">
        <v>1645</v>
      </c>
      <c r="I286" s="144"/>
      <c r="L286" s="33"/>
      <c r="M286" s="145"/>
      <c r="T286" s="54"/>
      <c r="AT286" s="18" t="s">
        <v>199</v>
      </c>
      <c r="AU286" s="18" t="s">
        <v>86</v>
      </c>
    </row>
    <row r="287" spans="2:47" s="1" customFormat="1" ht="12">
      <c r="B287" s="33"/>
      <c r="D287" s="146" t="s">
        <v>201</v>
      </c>
      <c r="F287" s="147" t="s">
        <v>1646</v>
      </c>
      <c r="I287" s="144"/>
      <c r="L287" s="33"/>
      <c r="M287" s="145"/>
      <c r="T287" s="54"/>
      <c r="AT287" s="18" t="s">
        <v>201</v>
      </c>
      <c r="AU287" s="18" t="s">
        <v>86</v>
      </c>
    </row>
    <row r="288" spans="2:51" s="14" customFormat="1" ht="12">
      <c r="B288" s="162"/>
      <c r="D288" s="142" t="s">
        <v>203</v>
      </c>
      <c r="E288" s="163" t="s">
        <v>19</v>
      </c>
      <c r="F288" s="164" t="s">
        <v>1638</v>
      </c>
      <c r="H288" s="163" t="s">
        <v>19</v>
      </c>
      <c r="I288" s="165"/>
      <c r="L288" s="162"/>
      <c r="M288" s="166"/>
      <c r="T288" s="167"/>
      <c r="AT288" s="163" t="s">
        <v>203</v>
      </c>
      <c r="AU288" s="163" t="s">
        <v>86</v>
      </c>
      <c r="AV288" s="14" t="s">
        <v>84</v>
      </c>
      <c r="AW288" s="14" t="s">
        <v>37</v>
      </c>
      <c r="AX288" s="14" t="s">
        <v>76</v>
      </c>
      <c r="AY288" s="163" t="s">
        <v>192</v>
      </c>
    </row>
    <row r="289" spans="2:51" s="12" customFormat="1" ht="12">
      <c r="B289" s="148"/>
      <c r="D289" s="142" t="s">
        <v>203</v>
      </c>
      <c r="E289" s="149" t="s">
        <v>19</v>
      </c>
      <c r="F289" s="150" t="s">
        <v>1647</v>
      </c>
      <c r="H289" s="151">
        <v>1</v>
      </c>
      <c r="I289" s="152"/>
      <c r="L289" s="148"/>
      <c r="M289" s="153"/>
      <c r="T289" s="154"/>
      <c r="AT289" s="149" t="s">
        <v>203</v>
      </c>
      <c r="AU289" s="149" t="s">
        <v>86</v>
      </c>
      <c r="AV289" s="12" t="s">
        <v>86</v>
      </c>
      <c r="AW289" s="12" t="s">
        <v>37</v>
      </c>
      <c r="AX289" s="12" t="s">
        <v>84</v>
      </c>
      <c r="AY289" s="149" t="s">
        <v>192</v>
      </c>
    </row>
    <row r="290" spans="2:65" s="1" customFormat="1" ht="16.5" customHeight="1">
      <c r="B290" s="33"/>
      <c r="C290" s="168" t="s">
        <v>423</v>
      </c>
      <c r="D290" s="168" t="s">
        <v>291</v>
      </c>
      <c r="E290" s="169" t="s">
        <v>1648</v>
      </c>
      <c r="F290" s="170" t="s">
        <v>1649</v>
      </c>
      <c r="G290" s="171" t="s">
        <v>146</v>
      </c>
      <c r="H290" s="172">
        <v>1</v>
      </c>
      <c r="I290" s="173"/>
      <c r="J290" s="174">
        <f>ROUND(I290*H290,2)</f>
        <v>0</v>
      </c>
      <c r="K290" s="170" t="s">
        <v>197</v>
      </c>
      <c r="L290" s="175"/>
      <c r="M290" s="176" t="s">
        <v>19</v>
      </c>
      <c r="N290" s="177" t="s">
        <v>47</v>
      </c>
      <c r="P290" s="138">
        <f>O290*H290</f>
        <v>0</v>
      </c>
      <c r="Q290" s="138">
        <v>0.081</v>
      </c>
      <c r="R290" s="138">
        <f>Q290*H290</f>
        <v>0.081</v>
      </c>
      <c r="S290" s="138">
        <v>0</v>
      </c>
      <c r="T290" s="139">
        <f>S290*H290</f>
        <v>0</v>
      </c>
      <c r="AR290" s="140" t="s">
        <v>248</v>
      </c>
      <c r="AT290" s="140" t="s">
        <v>291</v>
      </c>
      <c r="AU290" s="140" t="s">
        <v>86</v>
      </c>
      <c r="AY290" s="18" t="s">
        <v>192</v>
      </c>
      <c r="BE290" s="141">
        <f>IF(N290="základní",J290,0)</f>
        <v>0</v>
      </c>
      <c r="BF290" s="141">
        <f>IF(N290="snížená",J290,0)</f>
        <v>0</v>
      </c>
      <c r="BG290" s="141">
        <f>IF(N290="zákl. přenesená",J290,0)</f>
        <v>0</v>
      </c>
      <c r="BH290" s="141">
        <f>IF(N290="sníž. přenesená",J290,0)</f>
        <v>0</v>
      </c>
      <c r="BI290" s="141">
        <f>IF(N290="nulová",J290,0)</f>
        <v>0</v>
      </c>
      <c r="BJ290" s="18" t="s">
        <v>84</v>
      </c>
      <c r="BK290" s="141">
        <f>ROUND(I290*H290,2)</f>
        <v>0</v>
      </c>
      <c r="BL290" s="18" t="s">
        <v>124</v>
      </c>
      <c r="BM290" s="140" t="s">
        <v>1650</v>
      </c>
    </row>
    <row r="291" spans="2:47" s="1" customFormat="1" ht="12">
      <c r="B291" s="33"/>
      <c r="D291" s="142" t="s">
        <v>199</v>
      </c>
      <c r="F291" s="143" t="s">
        <v>1649</v>
      </c>
      <c r="I291" s="144"/>
      <c r="L291" s="33"/>
      <c r="M291" s="145"/>
      <c r="T291" s="54"/>
      <c r="AT291" s="18" t="s">
        <v>199</v>
      </c>
      <c r="AU291" s="18" t="s">
        <v>86</v>
      </c>
    </row>
    <row r="292" spans="2:65" s="1" customFormat="1" ht="21.75" customHeight="1">
      <c r="B292" s="33"/>
      <c r="C292" s="129" t="s">
        <v>429</v>
      </c>
      <c r="D292" s="129" t="s">
        <v>194</v>
      </c>
      <c r="E292" s="130" t="s">
        <v>487</v>
      </c>
      <c r="F292" s="131" t="s">
        <v>488</v>
      </c>
      <c r="G292" s="132" t="s">
        <v>128</v>
      </c>
      <c r="H292" s="133">
        <v>0.942</v>
      </c>
      <c r="I292" s="134"/>
      <c r="J292" s="135">
        <f>ROUND(I292*H292,2)</f>
        <v>0</v>
      </c>
      <c r="K292" s="131" t="s">
        <v>197</v>
      </c>
      <c r="L292" s="33"/>
      <c r="M292" s="136" t="s">
        <v>19</v>
      </c>
      <c r="N292" s="137" t="s">
        <v>47</v>
      </c>
      <c r="P292" s="138">
        <f>O292*H292</f>
        <v>0</v>
      </c>
      <c r="Q292" s="138">
        <v>0</v>
      </c>
      <c r="R292" s="138">
        <f>Q292*H292</f>
        <v>0</v>
      </c>
      <c r="S292" s="138">
        <v>0</v>
      </c>
      <c r="T292" s="139">
        <f>S292*H292</f>
        <v>0</v>
      </c>
      <c r="AR292" s="140" t="s">
        <v>124</v>
      </c>
      <c r="AT292" s="140" t="s">
        <v>194</v>
      </c>
      <c r="AU292" s="140" t="s">
        <v>86</v>
      </c>
      <c r="AY292" s="18" t="s">
        <v>192</v>
      </c>
      <c r="BE292" s="141">
        <f>IF(N292="základní",J292,0)</f>
        <v>0</v>
      </c>
      <c r="BF292" s="141">
        <f>IF(N292="snížená",J292,0)</f>
        <v>0</v>
      </c>
      <c r="BG292" s="141">
        <f>IF(N292="zákl. přenesená",J292,0)</f>
        <v>0</v>
      </c>
      <c r="BH292" s="141">
        <f>IF(N292="sníž. přenesená",J292,0)</f>
        <v>0</v>
      </c>
      <c r="BI292" s="141">
        <f>IF(N292="nulová",J292,0)</f>
        <v>0</v>
      </c>
      <c r="BJ292" s="18" t="s">
        <v>84</v>
      </c>
      <c r="BK292" s="141">
        <f>ROUND(I292*H292,2)</f>
        <v>0</v>
      </c>
      <c r="BL292" s="18" t="s">
        <v>124</v>
      </c>
      <c r="BM292" s="140" t="s">
        <v>1651</v>
      </c>
    </row>
    <row r="293" spans="2:47" s="1" customFormat="1" ht="19.5">
      <c r="B293" s="33"/>
      <c r="D293" s="142" t="s">
        <v>199</v>
      </c>
      <c r="F293" s="143" t="s">
        <v>490</v>
      </c>
      <c r="I293" s="144"/>
      <c r="L293" s="33"/>
      <c r="M293" s="145"/>
      <c r="T293" s="54"/>
      <c r="AT293" s="18" t="s">
        <v>199</v>
      </c>
      <c r="AU293" s="18" t="s">
        <v>86</v>
      </c>
    </row>
    <row r="294" spans="2:47" s="1" customFormat="1" ht="12">
      <c r="B294" s="33"/>
      <c r="D294" s="146" t="s">
        <v>201</v>
      </c>
      <c r="F294" s="147" t="s">
        <v>491</v>
      </c>
      <c r="I294" s="144"/>
      <c r="L294" s="33"/>
      <c r="M294" s="145"/>
      <c r="T294" s="54"/>
      <c r="AT294" s="18" t="s">
        <v>201</v>
      </c>
      <c r="AU294" s="18" t="s">
        <v>86</v>
      </c>
    </row>
    <row r="295" spans="2:51" s="14" customFormat="1" ht="12">
      <c r="B295" s="162"/>
      <c r="D295" s="142" t="s">
        <v>203</v>
      </c>
      <c r="E295" s="163" t="s">
        <v>19</v>
      </c>
      <c r="F295" s="164" t="s">
        <v>1652</v>
      </c>
      <c r="H295" s="163" t="s">
        <v>19</v>
      </c>
      <c r="I295" s="165"/>
      <c r="L295" s="162"/>
      <c r="M295" s="166"/>
      <c r="T295" s="167"/>
      <c r="AT295" s="163" t="s">
        <v>203</v>
      </c>
      <c r="AU295" s="163" t="s">
        <v>86</v>
      </c>
      <c r="AV295" s="14" t="s">
        <v>84</v>
      </c>
      <c r="AW295" s="14" t="s">
        <v>37</v>
      </c>
      <c r="AX295" s="14" t="s">
        <v>76</v>
      </c>
      <c r="AY295" s="163" t="s">
        <v>192</v>
      </c>
    </row>
    <row r="296" spans="2:51" s="12" customFormat="1" ht="12">
      <c r="B296" s="148"/>
      <c r="D296" s="142" t="s">
        <v>203</v>
      </c>
      <c r="E296" s="149" t="s">
        <v>19</v>
      </c>
      <c r="F296" s="150" t="s">
        <v>1653</v>
      </c>
      <c r="H296" s="151">
        <v>0.942</v>
      </c>
      <c r="I296" s="152"/>
      <c r="L296" s="148"/>
      <c r="M296" s="153"/>
      <c r="T296" s="154"/>
      <c r="AT296" s="149" t="s">
        <v>203</v>
      </c>
      <c r="AU296" s="149" t="s">
        <v>86</v>
      </c>
      <c r="AV296" s="12" t="s">
        <v>86</v>
      </c>
      <c r="AW296" s="12" t="s">
        <v>37</v>
      </c>
      <c r="AX296" s="12" t="s">
        <v>84</v>
      </c>
      <c r="AY296" s="149" t="s">
        <v>192</v>
      </c>
    </row>
    <row r="297" spans="2:63" s="11" customFormat="1" ht="22.9" customHeight="1">
      <c r="B297" s="117"/>
      <c r="D297" s="118" t="s">
        <v>75</v>
      </c>
      <c r="E297" s="127" t="s">
        <v>248</v>
      </c>
      <c r="F297" s="127" t="s">
        <v>535</v>
      </c>
      <c r="I297" s="120"/>
      <c r="J297" s="128">
        <f>BK297</f>
        <v>0</v>
      </c>
      <c r="L297" s="117"/>
      <c r="M297" s="122"/>
      <c r="P297" s="123">
        <f>SUM(P298:P485)</f>
        <v>0</v>
      </c>
      <c r="R297" s="123">
        <f>SUM(R298:R485)</f>
        <v>23.323486499999994</v>
      </c>
      <c r="T297" s="124">
        <f>SUM(T298:T485)</f>
        <v>0</v>
      </c>
      <c r="AR297" s="118" t="s">
        <v>84</v>
      </c>
      <c r="AT297" s="125" t="s">
        <v>75</v>
      </c>
      <c r="AU297" s="125" t="s">
        <v>84</v>
      </c>
      <c r="AY297" s="118" t="s">
        <v>192</v>
      </c>
      <c r="BK297" s="126">
        <f>SUM(BK298:BK485)</f>
        <v>0</v>
      </c>
    </row>
    <row r="298" spans="2:65" s="1" customFormat="1" ht="16.5" customHeight="1">
      <c r="B298" s="33"/>
      <c r="C298" s="129" t="s">
        <v>435</v>
      </c>
      <c r="D298" s="129" t="s">
        <v>194</v>
      </c>
      <c r="E298" s="130" t="s">
        <v>1116</v>
      </c>
      <c r="F298" s="131" t="s">
        <v>1117</v>
      </c>
      <c r="G298" s="132" t="s">
        <v>149</v>
      </c>
      <c r="H298" s="133">
        <v>8.6</v>
      </c>
      <c r="I298" s="134"/>
      <c r="J298" s="135">
        <f>ROUND(I298*H298,2)</f>
        <v>0</v>
      </c>
      <c r="K298" s="131" t="s">
        <v>19</v>
      </c>
      <c r="L298" s="33"/>
      <c r="M298" s="136" t="s">
        <v>19</v>
      </c>
      <c r="N298" s="137" t="s">
        <v>47</v>
      </c>
      <c r="P298" s="138">
        <f>O298*H298</f>
        <v>0</v>
      </c>
      <c r="Q298" s="138">
        <v>1E-05</v>
      </c>
      <c r="R298" s="138">
        <f>Q298*H298</f>
        <v>8.6E-05</v>
      </c>
      <c r="S298" s="138">
        <v>0</v>
      </c>
      <c r="T298" s="139">
        <f>S298*H298</f>
        <v>0</v>
      </c>
      <c r="AR298" s="140" t="s">
        <v>124</v>
      </c>
      <c r="AT298" s="140" t="s">
        <v>194</v>
      </c>
      <c r="AU298" s="140" t="s">
        <v>86</v>
      </c>
      <c r="AY298" s="18" t="s">
        <v>192</v>
      </c>
      <c r="BE298" s="141">
        <f>IF(N298="základní",J298,0)</f>
        <v>0</v>
      </c>
      <c r="BF298" s="141">
        <f>IF(N298="snížená",J298,0)</f>
        <v>0</v>
      </c>
      <c r="BG298" s="141">
        <f>IF(N298="zákl. přenesená",J298,0)</f>
        <v>0</v>
      </c>
      <c r="BH298" s="141">
        <f>IF(N298="sníž. přenesená",J298,0)</f>
        <v>0</v>
      </c>
      <c r="BI298" s="141">
        <f>IF(N298="nulová",J298,0)</f>
        <v>0</v>
      </c>
      <c r="BJ298" s="18" t="s">
        <v>84</v>
      </c>
      <c r="BK298" s="141">
        <f>ROUND(I298*H298,2)</f>
        <v>0</v>
      </c>
      <c r="BL298" s="18" t="s">
        <v>124</v>
      </c>
      <c r="BM298" s="140" t="s">
        <v>1654</v>
      </c>
    </row>
    <row r="299" spans="2:47" s="1" customFormat="1" ht="12">
      <c r="B299" s="33"/>
      <c r="D299" s="142" t="s">
        <v>199</v>
      </c>
      <c r="F299" s="143" t="s">
        <v>1117</v>
      </c>
      <c r="I299" s="144"/>
      <c r="L299" s="33"/>
      <c r="M299" s="145"/>
      <c r="T299" s="54"/>
      <c r="AT299" s="18" t="s">
        <v>199</v>
      </c>
      <c r="AU299" s="18" t="s">
        <v>86</v>
      </c>
    </row>
    <row r="300" spans="2:51" s="14" customFormat="1" ht="12">
      <c r="B300" s="162"/>
      <c r="D300" s="142" t="s">
        <v>203</v>
      </c>
      <c r="E300" s="163" t="s">
        <v>19</v>
      </c>
      <c r="F300" s="164" t="s">
        <v>1655</v>
      </c>
      <c r="H300" s="163" t="s">
        <v>19</v>
      </c>
      <c r="I300" s="165"/>
      <c r="L300" s="162"/>
      <c r="M300" s="166"/>
      <c r="T300" s="167"/>
      <c r="AT300" s="163" t="s">
        <v>203</v>
      </c>
      <c r="AU300" s="163" t="s">
        <v>86</v>
      </c>
      <c r="AV300" s="14" t="s">
        <v>84</v>
      </c>
      <c r="AW300" s="14" t="s">
        <v>37</v>
      </c>
      <c r="AX300" s="14" t="s">
        <v>76</v>
      </c>
      <c r="AY300" s="163" t="s">
        <v>192</v>
      </c>
    </row>
    <row r="301" spans="2:51" s="12" customFormat="1" ht="12">
      <c r="B301" s="148"/>
      <c r="D301" s="142" t="s">
        <v>203</v>
      </c>
      <c r="E301" s="149" t="s">
        <v>19</v>
      </c>
      <c r="F301" s="150" t="s">
        <v>1656</v>
      </c>
      <c r="H301" s="151">
        <v>8.6</v>
      </c>
      <c r="I301" s="152"/>
      <c r="L301" s="148"/>
      <c r="M301" s="153"/>
      <c r="T301" s="154"/>
      <c r="AT301" s="149" t="s">
        <v>203</v>
      </c>
      <c r="AU301" s="149" t="s">
        <v>86</v>
      </c>
      <c r="AV301" s="12" t="s">
        <v>86</v>
      </c>
      <c r="AW301" s="12" t="s">
        <v>37</v>
      </c>
      <c r="AX301" s="12" t="s">
        <v>84</v>
      </c>
      <c r="AY301" s="149" t="s">
        <v>192</v>
      </c>
    </row>
    <row r="302" spans="2:65" s="1" customFormat="1" ht="16.5" customHeight="1">
      <c r="B302" s="33"/>
      <c r="C302" s="168" t="s">
        <v>443</v>
      </c>
      <c r="D302" s="168" t="s">
        <v>291</v>
      </c>
      <c r="E302" s="169" t="s">
        <v>1121</v>
      </c>
      <c r="F302" s="170" t="s">
        <v>1122</v>
      </c>
      <c r="G302" s="171" t="s">
        <v>149</v>
      </c>
      <c r="H302" s="172">
        <v>9.03</v>
      </c>
      <c r="I302" s="173"/>
      <c r="J302" s="174">
        <f>ROUND(I302*H302,2)</f>
        <v>0</v>
      </c>
      <c r="K302" s="170" t="s">
        <v>19</v>
      </c>
      <c r="L302" s="175"/>
      <c r="M302" s="176" t="s">
        <v>19</v>
      </c>
      <c r="N302" s="177" t="s">
        <v>47</v>
      </c>
      <c r="P302" s="138">
        <f>O302*H302</f>
        <v>0</v>
      </c>
      <c r="Q302" s="138">
        <v>0.00135</v>
      </c>
      <c r="R302" s="138">
        <f>Q302*H302</f>
        <v>0.0121905</v>
      </c>
      <c r="S302" s="138">
        <v>0</v>
      </c>
      <c r="T302" s="139">
        <f>S302*H302</f>
        <v>0</v>
      </c>
      <c r="AR302" s="140" t="s">
        <v>248</v>
      </c>
      <c r="AT302" s="140" t="s">
        <v>291</v>
      </c>
      <c r="AU302" s="140" t="s">
        <v>86</v>
      </c>
      <c r="AY302" s="18" t="s">
        <v>192</v>
      </c>
      <c r="BE302" s="141">
        <f>IF(N302="základní",J302,0)</f>
        <v>0</v>
      </c>
      <c r="BF302" s="141">
        <f>IF(N302="snížená",J302,0)</f>
        <v>0</v>
      </c>
      <c r="BG302" s="141">
        <f>IF(N302="zákl. přenesená",J302,0)</f>
        <v>0</v>
      </c>
      <c r="BH302" s="141">
        <f>IF(N302="sníž. přenesená",J302,0)</f>
        <v>0</v>
      </c>
      <c r="BI302" s="141">
        <f>IF(N302="nulová",J302,0)</f>
        <v>0</v>
      </c>
      <c r="BJ302" s="18" t="s">
        <v>84</v>
      </c>
      <c r="BK302" s="141">
        <f>ROUND(I302*H302,2)</f>
        <v>0</v>
      </c>
      <c r="BL302" s="18" t="s">
        <v>124</v>
      </c>
      <c r="BM302" s="140" t="s">
        <v>1657</v>
      </c>
    </row>
    <row r="303" spans="2:47" s="1" customFormat="1" ht="12">
      <c r="B303" s="33"/>
      <c r="D303" s="142" t="s">
        <v>199</v>
      </c>
      <c r="F303" s="143" t="s">
        <v>1122</v>
      </c>
      <c r="I303" s="144"/>
      <c r="L303" s="33"/>
      <c r="M303" s="145"/>
      <c r="T303" s="54"/>
      <c r="AT303" s="18" t="s">
        <v>199</v>
      </c>
      <c r="AU303" s="18" t="s">
        <v>86</v>
      </c>
    </row>
    <row r="304" spans="2:51" s="14" customFormat="1" ht="12">
      <c r="B304" s="162"/>
      <c r="D304" s="142" t="s">
        <v>203</v>
      </c>
      <c r="E304" s="163" t="s">
        <v>19</v>
      </c>
      <c r="F304" s="164" t="s">
        <v>1658</v>
      </c>
      <c r="H304" s="163" t="s">
        <v>19</v>
      </c>
      <c r="I304" s="165"/>
      <c r="L304" s="162"/>
      <c r="M304" s="166"/>
      <c r="T304" s="167"/>
      <c r="AT304" s="163" t="s">
        <v>203</v>
      </c>
      <c r="AU304" s="163" t="s">
        <v>86</v>
      </c>
      <c r="AV304" s="14" t="s">
        <v>84</v>
      </c>
      <c r="AW304" s="14" t="s">
        <v>37</v>
      </c>
      <c r="AX304" s="14" t="s">
        <v>76</v>
      </c>
      <c r="AY304" s="163" t="s">
        <v>192</v>
      </c>
    </row>
    <row r="305" spans="2:51" s="12" customFormat="1" ht="12">
      <c r="B305" s="148"/>
      <c r="D305" s="142" t="s">
        <v>203</v>
      </c>
      <c r="E305" s="149" t="s">
        <v>19</v>
      </c>
      <c r="F305" s="150" t="s">
        <v>1659</v>
      </c>
      <c r="H305" s="151">
        <v>9.03</v>
      </c>
      <c r="I305" s="152"/>
      <c r="L305" s="148"/>
      <c r="M305" s="153"/>
      <c r="T305" s="154"/>
      <c r="AT305" s="149" t="s">
        <v>203</v>
      </c>
      <c r="AU305" s="149" t="s">
        <v>86</v>
      </c>
      <c r="AV305" s="12" t="s">
        <v>86</v>
      </c>
      <c r="AW305" s="12" t="s">
        <v>37</v>
      </c>
      <c r="AX305" s="12" t="s">
        <v>76</v>
      </c>
      <c r="AY305" s="149" t="s">
        <v>192</v>
      </c>
    </row>
    <row r="306" spans="2:51" s="13" customFormat="1" ht="12">
      <c r="B306" s="155"/>
      <c r="D306" s="142" t="s">
        <v>203</v>
      </c>
      <c r="E306" s="156" t="s">
        <v>19</v>
      </c>
      <c r="F306" s="157" t="s">
        <v>206</v>
      </c>
      <c r="H306" s="158">
        <v>9.03</v>
      </c>
      <c r="I306" s="159"/>
      <c r="L306" s="155"/>
      <c r="M306" s="160"/>
      <c r="T306" s="161"/>
      <c r="AT306" s="156" t="s">
        <v>203</v>
      </c>
      <c r="AU306" s="156" t="s">
        <v>86</v>
      </c>
      <c r="AV306" s="13" t="s">
        <v>124</v>
      </c>
      <c r="AW306" s="13" t="s">
        <v>37</v>
      </c>
      <c r="AX306" s="13" t="s">
        <v>84</v>
      </c>
      <c r="AY306" s="156" t="s">
        <v>192</v>
      </c>
    </row>
    <row r="307" spans="2:65" s="1" customFormat="1" ht="16.5" customHeight="1">
      <c r="B307" s="33"/>
      <c r="C307" s="129" t="s">
        <v>449</v>
      </c>
      <c r="D307" s="129" t="s">
        <v>194</v>
      </c>
      <c r="E307" s="130" t="s">
        <v>1125</v>
      </c>
      <c r="F307" s="131" t="s">
        <v>1126</v>
      </c>
      <c r="G307" s="132" t="s">
        <v>149</v>
      </c>
      <c r="H307" s="133">
        <v>8.6</v>
      </c>
      <c r="I307" s="134"/>
      <c r="J307" s="135">
        <f>ROUND(I307*H307,2)</f>
        <v>0</v>
      </c>
      <c r="K307" s="131" t="s">
        <v>197</v>
      </c>
      <c r="L307" s="33"/>
      <c r="M307" s="136" t="s">
        <v>19</v>
      </c>
      <c r="N307" s="137" t="s">
        <v>47</v>
      </c>
      <c r="P307" s="138">
        <f>O307*H307</f>
        <v>0</v>
      </c>
      <c r="Q307" s="138">
        <v>0.0044</v>
      </c>
      <c r="R307" s="138">
        <f>Q307*H307</f>
        <v>0.03784</v>
      </c>
      <c r="S307" s="138">
        <v>0</v>
      </c>
      <c r="T307" s="139">
        <f>S307*H307</f>
        <v>0</v>
      </c>
      <c r="AR307" s="140" t="s">
        <v>124</v>
      </c>
      <c r="AT307" s="140" t="s">
        <v>194</v>
      </c>
      <c r="AU307" s="140" t="s">
        <v>86</v>
      </c>
      <c r="AY307" s="18" t="s">
        <v>192</v>
      </c>
      <c r="BE307" s="141">
        <f>IF(N307="základní",J307,0)</f>
        <v>0</v>
      </c>
      <c r="BF307" s="141">
        <f>IF(N307="snížená",J307,0)</f>
        <v>0</v>
      </c>
      <c r="BG307" s="141">
        <f>IF(N307="zákl. přenesená",J307,0)</f>
        <v>0</v>
      </c>
      <c r="BH307" s="141">
        <f>IF(N307="sníž. přenesená",J307,0)</f>
        <v>0</v>
      </c>
      <c r="BI307" s="141">
        <f>IF(N307="nulová",J307,0)</f>
        <v>0</v>
      </c>
      <c r="BJ307" s="18" t="s">
        <v>84</v>
      </c>
      <c r="BK307" s="141">
        <f>ROUND(I307*H307,2)</f>
        <v>0</v>
      </c>
      <c r="BL307" s="18" t="s">
        <v>124</v>
      </c>
      <c r="BM307" s="140" t="s">
        <v>1660</v>
      </c>
    </row>
    <row r="308" spans="2:47" s="1" customFormat="1" ht="19.5">
      <c r="B308" s="33"/>
      <c r="D308" s="142" t="s">
        <v>199</v>
      </c>
      <c r="F308" s="143" t="s">
        <v>1128</v>
      </c>
      <c r="I308" s="144"/>
      <c r="L308" s="33"/>
      <c r="M308" s="145"/>
      <c r="T308" s="54"/>
      <c r="AT308" s="18" t="s">
        <v>199</v>
      </c>
      <c r="AU308" s="18" t="s">
        <v>86</v>
      </c>
    </row>
    <row r="309" spans="2:47" s="1" customFormat="1" ht="12">
      <c r="B309" s="33"/>
      <c r="D309" s="146" t="s">
        <v>201</v>
      </c>
      <c r="F309" s="147" t="s">
        <v>1129</v>
      </c>
      <c r="I309" s="144"/>
      <c r="L309" s="33"/>
      <c r="M309" s="145"/>
      <c r="T309" s="54"/>
      <c r="AT309" s="18" t="s">
        <v>201</v>
      </c>
      <c r="AU309" s="18" t="s">
        <v>86</v>
      </c>
    </row>
    <row r="310" spans="2:51" s="14" customFormat="1" ht="12">
      <c r="B310" s="162"/>
      <c r="D310" s="142" t="s">
        <v>203</v>
      </c>
      <c r="E310" s="163" t="s">
        <v>19</v>
      </c>
      <c r="F310" s="164" t="s">
        <v>1491</v>
      </c>
      <c r="H310" s="163" t="s">
        <v>19</v>
      </c>
      <c r="I310" s="165"/>
      <c r="L310" s="162"/>
      <c r="M310" s="166"/>
      <c r="T310" s="167"/>
      <c r="AT310" s="163" t="s">
        <v>203</v>
      </c>
      <c r="AU310" s="163" t="s">
        <v>86</v>
      </c>
      <c r="AV310" s="14" t="s">
        <v>84</v>
      </c>
      <c r="AW310" s="14" t="s">
        <v>37</v>
      </c>
      <c r="AX310" s="14" t="s">
        <v>76</v>
      </c>
      <c r="AY310" s="163" t="s">
        <v>192</v>
      </c>
    </row>
    <row r="311" spans="2:51" s="12" customFormat="1" ht="12">
      <c r="B311" s="148"/>
      <c r="D311" s="142" t="s">
        <v>203</v>
      </c>
      <c r="E311" s="149" t="s">
        <v>19</v>
      </c>
      <c r="F311" s="150" t="s">
        <v>1656</v>
      </c>
      <c r="H311" s="151">
        <v>8.6</v>
      </c>
      <c r="I311" s="152"/>
      <c r="L311" s="148"/>
      <c r="M311" s="153"/>
      <c r="T311" s="154"/>
      <c r="AT311" s="149" t="s">
        <v>203</v>
      </c>
      <c r="AU311" s="149" t="s">
        <v>86</v>
      </c>
      <c r="AV311" s="12" t="s">
        <v>86</v>
      </c>
      <c r="AW311" s="12" t="s">
        <v>37</v>
      </c>
      <c r="AX311" s="12" t="s">
        <v>84</v>
      </c>
      <c r="AY311" s="149" t="s">
        <v>192</v>
      </c>
    </row>
    <row r="312" spans="2:65" s="1" customFormat="1" ht="16.5" customHeight="1">
      <c r="B312" s="33"/>
      <c r="C312" s="129" t="s">
        <v>456</v>
      </c>
      <c r="D312" s="129" t="s">
        <v>194</v>
      </c>
      <c r="E312" s="130" t="s">
        <v>537</v>
      </c>
      <c r="F312" s="131" t="s">
        <v>538</v>
      </c>
      <c r="G312" s="132" t="s">
        <v>149</v>
      </c>
      <c r="H312" s="133">
        <v>11.1</v>
      </c>
      <c r="I312" s="134"/>
      <c r="J312" s="135">
        <f>ROUND(I312*H312,2)</f>
        <v>0</v>
      </c>
      <c r="K312" s="131" t="s">
        <v>197</v>
      </c>
      <c r="L312" s="33"/>
      <c r="M312" s="136" t="s">
        <v>19</v>
      </c>
      <c r="N312" s="137" t="s">
        <v>47</v>
      </c>
      <c r="P312" s="138">
        <f>O312*H312</f>
        <v>0</v>
      </c>
      <c r="Q312" s="138">
        <v>0.01323</v>
      </c>
      <c r="R312" s="138">
        <f>Q312*H312</f>
        <v>0.146853</v>
      </c>
      <c r="S312" s="138">
        <v>0</v>
      </c>
      <c r="T312" s="139">
        <f>S312*H312</f>
        <v>0</v>
      </c>
      <c r="AR312" s="140" t="s">
        <v>124</v>
      </c>
      <c r="AT312" s="140" t="s">
        <v>194</v>
      </c>
      <c r="AU312" s="140" t="s">
        <v>86</v>
      </c>
      <c r="AY312" s="18" t="s">
        <v>192</v>
      </c>
      <c r="BE312" s="141">
        <f>IF(N312="základní",J312,0)</f>
        <v>0</v>
      </c>
      <c r="BF312" s="141">
        <f>IF(N312="snížená",J312,0)</f>
        <v>0</v>
      </c>
      <c r="BG312" s="141">
        <f>IF(N312="zákl. přenesená",J312,0)</f>
        <v>0</v>
      </c>
      <c r="BH312" s="141">
        <f>IF(N312="sníž. přenesená",J312,0)</f>
        <v>0</v>
      </c>
      <c r="BI312" s="141">
        <f>IF(N312="nulová",J312,0)</f>
        <v>0</v>
      </c>
      <c r="BJ312" s="18" t="s">
        <v>84</v>
      </c>
      <c r="BK312" s="141">
        <f>ROUND(I312*H312,2)</f>
        <v>0</v>
      </c>
      <c r="BL312" s="18" t="s">
        <v>124</v>
      </c>
      <c r="BM312" s="140" t="s">
        <v>1661</v>
      </c>
    </row>
    <row r="313" spans="2:47" s="1" customFormat="1" ht="19.5">
      <c r="B313" s="33"/>
      <c r="D313" s="142" t="s">
        <v>199</v>
      </c>
      <c r="F313" s="143" t="s">
        <v>540</v>
      </c>
      <c r="I313" s="144"/>
      <c r="L313" s="33"/>
      <c r="M313" s="145"/>
      <c r="T313" s="54"/>
      <c r="AT313" s="18" t="s">
        <v>199</v>
      </c>
      <c r="AU313" s="18" t="s">
        <v>86</v>
      </c>
    </row>
    <row r="314" spans="2:47" s="1" customFormat="1" ht="12">
      <c r="B314" s="33"/>
      <c r="D314" s="146" t="s">
        <v>201</v>
      </c>
      <c r="F314" s="147" t="s">
        <v>541</v>
      </c>
      <c r="I314" s="144"/>
      <c r="L314" s="33"/>
      <c r="M314" s="145"/>
      <c r="T314" s="54"/>
      <c r="AT314" s="18" t="s">
        <v>201</v>
      </c>
      <c r="AU314" s="18" t="s">
        <v>86</v>
      </c>
    </row>
    <row r="315" spans="2:51" s="14" customFormat="1" ht="12">
      <c r="B315" s="162"/>
      <c r="D315" s="142" t="s">
        <v>203</v>
      </c>
      <c r="E315" s="163" t="s">
        <v>19</v>
      </c>
      <c r="F315" s="164" t="s">
        <v>1662</v>
      </c>
      <c r="H315" s="163" t="s">
        <v>19</v>
      </c>
      <c r="I315" s="165"/>
      <c r="L315" s="162"/>
      <c r="M315" s="166"/>
      <c r="T315" s="167"/>
      <c r="AT315" s="163" t="s">
        <v>203</v>
      </c>
      <c r="AU315" s="163" t="s">
        <v>86</v>
      </c>
      <c r="AV315" s="14" t="s">
        <v>84</v>
      </c>
      <c r="AW315" s="14" t="s">
        <v>37</v>
      </c>
      <c r="AX315" s="14" t="s">
        <v>76</v>
      </c>
      <c r="AY315" s="163" t="s">
        <v>192</v>
      </c>
    </row>
    <row r="316" spans="2:51" s="14" customFormat="1" ht="12">
      <c r="B316" s="162"/>
      <c r="D316" s="142" t="s">
        <v>203</v>
      </c>
      <c r="E316" s="163" t="s">
        <v>19</v>
      </c>
      <c r="F316" s="164" t="s">
        <v>1663</v>
      </c>
      <c r="H316" s="163" t="s">
        <v>19</v>
      </c>
      <c r="I316" s="165"/>
      <c r="L316" s="162"/>
      <c r="M316" s="166"/>
      <c r="T316" s="167"/>
      <c r="AT316" s="163" t="s">
        <v>203</v>
      </c>
      <c r="AU316" s="163" t="s">
        <v>86</v>
      </c>
      <c r="AV316" s="14" t="s">
        <v>84</v>
      </c>
      <c r="AW316" s="14" t="s">
        <v>37</v>
      </c>
      <c r="AX316" s="14" t="s">
        <v>76</v>
      </c>
      <c r="AY316" s="163" t="s">
        <v>192</v>
      </c>
    </row>
    <row r="317" spans="2:51" s="12" customFormat="1" ht="12">
      <c r="B317" s="148"/>
      <c r="D317" s="142" t="s">
        <v>203</v>
      </c>
      <c r="E317" s="149" t="s">
        <v>19</v>
      </c>
      <c r="F317" s="150" t="s">
        <v>1664</v>
      </c>
      <c r="H317" s="151">
        <v>9.6</v>
      </c>
      <c r="I317" s="152"/>
      <c r="L317" s="148"/>
      <c r="M317" s="153"/>
      <c r="T317" s="154"/>
      <c r="AT317" s="149" t="s">
        <v>203</v>
      </c>
      <c r="AU317" s="149" t="s">
        <v>86</v>
      </c>
      <c r="AV317" s="12" t="s">
        <v>86</v>
      </c>
      <c r="AW317" s="12" t="s">
        <v>37</v>
      </c>
      <c r="AX317" s="12" t="s">
        <v>76</v>
      </c>
      <c r="AY317" s="149" t="s">
        <v>192</v>
      </c>
    </row>
    <row r="318" spans="2:51" s="12" customFormat="1" ht="12">
      <c r="B318" s="148"/>
      <c r="D318" s="142" t="s">
        <v>203</v>
      </c>
      <c r="E318" s="149" t="s">
        <v>19</v>
      </c>
      <c r="F318" s="150" t="s">
        <v>1665</v>
      </c>
      <c r="H318" s="151">
        <v>1.5</v>
      </c>
      <c r="I318" s="152"/>
      <c r="L318" s="148"/>
      <c r="M318" s="153"/>
      <c r="T318" s="154"/>
      <c r="AT318" s="149" t="s">
        <v>203</v>
      </c>
      <c r="AU318" s="149" t="s">
        <v>86</v>
      </c>
      <c r="AV318" s="12" t="s">
        <v>86</v>
      </c>
      <c r="AW318" s="12" t="s">
        <v>37</v>
      </c>
      <c r="AX318" s="12" t="s">
        <v>76</v>
      </c>
      <c r="AY318" s="149" t="s">
        <v>192</v>
      </c>
    </row>
    <row r="319" spans="2:51" s="13" customFormat="1" ht="12">
      <c r="B319" s="155"/>
      <c r="D319" s="142" t="s">
        <v>203</v>
      </c>
      <c r="E319" s="156" t="s">
        <v>147</v>
      </c>
      <c r="F319" s="157" t="s">
        <v>206</v>
      </c>
      <c r="H319" s="158">
        <v>11.1</v>
      </c>
      <c r="I319" s="159"/>
      <c r="L319" s="155"/>
      <c r="M319" s="160"/>
      <c r="T319" s="161"/>
      <c r="AT319" s="156" t="s">
        <v>203</v>
      </c>
      <c r="AU319" s="156" t="s">
        <v>86</v>
      </c>
      <c r="AV319" s="13" t="s">
        <v>124</v>
      </c>
      <c r="AW319" s="13" t="s">
        <v>37</v>
      </c>
      <c r="AX319" s="13" t="s">
        <v>84</v>
      </c>
      <c r="AY319" s="156" t="s">
        <v>192</v>
      </c>
    </row>
    <row r="320" spans="2:65" s="1" customFormat="1" ht="16.5" customHeight="1">
      <c r="B320" s="33"/>
      <c r="C320" s="129" t="s">
        <v>464</v>
      </c>
      <c r="D320" s="129" t="s">
        <v>194</v>
      </c>
      <c r="E320" s="130" t="s">
        <v>1135</v>
      </c>
      <c r="F320" s="131" t="s">
        <v>1136</v>
      </c>
      <c r="G320" s="132" t="s">
        <v>146</v>
      </c>
      <c r="H320" s="133">
        <v>13</v>
      </c>
      <c r="I320" s="134"/>
      <c r="J320" s="135">
        <f>ROUND(I320*H320,2)</f>
        <v>0</v>
      </c>
      <c r="K320" s="131" t="s">
        <v>19</v>
      </c>
      <c r="L320" s="33"/>
      <c r="M320" s="136" t="s">
        <v>19</v>
      </c>
      <c r="N320" s="137" t="s">
        <v>47</v>
      </c>
      <c r="P320" s="138">
        <f>O320*H320</f>
        <v>0</v>
      </c>
      <c r="Q320" s="138">
        <v>0</v>
      </c>
      <c r="R320" s="138">
        <f>Q320*H320</f>
        <v>0</v>
      </c>
      <c r="S320" s="138">
        <v>0</v>
      </c>
      <c r="T320" s="139">
        <f>S320*H320</f>
        <v>0</v>
      </c>
      <c r="AR320" s="140" t="s">
        <v>124</v>
      </c>
      <c r="AT320" s="140" t="s">
        <v>194</v>
      </c>
      <c r="AU320" s="140" t="s">
        <v>86</v>
      </c>
      <c r="AY320" s="18" t="s">
        <v>192</v>
      </c>
      <c r="BE320" s="141">
        <f>IF(N320="základní",J320,0)</f>
        <v>0</v>
      </c>
      <c r="BF320" s="141">
        <f>IF(N320="snížená",J320,0)</f>
        <v>0</v>
      </c>
      <c r="BG320" s="141">
        <f>IF(N320="zákl. přenesená",J320,0)</f>
        <v>0</v>
      </c>
      <c r="BH320" s="141">
        <f>IF(N320="sníž. přenesená",J320,0)</f>
        <v>0</v>
      </c>
      <c r="BI320" s="141">
        <f>IF(N320="nulová",J320,0)</f>
        <v>0</v>
      </c>
      <c r="BJ320" s="18" t="s">
        <v>84</v>
      </c>
      <c r="BK320" s="141">
        <f>ROUND(I320*H320,2)</f>
        <v>0</v>
      </c>
      <c r="BL320" s="18" t="s">
        <v>124</v>
      </c>
      <c r="BM320" s="140" t="s">
        <v>1666</v>
      </c>
    </row>
    <row r="321" spans="2:47" s="1" customFormat="1" ht="19.5">
      <c r="B321" s="33"/>
      <c r="D321" s="142" t="s">
        <v>199</v>
      </c>
      <c r="F321" s="143" t="s">
        <v>1138</v>
      </c>
      <c r="I321" s="144"/>
      <c r="L321" s="33"/>
      <c r="M321" s="145"/>
      <c r="T321" s="54"/>
      <c r="AT321" s="18" t="s">
        <v>199</v>
      </c>
      <c r="AU321" s="18" t="s">
        <v>86</v>
      </c>
    </row>
    <row r="322" spans="2:51" s="14" customFormat="1" ht="12">
      <c r="B322" s="162"/>
      <c r="D322" s="142" t="s">
        <v>203</v>
      </c>
      <c r="E322" s="163" t="s">
        <v>19</v>
      </c>
      <c r="F322" s="164" t="s">
        <v>1655</v>
      </c>
      <c r="H322" s="163" t="s">
        <v>19</v>
      </c>
      <c r="I322" s="165"/>
      <c r="L322" s="162"/>
      <c r="M322" s="166"/>
      <c r="T322" s="167"/>
      <c r="AT322" s="163" t="s">
        <v>203</v>
      </c>
      <c r="AU322" s="163" t="s">
        <v>86</v>
      </c>
      <c r="AV322" s="14" t="s">
        <v>84</v>
      </c>
      <c r="AW322" s="14" t="s">
        <v>37</v>
      </c>
      <c r="AX322" s="14" t="s">
        <v>76</v>
      </c>
      <c r="AY322" s="163" t="s">
        <v>192</v>
      </c>
    </row>
    <row r="323" spans="2:51" s="12" customFormat="1" ht="12">
      <c r="B323" s="148"/>
      <c r="D323" s="142" t="s">
        <v>203</v>
      </c>
      <c r="E323" s="149" t="s">
        <v>19</v>
      </c>
      <c r="F323" s="150" t="s">
        <v>1667</v>
      </c>
      <c r="H323" s="151">
        <v>2</v>
      </c>
      <c r="I323" s="152"/>
      <c r="L323" s="148"/>
      <c r="M323" s="153"/>
      <c r="T323" s="154"/>
      <c r="AT323" s="149" t="s">
        <v>203</v>
      </c>
      <c r="AU323" s="149" t="s">
        <v>86</v>
      </c>
      <c r="AV323" s="12" t="s">
        <v>86</v>
      </c>
      <c r="AW323" s="12" t="s">
        <v>37</v>
      </c>
      <c r="AX323" s="12" t="s">
        <v>76</v>
      </c>
      <c r="AY323" s="149" t="s">
        <v>192</v>
      </c>
    </row>
    <row r="324" spans="2:51" s="12" customFormat="1" ht="12">
      <c r="B324" s="148"/>
      <c r="D324" s="142" t="s">
        <v>203</v>
      </c>
      <c r="E324" s="149" t="s">
        <v>19</v>
      </c>
      <c r="F324" s="150" t="s">
        <v>1668</v>
      </c>
      <c r="H324" s="151">
        <v>4</v>
      </c>
      <c r="I324" s="152"/>
      <c r="L324" s="148"/>
      <c r="M324" s="153"/>
      <c r="T324" s="154"/>
      <c r="AT324" s="149" t="s">
        <v>203</v>
      </c>
      <c r="AU324" s="149" t="s">
        <v>86</v>
      </c>
      <c r="AV324" s="12" t="s">
        <v>86</v>
      </c>
      <c r="AW324" s="12" t="s">
        <v>37</v>
      </c>
      <c r="AX324" s="12" t="s">
        <v>76</v>
      </c>
      <c r="AY324" s="149" t="s">
        <v>192</v>
      </c>
    </row>
    <row r="325" spans="2:51" s="12" customFormat="1" ht="12">
      <c r="B325" s="148"/>
      <c r="D325" s="142" t="s">
        <v>203</v>
      </c>
      <c r="E325" s="149" t="s">
        <v>19</v>
      </c>
      <c r="F325" s="150" t="s">
        <v>1669</v>
      </c>
      <c r="H325" s="151">
        <v>2</v>
      </c>
      <c r="I325" s="152"/>
      <c r="L325" s="148"/>
      <c r="M325" s="153"/>
      <c r="T325" s="154"/>
      <c r="AT325" s="149" t="s">
        <v>203</v>
      </c>
      <c r="AU325" s="149" t="s">
        <v>86</v>
      </c>
      <c r="AV325" s="12" t="s">
        <v>86</v>
      </c>
      <c r="AW325" s="12" t="s">
        <v>37</v>
      </c>
      <c r="AX325" s="12" t="s">
        <v>76</v>
      </c>
      <c r="AY325" s="149" t="s">
        <v>192</v>
      </c>
    </row>
    <row r="326" spans="2:51" s="12" customFormat="1" ht="12">
      <c r="B326" s="148"/>
      <c r="D326" s="142" t="s">
        <v>203</v>
      </c>
      <c r="E326" s="149" t="s">
        <v>19</v>
      </c>
      <c r="F326" s="150" t="s">
        <v>1670</v>
      </c>
      <c r="H326" s="151">
        <v>5</v>
      </c>
      <c r="I326" s="152"/>
      <c r="L326" s="148"/>
      <c r="M326" s="153"/>
      <c r="T326" s="154"/>
      <c r="AT326" s="149" t="s">
        <v>203</v>
      </c>
      <c r="AU326" s="149" t="s">
        <v>86</v>
      </c>
      <c r="AV326" s="12" t="s">
        <v>86</v>
      </c>
      <c r="AW326" s="12" t="s">
        <v>37</v>
      </c>
      <c r="AX326" s="12" t="s">
        <v>76</v>
      </c>
      <c r="AY326" s="149" t="s">
        <v>192</v>
      </c>
    </row>
    <row r="327" spans="2:51" s="13" customFormat="1" ht="12">
      <c r="B327" s="155"/>
      <c r="D327" s="142" t="s">
        <v>203</v>
      </c>
      <c r="E327" s="156" t="s">
        <v>19</v>
      </c>
      <c r="F327" s="157" t="s">
        <v>206</v>
      </c>
      <c r="H327" s="158">
        <v>13</v>
      </c>
      <c r="I327" s="159"/>
      <c r="L327" s="155"/>
      <c r="M327" s="160"/>
      <c r="T327" s="161"/>
      <c r="AT327" s="156" t="s">
        <v>203</v>
      </c>
      <c r="AU327" s="156" t="s">
        <v>86</v>
      </c>
      <c r="AV327" s="13" t="s">
        <v>124</v>
      </c>
      <c r="AW327" s="13" t="s">
        <v>37</v>
      </c>
      <c r="AX327" s="13" t="s">
        <v>84</v>
      </c>
      <c r="AY327" s="156" t="s">
        <v>192</v>
      </c>
    </row>
    <row r="328" spans="2:65" s="1" customFormat="1" ht="16.5" customHeight="1">
      <c r="B328" s="33"/>
      <c r="C328" s="168" t="s">
        <v>474</v>
      </c>
      <c r="D328" s="168" t="s">
        <v>291</v>
      </c>
      <c r="E328" s="169" t="s">
        <v>1671</v>
      </c>
      <c r="F328" s="170" t="s">
        <v>1672</v>
      </c>
      <c r="G328" s="171" t="s">
        <v>146</v>
      </c>
      <c r="H328" s="172">
        <v>2</v>
      </c>
      <c r="I328" s="173"/>
      <c r="J328" s="174">
        <f>ROUND(I328*H328,2)</f>
        <v>0</v>
      </c>
      <c r="K328" s="170" t="s">
        <v>19</v>
      </c>
      <c r="L328" s="175"/>
      <c r="M328" s="176" t="s">
        <v>19</v>
      </c>
      <c r="N328" s="177" t="s">
        <v>47</v>
      </c>
      <c r="P328" s="138">
        <f>O328*H328</f>
        <v>0</v>
      </c>
      <c r="Q328" s="138">
        <v>0.00028</v>
      </c>
      <c r="R328" s="138">
        <f>Q328*H328</f>
        <v>0.00056</v>
      </c>
      <c r="S328" s="138">
        <v>0</v>
      </c>
      <c r="T328" s="139">
        <f>S328*H328</f>
        <v>0</v>
      </c>
      <c r="AR328" s="140" t="s">
        <v>248</v>
      </c>
      <c r="AT328" s="140" t="s">
        <v>291</v>
      </c>
      <c r="AU328" s="140" t="s">
        <v>86</v>
      </c>
      <c r="AY328" s="18" t="s">
        <v>192</v>
      </c>
      <c r="BE328" s="141">
        <f>IF(N328="základní",J328,0)</f>
        <v>0</v>
      </c>
      <c r="BF328" s="141">
        <f>IF(N328="snížená",J328,0)</f>
        <v>0</v>
      </c>
      <c r="BG328" s="141">
        <f>IF(N328="zákl. přenesená",J328,0)</f>
        <v>0</v>
      </c>
      <c r="BH328" s="141">
        <f>IF(N328="sníž. přenesená",J328,0)</f>
        <v>0</v>
      </c>
      <c r="BI328" s="141">
        <f>IF(N328="nulová",J328,0)</f>
        <v>0</v>
      </c>
      <c r="BJ328" s="18" t="s">
        <v>84</v>
      </c>
      <c r="BK328" s="141">
        <f>ROUND(I328*H328,2)</f>
        <v>0</v>
      </c>
      <c r="BL328" s="18" t="s">
        <v>124</v>
      </c>
      <c r="BM328" s="140" t="s">
        <v>1673</v>
      </c>
    </row>
    <row r="329" spans="2:47" s="1" customFormat="1" ht="12">
      <c r="B329" s="33"/>
      <c r="D329" s="142" t="s">
        <v>199</v>
      </c>
      <c r="F329" s="143" t="s">
        <v>1672</v>
      </c>
      <c r="I329" s="144"/>
      <c r="L329" s="33"/>
      <c r="M329" s="145"/>
      <c r="T329" s="54"/>
      <c r="AT329" s="18" t="s">
        <v>199</v>
      </c>
      <c r="AU329" s="18" t="s">
        <v>86</v>
      </c>
    </row>
    <row r="330" spans="2:65" s="1" customFormat="1" ht="16.5" customHeight="1">
      <c r="B330" s="33"/>
      <c r="C330" s="168" t="s">
        <v>482</v>
      </c>
      <c r="D330" s="168" t="s">
        <v>291</v>
      </c>
      <c r="E330" s="169" t="s">
        <v>1141</v>
      </c>
      <c r="F330" s="170" t="s">
        <v>1142</v>
      </c>
      <c r="G330" s="171" t="s">
        <v>146</v>
      </c>
      <c r="H330" s="172">
        <v>4</v>
      </c>
      <c r="I330" s="173"/>
      <c r="J330" s="174">
        <f>ROUND(I330*H330,2)</f>
        <v>0</v>
      </c>
      <c r="K330" s="170" t="s">
        <v>19</v>
      </c>
      <c r="L330" s="175"/>
      <c r="M330" s="176" t="s">
        <v>19</v>
      </c>
      <c r="N330" s="177" t="s">
        <v>47</v>
      </c>
      <c r="P330" s="138">
        <f>O330*H330</f>
        <v>0</v>
      </c>
      <c r="Q330" s="138">
        <v>0.0002</v>
      </c>
      <c r="R330" s="138">
        <f>Q330*H330</f>
        <v>0.0008</v>
      </c>
      <c r="S330" s="138">
        <v>0</v>
      </c>
      <c r="T330" s="139">
        <f>S330*H330</f>
        <v>0</v>
      </c>
      <c r="AR330" s="140" t="s">
        <v>248</v>
      </c>
      <c r="AT330" s="140" t="s">
        <v>291</v>
      </c>
      <c r="AU330" s="140" t="s">
        <v>86</v>
      </c>
      <c r="AY330" s="18" t="s">
        <v>192</v>
      </c>
      <c r="BE330" s="141">
        <f>IF(N330="základní",J330,0)</f>
        <v>0</v>
      </c>
      <c r="BF330" s="141">
        <f>IF(N330="snížená",J330,0)</f>
        <v>0</v>
      </c>
      <c r="BG330" s="141">
        <f>IF(N330="zákl. přenesená",J330,0)</f>
        <v>0</v>
      </c>
      <c r="BH330" s="141">
        <f>IF(N330="sníž. přenesená",J330,0)</f>
        <v>0</v>
      </c>
      <c r="BI330" s="141">
        <f>IF(N330="nulová",J330,0)</f>
        <v>0</v>
      </c>
      <c r="BJ330" s="18" t="s">
        <v>84</v>
      </c>
      <c r="BK330" s="141">
        <f>ROUND(I330*H330,2)</f>
        <v>0</v>
      </c>
      <c r="BL330" s="18" t="s">
        <v>124</v>
      </c>
      <c r="BM330" s="140" t="s">
        <v>1674</v>
      </c>
    </row>
    <row r="331" spans="2:47" s="1" customFormat="1" ht="12">
      <c r="B331" s="33"/>
      <c r="D331" s="142" t="s">
        <v>199</v>
      </c>
      <c r="F331" s="143" t="s">
        <v>1142</v>
      </c>
      <c r="I331" s="144"/>
      <c r="L331" s="33"/>
      <c r="M331" s="145"/>
      <c r="T331" s="54"/>
      <c r="AT331" s="18" t="s">
        <v>199</v>
      </c>
      <c r="AU331" s="18" t="s">
        <v>86</v>
      </c>
    </row>
    <row r="332" spans="2:65" s="1" customFormat="1" ht="16.5" customHeight="1">
      <c r="B332" s="33"/>
      <c r="C332" s="168" t="s">
        <v>486</v>
      </c>
      <c r="D332" s="168" t="s">
        <v>291</v>
      </c>
      <c r="E332" s="169" t="s">
        <v>1675</v>
      </c>
      <c r="F332" s="170" t="s">
        <v>1676</v>
      </c>
      <c r="G332" s="171" t="s">
        <v>146</v>
      </c>
      <c r="H332" s="172">
        <v>2</v>
      </c>
      <c r="I332" s="173"/>
      <c r="J332" s="174">
        <f>ROUND(I332*H332,2)</f>
        <v>0</v>
      </c>
      <c r="K332" s="170" t="s">
        <v>19</v>
      </c>
      <c r="L332" s="175"/>
      <c r="M332" s="176" t="s">
        <v>19</v>
      </c>
      <c r="N332" s="177" t="s">
        <v>47</v>
      </c>
      <c r="P332" s="138">
        <f>O332*H332</f>
        <v>0</v>
      </c>
      <c r="Q332" s="138">
        <v>0.0002</v>
      </c>
      <c r="R332" s="138">
        <f>Q332*H332</f>
        <v>0.0004</v>
      </c>
      <c r="S332" s="138">
        <v>0</v>
      </c>
      <c r="T332" s="139">
        <f>S332*H332</f>
        <v>0</v>
      </c>
      <c r="AR332" s="140" t="s">
        <v>248</v>
      </c>
      <c r="AT332" s="140" t="s">
        <v>291</v>
      </c>
      <c r="AU332" s="140" t="s">
        <v>86</v>
      </c>
      <c r="AY332" s="18" t="s">
        <v>192</v>
      </c>
      <c r="BE332" s="141">
        <f>IF(N332="základní",J332,0)</f>
        <v>0</v>
      </c>
      <c r="BF332" s="141">
        <f>IF(N332="snížená",J332,0)</f>
        <v>0</v>
      </c>
      <c r="BG332" s="141">
        <f>IF(N332="zákl. přenesená",J332,0)</f>
        <v>0</v>
      </c>
      <c r="BH332" s="141">
        <f>IF(N332="sníž. přenesená",J332,0)</f>
        <v>0</v>
      </c>
      <c r="BI332" s="141">
        <f>IF(N332="nulová",J332,0)</f>
        <v>0</v>
      </c>
      <c r="BJ332" s="18" t="s">
        <v>84</v>
      </c>
      <c r="BK332" s="141">
        <f>ROUND(I332*H332,2)</f>
        <v>0</v>
      </c>
      <c r="BL332" s="18" t="s">
        <v>124</v>
      </c>
      <c r="BM332" s="140" t="s">
        <v>1677</v>
      </c>
    </row>
    <row r="333" spans="2:47" s="1" customFormat="1" ht="12">
      <c r="B333" s="33"/>
      <c r="D333" s="142" t="s">
        <v>199</v>
      </c>
      <c r="F333" s="143" t="s">
        <v>1676</v>
      </c>
      <c r="I333" s="144"/>
      <c r="L333" s="33"/>
      <c r="M333" s="145"/>
      <c r="T333" s="54"/>
      <c r="AT333" s="18" t="s">
        <v>199</v>
      </c>
      <c r="AU333" s="18" t="s">
        <v>86</v>
      </c>
    </row>
    <row r="334" spans="2:65" s="1" customFormat="1" ht="16.5" customHeight="1">
      <c r="B334" s="33"/>
      <c r="C334" s="168" t="s">
        <v>496</v>
      </c>
      <c r="D334" s="168" t="s">
        <v>291</v>
      </c>
      <c r="E334" s="169" t="s">
        <v>1144</v>
      </c>
      <c r="F334" s="170" t="s">
        <v>1145</v>
      </c>
      <c r="G334" s="171" t="s">
        <v>146</v>
      </c>
      <c r="H334" s="172">
        <v>5</v>
      </c>
      <c r="I334" s="173"/>
      <c r="J334" s="174">
        <f>ROUND(I334*H334,2)</f>
        <v>0</v>
      </c>
      <c r="K334" s="170" t="s">
        <v>19</v>
      </c>
      <c r="L334" s="175"/>
      <c r="M334" s="176" t="s">
        <v>19</v>
      </c>
      <c r="N334" s="177" t="s">
        <v>47</v>
      </c>
      <c r="P334" s="138">
        <f>O334*H334</f>
        <v>0</v>
      </c>
      <c r="Q334" s="138">
        <v>0</v>
      </c>
      <c r="R334" s="138">
        <f>Q334*H334</f>
        <v>0</v>
      </c>
      <c r="S334" s="138">
        <v>0</v>
      </c>
      <c r="T334" s="139">
        <f>S334*H334</f>
        <v>0</v>
      </c>
      <c r="AR334" s="140" t="s">
        <v>248</v>
      </c>
      <c r="AT334" s="140" t="s">
        <v>291</v>
      </c>
      <c r="AU334" s="140" t="s">
        <v>86</v>
      </c>
      <c r="AY334" s="18" t="s">
        <v>192</v>
      </c>
      <c r="BE334" s="141">
        <f>IF(N334="základní",J334,0)</f>
        <v>0</v>
      </c>
      <c r="BF334" s="141">
        <f>IF(N334="snížená",J334,0)</f>
        <v>0</v>
      </c>
      <c r="BG334" s="141">
        <f>IF(N334="zákl. přenesená",J334,0)</f>
        <v>0</v>
      </c>
      <c r="BH334" s="141">
        <f>IF(N334="sníž. přenesená",J334,0)</f>
        <v>0</v>
      </c>
      <c r="BI334" s="141">
        <f>IF(N334="nulová",J334,0)</f>
        <v>0</v>
      </c>
      <c r="BJ334" s="18" t="s">
        <v>84</v>
      </c>
      <c r="BK334" s="141">
        <f>ROUND(I334*H334,2)</f>
        <v>0</v>
      </c>
      <c r="BL334" s="18" t="s">
        <v>124</v>
      </c>
      <c r="BM334" s="140" t="s">
        <v>1678</v>
      </c>
    </row>
    <row r="335" spans="2:47" s="1" customFormat="1" ht="12">
      <c r="B335" s="33"/>
      <c r="D335" s="142" t="s">
        <v>199</v>
      </c>
      <c r="F335" s="143" t="s">
        <v>1145</v>
      </c>
      <c r="I335" s="144"/>
      <c r="L335" s="33"/>
      <c r="M335" s="145"/>
      <c r="T335" s="54"/>
      <c r="AT335" s="18" t="s">
        <v>199</v>
      </c>
      <c r="AU335" s="18" t="s">
        <v>86</v>
      </c>
    </row>
    <row r="336" spans="2:65" s="1" customFormat="1" ht="16.5" customHeight="1">
      <c r="B336" s="33"/>
      <c r="C336" s="129" t="s">
        <v>505</v>
      </c>
      <c r="D336" s="129" t="s">
        <v>194</v>
      </c>
      <c r="E336" s="130" t="s">
        <v>1147</v>
      </c>
      <c r="F336" s="131" t="s">
        <v>1148</v>
      </c>
      <c r="G336" s="132" t="s">
        <v>146</v>
      </c>
      <c r="H336" s="133">
        <v>3</v>
      </c>
      <c r="I336" s="134"/>
      <c r="J336" s="135">
        <f>ROUND(I336*H336,2)</f>
        <v>0</v>
      </c>
      <c r="K336" s="131" t="s">
        <v>19</v>
      </c>
      <c r="L336" s="33"/>
      <c r="M336" s="136" t="s">
        <v>19</v>
      </c>
      <c r="N336" s="137" t="s">
        <v>47</v>
      </c>
      <c r="P336" s="138">
        <f>O336*H336</f>
        <v>0</v>
      </c>
      <c r="Q336" s="138">
        <v>0</v>
      </c>
      <c r="R336" s="138">
        <f>Q336*H336</f>
        <v>0</v>
      </c>
      <c r="S336" s="138">
        <v>0</v>
      </c>
      <c r="T336" s="139">
        <f>S336*H336</f>
        <v>0</v>
      </c>
      <c r="AR336" s="140" t="s">
        <v>124</v>
      </c>
      <c r="AT336" s="140" t="s">
        <v>194</v>
      </c>
      <c r="AU336" s="140" t="s">
        <v>86</v>
      </c>
      <c r="AY336" s="18" t="s">
        <v>192</v>
      </c>
      <c r="BE336" s="141">
        <f>IF(N336="základní",J336,0)</f>
        <v>0</v>
      </c>
      <c r="BF336" s="141">
        <f>IF(N336="snížená",J336,0)</f>
        <v>0</v>
      </c>
      <c r="BG336" s="141">
        <f>IF(N336="zákl. přenesená",J336,0)</f>
        <v>0</v>
      </c>
      <c r="BH336" s="141">
        <f>IF(N336="sníž. přenesená",J336,0)</f>
        <v>0</v>
      </c>
      <c r="BI336" s="141">
        <f>IF(N336="nulová",J336,0)</f>
        <v>0</v>
      </c>
      <c r="BJ336" s="18" t="s">
        <v>84</v>
      </c>
      <c r="BK336" s="141">
        <f>ROUND(I336*H336,2)</f>
        <v>0</v>
      </c>
      <c r="BL336" s="18" t="s">
        <v>124</v>
      </c>
      <c r="BM336" s="140" t="s">
        <v>1679</v>
      </c>
    </row>
    <row r="337" spans="2:47" s="1" customFormat="1" ht="12">
      <c r="B337" s="33"/>
      <c r="D337" s="142" t="s">
        <v>199</v>
      </c>
      <c r="F337" s="143" t="s">
        <v>1150</v>
      </c>
      <c r="I337" s="144"/>
      <c r="L337" s="33"/>
      <c r="M337" s="145"/>
      <c r="T337" s="54"/>
      <c r="AT337" s="18" t="s">
        <v>199</v>
      </c>
      <c r="AU337" s="18" t="s">
        <v>86</v>
      </c>
    </row>
    <row r="338" spans="2:51" s="12" customFormat="1" ht="12">
      <c r="B338" s="148"/>
      <c r="D338" s="142" t="s">
        <v>203</v>
      </c>
      <c r="E338" s="149" t="s">
        <v>19</v>
      </c>
      <c r="F338" s="150" t="s">
        <v>1680</v>
      </c>
      <c r="H338" s="151">
        <v>3</v>
      </c>
      <c r="I338" s="152"/>
      <c r="L338" s="148"/>
      <c r="M338" s="153"/>
      <c r="T338" s="154"/>
      <c r="AT338" s="149" t="s">
        <v>203</v>
      </c>
      <c r="AU338" s="149" t="s">
        <v>86</v>
      </c>
      <c r="AV338" s="12" t="s">
        <v>86</v>
      </c>
      <c r="AW338" s="12" t="s">
        <v>37</v>
      </c>
      <c r="AX338" s="12" t="s">
        <v>84</v>
      </c>
      <c r="AY338" s="149" t="s">
        <v>192</v>
      </c>
    </row>
    <row r="339" spans="2:65" s="1" customFormat="1" ht="21.75" customHeight="1">
      <c r="B339" s="33"/>
      <c r="C339" s="168" t="s">
        <v>514</v>
      </c>
      <c r="D339" s="168" t="s">
        <v>291</v>
      </c>
      <c r="E339" s="169" t="s">
        <v>1152</v>
      </c>
      <c r="F339" s="170" t="s">
        <v>1153</v>
      </c>
      <c r="G339" s="171" t="s">
        <v>146</v>
      </c>
      <c r="H339" s="172">
        <v>3</v>
      </c>
      <c r="I339" s="173"/>
      <c r="J339" s="174">
        <f>ROUND(I339*H339,2)</f>
        <v>0</v>
      </c>
      <c r="K339" s="170" t="s">
        <v>19</v>
      </c>
      <c r="L339" s="175"/>
      <c r="M339" s="176" t="s">
        <v>19</v>
      </c>
      <c r="N339" s="177" t="s">
        <v>47</v>
      </c>
      <c r="P339" s="138">
        <f>O339*H339</f>
        <v>0</v>
      </c>
      <c r="Q339" s="138">
        <v>3E-05</v>
      </c>
      <c r="R339" s="138">
        <f>Q339*H339</f>
        <v>9E-05</v>
      </c>
      <c r="S339" s="138">
        <v>0</v>
      </c>
      <c r="T339" s="139">
        <f>S339*H339</f>
        <v>0</v>
      </c>
      <c r="AR339" s="140" t="s">
        <v>248</v>
      </c>
      <c r="AT339" s="140" t="s">
        <v>291</v>
      </c>
      <c r="AU339" s="140" t="s">
        <v>86</v>
      </c>
      <c r="AY339" s="18" t="s">
        <v>192</v>
      </c>
      <c r="BE339" s="141">
        <f>IF(N339="základní",J339,0)</f>
        <v>0</v>
      </c>
      <c r="BF339" s="141">
        <f>IF(N339="snížená",J339,0)</f>
        <v>0</v>
      </c>
      <c r="BG339" s="141">
        <f>IF(N339="zákl. přenesená",J339,0)</f>
        <v>0</v>
      </c>
      <c r="BH339" s="141">
        <f>IF(N339="sníž. přenesená",J339,0)</f>
        <v>0</v>
      </c>
      <c r="BI339" s="141">
        <f>IF(N339="nulová",J339,0)</f>
        <v>0</v>
      </c>
      <c r="BJ339" s="18" t="s">
        <v>84</v>
      </c>
      <c r="BK339" s="141">
        <f>ROUND(I339*H339,2)</f>
        <v>0</v>
      </c>
      <c r="BL339" s="18" t="s">
        <v>124</v>
      </c>
      <c r="BM339" s="140" t="s">
        <v>1681</v>
      </c>
    </row>
    <row r="340" spans="2:47" s="1" customFormat="1" ht="12">
      <c r="B340" s="33"/>
      <c r="D340" s="142" t="s">
        <v>199</v>
      </c>
      <c r="F340" s="143" t="s">
        <v>1153</v>
      </c>
      <c r="I340" s="144"/>
      <c r="L340" s="33"/>
      <c r="M340" s="145"/>
      <c r="T340" s="54"/>
      <c r="AT340" s="18" t="s">
        <v>199</v>
      </c>
      <c r="AU340" s="18" t="s">
        <v>86</v>
      </c>
    </row>
    <row r="341" spans="2:65" s="1" customFormat="1" ht="16.5" customHeight="1">
      <c r="B341" s="33"/>
      <c r="C341" s="129" t="s">
        <v>521</v>
      </c>
      <c r="D341" s="129" t="s">
        <v>194</v>
      </c>
      <c r="E341" s="130" t="s">
        <v>1155</v>
      </c>
      <c r="F341" s="131" t="s">
        <v>1156</v>
      </c>
      <c r="G341" s="132" t="s">
        <v>146</v>
      </c>
      <c r="H341" s="133">
        <v>1</v>
      </c>
      <c r="I341" s="134"/>
      <c r="J341" s="135">
        <f>ROUND(I341*H341,2)</f>
        <v>0</v>
      </c>
      <c r="K341" s="131" t="s">
        <v>197</v>
      </c>
      <c r="L341" s="33"/>
      <c r="M341" s="136" t="s">
        <v>19</v>
      </c>
      <c r="N341" s="137" t="s">
        <v>47</v>
      </c>
      <c r="P341" s="138">
        <f>O341*H341</f>
        <v>0</v>
      </c>
      <c r="Q341" s="138">
        <v>0.0001</v>
      </c>
      <c r="R341" s="138">
        <f>Q341*H341</f>
        <v>0.0001</v>
      </c>
      <c r="S341" s="138">
        <v>0</v>
      </c>
      <c r="T341" s="139">
        <f>S341*H341</f>
        <v>0</v>
      </c>
      <c r="AR341" s="140" t="s">
        <v>124</v>
      </c>
      <c r="AT341" s="140" t="s">
        <v>194</v>
      </c>
      <c r="AU341" s="140" t="s">
        <v>86</v>
      </c>
      <c r="AY341" s="18" t="s">
        <v>192</v>
      </c>
      <c r="BE341" s="141">
        <f>IF(N341="základní",J341,0)</f>
        <v>0</v>
      </c>
      <c r="BF341" s="141">
        <f>IF(N341="snížená",J341,0)</f>
        <v>0</v>
      </c>
      <c r="BG341" s="141">
        <f>IF(N341="zákl. přenesená",J341,0)</f>
        <v>0</v>
      </c>
      <c r="BH341" s="141">
        <f>IF(N341="sníž. přenesená",J341,0)</f>
        <v>0</v>
      </c>
      <c r="BI341" s="141">
        <f>IF(N341="nulová",J341,0)</f>
        <v>0</v>
      </c>
      <c r="BJ341" s="18" t="s">
        <v>84</v>
      </c>
      <c r="BK341" s="141">
        <f>ROUND(I341*H341,2)</f>
        <v>0</v>
      </c>
      <c r="BL341" s="18" t="s">
        <v>124</v>
      </c>
      <c r="BM341" s="140" t="s">
        <v>1682</v>
      </c>
    </row>
    <row r="342" spans="2:47" s="1" customFormat="1" ht="19.5">
      <c r="B342" s="33"/>
      <c r="D342" s="142" t="s">
        <v>199</v>
      </c>
      <c r="F342" s="143" t="s">
        <v>1158</v>
      </c>
      <c r="I342" s="144"/>
      <c r="L342" s="33"/>
      <c r="M342" s="145"/>
      <c r="T342" s="54"/>
      <c r="AT342" s="18" t="s">
        <v>199</v>
      </c>
      <c r="AU342" s="18" t="s">
        <v>86</v>
      </c>
    </row>
    <row r="343" spans="2:47" s="1" customFormat="1" ht="12">
      <c r="B343" s="33"/>
      <c r="D343" s="146" t="s">
        <v>201</v>
      </c>
      <c r="F343" s="147" t="s">
        <v>1159</v>
      </c>
      <c r="I343" s="144"/>
      <c r="L343" s="33"/>
      <c r="M343" s="145"/>
      <c r="T343" s="54"/>
      <c r="AT343" s="18" t="s">
        <v>201</v>
      </c>
      <c r="AU343" s="18" t="s">
        <v>86</v>
      </c>
    </row>
    <row r="344" spans="2:51" s="12" customFormat="1" ht="12">
      <c r="B344" s="148"/>
      <c r="D344" s="142" t="s">
        <v>203</v>
      </c>
      <c r="E344" s="149" t="s">
        <v>19</v>
      </c>
      <c r="F344" s="150" t="s">
        <v>1683</v>
      </c>
      <c r="H344" s="151">
        <v>1</v>
      </c>
      <c r="I344" s="152"/>
      <c r="L344" s="148"/>
      <c r="M344" s="153"/>
      <c r="T344" s="154"/>
      <c r="AT344" s="149" t="s">
        <v>203</v>
      </c>
      <c r="AU344" s="149" t="s">
        <v>86</v>
      </c>
      <c r="AV344" s="12" t="s">
        <v>86</v>
      </c>
      <c r="AW344" s="12" t="s">
        <v>37</v>
      </c>
      <c r="AX344" s="12" t="s">
        <v>84</v>
      </c>
      <c r="AY344" s="149" t="s">
        <v>192</v>
      </c>
    </row>
    <row r="345" spans="2:65" s="1" customFormat="1" ht="16.5" customHeight="1">
      <c r="B345" s="33"/>
      <c r="C345" s="168" t="s">
        <v>528</v>
      </c>
      <c r="D345" s="168" t="s">
        <v>291</v>
      </c>
      <c r="E345" s="169" t="s">
        <v>1161</v>
      </c>
      <c r="F345" s="170" t="s">
        <v>1162</v>
      </c>
      <c r="G345" s="171" t="s">
        <v>146</v>
      </c>
      <c r="H345" s="172">
        <v>1</v>
      </c>
      <c r="I345" s="173"/>
      <c r="J345" s="174">
        <f>ROUND(I345*H345,2)</f>
        <v>0</v>
      </c>
      <c r="K345" s="170" t="s">
        <v>197</v>
      </c>
      <c r="L345" s="175"/>
      <c r="M345" s="176" t="s">
        <v>19</v>
      </c>
      <c r="N345" s="177" t="s">
        <v>47</v>
      </c>
      <c r="P345" s="138">
        <f>O345*H345</f>
        <v>0</v>
      </c>
      <c r="Q345" s="138">
        <v>0.00149</v>
      </c>
      <c r="R345" s="138">
        <f>Q345*H345</f>
        <v>0.00149</v>
      </c>
      <c r="S345" s="138">
        <v>0</v>
      </c>
      <c r="T345" s="139">
        <f>S345*H345</f>
        <v>0</v>
      </c>
      <c r="AR345" s="140" t="s">
        <v>248</v>
      </c>
      <c r="AT345" s="140" t="s">
        <v>291</v>
      </c>
      <c r="AU345" s="140" t="s">
        <v>86</v>
      </c>
      <c r="AY345" s="18" t="s">
        <v>192</v>
      </c>
      <c r="BE345" s="141">
        <f>IF(N345="základní",J345,0)</f>
        <v>0</v>
      </c>
      <c r="BF345" s="141">
        <f>IF(N345="snížená",J345,0)</f>
        <v>0</v>
      </c>
      <c r="BG345" s="141">
        <f>IF(N345="zákl. přenesená",J345,0)</f>
        <v>0</v>
      </c>
      <c r="BH345" s="141">
        <f>IF(N345="sníž. přenesená",J345,0)</f>
        <v>0</v>
      </c>
      <c r="BI345" s="141">
        <f>IF(N345="nulová",J345,0)</f>
        <v>0</v>
      </c>
      <c r="BJ345" s="18" t="s">
        <v>84</v>
      </c>
      <c r="BK345" s="141">
        <f>ROUND(I345*H345,2)</f>
        <v>0</v>
      </c>
      <c r="BL345" s="18" t="s">
        <v>124</v>
      </c>
      <c r="BM345" s="140" t="s">
        <v>1684</v>
      </c>
    </row>
    <row r="346" spans="2:47" s="1" customFormat="1" ht="12">
      <c r="B346" s="33"/>
      <c r="D346" s="142" t="s">
        <v>199</v>
      </c>
      <c r="F346" s="143" t="s">
        <v>1162</v>
      </c>
      <c r="I346" s="144"/>
      <c r="L346" s="33"/>
      <c r="M346" s="145"/>
      <c r="T346" s="54"/>
      <c r="AT346" s="18" t="s">
        <v>199</v>
      </c>
      <c r="AU346" s="18" t="s">
        <v>86</v>
      </c>
    </row>
    <row r="347" spans="2:65" s="1" customFormat="1" ht="21.75" customHeight="1">
      <c r="B347" s="33"/>
      <c r="C347" s="129" t="s">
        <v>536</v>
      </c>
      <c r="D347" s="129" t="s">
        <v>194</v>
      </c>
      <c r="E347" s="130" t="s">
        <v>1164</v>
      </c>
      <c r="F347" s="131" t="s">
        <v>1165</v>
      </c>
      <c r="G347" s="132" t="s">
        <v>146</v>
      </c>
      <c r="H347" s="133">
        <v>11</v>
      </c>
      <c r="I347" s="134"/>
      <c r="J347" s="135">
        <f>ROUND(I347*H347,2)</f>
        <v>0</v>
      </c>
      <c r="K347" s="131" t="s">
        <v>197</v>
      </c>
      <c r="L347" s="33"/>
      <c r="M347" s="136" t="s">
        <v>19</v>
      </c>
      <c r="N347" s="137" t="s">
        <v>47</v>
      </c>
      <c r="P347" s="138">
        <f>O347*H347</f>
        <v>0</v>
      </c>
      <c r="Q347" s="138">
        <v>0</v>
      </c>
      <c r="R347" s="138">
        <f>Q347*H347</f>
        <v>0</v>
      </c>
      <c r="S347" s="138">
        <v>0</v>
      </c>
      <c r="T347" s="139">
        <f>S347*H347</f>
        <v>0</v>
      </c>
      <c r="AR347" s="140" t="s">
        <v>124</v>
      </c>
      <c r="AT347" s="140" t="s">
        <v>194</v>
      </c>
      <c r="AU347" s="140" t="s">
        <v>86</v>
      </c>
      <c r="AY347" s="18" t="s">
        <v>192</v>
      </c>
      <c r="BE347" s="141">
        <f>IF(N347="základní",J347,0)</f>
        <v>0</v>
      </c>
      <c r="BF347" s="141">
        <f>IF(N347="snížená",J347,0)</f>
        <v>0</v>
      </c>
      <c r="BG347" s="141">
        <f>IF(N347="zákl. přenesená",J347,0)</f>
        <v>0</v>
      </c>
      <c r="BH347" s="141">
        <f>IF(N347="sníž. přenesená",J347,0)</f>
        <v>0</v>
      </c>
      <c r="BI347" s="141">
        <f>IF(N347="nulová",J347,0)</f>
        <v>0</v>
      </c>
      <c r="BJ347" s="18" t="s">
        <v>84</v>
      </c>
      <c r="BK347" s="141">
        <f>ROUND(I347*H347,2)</f>
        <v>0</v>
      </c>
      <c r="BL347" s="18" t="s">
        <v>124</v>
      </c>
      <c r="BM347" s="140" t="s">
        <v>1685</v>
      </c>
    </row>
    <row r="348" spans="2:47" s="1" customFormat="1" ht="19.5">
      <c r="B348" s="33"/>
      <c r="D348" s="142" t="s">
        <v>199</v>
      </c>
      <c r="F348" s="143" t="s">
        <v>1167</v>
      </c>
      <c r="I348" s="144"/>
      <c r="L348" s="33"/>
      <c r="M348" s="145"/>
      <c r="T348" s="54"/>
      <c r="AT348" s="18" t="s">
        <v>199</v>
      </c>
      <c r="AU348" s="18" t="s">
        <v>86</v>
      </c>
    </row>
    <row r="349" spans="2:47" s="1" customFormat="1" ht="12">
      <c r="B349" s="33"/>
      <c r="D349" s="146" t="s">
        <v>201</v>
      </c>
      <c r="F349" s="147" t="s">
        <v>1168</v>
      </c>
      <c r="I349" s="144"/>
      <c r="L349" s="33"/>
      <c r="M349" s="145"/>
      <c r="T349" s="54"/>
      <c r="AT349" s="18" t="s">
        <v>201</v>
      </c>
      <c r="AU349" s="18" t="s">
        <v>86</v>
      </c>
    </row>
    <row r="350" spans="2:51" s="14" customFormat="1" ht="12">
      <c r="B350" s="162"/>
      <c r="D350" s="142" t="s">
        <v>203</v>
      </c>
      <c r="E350" s="163" t="s">
        <v>19</v>
      </c>
      <c r="F350" s="164" t="s">
        <v>1629</v>
      </c>
      <c r="H350" s="163" t="s">
        <v>19</v>
      </c>
      <c r="I350" s="165"/>
      <c r="L350" s="162"/>
      <c r="M350" s="166"/>
      <c r="T350" s="167"/>
      <c r="AT350" s="163" t="s">
        <v>203</v>
      </c>
      <c r="AU350" s="163" t="s">
        <v>86</v>
      </c>
      <c r="AV350" s="14" t="s">
        <v>84</v>
      </c>
      <c r="AW350" s="14" t="s">
        <v>37</v>
      </c>
      <c r="AX350" s="14" t="s">
        <v>76</v>
      </c>
      <c r="AY350" s="163" t="s">
        <v>192</v>
      </c>
    </row>
    <row r="351" spans="2:51" s="12" customFormat="1" ht="12">
      <c r="B351" s="148"/>
      <c r="D351" s="142" t="s">
        <v>203</v>
      </c>
      <c r="E351" s="149" t="s">
        <v>19</v>
      </c>
      <c r="F351" s="150" t="s">
        <v>1686</v>
      </c>
      <c r="H351" s="151">
        <v>4</v>
      </c>
      <c r="I351" s="152"/>
      <c r="L351" s="148"/>
      <c r="M351" s="153"/>
      <c r="T351" s="154"/>
      <c r="AT351" s="149" t="s">
        <v>203</v>
      </c>
      <c r="AU351" s="149" t="s">
        <v>86</v>
      </c>
      <c r="AV351" s="12" t="s">
        <v>86</v>
      </c>
      <c r="AW351" s="12" t="s">
        <v>37</v>
      </c>
      <c r="AX351" s="12" t="s">
        <v>76</v>
      </c>
      <c r="AY351" s="149" t="s">
        <v>192</v>
      </c>
    </row>
    <row r="352" spans="2:51" s="12" customFormat="1" ht="12">
      <c r="B352" s="148"/>
      <c r="D352" s="142" t="s">
        <v>203</v>
      </c>
      <c r="E352" s="149" t="s">
        <v>19</v>
      </c>
      <c r="F352" s="150" t="s">
        <v>1687</v>
      </c>
      <c r="H352" s="151">
        <v>2</v>
      </c>
      <c r="I352" s="152"/>
      <c r="L352" s="148"/>
      <c r="M352" s="153"/>
      <c r="T352" s="154"/>
      <c r="AT352" s="149" t="s">
        <v>203</v>
      </c>
      <c r="AU352" s="149" t="s">
        <v>86</v>
      </c>
      <c r="AV352" s="12" t="s">
        <v>86</v>
      </c>
      <c r="AW352" s="12" t="s">
        <v>37</v>
      </c>
      <c r="AX352" s="12" t="s">
        <v>76</v>
      </c>
      <c r="AY352" s="149" t="s">
        <v>192</v>
      </c>
    </row>
    <row r="353" spans="2:51" s="12" customFormat="1" ht="12">
      <c r="B353" s="148"/>
      <c r="D353" s="142" t="s">
        <v>203</v>
      </c>
      <c r="E353" s="149" t="s">
        <v>19</v>
      </c>
      <c r="F353" s="150" t="s">
        <v>1670</v>
      </c>
      <c r="H353" s="151">
        <v>5</v>
      </c>
      <c r="I353" s="152"/>
      <c r="L353" s="148"/>
      <c r="M353" s="153"/>
      <c r="T353" s="154"/>
      <c r="AT353" s="149" t="s">
        <v>203</v>
      </c>
      <c r="AU353" s="149" t="s">
        <v>86</v>
      </c>
      <c r="AV353" s="12" t="s">
        <v>86</v>
      </c>
      <c r="AW353" s="12" t="s">
        <v>37</v>
      </c>
      <c r="AX353" s="12" t="s">
        <v>76</v>
      </c>
      <c r="AY353" s="149" t="s">
        <v>192</v>
      </c>
    </row>
    <row r="354" spans="2:51" s="13" customFormat="1" ht="12">
      <c r="B354" s="155"/>
      <c r="D354" s="142" t="s">
        <v>203</v>
      </c>
      <c r="E354" s="156" t="s">
        <v>19</v>
      </c>
      <c r="F354" s="157" t="s">
        <v>206</v>
      </c>
      <c r="H354" s="158">
        <v>11</v>
      </c>
      <c r="I354" s="159"/>
      <c r="L354" s="155"/>
      <c r="M354" s="160"/>
      <c r="T354" s="161"/>
      <c r="AT354" s="156" t="s">
        <v>203</v>
      </c>
      <c r="AU354" s="156" t="s">
        <v>86</v>
      </c>
      <c r="AV354" s="13" t="s">
        <v>124</v>
      </c>
      <c r="AW354" s="13" t="s">
        <v>37</v>
      </c>
      <c r="AX354" s="13" t="s">
        <v>84</v>
      </c>
      <c r="AY354" s="156" t="s">
        <v>192</v>
      </c>
    </row>
    <row r="355" spans="2:65" s="1" customFormat="1" ht="16.5" customHeight="1">
      <c r="B355" s="33"/>
      <c r="C355" s="168" t="s">
        <v>543</v>
      </c>
      <c r="D355" s="168" t="s">
        <v>291</v>
      </c>
      <c r="E355" s="169" t="s">
        <v>1170</v>
      </c>
      <c r="F355" s="170" t="s">
        <v>1171</v>
      </c>
      <c r="G355" s="171" t="s">
        <v>146</v>
      </c>
      <c r="H355" s="172">
        <v>4</v>
      </c>
      <c r="I355" s="173"/>
      <c r="J355" s="174">
        <f>ROUND(I355*H355,2)</f>
        <v>0</v>
      </c>
      <c r="K355" s="170" t="s">
        <v>197</v>
      </c>
      <c r="L355" s="175"/>
      <c r="M355" s="176" t="s">
        <v>19</v>
      </c>
      <c r="N355" s="177" t="s">
        <v>47</v>
      </c>
      <c r="P355" s="138">
        <f>O355*H355</f>
        <v>0</v>
      </c>
      <c r="Q355" s="138">
        <v>0.0014</v>
      </c>
      <c r="R355" s="138">
        <f>Q355*H355</f>
        <v>0.0056</v>
      </c>
      <c r="S355" s="138">
        <v>0</v>
      </c>
      <c r="T355" s="139">
        <f>S355*H355</f>
        <v>0</v>
      </c>
      <c r="AR355" s="140" t="s">
        <v>248</v>
      </c>
      <c r="AT355" s="140" t="s">
        <v>291</v>
      </c>
      <c r="AU355" s="140" t="s">
        <v>86</v>
      </c>
      <c r="AY355" s="18" t="s">
        <v>192</v>
      </c>
      <c r="BE355" s="141">
        <f>IF(N355="základní",J355,0)</f>
        <v>0</v>
      </c>
      <c r="BF355" s="141">
        <f>IF(N355="snížená",J355,0)</f>
        <v>0</v>
      </c>
      <c r="BG355" s="141">
        <f>IF(N355="zákl. přenesená",J355,0)</f>
        <v>0</v>
      </c>
      <c r="BH355" s="141">
        <f>IF(N355="sníž. přenesená",J355,0)</f>
        <v>0</v>
      </c>
      <c r="BI355" s="141">
        <f>IF(N355="nulová",J355,0)</f>
        <v>0</v>
      </c>
      <c r="BJ355" s="18" t="s">
        <v>84</v>
      </c>
      <c r="BK355" s="141">
        <f>ROUND(I355*H355,2)</f>
        <v>0</v>
      </c>
      <c r="BL355" s="18" t="s">
        <v>124</v>
      </c>
      <c r="BM355" s="140" t="s">
        <v>1688</v>
      </c>
    </row>
    <row r="356" spans="2:47" s="1" customFormat="1" ht="12">
      <c r="B356" s="33"/>
      <c r="D356" s="142" t="s">
        <v>199</v>
      </c>
      <c r="F356" s="143" t="s">
        <v>1171</v>
      </c>
      <c r="I356" s="144"/>
      <c r="L356" s="33"/>
      <c r="M356" s="145"/>
      <c r="T356" s="54"/>
      <c r="AT356" s="18" t="s">
        <v>199</v>
      </c>
      <c r="AU356" s="18" t="s">
        <v>86</v>
      </c>
    </row>
    <row r="357" spans="2:65" s="1" customFormat="1" ht="16.5" customHeight="1">
      <c r="B357" s="33"/>
      <c r="C357" s="168" t="s">
        <v>550</v>
      </c>
      <c r="D357" s="168" t="s">
        <v>291</v>
      </c>
      <c r="E357" s="169" t="s">
        <v>1689</v>
      </c>
      <c r="F357" s="170" t="s">
        <v>1690</v>
      </c>
      <c r="G357" s="171" t="s">
        <v>146</v>
      </c>
      <c r="H357" s="172">
        <v>2</v>
      </c>
      <c r="I357" s="173"/>
      <c r="J357" s="174">
        <f>ROUND(I357*H357,2)</f>
        <v>0</v>
      </c>
      <c r="K357" s="170" t="s">
        <v>197</v>
      </c>
      <c r="L357" s="175"/>
      <c r="M357" s="176" t="s">
        <v>19</v>
      </c>
      <c r="N357" s="177" t="s">
        <v>47</v>
      </c>
      <c r="P357" s="138">
        <f>O357*H357</f>
        <v>0</v>
      </c>
      <c r="Q357" s="138">
        <v>0.00121</v>
      </c>
      <c r="R357" s="138">
        <f>Q357*H357</f>
        <v>0.00242</v>
      </c>
      <c r="S357" s="138">
        <v>0</v>
      </c>
      <c r="T357" s="139">
        <f>S357*H357</f>
        <v>0</v>
      </c>
      <c r="AR357" s="140" t="s">
        <v>248</v>
      </c>
      <c r="AT357" s="140" t="s">
        <v>291</v>
      </c>
      <c r="AU357" s="140" t="s">
        <v>86</v>
      </c>
      <c r="AY357" s="18" t="s">
        <v>192</v>
      </c>
      <c r="BE357" s="141">
        <f>IF(N357="základní",J357,0)</f>
        <v>0</v>
      </c>
      <c r="BF357" s="141">
        <f>IF(N357="snížená",J357,0)</f>
        <v>0</v>
      </c>
      <c r="BG357" s="141">
        <f>IF(N357="zákl. přenesená",J357,0)</f>
        <v>0</v>
      </c>
      <c r="BH357" s="141">
        <f>IF(N357="sníž. přenesená",J357,0)</f>
        <v>0</v>
      </c>
      <c r="BI357" s="141">
        <f>IF(N357="nulová",J357,0)</f>
        <v>0</v>
      </c>
      <c r="BJ357" s="18" t="s">
        <v>84</v>
      </c>
      <c r="BK357" s="141">
        <f>ROUND(I357*H357,2)</f>
        <v>0</v>
      </c>
      <c r="BL357" s="18" t="s">
        <v>124</v>
      </c>
      <c r="BM357" s="140" t="s">
        <v>1691</v>
      </c>
    </row>
    <row r="358" spans="2:47" s="1" customFormat="1" ht="12">
      <c r="B358" s="33"/>
      <c r="D358" s="142" t="s">
        <v>199</v>
      </c>
      <c r="F358" s="143" t="s">
        <v>1690</v>
      </c>
      <c r="I358" s="144"/>
      <c r="L358" s="33"/>
      <c r="M358" s="145"/>
      <c r="T358" s="54"/>
      <c r="AT358" s="18" t="s">
        <v>199</v>
      </c>
      <c r="AU358" s="18" t="s">
        <v>86</v>
      </c>
    </row>
    <row r="359" spans="2:65" s="1" customFormat="1" ht="24.2" customHeight="1">
      <c r="B359" s="33"/>
      <c r="C359" s="168" t="s">
        <v>557</v>
      </c>
      <c r="D359" s="168" t="s">
        <v>291</v>
      </c>
      <c r="E359" s="169" t="s">
        <v>1173</v>
      </c>
      <c r="F359" s="170" t="s">
        <v>1174</v>
      </c>
      <c r="G359" s="171" t="s">
        <v>146</v>
      </c>
      <c r="H359" s="172">
        <v>5</v>
      </c>
      <c r="I359" s="173"/>
      <c r="J359" s="174">
        <f>ROUND(I359*H359,2)</f>
        <v>0</v>
      </c>
      <c r="K359" s="170" t="s">
        <v>19</v>
      </c>
      <c r="L359" s="175"/>
      <c r="M359" s="176" t="s">
        <v>19</v>
      </c>
      <c r="N359" s="177" t="s">
        <v>47</v>
      </c>
      <c r="P359" s="138">
        <f>O359*H359</f>
        <v>0</v>
      </c>
      <c r="Q359" s="138">
        <v>0.00108</v>
      </c>
      <c r="R359" s="138">
        <f>Q359*H359</f>
        <v>0.0054</v>
      </c>
      <c r="S359" s="138">
        <v>0</v>
      </c>
      <c r="T359" s="139">
        <f>S359*H359</f>
        <v>0</v>
      </c>
      <c r="AR359" s="140" t="s">
        <v>248</v>
      </c>
      <c r="AT359" s="140" t="s">
        <v>291</v>
      </c>
      <c r="AU359" s="140" t="s">
        <v>86</v>
      </c>
      <c r="AY359" s="18" t="s">
        <v>192</v>
      </c>
      <c r="BE359" s="141">
        <f>IF(N359="základní",J359,0)</f>
        <v>0</v>
      </c>
      <c r="BF359" s="141">
        <f>IF(N359="snížená",J359,0)</f>
        <v>0</v>
      </c>
      <c r="BG359" s="141">
        <f>IF(N359="zákl. přenesená",J359,0)</f>
        <v>0</v>
      </c>
      <c r="BH359" s="141">
        <f>IF(N359="sníž. přenesená",J359,0)</f>
        <v>0</v>
      </c>
      <c r="BI359" s="141">
        <f>IF(N359="nulová",J359,0)</f>
        <v>0</v>
      </c>
      <c r="BJ359" s="18" t="s">
        <v>84</v>
      </c>
      <c r="BK359" s="141">
        <f>ROUND(I359*H359,2)</f>
        <v>0</v>
      </c>
      <c r="BL359" s="18" t="s">
        <v>124</v>
      </c>
      <c r="BM359" s="140" t="s">
        <v>1692</v>
      </c>
    </row>
    <row r="360" spans="2:47" s="1" customFormat="1" ht="12">
      <c r="B360" s="33"/>
      <c r="D360" s="142" t="s">
        <v>199</v>
      </c>
      <c r="F360" s="143" t="s">
        <v>1174</v>
      </c>
      <c r="I360" s="144"/>
      <c r="L360" s="33"/>
      <c r="M360" s="145"/>
      <c r="T360" s="54"/>
      <c r="AT360" s="18" t="s">
        <v>199</v>
      </c>
      <c r="AU360" s="18" t="s">
        <v>86</v>
      </c>
    </row>
    <row r="361" spans="2:65" s="1" customFormat="1" ht="16.5" customHeight="1">
      <c r="B361" s="33"/>
      <c r="C361" s="129" t="s">
        <v>561</v>
      </c>
      <c r="D361" s="129" t="s">
        <v>194</v>
      </c>
      <c r="E361" s="130" t="s">
        <v>1176</v>
      </c>
      <c r="F361" s="131" t="s">
        <v>1177</v>
      </c>
      <c r="G361" s="132" t="s">
        <v>146</v>
      </c>
      <c r="H361" s="133">
        <v>3</v>
      </c>
      <c r="I361" s="134"/>
      <c r="J361" s="135">
        <f>ROUND(I361*H361,2)</f>
        <v>0</v>
      </c>
      <c r="K361" s="131" t="s">
        <v>19</v>
      </c>
      <c r="L361" s="33"/>
      <c r="M361" s="136" t="s">
        <v>19</v>
      </c>
      <c r="N361" s="137" t="s">
        <v>47</v>
      </c>
      <c r="P361" s="138">
        <f>O361*H361</f>
        <v>0</v>
      </c>
      <c r="Q361" s="138">
        <v>1E-05</v>
      </c>
      <c r="R361" s="138">
        <f>Q361*H361</f>
        <v>3.0000000000000004E-05</v>
      </c>
      <c r="S361" s="138">
        <v>0</v>
      </c>
      <c r="T361" s="139">
        <f>S361*H361</f>
        <v>0</v>
      </c>
      <c r="AR361" s="140" t="s">
        <v>124</v>
      </c>
      <c r="AT361" s="140" t="s">
        <v>194</v>
      </c>
      <c r="AU361" s="140" t="s">
        <v>86</v>
      </c>
      <c r="AY361" s="18" t="s">
        <v>192</v>
      </c>
      <c r="BE361" s="141">
        <f>IF(N361="základní",J361,0)</f>
        <v>0</v>
      </c>
      <c r="BF361" s="141">
        <f>IF(N361="snížená",J361,0)</f>
        <v>0</v>
      </c>
      <c r="BG361" s="141">
        <f>IF(N361="zákl. přenesená",J361,0)</f>
        <v>0</v>
      </c>
      <c r="BH361" s="141">
        <f>IF(N361="sníž. přenesená",J361,0)</f>
        <v>0</v>
      </c>
      <c r="BI361" s="141">
        <f>IF(N361="nulová",J361,0)</f>
        <v>0</v>
      </c>
      <c r="BJ361" s="18" t="s">
        <v>84</v>
      </c>
      <c r="BK361" s="141">
        <f>ROUND(I361*H361,2)</f>
        <v>0</v>
      </c>
      <c r="BL361" s="18" t="s">
        <v>124</v>
      </c>
      <c r="BM361" s="140" t="s">
        <v>1693</v>
      </c>
    </row>
    <row r="362" spans="2:47" s="1" customFormat="1" ht="19.5">
      <c r="B362" s="33"/>
      <c r="D362" s="142" t="s">
        <v>199</v>
      </c>
      <c r="F362" s="143" t="s">
        <v>1179</v>
      </c>
      <c r="I362" s="144"/>
      <c r="L362" s="33"/>
      <c r="M362" s="145"/>
      <c r="T362" s="54"/>
      <c r="AT362" s="18" t="s">
        <v>199</v>
      </c>
      <c r="AU362" s="18" t="s">
        <v>86</v>
      </c>
    </row>
    <row r="363" spans="2:51" s="14" customFormat="1" ht="12">
      <c r="B363" s="162"/>
      <c r="D363" s="142" t="s">
        <v>203</v>
      </c>
      <c r="E363" s="163" t="s">
        <v>19</v>
      </c>
      <c r="F363" s="164" t="s">
        <v>1180</v>
      </c>
      <c r="H363" s="163" t="s">
        <v>19</v>
      </c>
      <c r="I363" s="165"/>
      <c r="L363" s="162"/>
      <c r="M363" s="166"/>
      <c r="T363" s="167"/>
      <c r="AT363" s="163" t="s">
        <v>203</v>
      </c>
      <c r="AU363" s="163" t="s">
        <v>86</v>
      </c>
      <c r="AV363" s="14" t="s">
        <v>84</v>
      </c>
      <c r="AW363" s="14" t="s">
        <v>37</v>
      </c>
      <c r="AX363" s="14" t="s">
        <v>76</v>
      </c>
      <c r="AY363" s="163" t="s">
        <v>192</v>
      </c>
    </row>
    <row r="364" spans="2:51" s="12" customFormat="1" ht="12">
      <c r="B364" s="148"/>
      <c r="D364" s="142" t="s">
        <v>203</v>
      </c>
      <c r="E364" s="149" t="s">
        <v>19</v>
      </c>
      <c r="F364" s="150" t="s">
        <v>1680</v>
      </c>
      <c r="H364" s="151">
        <v>3</v>
      </c>
      <c r="I364" s="152"/>
      <c r="L364" s="148"/>
      <c r="M364" s="153"/>
      <c r="T364" s="154"/>
      <c r="AT364" s="149" t="s">
        <v>203</v>
      </c>
      <c r="AU364" s="149" t="s">
        <v>86</v>
      </c>
      <c r="AV364" s="12" t="s">
        <v>86</v>
      </c>
      <c r="AW364" s="12" t="s">
        <v>37</v>
      </c>
      <c r="AX364" s="12" t="s">
        <v>84</v>
      </c>
      <c r="AY364" s="149" t="s">
        <v>192</v>
      </c>
    </row>
    <row r="365" spans="2:65" s="1" customFormat="1" ht="21.75" customHeight="1">
      <c r="B365" s="33"/>
      <c r="C365" s="168" t="s">
        <v>568</v>
      </c>
      <c r="D365" s="168" t="s">
        <v>291</v>
      </c>
      <c r="E365" s="169" t="s">
        <v>1181</v>
      </c>
      <c r="F365" s="170" t="s">
        <v>1182</v>
      </c>
      <c r="G365" s="171" t="s">
        <v>146</v>
      </c>
      <c r="H365" s="172">
        <v>3</v>
      </c>
      <c r="I365" s="173"/>
      <c r="J365" s="174">
        <f>ROUND(I365*H365,2)</f>
        <v>0</v>
      </c>
      <c r="K365" s="170" t="s">
        <v>19</v>
      </c>
      <c r="L365" s="175"/>
      <c r="M365" s="176" t="s">
        <v>19</v>
      </c>
      <c r="N365" s="177" t="s">
        <v>47</v>
      </c>
      <c r="P365" s="138">
        <f>O365*H365</f>
        <v>0</v>
      </c>
      <c r="Q365" s="138">
        <v>9E-05</v>
      </c>
      <c r="R365" s="138">
        <f>Q365*H365</f>
        <v>0.00027</v>
      </c>
      <c r="S365" s="138">
        <v>0</v>
      </c>
      <c r="T365" s="139">
        <f>S365*H365</f>
        <v>0</v>
      </c>
      <c r="AR365" s="140" t="s">
        <v>248</v>
      </c>
      <c r="AT365" s="140" t="s">
        <v>291</v>
      </c>
      <c r="AU365" s="140" t="s">
        <v>86</v>
      </c>
      <c r="AY365" s="18" t="s">
        <v>192</v>
      </c>
      <c r="BE365" s="141">
        <f>IF(N365="základní",J365,0)</f>
        <v>0</v>
      </c>
      <c r="BF365" s="141">
        <f>IF(N365="snížená",J365,0)</f>
        <v>0</v>
      </c>
      <c r="BG365" s="141">
        <f>IF(N365="zákl. přenesená",J365,0)</f>
        <v>0</v>
      </c>
      <c r="BH365" s="141">
        <f>IF(N365="sníž. přenesená",J365,0)</f>
        <v>0</v>
      </c>
      <c r="BI365" s="141">
        <f>IF(N365="nulová",J365,0)</f>
        <v>0</v>
      </c>
      <c r="BJ365" s="18" t="s">
        <v>84</v>
      </c>
      <c r="BK365" s="141">
        <f>ROUND(I365*H365,2)</f>
        <v>0</v>
      </c>
      <c r="BL365" s="18" t="s">
        <v>124</v>
      </c>
      <c r="BM365" s="140" t="s">
        <v>1694</v>
      </c>
    </row>
    <row r="366" spans="2:47" s="1" customFormat="1" ht="12">
      <c r="B366" s="33"/>
      <c r="D366" s="142" t="s">
        <v>199</v>
      </c>
      <c r="F366" s="143" t="s">
        <v>1182</v>
      </c>
      <c r="I366" s="144"/>
      <c r="L366" s="33"/>
      <c r="M366" s="145"/>
      <c r="T366" s="54"/>
      <c r="AT366" s="18" t="s">
        <v>199</v>
      </c>
      <c r="AU366" s="18" t="s">
        <v>86</v>
      </c>
    </row>
    <row r="367" spans="2:65" s="1" customFormat="1" ht="21.75" customHeight="1">
      <c r="B367" s="33"/>
      <c r="C367" s="129" t="s">
        <v>572</v>
      </c>
      <c r="D367" s="129" t="s">
        <v>194</v>
      </c>
      <c r="E367" s="130" t="s">
        <v>551</v>
      </c>
      <c r="F367" s="131" t="s">
        <v>552</v>
      </c>
      <c r="G367" s="132" t="s">
        <v>146</v>
      </c>
      <c r="H367" s="133">
        <v>6</v>
      </c>
      <c r="I367" s="134"/>
      <c r="J367" s="135">
        <f>ROUND(I367*H367,2)</f>
        <v>0</v>
      </c>
      <c r="K367" s="131" t="s">
        <v>197</v>
      </c>
      <c r="L367" s="33"/>
      <c r="M367" s="136" t="s">
        <v>19</v>
      </c>
      <c r="N367" s="137" t="s">
        <v>47</v>
      </c>
      <c r="P367" s="138">
        <f>O367*H367</f>
        <v>0</v>
      </c>
      <c r="Q367" s="138">
        <v>0</v>
      </c>
      <c r="R367" s="138">
        <f>Q367*H367</f>
        <v>0</v>
      </c>
      <c r="S367" s="138">
        <v>0</v>
      </c>
      <c r="T367" s="139">
        <f>S367*H367</f>
        <v>0</v>
      </c>
      <c r="AR367" s="140" t="s">
        <v>124</v>
      </c>
      <c r="AT367" s="140" t="s">
        <v>194</v>
      </c>
      <c r="AU367" s="140" t="s">
        <v>86</v>
      </c>
      <c r="AY367" s="18" t="s">
        <v>192</v>
      </c>
      <c r="BE367" s="141">
        <f>IF(N367="základní",J367,0)</f>
        <v>0</v>
      </c>
      <c r="BF367" s="141">
        <f>IF(N367="snížená",J367,0)</f>
        <v>0</v>
      </c>
      <c r="BG367" s="141">
        <f>IF(N367="zákl. přenesená",J367,0)</f>
        <v>0</v>
      </c>
      <c r="BH367" s="141">
        <f>IF(N367="sníž. přenesená",J367,0)</f>
        <v>0</v>
      </c>
      <c r="BI367" s="141">
        <f>IF(N367="nulová",J367,0)</f>
        <v>0</v>
      </c>
      <c r="BJ367" s="18" t="s">
        <v>84</v>
      </c>
      <c r="BK367" s="141">
        <f>ROUND(I367*H367,2)</f>
        <v>0</v>
      </c>
      <c r="BL367" s="18" t="s">
        <v>124</v>
      </c>
      <c r="BM367" s="140" t="s">
        <v>1695</v>
      </c>
    </row>
    <row r="368" spans="2:47" s="1" customFormat="1" ht="19.5">
      <c r="B368" s="33"/>
      <c r="D368" s="142" t="s">
        <v>199</v>
      </c>
      <c r="F368" s="143" t="s">
        <v>554</v>
      </c>
      <c r="I368" s="144"/>
      <c r="L368" s="33"/>
      <c r="M368" s="145"/>
      <c r="T368" s="54"/>
      <c r="AT368" s="18" t="s">
        <v>199</v>
      </c>
      <c r="AU368" s="18" t="s">
        <v>86</v>
      </c>
    </row>
    <row r="369" spans="2:47" s="1" customFormat="1" ht="12">
      <c r="B369" s="33"/>
      <c r="D369" s="146" t="s">
        <v>201</v>
      </c>
      <c r="F369" s="147" t="s">
        <v>555</v>
      </c>
      <c r="I369" s="144"/>
      <c r="L369" s="33"/>
      <c r="M369" s="145"/>
      <c r="T369" s="54"/>
      <c r="AT369" s="18" t="s">
        <v>201</v>
      </c>
      <c r="AU369" s="18" t="s">
        <v>86</v>
      </c>
    </row>
    <row r="370" spans="2:51" s="14" customFormat="1" ht="12">
      <c r="B370" s="162"/>
      <c r="D370" s="142" t="s">
        <v>203</v>
      </c>
      <c r="E370" s="163" t="s">
        <v>19</v>
      </c>
      <c r="F370" s="164" t="s">
        <v>1696</v>
      </c>
      <c r="H370" s="163" t="s">
        <v>19</v>
      </c>
      <c r="I370" s="165"/>
      <c r="L370" s="162"/>
      <c r="M370" s="166"/>
      <c r="T370" s="167"/>
      <c r="AT370" s="163" t="s">
        <v>203</v>
      </c>
      <c r="AU370" s="163" t="s">
        <v>86</v>
      </c>
      <c r="AV370" s="14" t="s">
        <v>84</v>
      </c>
      <c r="AW370" s="14" t="s">
        <v>37</v>
      </c>
      <c r="AX370" s="14" t="s">
        <v>76</v>
      </c>
      <c r="AY370" s="163" t="s">
        <v>192</v>
      </c>
    </row>
    <row r="371" spans="2:51" s="12" customFormat="1" ht="12">
      <c r="B371" s="148"/>
      <c r="D371" s="142" t="s">
        <v>203</v>
      </c>
      <c r="E371" s="149" t="s">
        <v>19</v>
      </c>
      <c r="F371" s="150" t="s">
        <v>1186</v>
      </c>
      <c r="H371" s="151">
        <v>1</v>
      </c>
      <c r="I371" s="152"/>
      <c r="L371" s="148"/>
      <c r="M371" s="153"/>
      <c r="T371" s="154"/>
      <c r="AT371" s="149" t="s">
        <v>203</v>
      </c>
      <c r="AU371" s="149" t="s">
        <v>86</v>
      </c>
      <c r="AV371" s="12" t="s">
        <v>86</v>
      </c>
      <c r="AW371" s="12" t="s">
        <v>37</v>
      </c>
      <c r="AX371" s="12" t="s">
        <v>76</v>
      </c>
      <c r="AY371" s="149" t="s">
        <v>192</v>
      </c>
    </row>
    <row r="372" spans="2:51" s="12" customFormat="1" ht="12">
      <c r="B372" s="148"/>
      <c r="D372" s="142" t="s">
        <v>203</v>
      </c>
      <c r="E372" s="149" t="s">
        <v>19</v>
      </c>
      <c r="F372" s="150" t="s">
        <v>1187</v>
      </c>
      <c r="H372" s="151">
        <v>3</v>
      </c>
      <c r="I372" s="152"/>
      <c r="L372" s="148"/>
      <c r="M372" s="153"/>
      <c r="T372" s="154"/>
      <c r="AT372" s="149" t="s">
        <v>203</v>
      </c>
      <c r="AU372" s="149" t="s">
        <v>86</v>
      </c>
      <c r="AV372" s="12" t="s">
        <v>86</v>
      </c>
      <c r="AW372" s="12" t="s">
        <v>37</v>
      </c>
      <c r="AX372" s="12" t="s">
        <v>76</v>
      </c>
      <c r="AY372" s="149" t="s">
        <v>192</v>
      </c>
    </row>
    <row r="373" spans="2:51" s="12" customFormat="1" ht="12">
      <c r="B373" s="148"/>
      <c r="D373" s="142" t="s">
        <v>203</v>
      </c>
      <c r="E373" s="149" t="s">
        <v>19</v>
      </c>
      <c r="F373" s="150" t="s">
        <v>1188</v>
      </c>
      <c r="H373" s="151">
        <v>1</v>
      </c>
      <c r="I373" s="152"/>
      <c r="L373" s="148"/>
      <c r="M373" s="153"/>
      <c r="T373" s="154"/>
      <c r="AT373" s="149" t="s">
        <v>203</v>
      </c>
      <c r="AU373" s="149" t="s">
        <v>86</v>
      </c>
      <c r="AV373" s="12" t="s">
        <v>86</v>
      </c>
      <c r="AW373" s="12" t="s">
        <v>37</v>
      </c>
      <c r="AX373" s="12" t="s">
        <v>76</v>
      </c>
      <c r="AY373" s="149" t="s">
        <v>192</v>
      </c>
    </row>
    <row r="374" spans="2:51" s="12" customFormat="1" ht="12">
      <c r="B374" s="148"/>
      <c r="D374" s="142" t="s">
        <v>203</v>
      </c>
      <c r="E374" s="149" t="s">
        <v>19</v>
      </c>
      <c r="F374" s="150" t="s">
        <v>1697</v>
      </c>
      <c r="H374" s="151">
        <v>1</v>
      </c>
      <c r="I374" s="152"/>
      <c r="L374" s="148"/>
      <c r="M374" s="153"/>
      <c r="T374" s="154"/>
      <c r="AT374" s="149" t="s">
        <v>203</v>
      </c>
      <c r="AU374" s="149" t="s">
        <v>86</v>
      </c>
      <c r="AV374" s="12" t="s">
        <v>86</v>
      </c>
      <c r="AW374" s="12" t="s">
        <v>37</v>
      </c>
      <c r="AX374" s="12" t="s">
        <v>76</v>
      </c>
      <c r="AY374" s="149" t="s">
        <v>192</v>
      </c>
    </row>
    <row r="375" spans="2:51" s="13" customFormat="1" ht="12">
      <c r="B375" s="155"/>
      <c r="D375" s="142" t="s">
        <v>203</v>
      </c>
      <c r="E375" s="156" t="s">
        <v>19</v>
      </c>
      <c r="F375" s="157" t="s">
        <v>206</v>
      </c>
      <c r="H375" s="158">
        <v>6</v>
      </c>
      <c r="I375" s="159"/>
      <c r="L375" s="155"/>
      <c r="M375" s="160"/>
      <c r="T375" s="161"/>
      <c r="AT375" s="156" t="s">
        <v>203</v>
      </c>
      <c r="AU375" s="156" t="s">
        <v>86</v>
      </c>
      <c r="AV375" s="13" t="s">
        <v>124</v>
      </c>
      <c r="AW375" s="13" t="s">
        <v>37</v>
      </c>
      <c r="AX375" s="13" t="s">
        <v>84</v>
      </c>
      <c r="AY375" s="156" t="s">
        <v>192</v>
      </c>
    </row>
    <row r="376" spans="2:65" s="1" customFormat="1" ht="16.5" customHeight="1">
      <c r="B376" s="33"/>
      <c r="C376" s="168" t="s">
        <v>578</v>
      </c>
      <c r="D376" s="168" t="s">
        <v>291</v>
      </c>
      <c r="E376" s="169" t="s">
        <v>1190</v>
      </c>
      <c r="F376" s="170" t="s">
        <v>1191</v>
      </c>
      <c r="G376" s="171" t="s">
        <v>146</v>
      </c>
      <c r="H376" s="172">
        <v>1</v>
      </c>
      <c r="I376" s="173"/>
      <c r="J376" s="174">
        <f>ROUND(I376*H376,2)</f>
        <v>0</v>
      </c>
      <c r="K376" s="170" t="s">
        <v>197</v>
      </c>
      <c r="L376" s="175"/>
      <c r="M376" s="176" t="s">
        <v>19</v>
      </c>
      <c r="N376" s="177" t="s">
        <v>47</v>
      </c>
      <c r="P376" s="138">
        <f>O376*H376</f>
        <v>0</v>
      </c>
      <c r="Q376" s="138">
        <v>0.0039</v>
      </c>
      <c r="R376" s="138">
        <f>Q376*H376</f>
        <v>0.0039</v>
      </c>
      <c r="S376" s="138">
        <v>0</v>
      </c>
      <c r="T376" s="139">
        <f>S376*H376</f>
        <v>0</v>
      </c>
      <c r="AR376" s="140" t="s">
        <v>248</v>
      </c>
      <c r="AT376" s="140" t="s">
        <v>291</v>
      </c>
      <c r="AU376" s="140" t="s">
        <v>86</v>
      </c>
      <c r="AY376" s="18" t="s">
        <v>192</v>
      </c>
      <c r="BE376" s="141">
        <f>IF(N376="základní",J376,0)</f>
        <v>0</v>
      </c>
      <c r="BF376" s="141">
        <f>IF(N376="snížená",J376,0)</f>
        <v>0</v>
      </c>
      <c r="BG376" s="141">
        <f>IF(N376="zákl. přenesená",J376,0)</f>
        <v>0</v>
      </c>
      <c r="BH376" s="141">
        <f>IF(N376="sníž. přenesená",J376,0)</f>
        <v>0</v>
      </c>
      <c r="BI376" s="141">
        <f>IF(N376="nulová",J376,0)</f>
        <v>0</v>
      </c>
      <c r="BJ376" s="18" t="s">
        <v>84</v>
      </c>
      <c r="BK376" s="141">
        <f>ROUND(I376*H376,2)</f>
        <v>0</v>
      </c>
      <c r="BL376" s="18" t="s">
        <v>124</v>
      </c>
      <c r="BM376" s="140" t="s">
        <v>1698</v>
      </c>
    </row>
    <row r="377" spans="2:47" s="1" customFormat="1" ht="12">
      <c r="B377" s="33"/>
      <c r="D377" s="142" t="s">
        <v>199</v>
      </c>
      <c r="F377" s="143" t="s">
        <v>1191</v>
      </c>
      <c r="I377" s="144"/>
      <c r="L377" s="33"/>
      <c r="M377" s="145"/>
      <c r="T377" s="54"/>
      <c r="AT377" s="18" t="s">
        <v>199</v>
      </c>
      <c r="AU377" s="18" t="s">
        <v>86</v>
      </c>
    </row>
    <row r="378" spans="2:65" s="1" customFormat="1" ht="16.5" customHeight="1">
      <c r="B378" s="33"/>
      <c r="C378" s="168" t="s">
        <v>582</v>
      </c>
      <c r="D378" s="168" t="s">
        <v>291</v>
      </c>
      <c r="E378" s="169" t="s">
        <v>558</v>
      </c>
      <c r="F378" s="170" t="s">
        <v>559</v>
      </c>
      <c r="G378" s="171" t="s">
        <v>146</v>
      </c>
      <c r="H378" s="172">
        <v>3</v>
      </c>
      <c r="I378" s="173"/>
      <c r="J378" s="174">
        <f>ROUND(I378*H378,2)</f>
        <v>0</v>
      </c>
      <c r="K378" s="170" t="s">
        <v>197</v>
      </c>
      <c r="L378" s="175"/>
      <c r="M378" s="176" t="s">
        <v>19</v>
      </c>
      <c r="N378" s="177" t="s">
        <v>47</v>
      </c>
      <c r="P378" s="138">
        <f>O378*H378</f>
        <v>0</v>
      </c>
      <c r="Q378" s="138">
        <v>0.003</v>
      </c>
      <c r="R378" s="138">
        <f>Q378*H378</f>
        <v>0.009000000000000001</v>
      </c>
      <c r="S378" s="138">
        <v>0</v>
      </c>
      <c r="T378" s="139">
        <f>S378*H378</f>
        <v>0</v>
      </c>
      <c r="AR378" s="140" t="s">
        <v>248</v>
      </c>
      <c r="AT378" s="140" t="s">
        <v>291</v>
      </c>
      <c r="AU378" s="140" t="s">
        <v>86</v>
      </c>
      <c r="AY378" s="18" t="s">
        <v>192</v>
      </c>
      <c r="BE378" s="141">
        <f>IF(N378="základní",J378,0)</f>
        <v>0</v>
      </c>
      <c r="BF378" s="141">
        <f>IF(N378="snížená",J378,0)</f>
        <v>0</v>
      </c>
      <c r="BG378" s="141">
        <f>IF(N378="zákl. přenesená",J378,0)</f>
        <v>0</v>
      </c>
      <c r="BH378" s="141">
        <f>IF(N378="sníž. přenesená",J378,0)</f>
        <v>0</v>
      </c>
      <c r="BI378" s="141">
        <f>IF(N378="nulová",J378,0)</f>
        <v>0</v>
      </c>
      <c r="BJ378" s="18" t="s">
        <v>84</v>
      </c>
      <c r="BK378" s="141">
        <f>ROUND(I378*H378,2)</f>
        <v>0</v>
      </c>
      <c r="BL378" s="18" t="s">
        <v>124</v>
      </c>
      <c r="BM378" s="140" t="s">
        <v>1699</v>
      </c>
    </row>
    <row r="379" spans="2:47" s="1" customFormat="1" ht="12">
      <c r="B379" s="33"/>
      <c r="D379" s="142" t="s">
        <v>199</v>
      </c>
      <c r="F379" s="143" t="s">
        <v>559</v>
      </c>
      <c r="I379" s="144"/>
      <c r="L379" s="33"/>
      <c r="M379" s="145"/>
      <c r="T379" s="54"/>
      <c r="AT379" s="18" t="s">
        <v>199</v>
      </c>
      <c r="AU379" s="18" t="s">
        <v>86</v>
      </c>
    </row>
    <row r="380" spans="2:65" s="1" customFormat="1" ht="16.5" customHeight="1">
      <c r="B380" s="33"/>
      <c r="C380" s="168" t="s">
        <v>589</v>
      </c>
      <c r="D380" s="168" t="s">
        <v>291</v>
      </c>
      <c r="E380" s="169" t="s">
        <v>1194</v>
      </c>
      <c r="F380" s="170" t="s">
        <v>1195</v>
      </c>
      <c r="G380" s="171" t="s">
        <v>146</v>
      </c>
      <c r="H380" s="172">
        <v>1</v>
      </c>
      <c r="I380" s="173"/>
      <c r="J380" s="174">
        <f>ROUND(I380*H380,2)</f>
        <v>0</v>
      </c>
      <c r="K380" s="170" t="s">
        <v>197</v>
      </c>
      <c r="L380" s="175"/>
      <c r="M380" s="176" t="s">
        <v>19</v>
      </c>
      <c r="N380" s="177" t="s">
        <v>47</v>
      </c>
      <c r="P380" s="138">
        <f>O380*H380</f>
        <v>0</v>
      </c>
      <c r="Q380" s="138">
        <v>0.0027</v>
      </c>
      <c r="R380" s="138">
        <f>Q380*H380</f>
        <v>0.0027</v>
      </c>
      <c r="S380" s="138">
        <v>0</v>
      </c>
      <c r="T380" s="139">
        <f>S380*H380</f>
        <v>0</v>
      </c>
      <c r="AR380" s="140" t="s">
        <v>248</v>
      </c>
      <c r="AT380" s="140" t="s">
        <v>291</v>
      </c>
      <c r="AU380" s="140" t="s">
        <v>86</v>
      </c>
      <c r="AY380" s="18" t="s">
        <v>192</v>
      </c>
      <c r="BE380" s="141">
        <f>IF(N380="základní",J380,0)</f>
        <v>0</v>
      </c>
      <c r="BF380" s="141">
        <f>IF(N380="snížená",J380,0)</f>
        <v>0</v>
      </c>
      <c r="BG380" s="141">
        <f>IF(N380="zákl. přenesená",J380,0)</f>
        <v>0</v>
      </c>
      <c r="BH380" s="141">
        <f>IF(N380="sníž. přenesená",J380,0)</f>
        <v>0</v>
      </c>
      <c r="BI380" s="141">
        <f>IF(N380="nulová",J380,0)</f>
        <v>0</v>
      </c>
      <c r="BJ380" s="18" t="s">
        <v>84</v>
      </c>
      <c r="BK380" s="141">
        <f>ROUND(I380*H380,2)</f>
        <v>0</v>
      </c>
      <c r="BL380" s="18" t="s">
        <v>124</v>
      </c>
      <c r="BM380" s="140" t="s">
        <v>1700</v>
      </c>
    </row>
    <row r="381" spans="2:47" s="1" customFormat="1" ht="12">
      <c r="B381" s="33"/>
      <c r="D381" s="142" t="s">
        <v>199</v>
      </c>
      <c r="F381" s="143" t="s">
        <v>1195</v>
      </c>
      <c r="I381" s="144"/>
      <c r="L381" s="33"/>
      <c r="M381" s="145"/>
      <c r="T381" s="54"/>
      <c r="AT381" s="18" t="s">
        <v>199</v>
      </c>
      <c r="AU381" s="18" t="s">
        <v>86</v>
      </c>
    </row>
    <row r="382" spans="2:65" s="1" customFormat="1" ht="16.5" customHeight="1">
      <c r="B382" s="33"/>
      <c r="C382" s="168" t="s">
        <v>593</v>
      </c>
      <c r="D382" s="168" t="s">
        <v>291</v>
      </c>
      <c r="E382" s="169" t="s">
        <v>1197</v>
      </c>
      <c r="F382" s="170" t="s">
        <v>1198</v>
      </c>
      <c r="G382" s="171" t="s">
        <v>146</v>
      </c>
      <c r="H382" s="172">
        <v>1</v>
      </c>
      <c r="I382" s="173"/>
      <c r="J382" s="174">
        <f>ROUND(I382*H382,2)</f>
        <v>0</v>
      </c>
      <c r="K382" s="170" t="s">
        <v>19</v>
      </c>
      <c r="L382" s="175"/>
      <c r="M382" s="176" t="s">
        <v>19</v>
      </c>
      <c r="N382" s="177" t="s">
        <v>47</v>
      </c>
      <c r="P382" s="138">
        <f>O382*H382</f>
        <v>0</v>
      </c>
      <c r="Q382" s="138">
        <v>0.0022</v>
      </c>
      <c r="R382" s="138">
        <f>Q382*H382</f>
        <v>0.0022</v>
      </c>
      <c r="S382" s="138">
        <v>0</v>
      </c>
      <c r="T382" s="139">
        <f>S382*H382</f>
        <v>0</v>
      </c>
      <c r="AR382" s="140" t="s">
        <v>248</v>
      </c>
      <c r="AT382" s="140" t="s">
        <v>291</v>
      </c>
      <c r="AU382" s="140" t="s">
        <v>86</v>
      </c>
      <c r="AY382" s="18" t="s">
        <v>192</v>
      </c>
      <c r="BE382" s="141">
        <f>IF(N382="základní",J382,0)</f>
        <v>0</v>
      </c>
      <c r="BF382" s="141">
        <f>IF(N382="snížená",J382,0)</f>
        <v>0</v>
      </c>
      <c r="BG382" s="141">
        <f>IF(N382="zákl. přenesená",J382,0)</f>
        <v>0</v>
      </c>
      <c r="BH382" s="141">
        <f>IF(N382="sníž. přenesená",J382,0)</f>
        <v>0</v>
      </c>
      <c r="BI382" s="141">
        <f>IF(N382="nulová",J382,0)</f>
        <v>0</v>
      </c>
      <c r="BJ382" s="18" t="s">
        <v>84</v>
      </c>
      <c r="BK382" s="141">
        <f>ROUND(I382*H382,2)</f>
        <v>0</v>
      </c>
      <c r="BL382" s="18" t="s">
        <v>124</v>
      </c>
      <c r="BM382" s="140" t="s">
        <v>1701</v>
      </c>
    </row>
    <row r="383" spans="2:47" s="1" customFormat="1" ht="12">
      <c r="B383" s="33"/>
      <c r="D383" s="142" t="s">
        <v>199</v>
      </c>
      <c r="F383" s="143" t="s">
        <v>1198</v>
      </c>
      <c r="I383" s="144"/>
      <c r="L383" s="33"/>
      <c r="M383" s="145"/>
      <c r="T383" s="54"/>
      <c r="AT383" s="18" t="s">
        <v>199</v>
      </c>
      <c r="AU383" s="18" t="s">
        <v>86</v>
      </c>
    </row>
    <row r="384" spans="2:65" s="1" customFormat="1" ht="21.75" customHeight="1">
      <c r="B384" s="33"/>
      <c r="C384" s="129" t="s">
        <v>599</v>
      </c>
      <c r="D384" s="129" t="s">
        <v>194</v>
      </c>
      <c r="E384" s="130" t="s">
        <v>1200</v>
      </c>
      <c r="F384" s="131" t="s">
        <v>1201</v>
      </c>
      <c r="G384" s="132" t="s">
        <v>146</v>
      </c>
      <c r="H384" s="133">
        <v>1</v>
      </c>
      <c r="I384" s="134"/>
      <c r="J384" s="135">
        <f>ROUND(I384*H384,2)</f>
        <v>0</v>
      </c>
      <c r="K384" s="131" t="s">
        <v>197</v>
      </c>
      <c r="L384" s="33"/>
      <c r="M384" s="136" t="s">
        <v>19</v>
      </c>
      <c r="N384" s="137" t="s">
        <v>47</v>
      </c>
      <c r="P384" s="138">
        <f>O384*H384</f>
        <v>0</v>
      </c>
      <c r="Q384" s="138">
        <v>0</v>
      </c>
      <c r="R384" s="138">
        <f>Q384*H384</f>
        <v>0</v>
      </c>
      <c r="S384" s="138">
        <v>0</v>
      </c>
      <c r="T384" s="139">
        <f>S384*H384</f>
        <v>0</v>
      </c>
      <c r="AR384" s="140" t="s">
        <v>124</v>
      </c>
      <c r="AT384" s="140" t="s">
        <v>194</v>
      </c>
      <c r="AU384" s="140" t="s">
        <v>86</v>
      </c>
      <c r="AY384" s="18" t="s">
        <v>192</v>
      </c>
      <c r="BE384" s="141">
        <f>IF(N384="základní",J384,0)</f>
        <v>0</v>
      </c>
      <c r="BF384" s="141">
        <f>IF(N384="snížená",J384,0)</f>
        <v>0</v>
      </c>
      <c r="BG384" s="141">
        <f>IF(N384="zákl. přenesená",J384,0)</f>
        <v>0</v>
      </c>
      <c r="BH384" s="141">
        <f>IF(N384="sníž. přenesená",J384,0)</f>
        <v>0</v>
      </c>
      <c r="BI384" s="141">
        <f>IF(N384="nulová",J384,0)</f>
        <v>0</v>
      </c>
      <c r="BJ384" s="18" t="s">
        <v>84</v>
      </c>
      <c r="BK384" s="141">
        <f>ROUND(I384*H384,2)</f>
        <v>0</v>
      </c>
      <c r="BL384" s="18" t="s">
        <v>124</v>
      </c>
      <c r="BM384" s="140" t="s">
        <v>1702</v>
      </c>
    </row>
    <row r="385" spans="2:47" s="1" customFormat="1" ht="12">
      <c r="B385" s="33"/>
      <c r="D385" s="142" t="s">
        <v>199</v>
      </c>
      <c r="F385" s="143" t="s">
        <v>1203</v>
      </c>
      <c r="I385" s="144"/>
      <c r="L385" s="33"/>
      <c r="M385" s="145"/>
      <c r="T385" s="54"/>
      <c r="AT385" s="18" t="s">
        <v>199</v>
      </c>
      <c r="AU385" s="18" t="s">
        <v>86</v>
      </c>
    </row>
    <row r="386" spans="2:47" s="1" customFormat="1" ht="12">
      <c r="B386" s="33"/>
      <c r="D386" s="146" t="s">
        <v>201</v>
      </c>
      <c r="F386" s="147" t="s">
        <v>1204</v>
      </c>
      <c r="I386" s="144"/>
      <c r="L386" s="33"/>
      <c r="M386" s="145"/>
      <c r="T386" s="54"/>
      <c r="AT386" s="18" t="s">
        <v>201</v>
      </c>
      <c r="AU386" s="18" t="s">
        <v>86</v>
      </c>
    </row>
    <row r="387" spans="2:51" s="14" customFormat="1" ht="12">
      <c r="B387" s="162"/>
      <c r="D387" s="142" t="s">
        <v>203</v>
      </c>
      <c r="E387" s="163" t="s">
        <v>19</v>
      </c>
      <c r="F387" s="164" t="s">
        <v>1205</v>
      </c>
      <c r="H387" s="163" t="s">
        <v>19</v>
      </c>
      <c r="I387" s="165"/>
      <c r="L387" s="162"/>
      <c r="M387" s="166"/>
      <c r="T387" s="167"/>
      <c r="AT387" s="163" t="s">
        <v>203</v>
      </c>
      <c r="AU387" s="163" t="s">
        <v>86</v>
      </c>
      <c r="AV387" s="14" t="s">
        <v>84</v>
      </c>
      <c r="AW387" s="14" t="s">
        <v>37</v>
      </c>
      <c r="AX387" s="14" t="s">
        <v>76</v>
      </c>
      <c r="AY387" s="163" t="s">
        <v>192</v>
      </c>
    </row>
    <row r="388" spans="2:51" s="12" customFormat="1" ht="12">
      <c r="B388" s="148"/>
      <c r="D388" s="142" t="s">
        <v>203</v>
      </c>
      <c r="E388" s="149" t="s">
        <v>19</v>
      </c>
      <c r="F388" s="150" t="s">
        <v>1206</v>
      </c>
      <c r="H388" s="151">
        <v>1</v>
      </c>
      <c r="I388" s="152"/>
      <c r="L388" s="148"/>
      <c r="M388" s="153"/>
      <c r="T388" s="154"/>
      <c r="AT388" s="149" t="s">
        <v>203</v>
      </c>
      <c r="AU388" s="149" t="s">
        <v>86</v>
      </c>
      <c r="AV388" s="12" t="s">
        <v>86</v>
      </c>
      <c r="AW388" s="12" t="s">
        <v>37</v>
      </c>
      <c r="AX388" s="12" t="s">
        <v>84</v>
      </c>
      <c r="AY388" s="149" t="s">
        <v>192</v>
      </c>
    </row>
    <row r="389" spans="2:65" s="1" customFormat="1" ht="16.5" customHeight="1">
      <c r="B389" s="33"/>
      <c r="C389" s="168" t="s">
        <v>605</v>
      </c>
      <c r="D389" s="168" t="s">
        <v>291</v>
      </c>
      <c r="E389" s="169" t="s">
        <v>1207</v>
      </c>
      <c r="F389" s="170" t="s">
        <v>1208</v>
      </c>
      <c r="G389" s="171" t="s">
        <v>146</v>
      </c>
      <c r="H389" s="172">
        <v>1</v>
      </c>
      <c r="I389" s="173"/>
      <c r="J389" s="174">
        <f>ROUND(I389*H389,2)</f>
        <v>0</v>
      </c>
      <c r="K389" s="170" t="s">
        <v>197</v>
      </c>
      <c r="L389" s="175"/>
      <c r="M389" s="176" t="s">
        <v>19</v>
      </c>
      <c r="N389" s="177" t="s">
        <v>47</v>
      </c>
      <c r="P389" s="138">
        <f>O389*H389</f>
        <v>0</v>
      </c>
      <c r="Q389" s="138">
        <v>0.0067</v>
      </c>
      <c r="R389" s="138">
        <f>Q389*H389</f>
        <v>0.0067</v>
      </c>
      <c r="S389" s="138">
        <v>0</v>
      </c>
      <c r="T389" s="139">
        <f>S389*H389</f>
        <v>0</v>
      </c>
      <c r="AR389" s="140" t="s">
        <v>248</v>
      </c>
      <c r="AT389" s="140" t="s">
        <v>291</v>
      </c>
      <c r="AU389" s="140" t="s">
        <v>86</v>
      </c>
      <c r="AY389" s="18" t="s">
        <v>192</v>
      </c>
      <c r="BE389" s="141">
        <f>IF(N389="základní",J389,0)</f>
        <v>0</v>
      </c>
      <c r="BF389" s="141">
        <f>IF(N389="snížená",J389,0)</f>
        <v>0</v>
      </c>
      <c r="BG389" s="141">
        <f>IF(N389="zákl. přenesená",J389,0)</f>
        <v>0</v>
      </c>
      <c r="BH389" s="141">
        <f>IF(N389="sníž. přenesená",J389,0)</f>
        <v>0</v>
      </c>
      <c r="BI389" s="141">
        <f>IF(N389="nulová",J389,0)</f>
        <v>0</v>
      </c>
      <c r="BJ389" s="18" t="s">
        <v>84</v>
      </c>
      <c r="BK389" s="141">
        <f>ROUND(I389*H389,2)</f>
        <v>0</v>
      </c>
      <c r="BL389" s="18" t="s">
        <v>124</v>
      </c>
      <c r="BM389" s="140" t="s">
        <v>1703</v>
      </c>
    </row>
    <row r="390" spans="2:47" s="1" customFormat="1" ht="12">
      <c r="B390" s="33"/>
      <c r="D390" s="142" t="s">
        <v>199</v>
      </c>
      <c r="F390" s="143" t="s">
        <v>1208</v>
      </c>
      <c r="I390" s="144"/>
      <c r="L390" s="33"/>
      <c r="M390" s="145"/>
      <c r="T390" s="54"/>
      <c r="AT390" s="18" t="s">
        <v>199</v>
      </c>
      <c r="AU390" s="18" t="s">
        <v>86</v>
      </c>
    </row>
    <row r="391" spans="2:65" s="1" customFormat="1" ht="21.75" customHeight="1">
      <c r="B391" s="33"/>
      <c r="C391" s="129" t="s">
        <v>612</v>
      </c>
      <c r="D391" s="129" t="s">
        <v>194</v>
      </c>
      <c r="E391" s="130" t="s">
        <v>562</v>
      </c>
      <c r="F391" s="131" t="s">
        <v>563</v>
      </c>
      <c r="G391" s="132" t="s">
        <v>146</v>
      </c>
      <c r="H391" s="133">
        <v>1</v>
      </c>
      <c r="I391" s="134"/>
      <c r="J391" s="135">
        <f>ROUND(I391*H391,2)</f>
        <v>0</v>
      </c>
      <c r="K391" s="131" t="s">
        <v>197</v>
      </c>
      <c r="L391" s="33"/>
      <c r="M391" s="136" t="s">
        <v>19</v>
      </c>
      <c r="N391" s="137" t="s">
        <v>47</v>
      </c>
      <c r="P391" s="138">
        <f>O391*H391</f>
        <v>0</v>
      </c>
      <c r="Q391" s="138">
        <v>0</v>
      </c>
      <c r="R391" s="138">
        <f>Q391*H391</f>
        <v>0</v>
      </c>
      <c r="S391" s="138">
        <v>0</v>
      </c>
      <c r="T391" s="139">
        <f>S391*H391</f>
        <v>0</v>
      </c>
      <c r="AR391" s="140" t="s">
        <v>124</v>
      </c>
      <c r="AT391" s="140" t="s">
        <v>194</v>
      </c>
      <c r="AU391" s="140" t="s">
        <v>86</v>
      </c>
      <c r="AY391" s="18" t="s">
        <v>192</v>
      </c>
      <c r="BE391" s="141">
        <f>IF(N391="základní",J391,0)</f>
        <v>0</v>
      </c>
      <c r="BF391" s="141">
        <f>IF(N391="snížená",J391,0)</f>
        <v>0</v>
      </c>
      <c r="BG391" s="141">
        <f>IF(N391="zákl. přenesená",J391,0)</f>
        <v>0</v>
      </c>
      <c r="BH391" s="141">
        <f>IF(N391="sníž. přenesená",J391,0)</f>
        <v>0</v>
      </c>
      <c r="BI391" s="141">
        <f>IF(N391="nulová",J391,0)</f>
        <v>0</v>
      </c>
      <c r="BJ391" s="18" t="s">
        <v>84</v>
      </c>
      <c r="BK391" s="141">
        <f>ROUND(I391*H391,2)</f>
        <v>0</v>
      </c>
      <c r="BL391" s="18" t="s">
        <v>124</v>
      </c>
      <c r="BM391" s="140" t="s">
        <v>1704</v>
      </c>
    </row>
    <row r="392" spans="2:47" s="1" customFormat="1" ht="19.5">
      <c r="B392" s="33"/>
      <c r="D392" s="142" t="s">
        <v>199</v>
      </c>
      <c r="F392" s="143" t="s">
        <v>565</v>
      </c>
      <c r="I392" s="144"/>
      <c r="L392" s="33"/>
      <c r="M392" s="145"/>
      <c r="T392" s="54"/>
      <c r="AT392" s="18" t="s">
        <v>199</v>
      </c>
      <c r="AU392" s="18" t="s">
        <v>86</v>
      </c>
    </row>
    <row r="393" spans="2:47" s="1" customFormat="1" ht="12">
      <c r="B393" s="33"/>
      <c r="D393" s="146" t="s">
        <v>201</v>
      </c>
      <c r="F393" s="147" t="s">
        <v>566</v>
      </c>
      <c r="I393" s="144"/>
      <c r="L393" s="33"/>
      <c r="M393" s="145"/>
      <c r="T393" s="54"/>
      <c r="AT393" s="18" t="s">
        <v>201</v>
      </c>
      <c r="AU393" s="18" t="s">
        <v>86</v>
      </c>
    </row>
    <row r="394" spans="2:51" s="12" customFormat="1" ht="12">
      <c r="B394" s="148"/>
      <c r="D394" s="142" t="s">
        <v>203</v>
      </c>
      <c r="E394" s="149" t="s">
        <v>19</v>
      </c>
      <c r="F394" s="150" t="s">
        <v>1705</v>
      </c>
      <c r="H394" s="151">
        <v>1</v>
      </c>
      <c r="I394" s="152"/>
      <c r="L394" s="148"/>
      <c r="M394" s="153"/>
      <c r="T394" s="154"/>
      <c r="AT394" s="149" t="s">
        <v>203</v>
      </c>
      <c r="AU394" s="149" t="s">
        <v>86</v>
      </c>
      <c r="AV394" s="12" t="s">
        <v>86</v>
      </c>
      <c r="AW394" s="12" t="s">
        <v>37</v>
      </c>
      <c r="AX394" s="12" t="s">
        <v>84</v>
      </c>
      <c r="AY394" s="149" t="s">
        <v>192</v>
      </c>
    </row>
    <row r="395" spans="2:65" s="1" customFormat="1" ht="16.5" customHeight="1">
      <c r="B395" s="33"/>
      <c r="C395" s="168" t="s">
        <v>618</v>
      </c>
      <c r="D395" s="168" t="s">
        <v>291</v>
      </c>
      <c r="E395" s="169" t="s">
        <v>569</v>
      </c>
      <c r="F395" s="170" t="s">
        <v>570</v>
      </c>
      <c r="G395" s="171" t="s">
        <v>146</v>
      </c>
      <c r="H395" s="172">
        <v>1</v>
      </c>
      <c r="I395" s="173"/>
      <c r="J395" s="174">
        <f>ROUND(I395*H395,2)</f>
        <v>0</v>
      </c>
      <c r="K395" s="170" t="s">
        <v>197</v>
      </c>
      <c r="L395" s="175"/>
      <c r="M395" s="176" t="s">
        <v>19</v>
      </c>
      <c r="N395" s="177" t="s">
        <v>47</v>
      </c>
      <c r="P395" s="138">
        <f>O395*H395</f>
        <v>0</v>
      </c>
      <c r="Q395" s="138">
        <v>0.0042</v>
      </c>
      <c r="R395" s="138">
        <f>Q395*H395</f>
        <v>0.0042</v>
      </c>
      <c r="S395" s="138">
        <v>0</v>
      </c>
      <c r="T395" s="139">
        <f>S395*H395</f>
        <v>0</v>
      </c>
      <c r="AR395" s="140" t="s">
        <v>248</v>
      </c>
      <c r="AT395" s="140" t="s">
        <v>291</v>
      </c>
      <c r="AU395" s="140" t="s">
        <v>86</v>
      </c>
      <c r="AY395" s="18" t="s">
        <v>192</v>
      </c>
      <c r="BE395" s="141">
        <f>IF(N395="základní",J395,0)</f>
        <v>0</v>
      </c>
      <c r="BF395" s="141">
        <f>IF(N395="snížená",J395,0)</f>
        <v>0</v>
      </c>
      <c r="BG395" s="141">
        <f>IF(N395="zákl. přenesená",J395,0)</f>
        <v>0</v>
      </c>
      <c r="BH395" s="141">
        <f>IF(N395="sníž. přenesená",J395,0)</f>
        <v>0</v>
      </c>
      <c r="BI395" s="141">
        <f>IF(N395="nulová",J395,0)</f>
        <v>0</v>
      </c>
      <c r="BJ395" s="18" t="s">
        <v>84</v>
      </c>
      <c r="BK395" s="141">
        <f>ROUND(I395*H395,2)</f>
        <v>0</v>
      </c>
      <c r="BL395" s="18" t="s">
        <v>124</v>
      </c>
      <c r="BM395" s="140" t="s">
        <v>1706</v>
      </c>
    </row>
    <row r="396" spans="2:47" s="1" customFormat="1" ht="12">
      <c r="B396" s="33"/>
      <c r="D396" s="142" t="s">
        <v>199</v>
      </c>
      <c r="F396" s="143" t="s">
        <v>570</v>
      </c>
      <c r="I396" s="144"/>
      <c r="L396" s="33"/>
      <c r="M396" s="145"/>
      <c r="T396" s="54"/>
      <c r="AT396" s="18" t="s">
        <v>199</v>
      </c>
      <c r="AU396" s="18" t="s">
        <v>86</v>
      </c>
    </row>
    <row r="397" spans="2:65" s="1" customFormat="1" ht="16.5" customHeight="1">
      <c r="B397" s="33"/>
      <c r="C397" s="129" t="s">
        <v>622</v>
      </c>
      <c r="D397" s="129" t="s">
        <v>194</v>
      </c>
      <c r="E397" s="130" t="s">
        <v>573</v>
      </c>
      <c r="F397" s="131" t="s">
        <v>574</v>
      </c>
      <c r="G397" s="132" t="s">
        <v>146</v>
      </c>
      <c r="H397" s="133">
        <v>1</v>
      </c>
      <c r="I397" s="134"/>
      <c r="J397" s="135">
        <f>ROUND(I397*H397,2)</f>
        <v>0</v>
      </c>
      <c r="K397" s="131" t="s">
        <v>197</v>
      </c>
      <c r="L397" s="33"/>
      <c r="M397" s="136" t="s">
        <v>19</v>
      </c>
      <c r="N397" s="137" t="s">
        <v>47</v>
      </c>
      <c r="P397" s="138">
        <f>O397*H397</f>
        <v>0</v>
      </c>
      <c r="Q397" s="138">
        <v>0.00012</v>
      </c>
      <c r="R397" s="138">
        <f>Q397*H397</f>
        <v>0.00012</v>
      </c>
      <c r="S397" s="138">
        <v>0</v>
      </c>
      <c r="T397" s="139">
        <f>S397*H397</f>
        <v>0</v>
      </c>
      <c r="AR397" s="140" t="s">
        <v>124</v>
      </c>
      <c r="AT397" s="140" t="s">
        <v>194</v>
      </c>
      <c r="AU397" s="140" t="s">
        <v>86</v>
      </c>
      <c r="AY397" s="18" t="s">
        <v>192</v>
      </c>
      <c r="BE397" s="141">
        <f>IF(N397="základní",J397,0)</f>
        <v>0</v>
      </c>
      <c r="BF397" s="141">
        <f>IF(N397="snížená",J397,0)</f>
        <v>0</v>
      </c>
      <c r="BG397" s="141">
        <f>IF(N397="zákl. přenesená",J397,0)</f>
        <v>0</v>
      </c>
      <c r="BH397" s="141">
        <f>IF(N397="sníž. přenesená",J397,0)</f>
        <v>0</v>
      </c>
      <c r="BI397" s="141">
        <f>IF(N397="nulová",J397,0)</f>
        <v>0</v>
      </c>
      <c r="BJ397" s="18" t="s">
        <v>84</v>
      </c>
      <c r="BK397" s="141">
        <f>ROUND(I397*H397,2)</f>
        <v>0</v>
      </c>
      <c r="BL397" s="18" t="s">
        <v>124</v>
      </c>
      <c r="BM397" s="140" t="s">
        <v>1707</v>
      </c>
    </row>
    <row r="398" spans="2:47" s="1" customFormat="1" ht="12">
      <c r="B398" s="33"/>
      <c r="D398" s="142" t="s">
        <v>199</v>
      </c>
      <c r="F398" s="143" t="s">
        <v>576</v>
      </c>
      <c r="I398" s="144"/>
      <c r="L398" s="33"/>
      <c r="M398" s="145"/>
      <c r="T398" s="54"/>
      <c r="AT398" s="18" t="s">
        <v>199</v>
      </c>
      <c r="AU398" s="18" t="s">
        <v>86</v>
      </c>
    </row>
    <row r="399" spans="2:47" s="1" customFormat="1" ht="12">
      <c r="B399" s="33"/>
      <c r="D399" s="146" t="s">
        <v>201</v>
      </c>
      <c r="F399" s="147" t="s">
        <v>577</v>
      </c>
      <c r="I399" s="144"/>
      <c r="L399" s="33"/>
      <c r="M399" s="145"/>
      <c r="T399" s="54"/>
      <c r="AT399" s="18" t="s">
        <v>201</v>
      </c>
      <c r="AU399" s="18" t="s">
        <v>86</v>
      </c>
    </row>
    <row r="400" spans="2:51" s="12" customFormat="1" ht="12">
      <c r="B400" s="148"/>
      <c r="D400" s="142" t="s">
        <v>203</v>
      </c>
      <c r="E400" s="149" t="s">
        <v>19</v>
      </c>
      <c r="F400" s="150" t="s">
        <v>1705</v>
      </c>
      <c r="H400" s="151">
        <v>1</v>
      </c>
      <c r="I400" s="152"/>
      <c r="L400" s="148"/>
      <c r="M400" s="153"/>
      <c r="T400" s="154"/>
      <c r="AT400" s="149" t="s">
        <v>203</v>
      </c>
      <c r="AU400" s="149" t="s">
        <v>86</v>
      </c>
      <c r="AV400" s="12" t="s">
        <v>86</v>
      </c>
      <c r="AW400" s="12" t="s">
        <v>37</v>
      </c>
      <c r="AX400" s="12" t="s">
        <v>84</v>
      </c>
      <c r="AY400" s="149" t="s">
        <v>192</v>
      </c>
    </row>
    <row r="401" spans="2:65" s="1" customFormat="1" ht="16.5" customHeight="1">
      <c r="B401" s="33"/>
      <c r="C401" s="168" t="s">
        <v>629</v>
      </c>
      <c r="D401" s="168" t="s">
        <v>291</v>
      </c>
      <c r="E401" s="169" t="s">
        <v>579</v>
      </c>
      <c r="F401" s="170" t="s">
        <v>580</v>
      </c>
      <c r="G401" s="171" t="s">
        <v>146</v>
      </c>
      <c r="H401" s="172">
        <v>1</v>
      </c>
      <c r="I401" s="173"/>
      <c r="J401" s="174">
        <f>ROUND(I401*H401,2)</f>
        <v>0</v>
      </c>
      <c r="K401" s="170" t="s">
        <v>197</v>
      </c>
      <c r="L401" s="175"/>
      <c r="M401" s="176" t="s">
        <v>19</v>
      </c>
      <c r="N401" s="177" t="s">
        <v>47</v>
      </c>
      <c r="P401" s="138">
        <f>O401*H401</f>
        <v>0</v>
      </c>
      <c r="Q401" s="138">
        <v>0.0097</v>
      </c>
      <c r="R401" s="138">
        <f>Q401*H401</f>
        <v>0.0097</v>
      </c>
      <c r="S401" s="138">
        <v>0</v>
      </c>
      <c r="T401" s="139">
        <f>S401*H401</f>
        <v>0</v>
      </c>
      <c r="AR401" s="140" t="s">
        <v>248</v>
      </c>
      <c r="AT401" s="140" t="s">
        <v>291</v>
      </c>
      <c r="AU401" s="140" t="s">
        <v>86</v>
      </c>
      <c r="AY401" s="18" t="s">
        <v>192</v>
      </c>
      <c r="BE401" s="141">
        <f>IF(N401="základní",J401,0)</f>
        <v>0</v>
      </c>
      <c r="BF401" s="141">
        <f>IF(N401="snížená",J401,0)</f>
        <v>0</v>
      </c>
      <c r="BG401" s="141">
        <f>IF(N401="zákl. přenesená",J401,0)</f>
        <v>0</v>
      </c>
      <c r="BH401" s="141">
        <f>IF(N401="sníž. přenesená",J401,0)</f>
        <v>0</v>
      </c>
      <c r="BI401" s="141">
        <f>IF(N401="nulová",J401,0)</f>
        <v>0</v>
      </c>
      <c r="BJ401" s="18" t="s">
        <v>84</v>
      </c>
      <c r="BK401" s="141">
        <f>ROUND(I401*H401,2)</f>
        <v>0</v>
      </c>
      <c r="BL401" s="18" t="s">
        <v>124</v>
      </c>
      <c r="BM401" s="140" t="s">
        <v>1708</v>
      </c>
    </row>
    <row r="402" spans="2:47" s="1" customFormat="1" ht="12">
      <c r="B402" s="33"/>
      <c r="D402" s="142" t="s">
        <v>199</v>
      </c>
      <c r="F402" s="143" t="s">
        <v>580</v>
      </c>
      <c r="I402" s="144"/>
      <c r="L402" s="33"/>
      <c r="M402" s="145"/>
      <c r="T402" s="54"/>
      <c r="AT402" s="18" t="s">
        <v>199</v>
      </c>
      <c r="AU402" s="18" t="s">
        <v>86</v>
      </c>
    </row>
    <row r="403" spans="2:65" s="1" customFormat="1" ht="16.5" customHeight="1">
      <c r="B403" s="33"/>
      <c r="C403" s="129" t="s">
        <v>636</v>
      </c>
      <c r="D403" s="129" t="s">
        <v>194</v>
      </c>
      <c r="E403" s="130" t="s">
        <v>583</v>
      </c>
      <c r="F403" s="131" t="s">
        <v>584</v>
      </c>
      <c r="G403" s="132" t="s">
        <v>146</v>
      </c>
      <c r="H403" s="133">
        <v>1</v>
      </c>
      <c r="I403" s="134"/>
      <c r="J403" s="135">
        <f>ROUND(I403*H403,2)</f>
        <v>0</v>
      </c>
      <c r="K403" s="131" t="s">
        <v>197</v>
      </c>
      <c r="L403" s="33"/>
      <c r="M403" s="136" t="s">
        <v>19</v>
      </c>
      <c r="N403" s="137" t="s">
        <v>47</v>
      </c>
      <c r="P403" s="138">
        <f>O403*H403</f>
        <v>0</v>
      </c>
      <c r="Q403" s="138">
        <v>0.0012</v>
      </c>
      <c r="R403" s="138">
        <f>Q403*H403</f>
        <v>0.0012</v>
      </c>
      <c r="S403" s="138">
        <v>0</v>
      </c>
      <c r="T403" s="139">
        <f>S403*H403</f>
        <v>0</v>
      </c>
      <c r="AR403" s="140" t="s">
        <v>124</v>
      </c>
      <c r="AT403" s="140" t="s">
        <v>194</v>
      </c>
      <c r="AU403" s="140" t="s">
        <v>86</v>
      </c>
      <c r="AY403" s="18" t="s">
        <v>192</v>
      </c>
      <c r="BE403" s="141">
        <f>IF(N403="základní",J403,0)</f>
        <v>0</v>
      </c>
      <c r="BF403" s="141">
        <f>IF(N403="snížená",J403,0)</f>
        <v>0</v>
      </c>
      <c r="BG403" s="141">
        <f>IF(N403="zákl. přenesená",J403,0)</f>
        <v>0</v>
      </c>
      <c r="BH403" s="141">
        <f>IF(N403="sníž. přenesená",J403,0)</f>
        <v>0</v>
      </c>
      <c r="BI403" s="141">
        <f>IF(N403="nulová",J403,0)</f>
        <v>0</v>
      </c>
      <c r="BJ403" s="18" t="s">
        <v>84</v>
      </c>
      <c r="BK403" s="141">
        <f>ROUND(I403*H403,2)</f>
        <v>0</v>
      </c>
      <c r="BL403" s="18" t="s">
        <v>124</v>
      </c>
      <c r="BM403" s="140" t="s">
        <v>1709</v>
      </c>
    </row>
    <row r="404" spans="2:47" s="1" customFormat="1" ht="12">
      <c r="B404" s="33"/>
      <c r="D404" s="142" t="s">
        <v>199</v>
      </c>
      <c r="F404" s="143" t="s">
        <v>586</v>
      </c>
      <c r="I404" s="144"/>
      <c r="L404" s="33"/>
      <c r="M404" s="145"/>
      <c r="T404" s="54"/>
      <c r="AT404" s="18" t="s">
        <v>199</v>
      </c>
      <c r="AU404" s="18" t="s">
        <v>86</v>
      </c>
    </row>
    <row r="405" spans="2:47" s="1" customFormat="1" ht="12">
      <c r="B405" s="33"/>
      <c r="D405" s="146" t="s">
        <v>201</v>
      </c>
      <c r="F405" s="147" t="s">
        <v>587</v>
      </c>
      <c r="I405" s="144"/>
      <c r="L405" s="33"/>
      <c r="M405" s="145"/>
      <c r="T405" s="54"/>
      <c r="AT405" s="18" t="s">
        <v>201</v>
      </c>
      <c r="AU405" s="18" t="s">
        <v>86</v>
      </c>
    </row>
    <row r="406" spans="2:51" s="12" customFormat="1" ht="12">
      <c r="B406" s="148"/>
      <c r="D406" s="142" t="s">
        <v>203</v>
      </c>
      <c r="E406" s="149" t="s">
        <v>19</v>
      </c>
      <c r="F406" s="150" t="s">
        <v>1710</v>
      </c>
      <c r="H406" s="151">
        <v>1</v>
      </c>
      <c r="I406" s="152"/>
      <c r="L406" s="148"/>
      <c r="M406" s="153"/>
      <c r="T406" s="154"/>
      <c r="AT406" s="149" t="s">
        <v>203</v>
      </c>
      <c r="AU406" s="149" t="s">
        <v>86</v>
      </c>
      <c r="AV406" s="12" t="s">
        <v>86</v>
      </c>
      <c r="AW406" s="12" t="s">
        <v>37</v>
      </c>
      <c r="AX406" s="12" t="s">
        <v>84</v>
      </c>
      <c r="AY406" s="149" t="s">
        <v>192</v>
      </c>
    </row>
    <row r="407" spans="2:65" s="1" customFormat="1" ht="16.5" customHeight="1">
      <c r="B407" s="33"/>
      <c r="C407" s="168" t="s">
        <v>642</v>
      </c>
      <c r="D407" s="168" t="s">
        <v>291</v>
      </c>
      <c r="E407" s="169" t="s">
        <v>590</v>
      </c>
      <c r="F407" s="170" t="s">
        <v>591</v>
      </c>
      <c r="G407" s="171" t="s">
        <v>146</v>
      </c>
      <c r="H407" s="172">
        <v>1</v>
      </c>
      <c r="I407" s="173"/>
      <c r="J407" s="174">
        <f>ROUND(I407*H407,2)</f>
        <v>0</v>
      </c>
      <c r="K407" s="170" t="s">
        <v>19</v>
      </c>
      <c r="L407" s="175"/>
      <c r="M407" s="176" t="s">
        <v>19</v>
      </c>
      <c r="N407" s="177" t="s">
        <v>47</v>
      </c>
      <c r="P407" s="138">
        <f>O407*H407</f>
        <v>0</v>
      </c>
      <c r="Q407" s="138">
        <v>0</v>
      </c>
      <c r="R407" s="138">
        <f>Q407*H407</f>
        <v>0</v>
      </c>
      <c r="S407" s="138">
        <v>0</v>
      </c>
      <c r="T407" s="139">
        <f>S407*H407</f>
        <v>0</v>
      </c>
      <c r="AR407" s="140" t="s">
        <v>248</v>
      </c>
      <c r="AT407" s="140" t="s">
        <v>291</v>
      </c>
      <c r="AU407" s="140" t="s">
        <v>86</v>
      </c>
      <c r="AY407" s="18" t="s">
        <v>192</v>
      </c>
      <c r="BE407" s="141">
        <f>IF(N407="základní",J407,0)</f>
        <v>0</v>
      </c>
      <c r="BF407" s="141">
        <f>IF(N407="snížená",J407,0)</f>
        <v>0</v>
      </c>
      <c r="BG407" s="141">
        <f>IF(N407="zákl. přenesená",J407,0)</f>
        <v>0</v>
      </c>
      <c r="BH407" s="141">
        <f>IF(N407="sníž. přenesená",J407,0)</f>
        <v>0</v>
      </c>
      <c r="BI407" s="141">
        <f>IF(N407="nulová",J407,0)</f>
        <v>0</v>
      </c>
      <c r="BJ407" s="18" t="s">
        <v>84</v>
      </c>
      <c r="BK407" s="141">
        <f>ROUND(I407*H407,2)</f>
        <v>0</v>
      </c>
      <c r="BL407" s="18" t="s">
        <v>124</v>
      </c>
      <c r="BM407" s="140" t="s">
        <v>1711</v>
      </c>
    </row>
    <row r="408" spans="2:47" s="1" customFormat="1" ht="12">
      <c r="B408" s="33"/>
      <c r="D408" s="142" t="s">
        <v>199</v>
      </c>
      <c r="F408" s="143" t="s">
        <v>591</v>
      </c>
      <c r="I408" s="144"/>
      <c r="L408" s="33"/>
      <c r="M408" s="145"/>
      <c r="T408" s="54"/>
      <c r="AT408" s="18" t="s">
        <v>199</v>
      </c>
      <c r="AU408" s="18" t="s">
        <v>86</v>
      </c>
    </row>
    <row r="409" spans="2:65" s="1" customFormat="1" ht="16.5" customHeight="1">
      <c r="B409" s="33"/>
      <c r="C409" s="129" t="s">
        <v>648</v>
      </c>
      <c r="D409" s="129" t="s">
        <v>194</v>
      </c>
      <c r="E409" s="130" t="s">
        <v>594</v>
      </c>
      <c r="F409" s="131" t="s">
        <v>595</v>
      </c>
      <c r="G409" s="132" t="s">
        <v>146</v>
      </c>
      <c r="H409" s="133">
        <v>2</v>
      </c>
      <c r="I409" s="134"/>
      <c r="J409" s="135">
        <f>ROUND(I409*H409,2)</f>
        <v>0</v>
      </c>
      <c r="K409" s="131" t="s">
        <v>197</v>
      </c>
      <c r="L409" s="33"/>
      <c r="M409" s="136" t="s">
        <v>19</v>
      </c>
      <c r="N409" s="137" t="s">
        <v>47</v>
      </c>
      <c r="P409" s="138">
        <f>O409*H409</f>
        <v>0</v>
      </c>
      <c r="Q409" s="138">
        <v>0.45937</v>
      </c>
      <c r="R409" s="138">
        <f>Q409*H409</f>
        <v>0.91874</v>
      </c>
      <c r="S409" s="138">
        <v>0</v>
      </c>
      <c r="T409" s="139">
        <f>S409*H409</f>
        <v>0</v>
      </c>
      <c r="AR409" s="140" t="s">
        <v>124</v>
      </c>
      <c r="AT409" s="140" t="s">
        <v>194</v>
      </c>
      <c r="AU409" s="140" t="s">
        <v>86</v>
      </c>
      <c r="AY409" s="18" t="s">
        <v>192</v>
      </c>
      <c r="BE409" s="141">
        <f>IF(N409="základní",J409,0)</f>
        <v>0</v>
      </c>
      <c r="BF409" s="141">
        <f>IF(N409="snížená",J409,0)</f>
        <v>0</v>
      </c>
      <c r="BG409" s="141">
        <f>IF(N409="zákl. přenesená",J409,0)</f>
        <v>0</v>
      </c>
      <c r="BH409" s="141">
        <f>IF(N409="sníž. přenesená",J409,0)</f>
        <v>0</v>
      </c>
      <c r="BI409" s="141">
        <f>IF(N409="nulová",J409,0)</f>
        <v>0</v>
      </c>
      <c r="BJ409" s="18" t="s">
        <v>84</v>
      </c>
      <c r="BK409" s="141">
        <f>ROUND(I409*H409,2)</f>
        <v>0</v>
      </c>
      <c r="BL409" s="18" t="s">
        <v>124</v>
      </c>
      <c r="BM409" s="140" t="s">
        <v>1712</v>
      </c>
    </row>
    <row r="410" spans="2:47" s="1" customFormat="1" ht="12">
      <c r="B410" s="33"/>
      <c r="D410" s="142" t="s">
        <v>199</v>
      </c>
      <c r="F410" s="143" t="s">
        <v>597</v>
      </c>
      <c r="I410" s="144"/>
      <c r="L410" s="33"/>
      <c r="M410" s="145"/>
      <c r="T410" s="54"/>
      <c r="AT410" s="18" t="s">
        <v>199</v>
      </c>
      <c r="AU410" s="18" t="s">
        <v>86</v>
      </c>
    </row>
    <row r="411" spans="2:47" s="1" customFormat="1" ht="12">
      <c r="B411" s="33"/>
      <c r="D411" s="146" t="s">
        <v>201</v>
      </c>
      <c r="F411" s="147" t="s">
        <v>598</v>
      </c>
      <c r="I411" s="144"/>
      <c r="L411" s="33"/>
      <c r="M411" s="145"/>
      <c r="T411" s="54"/>
      <c r="AT411" s="18" t="s">
        <v>201</v>
      </c>
      <c r="AU411" s="18" t="s">
        <v>86</v>
      </c>
    </row>
    <row r="412" spans="2:65" s="1" customFormat="1" ht="16.5" customHeight="1">
      <c r="B412" s="33"/>
      <c r="C412" s="129" t="s">
        <v>654</v>
      </c>
      <c r="D412" s="129" t="s">
        <v>194</v>
      </c>
      <c r="E412" s="130" t="s">
        <v>600</v>
      </c>
      <c r="F412" s="131" t="s">
        <v>601</v>
      </c>
      <c r="G412" s="132" t="s">
        <v>149</v>
      </c>
      <c r="H412" s="133">
        <v>11.1</v>
      </c>
      <c r="I412" s="134"/>
      <c r="J412" s="135">
        <f>ROUND(I412*H412,2)</f>
        <v>0</v>
      </c>
      <c r="K412" s="131" t="s">
        <v>197</v>
      </c>
      <c r="L412" s="33"/>
      <c r="M412" s="136" t="s">
        <v>19</v>
      </c>
      <c r="N412" s="137" t="s">
        <v>47</v>
      </c>
      <c r="P412" s="138">
        <f>O412*H412</f>
        <v>0</v>
      </c>
      <c r="Q412" s="138">
        <v>0</v>
      </c>
      <c r="R412" s="138">
        <f>Q412*H412</f>
        <v>0</v>
      </c>
      <c r="S412" s="138">
        <v>0</v>
      </c>
      <c r="T412" s="139">
        <f>S412*H412</f>
        <v>0</v>
      </c>
      <c r="AR412" s="140" t="s">
        <v>124</v>
      </c>
      <c r="AT412" s="140" t="s">
        <v>194</v>
      </c>
      <c r="AU412" s="140" t="s">
        <v>86</v>
      </c>
      <c r="AY412" s="18" t="s">
        <v>192</v>
      </c>
      <c r="BE412" s="141">
        <f>IF(N412="základní",J412,0)</f>
        <v>0</v>
      </c>
      <c r="BF412" s="141">
        <f>IF(N412="snížená",J412,0)</f>
        <v>0</v>
      </c>
      <c r="BG412" s="141">
        <f>IF(N412="zákl. přenesená",J412,0)</f>
        <v>0</v>
      </c>
      <c r="BH412" s="141">
        <f>IF(N412="sníž. přenesená",J412,0)</f>
        <v>0</v>
      </c>
      <c r="BI412" s="141">
        <f>IF(N412="nulová",J412,0)</f>
        <v>0</v>
      </c>
      <c r="BJ412" s="18" t="s">
        <v>84</v>
      </c>
      <c r="BK412" s="141">
        <f>ROUND(I412*H412,2)</f>
        <v>0</v>
      </c>
      <c r="BL412" s="18" t="s">
        <v>124</v>
      </c>
      <c r="BM412" s="140" t="s">
        <v>1713</v>
      </c>
    </row>
    <row r="413" spans="2:47" s="1" customFormat="1" ht="12">
      <c r="B413" s="33"/>
      <c r="D413" s="142" t="s">
        <v>199</v>
      </c>
      <c r="F413" s="143" t="s">
        <v>603</v>
      </c>
      <c r="I413" s="144"/>
      <c r="L413" s="33"/>
      <c r="M413" s="145"/>
      <c r="T413" s="54"/>
      <c r="AT413" s="18" t="s">
        <v>199</v>
      </c>
      <c r="AU413" s="18" t="s">
        <v>86</v>
      </c>
    </row>
    <row r="414" spans="2:47" s="1" customFormat="1" ht="12">
      <c r="B414" s="33"/>
      <c r="D414" s="146" t="s">
        <v>201</v>
      </c>
      <c r="F414" s="147" t="s">
        <v>604</v>
      </c>
      <c r="I414" s="144"/>
      <c r="L414" s="33"/>
      <c r="M414" s="145"/>
      <c r="T414" s="54"/>
      <c r="AT414" s="18" t="s">
        <v>201</v>
      </c>
      <c r="AU414" s="18" t="s">
        <v>86</v>
      </c>
    </row>
    <row r="415" spans="2:51" s="12" customFormat="1" ht="12">
      <c r="B415" s="148"/>
      <c r="D415" s="142" t="s">
        <v>203</v>
      </c>
      <c r="E415" s="149" t="s">
        <v>19</v>
      </c>
      <c r="F415" s="150" t="s">
        <v>147</v>
      </c>
      <c r="H415" s="151">
        <v>11.1</v>
      </c>
      <c r="I415" s="152"/>
      <c r="L415" s="148"/>
      <c r="M415" s="153"/>
      <c r="T415" s="154"/>
      <c r="AT415" s="149" t="s">
        <v>203</v>
      </c>
      <c r="AU415" s="149" t="s">
        <v>86</v>
      </c>
      <c r="AV415" s="12" t="s">
        <v>86</v>
      </c>
      <c r="AW415" s="12" t="s">
        <v>37</v>
      </c>
      <c r="AX415" s="12" t="s">
        <v>84</v>
      </c>
      <c r="AY415" s="149" t="s">
        <v>192</v>
      </c>
    </row>
    <row r="416" spans="2:65" s="1" customFormat="1" ht="16.5" customHeight="1">
      <c r="B416" s="33"/>
      <c r="C416" s="129" t="s">
        <v>659</v>
      </c>
      <c r="D416" s="129" t="s">
        <v>194</v>
      </c>
      <c r="E416" s="130" t="s">
        <v>830</v>
      </c>
      <c r="F416" s="131" t="s">
        <v>831</v>
      </c>
      <c r="G416" s="132" t="s">
        <v>146</v>
      </c>
      <c r="H416" s="133">
        <v>6</v>
      </c>
      <c r="I416" s="134"/>
      <c r="J416" s="135">
        <f>ROUND(I416*H416,2)</f>
        <v>0</v>
      </c>
      <c r="K416" s="131" t="s">
        <v>197</v>
      </c>
      <c r="L416" s="33"/>
      <c r="M416" s="136" t="s">
        <v>19</v>
      </c>
      <c r="N416" s="137" t="s">
        <v>47</v>
      </c>
      <c r="P416" s="138">
        <f>O416*H416</f>
        <v>0</v>
      </c>
      <c r="Q416" s="138">
        <v>0.03573</v>
      </c>
      <c r="R416" s="138">
        <f>Q416*H416</f>
        <v>0.21438</v>
      </c>
      <c r="S416" s="138">
        <v>0</v>
      </c>
      <c r="T416" s="139">
        <f>S416*H416</f>
        <v>0</v>
      </c>
      <c r="AR416" s="140" t="s">
        <v>124</v>
      </c>
      <c r="AT416" s="140" t="s">
        <v>194</v>
      </c>
      <c r="AU416" s="140" t="s">
        <v>86</v>
      </c>
      <c r="AY416" s="18" t="s">
        <v>192</v>
      </c>
      <c r="BE416" s="141">
        <f>IF(N416="základní",J416,0)</f>
        <v>0</v>
      </c>
      <c r="BF416" s="141">
        <f>IF(N416="snížená",J416,0)</f>
        <v>0</v>
      </c>
      <c r="BG416" s="141">
        <f>IF(N416="zákl. přenesená",J416,0)</f>
        <v>0</v>
      </c>
      <c r="BH416" s="141">
        <f>IF(N416="sníž. přenesená",J416,0)</f>
        <v>0</v>
      </c>
      <c r="BI416" s="141">
        <f>IF(N416="nulová",J416,0)</f>
        <v>0</v>
      </c>
      <c r="BJ416" s="18" t="s">
        <v>84</v>
      </c>
      <c r="BK416" s="141">
        <f>ROUND(I416*H416,2)</f>
        <v>0</v>
      </c>
      <c r="BL416" s="18" t="s">
        <v>124</v>
      </c>
      <c r="BM416" s="140" t="s">
        <v>1714</v>
      </c>
    </row>
    <row r="417" spans="2:47" s="1" customFormat="1" ht="12">
      <c r="B417" s="33"/>
      <c r="D417" s="142" t="s">
        <v>199</v>
      </c>
      <c r="F417" s="143" t="s">
        <v>833</v>
      </c>
      <c r="I417" s="144"/>
      <c r="L417" s="33"/>
      <c r="M417" s="145"/>
      <c r="T417" s="54"/>
      <c r="AT417" s="18" t="s">
        <v>199</v>
      </c>
      <c r="AU417" s="18" t="s">
        <v>86</v>
      </c>
    </row>
    <row r="418" spans="2:47" s="1" customFormat="1" ht="12">
      <c r="B418" s="33"/>
      <c r="D418" s="146" t="s">
        <v>201</v>
      </c>
      <c r="F418" s="147" t="s">
        <v>834</v>
      </c>
      <c r="I418" s="144"/>
      <c r="L418" s="33"/>
      <c r="M418" s="145"/>
      <c r="T418" s="54"/>
      <c r="AT418" s="18" t="s">
        <v>201</v>
      </c>
      <c r="AU418" s="18" t="s">
        <v>86</v>
      </c>
    </row>
    <row r="419" spans="2:47" s="1" customFormat="1" ht="19.5">
      <c r="B419" s="33"/>
      <c r="D419" s="142" t="s">
        <v>295</v>
      </c>
      <c r="F419" s="178" t="s">
        <v>1221</v>
      </c>
      <c r="I419" s="144"/>
      <c r="L419" s="33"/>
      <c r="M419" s="145"/>
      <c r="T419" s="54"/>
      <c r="AT419" s="18" t="s">
        <v>295</v>
      </c>
      <c r="AU419" s="18" t="s">
        <v>86</v>
      </c>
    </row>
    <row r="420" spans="2:51" s="14" customFormat="1" ht="12">
      <c r="B420" s="162"/>
      <c r="D420" s="142" t="s">
        <v>203</v>
      </c>
      <c r="E420" s="163" t="s">
        <v>19</v>
      </c>
      <c r="F420" s="164" t="s">
        <v>1638</v>
      </c>
      <c r="H420" s="163" t="s">
        <v>19</v>
      </c>
      <c r="I420" s="165"/>
      <c r="L420" s="162"/>
      <c r="M420" s="166"/>
      <c r="T420" s="167"/>
      <c r="AT420" s="163" t="s">
        <v>203</v>
      </c>
      <c r="AU420" s="163" t="s">
        <v>86</v>
      </c>
      <c r="AV420" s="14" t="s">
        <v>84</v>
      </c>
      <c r="AW420" s="14" t="s">
        <v>37</v>
      </c>
      <c r="AX420" s="14" t="s">
        <v>76</v>
      </c>
      <c r="AY420" s="163" t="s">
        <v>192</v>
      </c>
    </row>
    <row r="421" spans="2:51" s="12" customFormat="1" ht="12">
      <c r="B421" s="148"/>
      <c r="D421" s="142" t="s">
        <v>203</v>
      </c>
      <c r="E421" s="149" t="s">
        <v>19</v>
      </c>
      <c r="F421" s="150" t="s">
        <v>1715</v>
      </c>
      <c r="H421" s="151">
        <v>3</v>
      </c>
      <c r="I421" s="152"/>
      <c r="L421" s="148"/>
      <c r="M421" s="153"/>
      <c r="T421" s="154"/>
      <c r="AT421" s="149" t="s">
        <v>203</v>
      </c>
      <c r="AU421" s="149" t="s">
        <v>86</v>
      </c>
      <c r="AV421" s="12" t="s">
        <v>86</v>
      </c>
      <c r="AW421" s="12" t="s">
        <v>37</v>
      </c>
      <c r="AX421" s="12" t="s">
        <v>76</v>
      </c>
      <c r="AY421" s="149" t="s">
        <v>192</v>
      </c>
    </row>
    <row r="422" spans="2:51" s="12" customFormat="1" ht="12">
      <c r="B422" s="148"/>
      <c r="D422" s="142" t="s">
        <v>203</v>
      </c>
      <c r="E422" s="149" t="s">
        <v>19</v>
      </c>
      <c r="F422" s="150" t="s">
        <v>1716</v>
      </c>
      <c r="H422" s="151">
        <v>3</v>
      </c>
      <c r="I422" s="152"/>
      <c r="L422" s="148"/>
      <c r="M422" s="153"/>
      <c r="T422" s="154"/>
      <c r="AT422" s="149" t="s">
        <v>203</v>
      </c>
      <c r="AU422" s="149" t="s">
        <v>86</v>
      </c>
      <c r="AV422" s="12" t="s">
        <v>86</v>
      </c>
      <c r="AW422" s="12" t="s">
        <v>37</v>
      </c>
      <c r="AX422" s="12" t="s">
        <v>76</v>
      </c>
      <c r="AY422" s="149" t="s">
        <v>192</v>
      </c>
    </row>
    <row r="423" spans="2:51" s="13" customFormat="1" ht="12">
      <c r="B423" s="155"/>
      <c r="D423" s="142" t="s">
        <v>203</v>
      </c>
      <c r="E423" s="156" t="s">
        <v>19</v>
      </c>
      <c r="F423" s="157" t="s">
        <v>206</v>
      </c>
      <c r="H423" s="158">
        <v>6</v>
      </c>
      <c r="I423" s="159"/>
      <c r="L423" s="155"/>
      <c r="M423" s="160"/>
      <c r="T423" s="161"/>
      <c r="AT423" s="156" t="s">
        <v>203</v>
      </c>
      <c r="AU423" s="156" t="s">
        <v>86</v>
      </c>
      <c r="AV423" s="13" t="s">
        <v>124</v>
      </c>
      <c r="AW423" s="13" t="s">
        <v>37</v>
      </c>
      <c r="AX423" s="13" t="s">
        <v>84</v>
      </c>
      <c r="AY423" s="156" t="s">
        <v>192</v>
      </c>
    </row>
    <row r="424" spans="2:65" s="1" customFormat="1" ht="21.75" customHeight="1">
      <c r="B424" s="33"/>
      <c r="C424" s="129" t="s">
        <v>667</v>
      </c>
      <c r="D424" s="129" t="s">
        <v>194</v>
      </c>
      <c r="E424" s="130" t="s">
        <v>606</v>
      </c>
      <c r="F424" s="131" t="s">
        <v>607</v>
      </c>
      <c r="G424" s="132" t="s">
        <v>146</v>
      </c>
      <c r="H424" s="133">
        <v>2</v>
      </c>
      <c r="I424" s="134"/>
      <c r="J424" s="135">
        <f>ROUND(I424*H424,2)</f>
        <v>0</v>
      </c>
      <c r="K424" s="131" t="s">
        <v>197</v>
      </c>
      <c r="L424" s="33"/>
      <c r="M424" s="136" t="s">
        <v>19</v>
      </c>
      <c r="N424" s="137" t="s">
        <v>47</v>
      </c>
      <c r="P424" s="138">
        <f>O424*H424</f>
        <v>0</v>
      </c>
      <c r="Q424" s="138">
        <v>2.11587</v>
      </c>
      <c r="R424" s="138">
        <f>Q424*H424</f>
        <v>4.23174</v>
      </c>
      <c r="S424" s="138">
        <v>0</v>
      </c>
      <c r="T424" s="139">
        <f>S424*H424</f>
        <v>0</v>
      </c>
      <c r="AR424" s="140" t="s">
        <v>124</v>
      </c>
      <c r="AT424" s="140" t="s">
        <v>194</v>
      </c>
      <c r="AU424" s="140" t="s">
        <v>86</v>
      </c>
      <c r="AY424" s="18" t="s">
        <v>192</v>
      </c>
      <c r="BE424" s="141">
        <f>IF(N424="základní",J424,0)</f>
        <v>0</v>
      </c>
      <c r="BF424" s="141">
        <f>IF(N424="snížená",J424,0)</f>
        <v>0</v>
      </c>
      <c r="BG424" s="141">
        <f>IF(N424="zákl. přenesená",J424,0)</f>
        <v>0</v>
      </c>
      <c r="BH424" s="141">
        <f>IF(N424="sníž. přenesená",J424,0)</f>
        <v>0</v>
      </c>
      <c r="BI424" s="141">
        <f>IF(N424="nulová",J424,0)</f>
        <v>0</v>
      </c>
      <c r="BJ424" s="18" t="s">
        <v>84</v>
      </c>
      <c r="BK424" s="141">
        <f>ROUND(I424*H424,2)</f>
        <v>0</v>
      </c>
      <c r="BL424" s="18" t="s">
        <v>124</v>
      </c>
      <c r="BM424" s="140" t="s">
        <v>1717</v>
      </c>
    </row>
    <row r="425" spans="2:47" s="1" customFormat="1" ht="19.5">
      <c r="B425" s="33"/>
      <c r="D425" s="142" t="s">
        <v>199</v>
      </c>
      <c r="F425" s="143" t="s">
        <v>609</v>
      </c>
      <c r="I425" s="144"/>
      <c r="L425" s="33"/>
      <c r="M425" s="145"/>
      <c r="T425" s="54"/>
      <c r="AT425" s="18" t="s">
        <v>199</v>
      </c>
      <c r="AU425" s="18" t="s">
        <v>86</v>
      </c>
    </row>
    <row r="426" spans="2:47" s="1" customFormat="1" ht="12">
      <c r="B426" s="33"/>
      <c r="D426" s="146" t="s">
        <v>201</v>
      </c>
      <c r="F426" s="147" t="s">
        <v>610</v>
      </c>
      <c r="I426" s="144"/>
      <c r="L426" s="33"/>
      <c r="M426" s="145"/>
      <c r="T426" s="54"/>
      <c r="AT426" s="18" t="s">
        <v>201</v>
      </c>
      <c r="AU426" s="18" t="s">
        <v>86</v>
      </c>
    </row>
    <row r="427" spans="2:47" s="1" customFormat="1" ht="19.5">
      <c r="B427" s="33"/>
      <c r="D427" s="142" t="s">
        <v>295</v>
      </c>
      <c r="F427" s="178" t="s">
        <v>1221</v>
      </c>
      <c r="I427" s="144"/>
      <c r="L427" s="33"/>
      <c r="M427" s="145"/>
      <c r="T427" s="54"/>
      <c r="AT427" s="18" t="s">
        <v>295</v>
      </c>
      <c r="AU427" s="18" t="s">
        <v>86</v>
      </c>
    </row>
    <row r="428" spans="2:51" s="14" customFormat="1" ht="12">
      <c r="B428" s="162"/>
      <c r="D428" s="142" t="s">
        <v>203</v>
      </c>
      <c r="E428" s="163" t="s">
        <v>19</v>
      </c>
      <c r="F428" s="164" t="s">
        <v>1638</v>
      </c>
      <c r="H428" s="163" t="s">
        <v>19</v>
      </c>
      <c r="I428" s="165"/>
      <c r="L428" s="162"/>
      <c r="M428" s="166"/>
      <c r="T428" s="167"/>
      <c r="AT428" s="163" t="s">
        <v>203</v>
      </c>
      <c r="AU428" s="163" t="s">
        <v>86</v>
      </c>
      <c r="AV428" s="14" t="s">
        <v>84</v>
      </c>
      <c r="AW428" s="14" t="s">
        <v>37</v>
      </c>
      <c r="AX428" s="14" t="s">
        <v>76</v>
      </c>
      <c r="AY428" s="163" t="s">
        <v>192</v>
      </c>
    </row>
    <row r="429" spans="2:51" s="12" customFormat="1" ht="12">
      <c r="B429" s="148"/>
      <c r="D429" s="142" t="s">
        <v>203</v>
      </c>
      <c r="E429" s="149" t="s">
        <v>19</v>
      </c>
      <c r="F429" s="150" t="s">
        <v>1718</v>
      </c>
      <c r="H429" s="151">
        <v>1</v>
      </c>
      <c r="I429" s="152"/>
      <c r="L429" s="148"/>
      <c r="M429" s="153"/>
      <c r="T429" s="154"/>
      <c r="AT429" s="149" t="s">
        <v>203</v>
      </c>
      <c r="AU429" s="149" t="s">
        <v>86</v>
      </c>
      <c r="AV429" s="12" t="s">
        <v>86</v>
      </c>
      <c r="AW429" s="12" t="s">
        <v>37</v>
      </c>
      <c r="AX429" s="12" t="s">
        <v>76</v>
      </c>
      <c r="AY429" s="149" t="s">
        <v>192</v>
      </c>
    </row>
    <row r="430" spans="2:51" s="12" customFormat="1" ht="12">
      <c r="B430" s="148"/>
      <c r="D430" s="142" t="s">
        <v>203</v>
      </c>
      <c r="E430" s="149" t="s">
        <v>19</v>
      </c>
      <c r="F430" s="150" t="s">
        <v>1719</v>
      </c>
      <c r="H430" s="151">
        <v>1</v>
      </c>
      <c r="I430" s="152"/>
      <c r="L430" s="148"/>
      <c r="M430" s="153"/>
      <c r="T430" s="154"/>
      <c r="AT430" s="149" t="s">
        <v>203</v>
      </c>
      <c r="AU430" s="149" t="s">
        <v>86</v>
      </c>
      <c r="AV430" s="12" t="s">
        <v>86</v>
      </c>
      <c r="AW430" s="12" t="s">
        <v>37</v>
      </c>
      <c r="AX430" s="12" t="s">
        <v>76</v>
      </c>
      <c r="AY430" s="149" t="s">
        <v>192</v>
      </c>
    </row>
    <row r="431" spans="2:51" s="13" customFormat="1" ht="12">
      <c r="B431" s="155"/>
      <c r="D431" s="142" t="s">
        <v>203</v>
      </c>
      <c r="E431" s="156" t="s">
        <v>19</v>
      </c>
      <c r="F431" s="157" t="s">
        <v>206</v>
      </c>
      <c r="H431" s="158">
        <v>2</v>
      </c>
      <c r="I431" s="159"/>
      <c r="L431" s="155"/>
      <c r="M431" s="160"/>
      <c r="T431" s="161"/>
      <c r="AT431" s="156" t="s">
        <v>203</v>
      </c>
      <c r="AU431" s="156" t="s">
        <v>86</v>
      </c>
      <c r="AV431" s="13" t="s">
        <v>124</v>
      </c>
      <c r="AW431" s="13" t="s">
        <v>37</v>
      </c>
      <c r="AX431" s="13" t="s">
        <v>84</v>
      </c>
      <c r="AY431" s="156" t="s">
        <v>192</v>
      </c>
    </row>
    <row r="432" spans="2:65" s="1" customFormat="1" ht="16.5" customHeight="1">
      <c r="B432" s="33"/>
      <c r="C432" s="168" t="s">
        <v>674</v>
      </c>
      <c r="D432" s="168" t="s">
        <v>291</v>
      </c>
      <c r="E432" s="169" t="s">
        <v>1225</v>
      </c>
      <c r="F432" s="170" t="s">
        <v>1226</v>
      </c>
      <c r="G432" s="171" t="s">
        <v>146</v>
      </c>
      <c r="H432" s="172">
        <v>1</v>
      </c>
      <c r="I432" s="173"/>
      <c r="J432" s="174">
        <f>ROUND(I432*H432,2)</f>
        <v>0</v>
      </c>
      <c r="K432" s="170" t="s">
        <v>19</v>
      </c>
      <c r="L432" s="175"/>
      <c r="M432" s="176" t="s">
        <v>19</v>
      </c>
      <c r="N432" s="177" t="s">
        <v>47</v>
      </c>
      <c r="P432" s="138">
        <f>O432*H432</f>
        <v>0</v>
      </c>
      <c r="Q432" s="138">
        <v>6.6</v>
      </c>
      <c r="R432" s="138">
        <f>Q432*H432</f>
        <v>6.6</v>
      </c>
      <c r="S432" s="138">
        <v>0</v>
      </c>
      <c r="T432" s="139">
        <f>S432*H432</f>
        <v>0</v>
      </c>
      <c r="AR432" s="140" t="s">
        <v>248</v>
      </c>
      <c r="AT432" s="140" t="s">
        <v>291</v>
      </c>
      <c r="AU432" s="140" t="s">
        <v>86</v>
      </c>
      <c r="AY432" s="18" t="s">
        <v>192</v>
      </c>
      <c r="BE432" s="141">
        <f>IF(N432="základní",J432,0)</f>
        <v>0</v>
      </c>
      <c r="BF432" s="141">
        <f>IF(N432="snížená",J432,0)</f>
        <v>0</v>
      </c>
      <c r="BG432" s="141">
        <f>IF(N432="zákl. přenesená",J432,0)</f>
        <v>0</v>
      </c>
      <c r="BH432" s="141">
        <f>IF(N432="sníž. přenesená",J432,0)</f>
        <v>0</v>
      </c>
      <c r="BI432" s="141">
        <f>IF(N432="nulová",J432,0)</f>
        <v>0</v>
      </c>
      <c r="BJ432" s="18" t="s">
        <v>84</v>
      </c>
      <c r="BK432" s="141">
        <f>ROUND(I432*H432,2)</f>
        <v>0</v>
      </c>
      <c r="BL432" s="18" t="s">
        <v>124</v>
      </c>
      <c r="BM432" s="140" t="s">
        <v>1720</v>
      </c>
    </row>
    <row r="433" spans="2:47" s="1" customFormat="1" ht="12">
      <c r="B433" s="33"/>
      <c r="D433" s="142" t="s">
        <v>199</v>
      </c>
      <c r="F433" s="143" t="s">
        <v>1226</v>
      </c>
      <c r="I433" s="144"/>
      <c r="L433" s="33"/>
      <c r="M433" s="145"/>
      <c r="T433" s="54"/>
      <c r="AT433" s="18" t="s">
        <v>199</v>
      </c>
      <c r="AU433" s="18" t="s">
        <v>86</v>
      </c>
    </row>
    <row r="434" spans="2:47" s="1" customFormat="1" ht="39">
      <c r="B434" s="33"/>
      <c r="D434" s="142" t="s">
        <v>295</v>
      </c>
      <c r="F434" s="178" t="s">
        <v>1228</v>
      </c>
      <c r="I434" s="144"/>
      <c r="L434" s="33"/>
      <c r="M434" s="145"/>
      <c r="T434" s="54"/>
      <c r="AT434" s="18" t="s">
        <v>295</v>
      </c>
      <c r="AU434" s="18" t="s">
        <v>86</v>
      </c>
    </row>
    <row r="435" spans="2:51" s="12" customFormat="1" ht="12">
      <c r="B435" s="148"/>
      <c r="D435" s="142" t="s">
        <v>203</v>
      </c>
      <c r="E435" s="149" t="s">
        <v>19</v>
      </c>
      <c r="F435" s="150" t="s">
        <v>1718</v>
      </c>
      <c r="H435" s="151">
        <v>1</v>
      </c>
      <c r="I435" s="152"/>
      <c r="L435" s="148"/>
      <c r="M435" s="153"/>
      <c r="T435" s="154"/>
      <c r="AT435" s="149" t="s">
        <v>203</v>
      </c>
      <c r="AU435" s="149" t="s">
        <v>86</v>
      </c>
      <c r="AV435" s="12" t="s">
        <v>86</v>
      </c>
      <c r="AW435" s="12" t="s">
        <v>37</v>
      </c>
      <c r="AX435" s="12" t="s">
        <v>84</v>
      </c>
      <c r="AY435" s="149" t="s">
        <v>192</v>
      </c>
    </row>
    <row r="436" spans="2:65" s="1" customFormat="1" ht="16.5" customHeight="1">
      <c r="B436" s="33"/>
      <c r="C436" s="168" t="s">
        <v>683</v>
      </c>
      <c r="D436" s="168" t="s">
        <v>291</v>
      </c>
      <c r="E436" s="169" t="s">
        <v>1721</v>
      </c>
      <c r="F436" s="170" t="s">
        <v>1722</v>
      </c>
      <c r="G436" s="171" t="s">
        <v>146</v>
      </c>
      <c r="H436" s="172">
        <v>1</v>
      </c>
      <c r="I436" s="173"/>
      <c r="J436" s="174">
        <f>ROUND(I436*H436,2)</f>
        <v>0</v>
      </c>
      <c r="K436" s="170" t="s">
        <v>19</v>
      </c>
      <c r="L436" s="175"/>
      <c r="M436" s="176" t="s">
        <v>19</v>
      </c>
      <c r="N436" s="177" t="s">
        <v>47</v>
      </c>
      <c r="P436" s="138">
        <f>O436*H436</f>
        <v>0</v>
      </c>
      <c r="Q436" s="138">
        <v>5.75</v>
      </c>
      <c r="R436" s="138">
        <f>Q436*H436</f>
        <v>5.75</v>
      </c>
      <c r="S436" s="138">
        <v>0</v>
      </c>
      <c r="T436" s="139">
        <f>S436*H436</f>
        <v>0</v>
      </c>
      <c r="AR436" s="140" t="s">
        <v>248</v>
      </c>
      <c r="AT436" s="140" t="s">
        <v>291</v>
      </c>
      <c r="AU436" s="140" t="s">
        <v>86</v>
      </c>
      <c r="AY436" s="18" t="s">
        <v>192</v>
      </c>
      <c r="BE436" s="141">
        <f>IF(N436="základní",J436,0)</f>
        <v>0</v>
      </c>
      <c r="BF436" s="141">
        <f>IF(N436="snížená",J436,0)</f>
        <v>0</v>
      </c>
      <c r="BG436" s="141">
        <f>IF(N436="zákl. přenesená",J436,0)</f>
        <v>0</v>
      </c>
      <c r="BH436" s="141">
        <f>IF(N436="sníž. přenesená",J436,0)</f>
        <v>0</v>
      </c>
      <c r="BI436" s="141">
        <f>IF(N436="nulová",J436,0)</f>
        <v>0</v>
      </c>
      <c r="BJ436" s="18" t="s">
        <v>84</v>
      </c>
      <c r="BK436" s="141">
        <f>ROUND(I436*H436,2)</f>
        <v>0</v>
      </c>
      <c r="BL436" s="18" t="s">
        <v>124</v>
      </c>
      <c r="BM436" s="140" t="s">
        <v>1723</v>
      </c>
    </row>
    <row r="437" spans="2:47" s="1" customFormat="1" ht="12">
      <c r="B437" s="33"/>
      <c r="D437" s="142" t="s">
        <v>199</v>
      </c>
      <c r="F437" s="143" t="s">
        <v>1722</v>
      </c>
      <c r="I437" s="144"/>
      <c r="L437" s="33"/>
      <c r="M437" s="145"/>
      <c r="T437" s="54"/>
      <c r="AT437" s="18" t="s">
        <v>199</v>
      </c>
      <c r="AU437" s="18" t="s">
        <v>86</v>
      </c>
    </row>
    <row r="438" spans="2:47" s="1" customFormat="1" ht="39">
      <c r="B438" s="33"/>
      <c r="D438" s="142" t="s">
        <v>295</v>
      </c>
      <c r="F438" s="178" t="s">
        <v>1228</v>
      </c>
      <c r="I438" s="144"/>
      <c r="L438" s="33"/>
      <c r="M438" s="145"/>
      <c r="T438" s="54"/>
      <c r="AT438" s="18" t="s">
        <v>295</v>
      </c>
      <c r="AU438" s="18" t="s">
        <v>86</v>
      </c>
    </row>
    <row r="439" spans="2:51" s="12" customFormat="1" ht="12">
      <c r="B439" s="148"/>
      <c r="D439" s="142" t="s">
        <v>203</v>
      </c>
      <c r="E439" s="149" t="s">
        <v>19</v>
      </c>
      <c r="F439" s="150" t="s">
        <v>1719</v>
      </c>
      <c r="H439" s="151">
        <v>1</v>
      </c>
      <c r="I439" s="152"/>
      <c r="L439" s="148"/>
      <c r="M439" s="153"/>
      <c r="T439" s="154"/>
      <c r="AT439" s="149" t="s">
        <v>203</v>
      </c>
      <c r="AU439" s="149" t="s">
        <v>86</v>
      </c>
      <c r="AV439" s="12" t="s">
        <v>86</v>
      </c>
      <c r="AW439" s="12" t="s">
        <v>37</v>
      </c>
      <c r="AX439" s="12" t="s">
        <v>84</v>
      </c>
      <c r="AY439" s="149" t="s">
        <v>192</v>
      </c>
    </row>
    <row r="440" spans="2:65" s="1" customFormat="1" ht="16.5" customHeight="1">
      <c r="B440" s="33"/>
      <c r="C440" s="168" t="s">
        <v>692</v>
      </c>
      <c r="D440" s="168" t="s">
        <v>291</v>
      </c>
      <c r="E440" s="169" t="s">
        <v>1229</v>
      </c>
      <c r="F440" s="170" t="s">
        <v>1230</v>
      </c>
      <c r="G440" s="171" t="s">
        <v>146</v>
      </c>
      <c r="H440" s="172">
        <v>1</v>
      </c>
      <c r="I440" s="173"/>
      <c r="J440" s="174">
        <f>ROUND(I440*H440,2)</f>
        <v>0</v>
      </c>
      <c r="K440" s="170" t="s">
        <v>19</v>
      </c>
      <c r="L440" s="175"/>
      <c r="M440" s="176" t="s">
        <v>19</v>
      </c>
      <c r="N440" s="177" t="s">
        <v>47</v>
      </c>
      <c r="P440" s="138">
        <f>O440*H440</f>
        <v>0</v>
      </c>
      <c r="Q440" s="138">
        <v>0.87</v>
      </c>
      <c r="R440" s="138">
        <f>Q440*H440</f>
        <v>0.87</v>
      </c>
      <c r="S440" s="138">
        <v>0</v>
      </c>
      <c r="T440" s="139">
        <f>S440*H440</f>
        <v>0</v>
      </c>
      <c r="AR440" s="140" t="s">
        <v>248</v>
      </c>
      <c r="AT440" s="140" t="s">
        <v>291</v>
      </c>
      <c r="AU440" s="140" t="s">
        <v>86</v>
      </c>
      <c r="AY440" s="18" t="s">
        <v>192</v>
      </c>
      <c r="BE440" s="141">
        <f>IF(N440="základní",J440,0)</f>
        <v>0</v>
      </c>
      <c r="BF440" s="141">
        <f>IF(N440="snížená",J440,0)</f>
        <v>0</v>
      </c>
      <c r="BG440" s="141">
        <f>IF(N440="zákl. přenesená",J440,0)</f>
        <v>0</v>
      </c>
      <c r="BH440" s="141">
        <f>IF(N440="sníž. přenesená",J440,0)</f>
        <v>0</v>
      </c>
      <c r="BI440" s="141">
        <f>IF(N440="nulová",J440,0)</f>
        <v>0</v>
      </c>
      <c r="BJ440" s="18" t="s">
        <v>84</v>
      </c>
      <c r="BK440" s="141">
        <f>ROUND(I440*H440,2)</f>
        <v>0</v>
      </c>
      <c r="BL440" s="18" t="s">
        <v>124</v>
      </c>
      <c r="BM440" s="140" t="s">
        <v>1724</v>
      </c>
    </row>
    <row r="441" spans="2:47" s="1" customFormat="1" ht="12">
      <c r="B441" s="33"/>
      <c r="D441" s="142" t="s">
        <v>199</v>
      </c>
      <c r="F441" s="143" t="s">
        <v>1230</v>
      </c>
      <c r="I441" s="144"/>
      <c r="L441" s="33"/>
      <c r="M441" s="145"/>
      <c r="T441" s="54"/>
      <c r="AT441" s="18" t="s">
        <v>199</v>
      </c>
      <c r="AU441" s="18" t="s">
        <v>86</v>
      </c>
    </row>
    <row r="442" spans="2:51" s="12" customFormat="1" ht="12">
      <c r="B442" s="148"/>
      <c r="D442" s="142" t="s">
        <v>203</v>
      </c>
      <c r="E442" s="149" t="s">
        <v>19</v>
      </c>
      <c r="F442" s="150" t="s">
        <v>1718</v>
      </c>
      <c r="H442" s="151">
        <v>1</v>
      </c>
      <c r="I442" s="152"/>
      <c r="L442" s="148"/>
      <c r="M442" s="153"/>
      <c r="T442" s="154"/>
      <c r="AT442" s="149" t="s">
        <v>203</v>
      </c>
      <c r="AU442" s="149" t="s">
        <v>86</v>
      </c>
      <c r="AV442" s="12" t="s">
        <v>86</v>
      </c>
      <c r="AW442" s="12" t="s">
        <v>37</v>
      </c>
      <c r="AX442" s="12" t="s">
        <v>84</v>
      </c>
      <c r="AY442" s="149" t="s">
        <v>192</v>
      </c>
    </row>
    <row r="443" spans="2:65" s="1" customFormat="1" ht="16.5" customHeight="1">
      <c r="B443" s="33"/>
      <c r="C443" s="168" t="s">
        <v>700</v>
      </c>
      <c r="D443" s="168" t="s">
        <v>291</v>
      </c>
      <c r="E443" s="169" t="s">
        <v>1725</v>
      </c>
      <c r="F443" s="170" t="s">
        <v>1726</v>
      </c>
      <c r="G443" s="171" t="s">
        <v>146</v>
      </c>
      <c r="H443" s="172">
        <v>1</v>
      </c>
      <c r="I443" s="173"/>
      <c r="J443" s="174">
        <f>ROUND(I443*H443,2)</f>
        <v>0</v>
      </c>
      <c r="K443" s="170" t="s">
        <v>19</v>
      </c>
      <c r="L443" s="175"/>
      <c r="M443" s="176" t="s">
        <v>19</v>
      </c>
      <c r="N443" s="177" t="s">
        <v>47</v>
      </c>
      <c r="P443" s="138">
        <f>O443*H443</f>
        <v>0</v>
      </c>
      <c r="Q443" s="138">
        <v>1.74</v>
      </c>
      <c r="R443" s="138">
        <f>Q443*H443</f>
        <v>1.74</v>
      </c>
      <c r="S443" s="138">
        <v>0</v>
      </c>
      <c r="T443" s="139">
        <f>S443*H443</f>
        <v>0</v>
      </c>
      <c r="AR443" s="140" t="s">
        <v>248</v>
      </c>
      <c r="AT443" s="140" t="s">
        <v>291</v>
      </c>
      <c r="AU443" s="140" t="s">
        <v>86</v>
      </c>
      <c r="AY443" s="18" t="s">
        <v>192</v>
      </c>
      <c r="BE443" s="141">
        <f>IF(N443="základní",J443,0)</f>
        <v>0</v>
      </c>
      <c r="BF443" s="141">
        <f>IF(N443="snížená",J443,0)</f>
        <v>0</v>
      </c>
      <c r="BG443" s="141">
        <f>IF(N443="zákl. přenesená",J443,0)</f>
        <v>0</v>
      </c>
      <c r="BH443" s="141">
        <f>IF(N443="sníž. přenesená",J443,0)</f>
        <v>0</v>
      </c>
      <c r="BI443" s="141">
        <f>IF(N443="nulová",J443,0)</f>
        <v>0</v>
      </c>
      <c r="BJ443" s="18" t="s">
        <v>84</v>
      </c>
      <c r="BK443" s="141">
        <f>ROUND(I443*H443,2)</f>
        <v>0</v>
      </c>
      <c r="BL443" s="18" t="s">
        <v>124</v>
      </c>
      <c r="BM443" s="140" t="s">
        <v>1727</v>
      </c>
    </row>
    <row r="444" spans="2:47" s="1" customFormat="1" ht="12">
      <c r="B444" s="33"/>
      <c r="D444" s="142" t="s">
        <v>199</v>
      </c>
      <c r="F444" s="143" t="s">
        <v>1726</v>
      </c>
      <c r="I444" s="144"/>
      <c r="L444" s="33"/>
      <c r="M444" s="145"/>
      <c r="T444" s="54"/>
      <c r="AT444" s="18" t="s">
        <v>199</v>
      </c>
      <c r="AU444" s="18" t="s">
        <v>86</v>
      </c>
    </row>
    <row r="445" spans="2:51" s="12" customFormat="1" ht="12">
      <c r="B445" s="148"/>
      <c r="D445" s="142" t="s">
        <v>203</v>
      </c>
      <c r="E445" s="149" t="s">
        <v>19</v>
      </c>
      <c r="F445" s="150" t="s">
        <v>1719</v>
      </c>
      <c r="H445" s="151">
        <v>1</v>
      </c>
      <c r="I445" s="152"/>
      <c r="L445" s="148"/>
      <c r="M445" s="153"/>
      <c r="T445" s="154"/>
      <c r="AT445" s="149" t="s">
        <v>203</v>
      </c>
      <c r="AU445" s="149" t="s">
        <v>86</v>
      </c>
      <c r="AV445" s="12" t="s">
        <v>86</v>
      </c>
      <c r="AW445" s="12" t="s">
        <v>37</v>
      </c>
      <c r="AX445" s="12" t="s">
        <v>84</v>
      </c>
      <c r="AY445" s="149" t="s">
        <v>192</v>
      </c>
    </row>
    <row r="446" spans="2:65" s="1" customFormat="1" ht="16.5" customHeight="1">
      <c r="B446" s="33"/>
      <c r="C446" s="168" t="s">
        <v>706</v>
      </c>
      <c r="D446" s="168" t="s">
        <v>291</v>
      </c>
      <c r="E446" s="169" t="s">
        <v>1232</v>
      </c>
      <c r="F446" s="170" t="s">
        <v>1233</v>
      </c>
      <c r="G446" s="171" t="s">
        <v>146</v>
      </c>
      <c r="H446" s="172">
        <v>2</v>
      </c>
      <c r="I446" s="173"/>
      <c r="J446" s="174">
        <f>ROUND(I446*H446,2)</f>
        <v>0</v>
      </c>
      <c r="K446" s="170" t="s">
        <v>19</v>
      </c>
      <c r="L446" s="175"/>
      <c r="M446" s="176" t="s">
        <v>19</v>
      </c>
      <c r="N446" s="177" t="s">
        <v>47</v>
      </c>
      <c r="P446" s="138">
        <f>O446*H446</f>
        <v>0</v>
      </c>
      <c r="Q446" s="138">
        <v>1.09</v>
      </c>
      <c r="R446" s="138">
        <f>Q446*H446</f>
        <v>2.18</v>
      </c>
      <c r="S446" s="138">
        <v>0</v>
      </c>
      <c r="T446" s="139">
        <f>S446*H446</f>
        <v>0</v>
      </c>
      <c r="AR446" s="140" t="s">
        <v>248</v>
      </c>
      <c r="AT446" s="140" t="s">
        <v>291</v>
      </c>
      <c r="AU446" s="140" t="s">
        <v>86</v>
      </c>
      <c r="AY446" s="18" t="s">
        <v>192</v>
      </c>
      <c r="BE446" s="141">
        <f>IF(N446="základní",J446,0)</f>
        <v>0</v>
      </c>
      <c r="BF446" s="141">
        <f>IF(N446="snížená",J446,0)</f>
        <v>0</v>
      </c>
      <c r="BG446" s="141">
        <f>IF(N446="zákl. přenesená",J446,0)</f>
        <v>0</v>
      </c>
      <c r="BH446" s="141">
        <f>IF(N446="sníž. přenesená",J446,0)</f>
        <v>0</v>
      </c>
      <c r="BI446" s="141">
        <f>IF(N446="nulová",J446,0)</f>
        <v>0</v>
      </c>
      <c r="BJ446" s="18" t="s">
        <v>84</v>
      </c>
      <c r="BK446" s="141">
        <f>ROUND(I446*H446,2)</f>
        <v>0</v>
      </c>
      <c r="BL446" s="18" t="s">
        <v>124</v>
      </c>
      <c r="BM446" s="140" t="s">
        <v>1728</v>
      </c>
    </row>
    <row r="447" spans="2:47" s="1" customFormat="1" ht="12">
      <c r="B447" s="33"/>
      <c r="D447" s="142" t="s">
        <v>199</v>
      </c>
      <c r="F447" s="143" t="s">
        <v>1233</v>
      </c>
      <c r="I447" s="144"/>
      <c r="L447" s="33"/>
      <c r="M447" s="145"/>
      <c r="T447" s="54"/>
      <c r="AT447" s="18" t="s">
        <v>199</v>
      </c>
      <c r="AU447" s="18" t="s">
        <v>86</v>
      </c>
    </row>
    <row r="448" spans="2:51" s="12" customFormat="1" ht="12">
      <c r="B448" s="148"/>
      <c r="D448" s="142" t="s">
        <v>203</v>
      </c>
      <c r="E448" s="149" t="s">
        <v>19</v>
      </c>
      <c r="F448" s="150" t="s">
        <v>1718</v>
      </c>
      <c r="H448" s="151">
        <v>1</v>
      </c>
      <c r="I448" s="152"/>
      <c r="L448" s="148"/>
      <c r="M448" s="153"/>
      <c r="T448" s="154"/>
      <c r="AT448" s="149" t="s">
        <v>203</v>
      </c>
      <c r="AU448" s="149" t="s">
        <v>86</v>
      </c>
      <c r="AV448" s="12" t="s">
        <v>86</v>
      </c>
      <c r="AW448" s="12" t="s">
        <v>37</v>
      </c>
      <c r="AX448" s="12" t="s">
        <v>76</v>
      </c>
      <c r="AY448" s="149" t="s">
        <v>192</v>
      </c>
    </row>
    <row r="449" spans="2:51" s="12" customFormat="1" ht="12">
      <c r="B449" s="148"/>
      <c r="D449" s="142" t="s">
        <v>203</v>
      </c>
      <c r="E449" s="149" t="s">
        <v>19</v>
      </c>
      <c r="F449" s="150" t="s">
        <v>1719</v>
      </c>
      <c r="H449" s="151">
        <v>1</v>
      </c>
      <c r="I449" s="152"/>
      <c r="L449" s="148"/>
      <c r="M449" s="153"/>
      <c r="T449" s="154"/>
      <c r="AT449" s="149" t="s">
        <v>203</v>
      </c>
      <c r="AU449" s="149" t="s">
        <v>86</v>
      </c>
      <c r="AV449" s="12" t="s">
        <v>86</v>
      </c>
      <c r="AW449" s="12" t="s">
        <v>37</v>
      </c>
      <c r="AX449" s="12" t="s">
        <v>76</v>
      </c>
      <c r="AY449" s="149" t="s">
        <v>192</v>
      </c>
    </row>
    <row r="450" spans="2:51" s="13" customFormat="1" ht="12">
      <c r="B450" s="155"/>
      <c r="D450" s="142" t="s">
        <v>203</v>
      </c>
      <c r="E450" s="156" t="s">
        <v>19</v>
      </c>
      <c r="F450" s="157" t="s">
        <v>206</v>
      </c>
      <c r="H450" s="158">
        <v>2</v>
      </c>
      <c r="I450" s="159"/>
      <c r="L450" s="155"/>
      <c r="M450" s="160"/>
      <c r="T450" s="161"/>
      <c r="AT450" s="156" t="s">
        <v>203</v>
      </c>
      <c r="AU450" s="156" t="s">
        <v>86</v>
      </c>
      <c r="AV450" s="13" t="s">
        <v>124</v>
      </c>
      <c r="AW450" s="13" t="s">
        <v>37</v>
      </c>
      <c r="AX450" s="13" t="s">
        <v>84</v>
      </c>
      <c r="AY450" s="156" t="s">
        <v>192</v>
      </c>
    </row>
    <row r="451" spans="2:65" s="1" customFormat="1" ht="16.5" customHeight="1">
      <c r="B451" s="33"/>
      <c r="C451" s="168" t="s">
        <v>860</v>
      </c>
      <c r="D451" s="168" t="s">
        <v>291</v>
      </c>
      <c r="E451" s="169" t="s">
        <v>1235</v>
      </c>
      <c r="F451" s="170" t="s">
        <v>1236</v>
      </c>
      <c r="G451" s="171" t="s">
        <v>146</v>
      </c>
      <c r="H451" s="172">
        <v>4</v>
      </c>
      <c r="I451" s="173"/>
      <c r="J451" s="174">
        <f>ROUND(I451*H451,2)</f>
        <v>0</v>
      </c>
      <c r="K451" s="170" t="s">
        <v>19</v>
      </c>
      <c r="L451" s="175"/>
      <c r="M451" s="176" t="s">
        <v>19</v>
      </c>
      <c r="N451" s="177" t="s">
        <v>47</v>
      </c>
      <c r="P451" s="138">
        <f>O451*H451</f>
        <v>0</v>
      </c>
      <c r="Q451" s="138">
        <v>0.004</v>
      </c>
      <c r="R451" s="138">
        <f>Q451*H451</f>
        <v>0.016</v>
      </c>
      <c r="S451" s="138">
        <v>0</v>
      </c>
      <c r="T451" s="139">
        <f>S451*H451</f>
        <v>0</v>
      </c>
      <c r="AR451" s="140" t="s">
        <v>248</v>
      </c>
      <c r="AT451" s="140" t="s">
        <v>291</v>
      </c>
      <c r="AU451" s="140" t="s">
        <v>86</v>
      </c>
      <c r="AY451" s="18" t="s">
        <v>192</v>
      </c>
      <c r="BE451" s="141">
        <f>IF(N451="základní",J451,0)</f>
        <v>0</v>
      </c>
      <c r="BF451" s="141">
        <f>IF(N451="snížená",J451,0)</f>
        <v>0</v>
      </c>
      <c r="BG451" s="141">
        <f>IF(N451="zákl. přenesená",J451,0)</f>
        <v>0</v>
      </c>
      <c r="BH451" s="141">
        <f>IF(N451="sníž. přenesená",J451,0)</f>
        <v>0</v>
      </c>
      <c r="BI451" s="141">
        <f>IF(N451="nulová",J451,0)</f>
        <v>0</v>
      </c>
      <c r="BJ451" s="18" t="s">
        <v>84</v>
      </c>
      <c r="BK451" s="141">
        <f>ROUND(I451*H451,2)</f>
        <v>0</v>
      </c>
      <c r="BL451" s="18" t="s">
        <v>124</v>
      </c>
      <c r="BM451" s="140" t="s">
        <v>1729</v>
      </c>
    </row>
    <row r="452" spans="2:47" s="1" customFormat="1" ht="12">
      <c r="B452" s="33"/>
      <c r="D452" s="142" t="s">
        <v>199</v>
      </c>
      <c r="F452" s="143" t="s">
        <v>1236</v>
      </c>
      <c r="I452" s="144"/>
      <c r="L452" s="33"/>
      <c r="M452" s="145"/>
      <c r="T452" s="54"/>
      <c r="AT452" s="18" t="s">
        <v>199</v>
      </c>
      <c r="AU452" s="18" t="s">
        <v>86</v>
      </c>
    </row>
    <row r="453" spans="2:51" s="12" customFormat="1" ht="12">
      <c r="B453" s="148"/>
      <c r="D453" s="142" t="s">
        <v>203</v>
      </c>
      <c r="E453" s="149" t="s">
        <v>19</v>
      </c>
      <c r="F453" s="150" t="s">
        <v>1730</v>
      </c>
      <c r="H453" s="151">
        <v>2</v>
      </c>
      <c r="I453" s="152"/>
      <c r="L453" s="148"/>
      <c r="M453" s="153"/>
      <c r="T453" s="154"/>
      <c r="AT453" s="149" t="s">
        <v>203</v>
      </c>
      <c r="AU453" s="149" t="s">
        <v>86</v>
      </c>
      <c r="AV453" s="12" t="s">
        <v>86</v>
      </c>
      <c r="AW453" s="12" t="s">
        <v>37</v>
      </c>
      <c r="AX453" s="12" t="s">
        <v>76</v>
      </c>
      <c r="AY453" s="149" t="s">
        <v>192</v>
      </c>
    </row>
    <row r="454" spans="2:51" s="12" customFormat="1" ht="12">
      <c r="B454" s="148"/>
      <c r="D454" s="142" t="s">
        <v>203</v>
      </c>
      <c r="E454" s="149" t="s">
        <v>19</v>
      </c>
      <c r="F454" s="150" t="s">
        <v>1731</v>
      </c>
      <c r="H454" s="151">
        <v>2</v>
      </c>
      <c r="I454" s="152"/>
      <c r="L454" s="148"/>
      <c r="M454" s="153"/>
      <c r="T454" s="154"/>
      <c r="AT454" s="149" t="s">
        <v>203</v>
      </c>
      <c r="AU454" s="149" t="s">
        <v>86</v>
      </c>
      <c r="AV454" s="12" t="s">
        <v>86</v>
      </c>
      <c r="AW454" s="12" t="s">
        <v>37</v>
      </c>
      <c r="AX454" s="12" t="s">
        <v>76</v>
      </c>
      <c r="AY454" s="149" t="s">
        <v>192</v>
      </c>
    </row>
    <row r="455" spans="2:51" s="13" customFormat="1" ht="12">
      <c r="B455" s="155"/>
      <c r="D455" s="142" t="s">
        <v>203</v>
      </c>
      <c r="E455" s="156" t="s">
        <v>19</v>
      </c>
      <c r="F455" s="157" t="s">
        <v>206</v>
      </c>
      <c r="H455" s="158">
        <v>4</v>
      </c>
      <c r="I455" s="159"/>
      <c r="L455" s="155"/>
      <c r="M455" s="160"/>
      <c r="T455" s="161"/>
      <c r="AT455" s="156" t="s">
        <v>203</v>
      </c>
      <c r="AU455" s="156" t="s">
        <v>86</v>
      </c>
      <c r="AV455" s="13" t="s">
        <v>124</v>
      </c>
      <c r="AW455" s="13" t="s">
        <v>37</v>
      </c>
      <c r="AX455" s="13" t="s">
        <v>84</v>
      </c>
      <c r="AY455" s="156" t="s">
        <v>192</v>
      </c>
    </row>
    <row r="456" spans="2:65" s="1" customFormat="1" ht="16.5" customHeight="1">
      <c r="B456" s="33"/>
      <c r="C456" s="129" t="s">
        <v>867</v>
      </c>
      <c r="D456" s="129" t="s">
        <v>194</v>
      </c>
      <c r="E456" s="130" t="s">
        <v>1238</v>
      </c>
      <c r="F456" s="131" t="s">
        <v>1239</v>
      </c>
      <c r="G456" s="132" t="s">
        <v>146</v>
      </c>
      <c r="H456" s="133">
        <v>1</v>
      </c>
      <c r="I456" s="134"/>
      <c r="J456" s="135">
        <f>ROUND(I456*H456,2)</f>
        <v>0</v>
      </c>
      <c r="K456" s="131" t="s">
        <v>197</v>
      </c>
      <c r="L456" s="33"/>
      <c r="M456" s="136" t="s">
        <v>19</v>
      </c>
      <c r="N456" s="137" t="s">
        <v>47</v>
      </c>
      <c r="P456" s="138">
        <f>O456*H456</f>
        <v>0</v>
      </c>
      <c r="Q456" s="138">
        <v>0.10833</v>
      </c>
      <c r="R456" s="138">
        <f>Q456*H456</f>
        <v>0.10833</v>
      </c>
      <c r="S456" s="138">
        <v>0</v>
      </c>
      <c r="T456" s="139">
        <f>S456*H456</f>
        <v>0</v>
      </c>
      <c r="AR456" s="140" t="s">
        <v>124</v>
      </c>
      <c r="AT456" s="140" t="s">
        <v>194</v>
      </c>
      <c r="AU456" s="140" t="s">
        <v>86</v>
      </c>
      <c r="AY456" s="18" t="s">
        <v>192</v>
      </c>
      <c r="BE456" s="141">
        <f>IF(N456="základní",J456,0)</f>
        <v>0</v>
      </c>
      <c r="BF456" s="141">
        <f>IF(N456="snížená",J456,0)</f>
        <v>0</v>
      </c>
      <c r="BG456" s="141">
        <f>IF(N456="zákl. přenesená",J456,0)</f>
        <v>0</v>
      </c>
      <c r="BH456" s="141">
        <f>IF(N456="sníž. přenesená",J456,0)</f>
        <v>0</v>
      </c>
      <c r="BI456" s="141">
        <f>IF(N456="nulová",J456,0)</f>
        <v>0</v>
      </c>
      <c r="BJ456" s="18" t="s">
        <v>84</v>
      </c>
      <c r="BK456" s="141">
        <f>ROUND(I456*H456,2)</f>
        <v>0</v>
      </c>
      <c r="BL456" s="18" t="s">
        <v>124</v>
      </c>
      <c r="BM456" s="140" t="s">
        <v>1732</v>
      </c>
    </row>
    <row r="457" spans="2:47" s="1" customFormat="1" ht="19.5">
      <c r="B457" s="33"/>
      <c r="D457" s="142" t="s">
        <v>199</v>
      </c>
      <c r="F457" s="143" t="s">
        <v>1241</v>
      </c>
      <c r="I457" s="144"/>
      <c r="L457" s="33"/>
      <c r="M457" s="145"/>
      <c r="T457" s="54"/>
      <c r="AT457" s="18" t="s">
        <v>199</v>
      </c>
      <c r="AU457" s="18" t="s">
        <v>86</v>
      </c>
    </row>
    <row r="458" spans="2:47" s="1" customFormat="1" ht="12">
      <c r="B458" s="33"/>
      <c r="D458" s="146" t="s">
        <v>201</v>
      </c>
      <c r="F458" s="147" t="s">
        <v>1242</v>
      </c>
      <c r="I458" s="144"/>
      <c r="L458" s="33"/>
      <c r="M458" s="145"/>
      <c r="T458" s="54"/>
      <c r="AT458" s="18" t="s">
        <v>201</v>
      </c>
      <c r="AU458" s="18" t="s">
        <v>86</v>
      </c>
    </row>
    <row r="459" spans="2:51" s="12" customFormat="1" ht="12">
      <c r="B459" s="148"/>
      <c r="D459" s="142" t="s">
        <v>203</v>
      </c>
      <c r="E459" s="149" t="s">
        <v>19</v>
      </c>
      <c r="F459" s="150" t="s">
        <v>1733</v>
      </c>
      <c r="H459" s="151">
        <v>1</v>
      </c>
      <c r="I459" s="152"/>
      <c r="L459" s="148"/>
      <c r="M459" s="153"/>
      <c r="T459" s="154"/>
      <c r="AT459" s="149" t="s">
        <v>203</v>
      </c>
      <c r="AU459" s="149" t="s">
        <v>86</v>
      </c>
      <c r="AV459" s="12" t="s">
        <v>86</v>
      </c>
      <c r="AW459" s="12" t="s">
        <v>37</v>
      </c>
      <c r="AX459" s="12" t="s">
        <v>84</v>
      </c>
      <c r="AY459" s="149" t="s">
        <v>192</v>
      </c>
    </row>
    <row r="460" spans="2:65" s="1" customFormat="1" ht="16.5" customHeight="1">
      <c r="B460" s="33"/>
      <c r="C460" s="129" t="s">
        <v>873</v>
      </c>
      <c r="D460" s="129" t="s">
        <v>194</v>
      </c>
      <c r="E460" s="130" t="s">
        <v>1244</v>
      </c>
      <c r="F460" s="131" t="s">
        <v>1245</v>
      </c>
      <c r="G460" s="132" t="s">
        <v>146</v>
      </c>
      <c r="H460" s="133">
        <v>1</v>
      </c>
      <c r="I460" s="134"/>
      <c r="J460" s="135">
        <f>ROUND(I460*H460,2)</f>
        <v>0</v>
      </c>
      <c r="K460" s="131" t="s">
        <v>197</v>
      </c>
      <c r="L460" s="33"/>
      <c r="M460" s="136" t="s">
        <v>19</v>
      </c>
      <c r="N460" s="137" t="s">
        <v>47</v>
      </c>
      <c r="P460" s="138">
        <f>O460*H460</f>
        <v>0</v>
      </c>
      <c r="Q460" s="138">
        <v>0.03637</v>
      </c>
      <c r="R460" s="138">
        <f>Q460*H460</f>
        <v>0.03637</v>
      </c>
      <c r="S460" s="138">
        <v>0</v>
      </c>
      <c r="T460" s="139">
        <f>S460*H460</f>
        <v>0</v>
      </c>
      <c r="AR460" s="140" t="s">
        <v>124</v>
      </c>
      <c r="AT460" s="140" t="s">
        <v>194</v>
      </c>
      <c r="AU460" s="140" t="s">
        <v>86</v>
      </c>
      <c r="AY460" s="18" t="s">
        <v>192</v>
      </c>
      <c r="BE460" s="141">
        <f>IF(N460="základní",J460,0)</f>
        <v>0</v>
      </c>
      <c r="BF460" s="141">
        <f>IF(N460="snížená",J460,0)</f>
        <v>0</v>
      </c>
      <c r="BG460" s="141">
        <f>IF(N460="zákl. přenesená",J460,0)</f>
        <v>0</v>
      </c>
      <c r="BH460" s="141">
        <f>IF(N460="sníž. přenesená",J460,0)</f>
        <v>0</v>
      </c>
      <c r="BI460" s="141">
        <f>IF(N460="nulová",J460,0)</f>
        <v>0</v>
      </c>
      <c r="BJ460" s="18" t="s">
        <v>84</v>
      </c>
      <c r="BK460" s="141">
        <f>ROUND(I460*H460,2)</f>
        <v>0</v>
      </c>
      <c r="BL460" s="18" t="s">
        <v>124</v>
      </c>
      <c r="BM460" s="140" t="s">
        <v>1734</v>
      </c>
    </row>
    <row r="461" spans="2:47" s="1" customFormat="1" ht="12">
      <c r="B461" s="33"/>
      <c r="D461" s="142" t="s">
        <v>199</v>
      </c>
      <c r="F461" s="143" t="s">
        <v>1247</v>
      </c>
      <c r="I461" s="144"/>
      <c r="L461" s="33"/>
      <c r="M461" s="145"/>
      <c r="T461" s="54"/>
      <c r="AT461" s="18" t="s">
        <v>199</v>
      </c>
      <c r="AU461" s="18" t="s">
        <v>86</v>
      </c>
    </row>
    <row r="462" spans="2:47" s="1" customFormat="1" ht="12">
      <c r="B462" s="33"/>
      <c r="D462" s="146" t="s">
        <v>201</v>
      </c>
      <c r="F462" s="147" t="s">
        <v>1248</v>
      </c>
      <c r="I462" s="144"/>
      <c r="L462" s="33"/>
      <c r="M462" s="145"/>
      <c r="T462" s="54"/>
      <c r="AT462" s="18" t="s">
        <v>201</v>
      </c>
      <c r="AU462" s="18" t="s">
        <v>86</v>
      </c>
    </row>
    <row r="463" spans="2:51" s="12" customFormat="1" ht="12">
      <c r="B463" s="148"/>
      <c r="D463" s="142" t="s">
        <v>203</v>
      </c>
      <c r="E463" s="149" t="s">
        <v>19</v>
      </c>
      <c r="F463" s="150" t="s">
        <v>1733</v>
      </c>
      <c r="H463" s="151">
        <v>1</v>
      </c>
      <c r="I463" s="152"/>
      <c r="L463" s="148"/>
      <c r="M463" s="153"/>
      <c r="T463" s="154"/>
      <c r="AT463" s="149" t="s">
        <v>203</v>
      </c>
      <c r="AU463" s="149" t="s">
        <v>86</v>
      </c>
      <c r="AV463" s="12" t="s">
        <v>86</v>
      </c>
      <c r="AW463" s="12" t="s">
        <v>37</v>
      </c>
      <c r="AX463" s="12" t="s">
        <v>84</v>
      </c>
      <c r="AY463" s="149" t="s">
        <v>192</v>
      </c>
    </row>
    <row r="464" spans="2:65" s="1" customFormat="1" ht="16.5" customHeight="1">
      <c r="B464" s="33"/>
      <c r="C464" s="129" t="s">
        <v>880</v>
      </c>
      <c r="D464" s="129" t="s">
        <v>194</v>
      </c>
      <c r="E464" s="130" t="s">
        <v>637</v>
      </c>
      <c r="F464" s="131" t="s">
        <v>638</v>
      </c>
      <c r="G464" s="132" t="s">
        <v>146</v>
      </c>
      <c r="H464" s="133">
        <v>1</v>
      </c>
      <c r="I464" s="134"/>
      <c r="J464" s="135">
        <f>ROUND(I464*H464,2)</f>
        <v>0</v>
      </c>
      <c r="K464" s="131" t="s">
        <v>197</v>
      </c>
      <c r="L464" s="33"/>
      <c r="M464" s="136" t="s">
        <v>19</v>
      </c>
      <c r="N464" s="137" t="s">
        <v>47</v>
      </c>
      <c r="P464" s="138">
        <f>O464*H464</f>
        <v>0</v>
      </c>
      <c r="Q464" s="138">
        <v>0</v>
      </c>
      <c r="R464" s="138">
        <f>Q464*H464</f>
        <v>0</v>
      </c>
      <c r="S464" s="138">
        <v>0</v>
      </c>
      <c r="T464" s="139">
        <f>S464*H464</f>
        <v>0</v>
      </c>
      <c r="AR464" s="140" t="s">
        <v>124</v>
      </c>
      <c r="AT464" s="140" t="s">
        <v>194</v>
      </c>
      <c r="AU464" s="140" t="s">
        <v>86</v>
      </c>
      <c r="AY464" s="18" t="s">
        <v>192</v>
      </c>
      <c r="BE464" s="141">
        <f>IF(N464="základní",J464,0)</f>
        <v>0</v>
      </c>
      <c r="BF464" s="141">
        <f>IF(N464="snížená",J464,0)</f>
        <v>0</v>
      </c>
      <c r="BG464" s="141">
        <f>IF(N464="zákl. přenesená",J464,0)</f>
        <v>0</v>
      </c>
      <c r="BH464" s="141">
        <f>IF(N464="sníž. přenesená",J464,0)</f>
        <v>0</v>
      </c>
      <c r="BI464" s="141">
        <f>IF(N464="nulová",J464,0)</f>
        <v>0</v>
      </c>
      <c r="BJ464" s="18" t="s">
        <v>84</v>
      </c>
      <c r="BK464" s="141">
        <f>ROUND(I464*H464,2)</f>
        <v>0</v>
      </c>
      <c r="BL464" s="18" t="s">
        <v>124</v>
      </c>
      <c r="BM464" s="140" t="s">
        <v>1735</v>
      </c>
    </row>
    <row r="465" spans="2:47" s="1" customFormat="1" ht="12">
      <c r="B465" s="33"/>
      <c r="D465" s="142" t="s">
        <v>199</v>
      </c>
      <c r="F465" s="143" t="s">
        <v>640</v>
      </c>
      <c r="I465" s="144"/>
      <c r="L465" s="33"/>
      <c r="M465" s="145"/>
      <c r="T465" s="54"/>
      <c r="AT465" s="18" t="s">
        <v>199</v>
      </c>
      <c r="AU465" s="18" t="s">
        <v>86</v>
      </c>
    </row>
    <row r="466" spans="2:47" s="1" customFormat="1" ht="12">
      <c r="B466" s="33"/>
      <c r="D466" s="146" t="s">
        <v>201</v>
      </c>
      <c r="F466" s="147" t="s">
        <v>641</v>
      </c>
      <c r="I466" s="144"/>
      <c r="L466" s="33"/>
      <c r="M466" s="145"/>
      <c r="T466" s="54"/>
      <c r="AT466" s="18" t="s">
        <v>201</v>
      </c>
      <c r="AU466" s="18" t="s">
        <v>86</v>
      </c>
    </row>
    <row r="467" spans="2:51" s="12" customFormat="1" ht="12">
      <c r="B467" s="148"/>
      <c r="D467" s="142" t="s">
        <v>203</v>
      </c>
      <c r="E467" s="149" t="s">
        <v>19</v>
      </c>
      <c r="F467" s="150" t="s">
        <v>1733</v>
      </c>
      <c r="H467" s="151">
        <v>1</v>
      </c>
      <c r="I467" s="152"/>
      <c r="L467" s="148"/>
      <c r="M467" s="153"/>
      <c r="T467" s="154"/>
      <c r="AT467" s="149" t="s">
        <v>203</v>
      </c>
      <c r="AU467" s="149" t="s">
        <v>86</v>
      </c>
      <c r="AV467" s="12" t="s">
        <v>86</v>
      </c>
      <c r="AW467" s="12" t="s">
        <v>37</v>
      </c>
      <c r="AX467" s="12" t="s">
        <v>84</v>
      </c>
      <c r="AY467" s="149" t="s">
        <v>192</v>
      </c>
    </row>
    <row r="468" spans="2:65" s="1" customFormat="1" ht="21.75" customHeight="1">
      <c r="B468" s="33"/>
      <c r="C468" s="129" t="s">
        <v>885</v>
      </c>
      <c r="D468" s="129" t="s">
        <v>194</v>
      </c>
      <c r="E468" s="130" t="s">
        <v>643</v>
      </c>
      <c r="F468" s="131" t="s">
        <v>644</v>
      </c>
      <c r="G468" s="132" t="s">
        <v>146</v>
      </c>
      <c r="H468" s="133">
        <v>1</v>
      </c>
      <c r="I468" s="134"/>
      <c r="J468" s="135">
        <f>ROUND(I468*H468,2)</f>
        <v>0</v>
      </c>
      <c r="K468" s="131" t="s">
        <v>197</v>
      </c>
      <c r="L468" s="33"/>
      <c r="M468" s="136" t="s">
        <v>19</v>
      </c>
      <c r="N468" s="137" t="s">
        <v>47</v>
      </c>
      <c r="P468" s="138">
        <f>O468*H468</f>
        <v>0</v>
      </c>
      <c r="Q468" s="138">
        <v>0.1313</v>
      </c>
      <c r="R468" s="138">
        <f>Q468*H468</f>
        <v>0.1313</v>
      </c>
      <c r="S468" s="138">
        <v>0</v>
      </c>
      <c r="T468" s="139">
        <f>S468*H468</f>
        <v>0</v>
      </c>
      <c r="AR468" s="140" t="s">
        <v>124</v>
      </c>
      <c r="AT468" s="140" t="s">
        <v>194</v>
      </c>
      <c r="AU468" s="140" t="s">
        <v>86</v>
      </c>
      <c r="AY468" s="18" t="s">
        <v>192</v>
      </c>
      <c r="BE468" s="141">
        <f>IF(N468="základní",J468,0)</f>
        <v>0</v>
      </c>
      <c r="BF468" s="141">
        <f>IF(N468="snížená",J468,0)</f>
        <v>0</v>
      </c>
      <c r="BG468" s="141">
        <f>IF(N468="zákl. přenesená",J468,0)</f>
        <v>0</v>
      </c>
      <c r="BH468" s="141">
        <f>IF(N468="sníž. přenesená",J468,0)</f>
        <v>0</v>
      </c>
      <c r="BI468" s="141">
        <f>IF(N468="nulová",J468,0)</f>
        <v>0</v>
      </c>
      <c r="BJ468" s="18" t="s">
        <v>84</v>
      </c>
      <c r="BK468" s="141">
        <f>ROUND(I468*H468,2)</f>
        <v>0</v>
      </c>
      <c r="BL468" s="18" t="s">
        <v>124</v>
      </c>
      <c r="BM468" s="140" t="s">
        <v>1736</v>
      </c>
    </row>
    <row r="469" spans="2:47" s="1" customFormat="1" ht="19.5">
      <c r="B469" s="33"/>
      <c r="D469" s="142" t="s">
        <v>199</v>
      </c>
      <c r="F469" s="143" t="s">
        <v>646</v>
      </c>
      <c r="I469" s="144"/>
      <c r="L469" s="33"/>
      <c r="M469" s="145"/>
      <c r="T469" s="54"/>
      <c r="AT469" s="18" t="s">
        <v>199</v>
      </c>
      <c r="AU469" s="18" t="s">
        <v>86</v>
      </c>
    </row>
    <row r="470" spans="2:47" s="1" customFormat="1" ht="12">
      <c r="B470" s="33"/>
      <c r="D470" s="146" t="s">
        <v>201</v>
      </c>
      <c r="F470" s="147" t="s">
        <v>647</v>
      </c>
      <c r="I470" s="144"/>
      <c r="L470" s="33"/>
      <c r="M470" s="145"/>
      <c r="T470" s="54"/>
      <c r="AT470" s="18" t="s">
        <v>201</v>
      </c>
      <c r="AU470" s="18" t="s">
        <v>86</v>
      </c>
    </row>
    <row r="471" spans="2:51" s="12" customFormat="1" ht="12">
      <c r="B471" s="148"/>
      <c r="D471" s="142" t="s">
        <v>203</v>
      </c>
      <c r="E471" s="149" t="s">
        <v>19</v>
      </c>
      <c r="F471" s="150" t="s">
        <v>1733</v>
      </c>
      <c r="H471" s="151">
        <v>1</v>
      </c>
      <c r="I471" s="152"/>
      <c r="L471" s="148"/>
      <c r="M471" s="153"/>
      <c r="T471" s="154"/>
      <c r="AT471" s="149" t="s">
        <v>203</v>
      </c>
      <c r="AU471" s="149" t="s">
        <v>86</v>
      </c>
      <c r="AV471" s="12" t="s">
        <v>86</v>
      </c>
      <c r="AW471" s="12" t="s">
        <v>37</v>
      </c>
      <c r="AX471" s="12" t="s">
        <v>84</v>
      </c>
      <c r="AY471" s="149" t="s">
        <v>192</v>
      </c>
    </row>
    <row r="472" spans="2:65" s="1" customFormat="1" ht="21.75" customHeight="1">
      <c r="B472" s="33"/>
      <c r="C472" s="129" t="s">
        <v>891</v>
      </c>
      <c r="D472" s="129" t="s">
        <v>194</v>
      </c>
      <c r="E472" s="130" t="s">
        <v>649</v>
      </c>
      <c r="F472" s="131" t="s">
        <v>650</v>
      </c>
      <c r="G472" s="132" t="s">
        <v>146</v>
      </c>
      <c r="H472" s="133">
        <v>2</v>
      </c>
      <c r="I472" s="134"/>
      <c r="J472" s="135">
        <f>ROUND(I472*H472,2)</f>
        <v>0</v>
      </c>
      <c r="K472" s="131" t="s">
        <v>197</v>
      </c>
      <c r="L472" s="33"/>
      <c r="M472" s="136" t="s">
        <v>19</v>
      </c>
      <c r="N472" s="137" t="s">
        <v>47</v>
      </c>
      <c r="P472" s="138">
        <f>O472*H472</f>
        <v>0</v>
      </c>
      <c r="Q472" s="138">
        <v>0.09</v>
      </c>
      <c r="R472" s="138">
        <f>Q472*H472</f>
        <v>0.18</v>
      </c>
      <c r="S472" s="138">
        <v>0</v>
      </c>
      <c r="T472" s="139">
        <f>S472*H472</f>
        <v>0</v>
      </c>
      <c r="AR472" s="140" t="s">
        <v>124</v>
      </c>
      <c r="AT472" s="140" t="s">
        <v>194</v>
      </c>
      <c r="AU472" s="140" t="s">
        <v>86</v>
      </c>
      <c r="AY472" s="18" t="s">
        <v>192</v>
      </c>
      <c r="BE472" s="141">
        <f>IF(N472="základní",J472,0)</f>
        <v>0</v>
      </c>
      <c r="BF472" s="141">
        <f>IF(N472="snížená",J472,0)</f>
        <v>0</v>
      </c>
      <c r="BG472" s="141">
        <f>IF(N472="zákl. přenesená",J472,0)</f>
        <v>0</v>
      </c>
      <c r="BH472" s="141">
        <f>IF(N472="sníž. přenesená",J472,0)</f>
        <v>0</v>
      </c>
      <c r="BI472" s="141">
        <f>IF(N472="nulová",J472,0)</f>
        <v>0</v>
      </c>
      <c r="BJ472" s="18" t="s">
        <v>84</v>
      </c>
      <c r="BK472" s="141">
        <f>ROUND(I472*H472,2)</f>
        <v>0</v>
      </c>
      <c r="BL472" s="18" t="s">
        <v>124</v>
      </c>
      <c r="BM472" s="140" t="s">
        <v>1737</v>
      </c>
    </row>
    <row r="473" spans="2:47" s="1" customFormat="1" ht="12">
      <c r="B473" s="33"/>
      <c r="D473" s="142" t="s">
        <v>199</v>
      </c>
      <c r="F473" s="143" t="s">
        <v>650</v>
      </c>
      <c r="I473" s="144"/>
      <c r="L473" s="33"/>
      <c r="M473" s="145"/>
      <c r="T473" s="54"/>
      <c r="AT473" s="18" t="s">
        <v>199</v>
      </c>
      <c r="AU473" s="18" t="s">
        <v>86</v>
      </c>
    </row>
    <row r="474" spans="2:47" s="1" customFormat="1" ht="12">
      <c r="B474" s="33"/>
      <c r="D474" s="146" t="s">
        <v>201</v>
      </c>
      <c r="F474" s="147" t="s">
        <v>652</v>
      </c>
      <c r="I474" s="144"/>
      <c r="L474" s="33"/>
      <c r="M474" s="145"/>
      <c r="T474" s="54"/>
      <c r="AT474" s="18" t="s">
        <v>201</v>
      </c>
      <c r="AU474" s="18" t="s">
        <v>86</v>
      </c>
    </row>
    <row r="475" spans="2:51" s="12" customFormat="1" ht="12">
      <c r="B475" s="148"/>
      <c r="D475" s="142" t="s">
        <v>203</v>
      </c>
      <c r="E475" s="149" t="s">
        <v>19</v>
      </c>
      <c r="F475" s="150" t="s">
        <v>1738</v>
      </c>
      <c r="H475" s="151">
        <v>2</v>
      </c>
      <c r="I475" s="152"/>
      <c r="L475" s="148"/>
      <c r="M475" s="153"/>
      <c r="T475" s="154"/>
      <c r="AT475" s="149" t="s">
        <v>203</v>
      </c>
      <c r="AU475" s="149" t="s">
        <v>86</v>
      </c>
      <c r="AV475" s="12" t="s">
        <v>86</v>
      </c>
      <c r="AW475" s="12" t="s">
        <v>37</v>
      </c>
      <c r="AX475" s="12" t="s">
        <v>84</v>
      </c>
      <c r="AY475" s="149" t="s">
        <v>192</v>
      </c>
    </row>
    <row r="476" spans="2:65" s="1" customFormat="1" ht="16.5" customHeight="1">
      <c r="B476" s="33"/>
      <c r="C476" s="168" t="s">
        <v>895</v>
      </c>
      <c r="D476" s="168" t="s">
        <v>291</v>
      </c>
      <c r="E476" s="169" t="s">
        <v>655</v>
      </c>
      <c r="F476" s="170" t="s">
        <v>656</v>
      </c>
      <c r="G476" s="171" t="s">
        <v>146</v>
      </c>
      <c r="H476" s="172">
        <v>2</v>
      </c>
      <c r="I476" s="173"/>
      <c r="J476" s="174">
        <f>ROUND(I476*H476,2)</f>
        <v>0</v>
      </c>
      <c r="K476" s="170" t="s">
        <v>197</v>
      </c>
      <c r="L476" s="175"/>
      <c r="M476" s="176" t="s">
        <v>19</v>
      </c>
      <c r="N476" s="177" t="s">
        <v>47</v>
      </c>
      <c r="P476" s="138">
        <f>O476*H476</f>
        <v>0</v>
      </c>
      <c r="Q476" s="138">
        <v>0.046</v>
      </c>
      <c r="R476" s="138">
        <f>Q476*H476</f>
        <v>0.092</v>
      </c>
      <c r="S476" s="138">
        <v>0</v>
      </c>
      <c r="T476" s="139">
        <f>S476*H476</f>
        <v>0</v>
      </c>
      <c r="AR476" s="140" t="s">
        <v>248</v>
      </c>
      <c r="AT476" s="140" t="s">
        <v>291</v>
      </c>
      <c r="AU476" s="140" t="s">
        <v>86</v>
      </c>
      <c r="AY476" s="18" t="s">
        <v>192</v>
      </c>
      <c r="BE476" s="141">
        <f>IF(N476="základní",J476,0)</f>
        <v>0</v>
      </c>
      <c r="BF476" s="141">
        <f>IF(N476="snížená",J476,0)</f>
        <v>0</v>
      </c>
      <c r="BG476" s="141">
        <f>IF(N476="zákl. přenesená",J476,0)</f>
        <v>0</v>
      </c>
      <c r="BH476" s="141">
        <f>IF(N476="sníž. přenesená",J476,0)</f>
        <v>0</v>
      </c>
      <c r="BI476" s="141">
        <f>IF(N476="nulová",J476,0)</f>
        <v>0</v>
      </c>
      <c r="BJ476" s="18" t="s">
        <v>84</v>
      </c>
      <c r="BK476" s="141">
        <f>ROUND(I476*H476,2)</f>
        <v>0</v>
      </c>
      <c r="BL476" s="18" t="s">
        <v>124</v>
      </c>
      <c r="BM476" s="140" t="s">
        <v>1739</v>
      </c>
    </row>
    <row r="477" spans="2:47" s="1" customFormat="1" ht="12">
      <c r="B477" s="33"/>
      <c r="D477" s="142" t="s">
        <v>199</v>
      </c>
      <c r="F477" s="143" t="s">
        <v>656</v>
      </c>
      <c r="I477" s="144"/>
      <c r="L477" s="33"/>
      <c r="M477" s="145"/>
      <c r="T477" s="54"/>
      <c r="AT477" s="18" t="s">
        <v>199</v>
      </c>
      <c r="AU477" s="18" t="s">
        <v>86</v>
      </c>
    </row>
    <row r="478" spans="2:47" s="1" customFormat="1" ht="19.5">
      <c r="B478" s="33"/>
      <c r="D478" s="142" t="s">
        <v>295</v>
      </c>
      <c r="F478" s="178" t="s">
        <v>658</v>
      </c>
      <c r="I478" s="144"/>
      <c r="L478" s="33"/>
      <c r="M478" s="145"/>
      <c r="T478" s="54"/>
      <c r="AT478" s="18" t="s">
        <v>295</v>
      </c>
      <c r="AU478" s="18" t="s">
        <v>86</v>
      </c>
    </row>
    <row r="479" spans="2:65" s="1" customFormat="1" ht="16.5" customHeight="1">
      <c r="B479" s="33"/>
      <c r="C479" s="129" t="s">
        <v>900</v>
      </c>
      <c r="D479" s="129" t="s">
        <v>194</v>
      </c>
      <c r="E479" s="130" t="s">
        <v>675</v>
      </c>
      <c r="F479" s="131" t="s">
        <v>676</v>
      </c>
      <c r="G479" s="132" t="s">
        <v>149</v>
      </c>
      <c r="H479" s="133">
        <v>11.1</v>
      </c>
      <c r="I479" s="134"/>
      <c r="J479" s="135">
        <f>ROUND(I479*H479,2)</f>
        <v>0</v>
      </c>
      <c r="K479" s="131" t="s">
        <v>197</v>
      </c>
      <c r="L479" s="33"/>
      <c r="M479" s="136" t="s">
        <v>19</v>
      </c>
      <c r="N479" s="137" t="s">
        <v>47</v>
      </c>
      <c r="P479" s="138">
        <f>O479*H479</f>
        <v>0</v>
      </c>
      <c r="Q479" s="138">
        <v>7E-05</v>
      </c>
      <c r="R479" s="138">
        <f>Q479*H479</f>
        <v>0.0007769999999999999</v>
      </c>
      <c r="S479" s="138">
        <v>0</v>
      </c>
      <c r="T479" s="139">
        <f>S479*H479</f>
        <v>0</v>
      </c>
      <c r="AR479" s="140" t="s">
        <v>124</v>
      </c>
      <c r="AT479" s="140" t="s">
        <v>194</v>
      </c>
      <c r="AU479" s="140" t="s">
        <v>86</v>
      </c>
      <c r="AY479" s="18" t="s">
        <v>192</v>
      </c>
      <c r="BE479" s="141">
        <f>IF(N479="základní",J479,0)</f>
        <v>0</v>
      </c>
      <c r="BF479" s="141">
        <f>IF(N479="snížená",J479,0)</f>
        <v>0</v>
      </c>
      <c r="BG479" s="141">
        <f>IF(N479="zákl. přenesená",J479,0)</f>
        <v>0</v>
      </c>
      <c r="BH479" s="141">
        <f>IF(N479="sníž. přenesená",J479,0)</f>
        <v>0</v>
      </c>
      <c r="BI479" s="141">
        <f>IF(N479="nulová",J479,0)</f>
        <v>0</v>
      </c>
      <c r="BJ479" s="18" t="s">
        <v>84</v>
      </c>
      <c r="BK479" s="141">
        <f>ROUND(I479*H479,2)</f>
        <v>0</v>
      </c>
      <c r="BL479" s="18" t="s">
        <v>124</v>
      </c>
      <c r="BM479" s="140" t="s">
        <v>1740</v>
      </c>
    </row>
    <row r="480" spans="2:47" s="1" customFormat="1" ht="12">
      <c r="B480" s="33"/>
      <c r="D480" s="142" t="s">
        <v>199</v>
      </c>
      <c r="F480" s="143" t="s">
        <v>678</v>
      </c>
      <c r="I480" s="144"/>
      <c r="L480" s="33"/>
      <c r="M480" s="145"/>
      <c r="T480" s="54"/>
      <c r="AT480" s="18" t="s">
        <v>199</v>
      </c>
      <c r="AU480" s="18" t="s">
        <v>86</v>
      </c>
    </row>
    <row r="481" spans="2:47" s="1" customFormat="1" ht="12">
      <c r="B481" s="33"/>
      <c r="D481" s="146" t="s">
        <v>201</v>
      </c>
      <c r="F481" s="147" t="s">
        <v>679</v>
      </c>
      <c r="I481" s="144"/>
      <c r="L481" s="33"/>
      <c r="M481" s="145"/>
      <c r="T481" s="54"/>
      <c r="AT481" s="18" t="s">
        <v>201</v>
      </c>
      <c r="AU481" s="18" t="s">
        <v>86</v>
      </c>
    </row>
    <row r="482" spans="2:47" s="1" customFormat="1" ht="19.5">
      <c r="B482" s="33"/>
      <c r="D482" s="142" t="s">
        <v>295</v>
      </c>
      <c r="F482" s="178" t="s">
        <v>680</v>
      </c>
      <c r="I482" s="144"/>
      <c r="L482" s="33"/>
      <c r="M482" s="145"/>
      <c r="T482" s="54"/>
      <c r="AT482" s="18" t="s">
        <v>295</v>
      </c>
      <c r="AU482" s="18" t="s">
        <v>86</v>
      </c>
    </row>
    <row r="483" spans="2:51" s="12" customFormat="1" ht="12">
      <c r="B483" s="148"/>
      <c r="D483" s="142" t="s">
        <v>203</v>
      </c>
      <c r="E483" s="149" t="s">
        <v>19</v>
      </c>
      <c r="F483" s="150" t="s">
        <v>147</v>
      </c>
      <c r="H483" s="151">
        <v>11.1</v>
      </c>
      <c r="I483" s="152"/>
      <c r="L483" s="148"/>
      <c r="M483" s="153"/>
      <c r="T483" s="154"/>
      <c r="AT483" s="149" t="s">
        <v>203</v>
      </c>
      <c r="AU483" s="149" t="s">
        <v>86</v>
      </c>
      <c r="AV483" s="12" t="s">
        <v>86</v>
      </c>
      <c r="AW483" s="12" t="s">
        <v>37</v>
      </c>
      <c r="AX483" s="12" t="s">
        <v>84</v>
      </c>
      <c r="AY483" s="149" t="s">
        <v>192</v>
      </c>
    </row>
    <row r="484" spans="2:65" s="1" customFormat="1" ht="16.5" customHeight="1">
      <c r="B484" s="33"/>
      <c r="C484" s="129" t="s">
        <v>904</v>
      </c>
      <c r="D484" s="129" t="s">
        <v>194</v>
      </c>
      <c r="E484" s="130" t="s">
        <v>1255</v>
      </c>
      <c r="F484" s="131" t="s">
        <v>1256</v>
      </c>
      <c r="G484" s="132" t="s">
        <v>146</v>
      </c>
      <c r="H484" s="133">
        <v>5</v>
      </c>
      <c r="I484" s="134"/>
      <c r="J484" s="135">
        <f>ROUND(I484*H484,2)</f>
        <v>0</v>
      </c>
      <c r="K484" s="131" t="s">
        <v>19</v>
      </c>
      <c r="L484" s="33"/>
      <c r="M484" s="136" t="s">
        <v>19</v>
      </c>
      <c r="N484" s="137" t="s">
        <v>47</v>
      </c>
      <c r="P484" s="138">
        <f>O484*H484</f>
        <v>0</v>
      </c>
      <c r="Q484" s="138">
        <v>0</v>
      </c>
      <c r="R484" s="138">
        <f>Q484*H484</f>
        <v>0</v>
      </c>
      <c r="S484" s="138">
        <v>0</v>
      </c>
      <c r="T484" s="139">
        <f>S484*H484</f>
        <v>0</v>
      </c>
      <c r="AR484" s="140" t="s">
        <v>124</v>
      </c>
      <c r="AT484" s="140" t="s">
        <v>194</v>
      </c>
      <c r="AU484" s="140" t="s">
        <v>86</v>
      </c>
      <c r="AY484" s="18" t="s">
        <v>192</v>
      </c>
      <c r="BE484" s="141">
        <f>IF(N484="základní",J484,0)</f>
        <v>0</v>
      </c>
      <c r="BF484" s="141">
        <f>IF(N484="snížená",J484,0)</f>
        <v>0</v>
      </c>
      <c r="BG484" s="141">
        <f>IF(N484="zákl. přenesená",J484,0)</f>
        <v>0</v>
      </c>
      <c r="BH484" s="141">
        <f>IF(N484="sníž. přenesená",J484,0)</f>
        <v>0</v>
      </c>
      <c r="BI484" s="141">
        <f>IF(N484="nulová",J484,0)</f>
        <v>0</v>
      </c>
      <c r="BJ484" s="18" t="s">
        <v>84</v>
      </c>
      <c r="BK484" s="141">
        <f>ROUND(I484*H484,2)</f>
        <v>0</v>
      </c>
      <c r="BL484" s="18" t="s">
        <v>124</v>
      </c>
      <c r="BM484" s="140" t="s">
        <v>1741</v>
      </c>
    </row>
    <row r="485" spans="2:47" s="1" customFormat="1" ht="12">
      <c r="B485" s="33"/>
      <c r="D485" s="142" t="s">
        <v>199</v>
      </c>
      <c r="F485" s="143" t="s">
        <v>1256</v>
      </c>
      <c r="I485" s="144"/>
      <c r="L485" s="33"/>
      <c r="M485" s="145"/>
      <c r="T485" s="54"/>
      <c r="AT485" s="18" t="s">
        <v>199</v>
      </c>
      <c r="AU485" s="18" t="s">
        <v>86</v>
      </c>
    </row>
    <row r="486" spans="2:63" s="11" customFormat="1" ht="22.9" customHeight="1">
      <c r="B486" s="117"/>
      <c r="D486" s="118" t="s">
        <v>75</v>
      </c>
      <c r="E486" s="127" t="s">
        <v>681</v>
      </c>
      <c r="F486" s="127" t="s">
        <v>682</v>
      </c>
      <c r="I486" s="120"/>
      <c r="J486" s="128">
        <f>BK486</f>
        <v>0</v>
      </c>
      <c r="L486" s="117"/>
      <c r="M486" s="122"/>
      <c r="P486" s="123">
        <f>SUM(P487:P489)</f>
        <v>0</v>
      </c>
      <c r="R486" s="123">
        <f>SUM(R487:R489)</f>
        <v>0</v>
      </c>
      <c r="T486" s="124">
        <f>SUM(T487:T489)</f>
        <v>0</v>
      </c>
      <c r="AR486" s="118" t="s">
        <v>84</v>
      </c>
      <c r="AT486" s="125" t="s">
        <v>75</v>
      </c>
      <c r="AU486" s="125" t="s">
        <v>84</v>
      </c>
      <c r="AY486" s="118" t="s">
        <v>192</v>
      </c>
      <c r="BK486" s="126">
        <f>SUM(BK487:BK489)</f>
        <v>0</v>
      </c>
    </row>
    <row r="487" spans="2:65" s="1" customFormat="1" ht="16.5" customHeight="1">
      <c r="B487" s="33"/>
      <c r="C487" s="129" t="s">
        <v>908</v>
      </c>
      <c r="D487" s="129" t="s">
        <v>194</v>
      </c>
      <c r="E487" s="130" t="s">
        <v>1258</v>
      </c>
      <c r="F487" s="131" t="s">
        <v>1259</v>
      </c>
      <c r="G487" s="132" t="s">
        <v>119</v>
      </c>
      <c r="H487" s="133">
        <v>55.499</v>
      </c>
      <c r="I487" s="134"/>
      <c r="J487" s="135">
        <f>ROUND(I487*H487,2)</f>
        <v>0</v>
      </c>
      <c r="K487" s="131" t="s">
        <v>197</v>
      </c>
      <c r="L487" s="33"/>
      <c r="M487" s="136" t="s">
        <v>19</v>
      </c>
      <c r="N487" s="137" t="s">
        <v>47</v>
      </c>
      <c r="P487" s="138">
        <f>O487*H487</f>
        <v>0</v>
      </c>
      <c r="Q487" s="138">
        <v>0</v>
      </c>
      <c r="R487" s="138">
        <f>Q487*H487</f>
        <v>0</v>
      </c>
      <c r="S487" s="138">
        <v>0</v>
      </c>
      <c r="T487" s="139">
        <f>S487*H487</f>
        <v>0</v>
      </c>
      <c r="AR487" s="140" t="s">
        <v>124</v>
      </c>
      <c r="AT487" s="140" t="s">
        <v>194</v>
      </c>
      <c r="AU487" s="140" t="s">
        <v>86</v>
      </c>
      <c r="AY487" s="18" t="s">
        <v>192</v>
      </c>
      <c r="BE487" s="141">
        <f>IF(N487="základní",J487,0)</f>
        <v>0</v>
      </c>
      <c r="BF487" s="141">
        <f>IF(N487="snížená",J487,0)</f>
        <v>0</v>
      </c>
      <c r="BG487" s="141">
        <f>IF(N487="zákl. přenesená",J487,0)</f>
        <v>0</v>
      </c>
      <c r="BH487" s="141">
        <f>IF(N487="sníž. přenesená",J487,0)</f>
        <v>0</v>
      </c>
      <c r="BI487" s="141">
        <f>IF(N487="nulová",J487,0)</f>
        <v>0</v>
      </c>
      <c r="BJ487" s="18" t="s">
        <v>84</v>
      </c>
      <c r="BK487" s="141">
        <f>ROUND(I487*H487,2)</f>
        <v>0</v>
      </c>
      <c r="BL487" s="18" t="s">
        <v>124</v>
      </c>
      <c r="BM487" s="140" t="s">
        <v>1742</v>
      </c>
    </row>
    <row r="488" spans="2:47" s="1" customFormat="1" ht="19.5">
      <c r="B488" s="33"/>
      <c r="D488" s="142" t="s">
        <v>199</v>
      </c>
      <c r="F488" s="143" t="s">
        <v>1261</v>
      </c>
      <c r="I488" s="144"/>
      <c r="L488" s="33"/>
      <c r="M488" s="145"/>
      <c r="T488" s="54"/>
      <c r="AT488" s="18" t="s">
        <v>199</v>
      </c>
      <c r="AU488" s="18" t="s">
        <v>86</v>
      </c>
    </row>
    <row r="489" spans="2:47" s="1" customFormat="1" ht="12">
      <c r="B489" s="33"/>
      <c r="D489" s="146" t="s">
        <v>201</v>
      </c>
      <c r="F489" s="147" t="s">
        <v>1262</v>
      </c>
      <c r="I489" s="144"/>
      <c r="L489" s="33"/>
      <c r="M489" s="189"/>
      <c r="N489" s="190"/>
      <c r="O489" s="190"/>
      <c r="P489" s="190"/>
      <c r="Q489" s="190"/>
      <c r="R489" s="190"/>
      <c r="S489" s="190"/>
      <c r="T489" s="191"/>
      <c r="AT489" s="18" t="s">
        <v>201</v>
      </c>
      <c r="AU489" s="18" t="s">
        <v>86</v>
      </c>
    </row>
    <row r="490" spans="2:12" s="1" customFormat="1" ht="6.95" customHeight="1">
      <c r="B490" s="42"/>
      <c r="C490" s="43"/>
      <c r="D490" s="43"/>
      <c r="E490" s="43"/>
      <c r="F490" s="43"/>
      <c r="G490" s="43"/>
      <c r="H490" s="43"/>
      <c r="I490" s="43"/>
      <c r="J490" s="43"/>
      <c r="K490" s="43"/>
      <c r="L490" s="33"/>
    </row>
  </sheetData>
  <sheetProtection algorithmName="SHA-512" hashValue="24R8scfS3B82laiCQybS2qmV0k0M1ZVVj5Hndf3SIUUIDdICVbPkiViT9f42e0DFcSSx+Bdh6A7bAha5/ZfLdA==" saltValue="EJhbJnE3JSse+FZOqzArfi3F2urNf25apOw2har9Iloiw9VKkWQ9baDdqyR9QFl2aebwsQ8kmL2rlC+LXfiX7A==" spinCount="100000" sheet="1" objects="1" scenarios="1" formatColumns="0" formatRows="0" autoFilter="0"/>
  <autoFilter ref="C84:K489"/>
  <mergeCells count="9">
    <mergeCell ref="E50:H50"/>
    <mergeCell ref="E75:H75"/>
    <mergeCell ref="E77:H77"/>
    <mergeCell ref="L2:V2"/>
    <mergeCell ref="E7:H7"/>
    <mergeCell ref="E9:H9"/>
    <mergeCell ref="E18:H18"/>
    <mergeCell ref="E27:H27"/>
    <mergeCell ref="E48:H48"/>
  </mergeCells>
  <hyperlinks>
    <hyperlink ref="F90" r:id="rId1" display="https://podminky.urs.cz/item/CS_URS_2023_02/115101201"/>
    <hyperlink ref="F95" r:id="rId2" display="https://podminky.urs.cz/item/CS_URS_2023_02/121151113"/>
    <hyperlink ref="F100" r:id="rId3" display="https://podminky.urs.cz/item/CS_URS_2023_02/131251104"/>
    <hyperlink ref="F108" r:id="rId4" display="https://podminky.urs.cz/item/CS_URS_2023_02/162351103"/>
    <hyperlink ref="F112" r:id="rId5" display="https://podminky.urs.cz/item/CS_URS_2023_02/162751117"/>
    <hyperlink ref="F118" r:id="rId6" display="https://podminky.urs.cz/item/CS_URS_2023_02/162751119"/>
    <hyperlink ref="F122" r:id="rId7" display="https://podminky.urs.cz/item/CS_URS_2023_02/167151101"/>
    <hyperlink ref="F126" r:id="rId8" display="https://podminky.urs.cz/item/CS_URS_2023_02/171201231"/>
    <hyperlink ref="F130" r:id="rId9" display="https://podminky.urs.cz/item/CS_URS_2023_02/171251201"/>
    <hyperlink ref="F134" r:id="rId10" display="https://podminky.urs.cz/item/CS_URS_2023_02/174151101"/>
    <hyperlink ref="F149" r:id="rId11" display="https://podminky.urs.cz/item/CS_URS_2023_02/175111101"/>
    <hyperlink ref="F166" r:id="rId12" display="https://podminky.urs.cz/item/CS_URS_2023_02/175151101"/>
    <hyperlink ref="F184" r:id="rId13" display="https://podminky.urs.cz/item/CS_URS_2023_02/181351103"/>
    <hyperlink ref="F190" r:id="rId14" display="https://podminky.urs.cz/item/CS_URS_2023_02/181411121"/>
    <hyperlink ref="F199" r:id="rId15" display="https://podminky.urs.cz/item/CS_URS_2023_02/181951111"/>
    <hyperlink ref="F203" r:id="rId16" display="https://podminky.urs.cz/item/CS_URS_2023_02/185803111"/>
    <hyperlink ref="F208" r:id="rId17" display="https://podminky.urs.cz/item/CS_URS_2023_02/185804312"/>
    <hyperlink ref="F214" r:id="rId18" display="https://podminky.urs.cz/item/CS_URS_2023_02/185851121"/>
    <hyperlink ref="F219" r:id="rId19" display="https://podminky.urs.cz/item/CS_URS_2023_02/185851129"/>
    <hyperlink ref="F225" r:id="rId20" display="https://podminky.urs.cz/item/CS_URS_2023_02/211971121"/>
    <hyperlink ref="F236" r:id="rId21" display="https://podminky.urs.cz/item/CS_URS_2023_02/212532111"/>
    <hyperlink ref="F242" r:id="rId22" display="https://podminky.urs.cz/item/CS_URS_2023_02/212752401"/>
    <hyperlink ref="F249" r:id="rId23" display="https://podminky.urs.cz/item/CS_URS_2023_02/212752403"/>
    <hyperlink ref="F265" r:id="rId24" display="https://podminky.urs.cz/item/CS_URS_2023_02/451573111"/>
    <hyperlink ref="F276" r:id="rId25" display="https://podminky.urs.cz/item/CS_URS_2023_02/452112112"/>
    <hyperlink ref="F287" r:id="rId26" display="https://podminky.urs.cz/item/CS_URS_2023_02/452112122"/>
    <hyperlink ref="F294" r:id="rId27" display="https://podminky.urs.cz/item/CS_URS_2023_02/452311131"/>
    <hyperlink ref="F309" r:id="rId28" display="https://podminky.urs.cz/item/CS_URS_2023_02/871355221"/>
    <hyperlink ref="F314" r:id="rId29" display="https://podminky.urs.cz/item/CS_URS_2023_02/871365241"/>
    <hyperlink ref="F343" r:id="rId30" display="https://podminky.urs.cz/item/CS_URS_2023_02/877350430"/>
    <hyperlink ref="F349" r:id="rId31" display="https://podminky.urs.cz/item/CS_URS_2023_02/877355211"/>
    <hyperlink ref="F369" r:id="rId32" display="https://podminky.urs.cz/item/CS_URS_2023_02/877365211"/>
    <hyperlink ref="F386" r:id="rId33" display="https://podminky.urs.cz/item/CS_URS_2023_02/877365221"/>
    <hyperlink ref="F393" r:id="rId34" display="https://podminky.urs.cz/item/CS_URS_2023_02/877370330"/>
    <hyperlink ref="F399" r:id="rId35" display="https://podminky.urs.cz/item/CS_URS_2023_02/877375121R"/>
    <hyperlink ref="F405" r:id="rId36" display="https://podminky.urs.cz/item/CS_URS_2023_02/891365111"/>
    <hyperlink ref="F411" r:id="rId37" display="https://podminky.urs.cz/item/CS_URS_2023_02/892372111"/>
    <hyperlink ref="F414" r:id="rId38" display="https://podminky.urs.cz/item/CS_URS_2023_02/892381111"/>
    <hyperlink ref="F418" r:id="rId39" display="https://podminky.urs.cz/item/CS_URS_2023_02/894118001"/>
    <hyperlink ref="F426" r:id="rId40" display="https://podminky.urs.cz/item/CS_URS_2023_02/894411121"/>
    <hyperlink ref="F458" r:id="rId41" display="https://podminky.urs.cz/item/CS_URS_2023_02/894812321"/>
    <hyperlink ref="F462" r:id="rId42" display="https://podminky.urs.cz/item/CS_URS_2023_02/894812333"/>
    <hyperlink ref="F466" r:id="rId43" display="https://podminky.urs.cz/item/CS_URS_2023_02/894812339"/>
    <hyperlink ref="F470" r:id="rId44" display="https://podminky.urs.cz/item/CS_URS_2023_02/894812359"/>
    <hyperlink ref="F474" r:id="rId45" display="https://podminky.urs.cz/item/CS_URS_2023_02/899103112"/>
    <hyperlink ref="F481" r:id="rId46" display="https://podminky.urs.cz/item/CS_URS_2023_02/899722112"/>
    <hyperlink ref="F489" r:id="rId47" display="https://podminky.urs.cz/item/CS_URS_2023_02/998276101"/>
  </hyperlinks>
  <printOptions/>
  <pageMargins left="0.39375" right="0.39375" top="0.39375" bottom="0.39375" header="0" footer="0"/>
  <pageSetup blackAndWhite="1" fitToHeight="100" fitToWidth="1" horizontalDpi="600" verticalDpi="600" orientation="landscape" paperSize="9" scale="84" r:id="rId49"/>
  <headerFooter>
    <oddFooter>&amp;CStrana &amp;P z &amp;N</oddFooter>
  </headerFooter>
  <drawing r:id="rId48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B2:BM436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56" ht="36.95" customHeight="1">
      <c r="L2" s="291"/>
      <c r="M2" s="291"/>
      <c r="N2" s="291"/>
      <c r="O2" s="291"/>
      <c r="P2" s="291"/>
      <c r="Q2" s="291"/>
      <c r="R2" s="291"/>
      <c r="S2" s="291"/>
      <c r="T2" s="291"/>
      <c r="U2" s="291"/>
      <c r="V2" s="291"/>
      <c r="AT2" s="18" t="s">
        <v>104</v>
      </c>
      <c r="AZ2" s="86" t="s">
        <v>965</v>
      </c>
      <c r="BA2" s="86" t="s">
        <v>966</v>
      </c>
      <c r="BB2" s="86" t="s">
        <v>123</v>
      </c>
      <c r="BC2" s="86" t="s">
        <v>1743</v>
      </c>
      <c r="BD2" s="86" t="s">
        <v>86</v>
      </c>
    </row>
    <row r="3" spans="2:56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86</v>
      </c>
      <c r="AZ3" s="86" t="s">
        <v>126</v>
      </c>
      <c r="BA3" s="86" t="s">
        <v>127</v>
      </c>
      <c r="BB3" s="86" t="s">
        <v>128</v>
      </c>
      <c r="BC3" s="86" t="s">
        <v>1744</v>
      </c>
      <c r="BD3" s="86" t="s">
        <v>86</v>
      </c>
    </row>
    <row r="4" spans="2:56" ht="24.95" customHeight="1">
      <c r="B4" s="21"/>
      <c r="D4" s="22" t="s">
        <v>125</v>
      </c>
      <c r="L4" s="21"/>
      <c r="M4" s="87" t="s">
        <v>10</v>
      </c>
      <c r="AT4" s="18" t="s">
        <v>4</v>
      </c>
      <c r="AZ4" s="86" t="s">
        <v>130</v>
      </c>
      <c r="BA4" s="86" t="s">
        <v>131</v>
      </c>
      <c r="BB4" s="86" t="s">
        <v>128</v>
      </c>
      <c r="BC4" s="86" t="s">
        <v>1745</v>
      </c>
      <c r="BD4" s="86" t="s">
        <v>86</v>
      </c>
    </row>
    <row r="5" spans="2:56" ht="6.95" customHeight="1">
      <c r="B5" s="21"/>
      <c r="L5" s="21"/>
      <c r="AZ5" s="86" t="s">
        <v>971</v>
      </c>
      <c r="BA5" s="86" t="s">
        <v>972</v>
      </c>
      <c r="BB5" s="86" t="s">
        <v>128</v>
      </c>
      <c r="BC5" s="86" t="s">
        <v>1746</v>
      </c>
      <c r="BD5" s="86" t="s">
        <v>86</v>
      </c>
    </row>
    <row r="6" spans="2:56" ht="12" customHeight="1">
      <c r="B6" s="21"/>
      <c r="D6" s="28" t="s">
        <v>16</v>
      </c>
      <c r="L6" s="21"/>
      <c r="AZ6" s="86" t="s">
        <v>133</v>
      </c>
      <c r="BA6" s="86" t="s">
        <v>134</v>
      </c>
      <c r="BB6" s="86" t="s">
        <v>128</v>
      </c>
      <c r="BC6" s="86" t="s">
        <v>1747</v>
      </c>
      <c r="BD6" s="86" t="s">
        <v>86</v>
      </c>
    </row>
    <row r="7" spans="2:56" ht="16.5" customHeight="1">
      <c r="B7" s="21"/>
      <c r="E7" s="317" t="str">
        <f>'Rekapitulace stavby'!K6</f>
        <v>Hospodaření  se  srážkovou  vodou  z budovy  Přírodovědecké  fakulty  UP  v Olomouci</v>
      </c>
      <c r="F7" s="318"/>
      <c r="G7" s="318"/>
      <c r="H7" s="318"/>
      <c r="L7" s="21"/>
      <c r="AZ7" s="86" t="s">
        <v>136</v>
      </c>
      <c r="BA7" s="86" t="s">
        <v>137</v>
      </c>
      <c r="BB7" s="86" t="s">
        <v>123</v>
      </c>
      <c r="BC7" s="86" t="s">
        <v>895</v>
      </c>
      <c r="BD7" s="86" t="s">
        <v>86</v>
      </c>
    </row>
    <row r="8" spans="2:56" s="1" customFormat="1" ht="12" customHeight="1">
      <c r="B8" s="33"/>
      <c r="D8" s="28" t="s">
        <v>139</v>
      </c>
      <c r="L8" s="33"/>
      <c r="AZ8" s="86" t="s">
        <v>147</v>
      </c>
      <c r="BA8" s="86" t="s">
        <v>148</v>
      </c>
      <c r="BB8" s="86" t="s">
        <v>149</v>
      </c>
      <c r="BC8" s="86" t="s">
        <v>1748</v>
      </c>
      <c r="BD8" s="86" t="s">
        <v>86</v>
      </c>
    </row>
    <row r="9" spans="2:56" s="1" customFormat="1" ht="16.5" customHeight="1">
      <c r="B9" s="33"/>
      <c r="E9" s="300" t="s">
        <v>1749</v>
      </c>
      <c r="F9" s="316"/>
      <c r="G9" s="316"/>
      <c r="H9" s="316"/>
      <c r="L9" s="33"/>
      <c r="AZ9" s="86" t="s">
        <v>978</v>
      </c>
      <c r="BA9" s="86" t="s">
        <v>979</v>
      </c>
      <c r="BB9" s="86" t="s">
        <v>146</v>
      </c>
      <c r="BC9" s="86" t="s">
        <v>248</v>
      </c>
      <c r="BD9" s="86" t="s">
        <v>86</v>
      </c>
    </row>
    <row r="10" spans="2:56" s="1" customFormat="1" ht="12">
      <c r="B10" s="33"/>
      <c r="L10" s="33"/>
      <c r="AZ10" s="86" t="s">
        <v>160</v>
      </c>
      <c r="BA10" s="86" t="s">
        <v>161</v>
      </c>
      <c r="BB10" s="86" t="s">
        <v>128</v>
      </c>
      <c r="BC10" s="86" t="s">
        <v>1750</v>
      </c>
      <c r="BD10" s="86" t="s">
        <v>86</v>
      </c>
    </row>
    <row r="11" spans="2:56" s="1" customFormat="1" ht="12" customHeight="1">
      <c r="B11" s="33"/>
      <c r="D11" s="28" t="s">
        <v>18</v>
      </c>
      <c r="F11" s="26" t="s">
        <v>19</v>
      </c>
      <c r="I11" s="28" t="s">
        <v>20</v>
      </c>
      <c r="J11" s="26" t="s">
        <v>19</v>
      </c>
      <c r="L11" s="33"/>
      <c r="AZ11" s="86" t="s">
        <v>163</v>
      </c>
      <c r="BA11" s="86" t="s">
        <v>164</v>
      </c>
      <c r="BB11" s="86" t="s">
        <v>128</v>
      </c>
      <c r="BC11" s="86" t="s">
        <v>1751</v>
      </c>
      <c r="BD11" s="86" t="s">
        <v>86</v>
      </c>
    </row>
    <row r="12" spans="2:12" s="1" customFormat="1" ht="12" customHeight="1">
      <c r="B12" s="33"/>
      <c r="D12" s="28" t="s">
        <v>21</v>
      </c>
      <c r="F12" s="26" t="s">
        <v>22</v>
      </c>
      <c r="I12" s="28" t="s">
        <v>23</v>
      </c>
      <c r="J12" s="50" t="str">
        <f>'Rekapitulace stavby'!AN8</f>
        <v>4. 9. 2023</v>
      </c>
      <c r="L12" s="33"/>
    </row>
    <row r="13" spans="2:12" s="1" customFormat="1" ht="10.9" customHeight="1">
      <c r="B13" s="33"/>
      <c r="L13" s="33"/>
    </row>
    <row r="14" spans="2:12" s="1" customFormat="1" ht="12" customHeight="1">
      <c r="B14" s="33"/>
      <c r="D14" s="28" t="s">
        <v>25</v>
      </c>
      <c r="I14" s="28" t="s">
        <v>26</v>
      </c>
      <c r="J14" s="26" t="s">
        <v>27</v>
      </c>
      <c r="L14" s="33"/>
    </row>
    <row r="15" spans="2:12" s="1" customFormat="1" ht="18" customHeight="1">
      <c r="B15" s="33"/>
      <c r="E15" s="26" t="s">
        <v>28</v>
      </c>
      <c r="I15" s="28" t="s">
        <v>29</v>
      </c>
      <c r="J15" s="26" t="s">
        <v>30</v>
      </c>
      <c r="L15" s="33"/>
    </row>
    <row r="16" spans="2:12" s="1" customFormat="1" ht="6.95" customHeight="1">
      <c r="B16" s="33"/>
      <c r="L16" s="33"/>
    </row>
    <row r="17" spans="2:12" s="1" customFormat="1" ht="12" customHeight="1">
      <c r="B17" s="33"/>
      <c r="D17" s="28" t="s">
        <v>31</v>
      </c>
      <c r="I17" s="28" t="s">
        <v>26</v>
      </c>
      <c r="J17" s="29" t="str">
        <f>'Rekapitulace stavby'!AN13</f>
        <v>Vyplň údaj</v>
      </c>
      <c r="L17" s="33"/>
    </row>
    <row r="18" spans="2:12" s="1" customFormat="1" ht="18" customHeight="1">
      <c r="B18" s="33"/>
      <c r="E18" s="319" t="str">
        <f>'Rekapitulace stavby'!E14</f>
        <v>Vyplň údaj</v>
      </c>
      <c r="F18" s="307"/>
      <c r="G18" s="307"/>
      <c r="H18" s="307"/>
      <c r="I18" s="28" t="s">
        <v>29</v>
      </c>
      <c r="J18" s="29" t="str">
        <f>'Rekapitulace stavby'!AN14</f>
        <v>Vyplň údaj</v>
      </c>
      <c r="L18" s="33"/>
    </row>
    <row r="19" spans="2:12" s="1" customFormat="1" ht="6.95" customHeight="1">
      <c r="B19" s="33"/>
      <c r="L19" s="33"/>
    </row>
    <row r="20" spans="2:12" s="1" customFormat="1" ht="12" customHeight="1">
      <c r="B20" s="33"/>
      <c r="D20" s="28" t="s">
        <v>33</v>
      </c>
      <c r="I20" s="28" t="s">
        <v>26</v>
      </c>
      <c r="J20" s="26" t="s">
        <v>34</v>
      </c>
      <c r="L20" s="33"/>
    </row>
    <row r="21" spans="2:12" s="1" customFormat="1" ht="18" customHeight="1">
      <c r="B21" s="33"/>
      <c r="E21" s="26" t="s">
        <v>35</v>
      </c>
      <c r="I21" s="28" t="s">
        <v>29</v>
      </c>
      <c r="J21" s="26" t="s">
        <v>36</v>
      </c>
      <c r="L21" s="33"/>
    </row>
    <row r="22" spans="2:12" s="1" customFormat="1" ht="6.95" customHeight="1">
      <c r="B22" s="33"/>
      <c r="L22" s="33"/>
    </row>
    <row r="23" spans="2:12" s="1" customFormat="1" ht="12" customHeight="1">
      <c r="B23" s="33"/>
      <c r="D23" s="28" t="s">
        <v>38</v>
      </c>
      <c r="I23" s="28" t="s">
        <v>26</v>
      </c>
      <c r="J23" s="26" t="str">
        <f>IF('Rekapitulace stavby'!AN19="","",'Rekapitulace stavby'!AN19)</f>
        <v/>
      </c>
      <c r="L23" s="33"/>
    </row>
    <row r="24" spans="2:12" s="1" customFormat="1" ht="18" customHeight="1">
      <c r="B24" s="33"/>
      <c r="E24" s="26" t="str">
        <f>IF('Rekapitulace stavby'!E20="","",'Rekapitulace stavby'!E20)</f>
        <v xml:space="preserve"> </v>
      </c>
      <c r="I24" s="28" t="s">
        <v>29</v>
      </c>
      <c r="J24" s="26" t="str">
        <f>IF('Rekapitulace stavby'!AN20="","",'Rekapitulace stavby'!AN20)</f>
        <v/>
      </c>
      <c r="L24" s="33"/>
    </row>
    <row r="25" spans="2:12" s="1" customFormat="1" ht="6.95" customHeight="1">
      <c r="B25" s="33"/>
      <c r="L25" s="33"/>
    </row>
    <row r="26" spans="2:12" s="1" customFormat="1" ht="12" customHeight="1">
      <c r="B26" s="33"/>
      <c r="D26" s="28" t="s">
        <v>40</v>
      </c>
      <c r="L26" s="33"/>
    </row>
    <row r="27" spans="2:12" s="7" customFormat="1" ht="16.5" customHeight="1">
      <c r="B27" s="88"/>
      <c r="E27" s="311" t="s">
        <v>19</v>
      </c>
      <c r="F27" s="311"/>
      <c r="G27" s="311"/>
      <c r="H27" s="311"/>
      <c r="L27" s="88"/>
    </row>
    <row r="28" spans="2:12" s="1" customFormat="1" ht="6.95" customHeight="1">
      <c r="B28" s="33"/>
      <c r="L28" s="33"/>
    </row>
    <row r="29" spans="2:12" s="1" customFormat="1" ht="6.95" customHeight="1">
      <c r="B29" s="33"/>
      <c r="D29" s="51"/>
      <c r="E29" s="51"/>
      <c r="F29" s="51"/>
      <c r="G29" s="51"/>
      <c r="H29" s="51"/>
      <c r="I29" s="51"/>
      <c r="J29" s="51"/>
      <c r="K29" s="51"/>
      <c r="L29" s="33"/>
    </row>
    <row r="30" spans="2:12" s="1" customFormat="1" ht="25.35" customHeight="1">
      <c r="B30" s="33"/>
      <c r="D30" s="89" t="s">
        <v>42</v>
      </c>
      <c r="J30" s="64">
        <f>ROUND(J85,2)</f>
        <v>0</v>
      </c>
      <c r="L30" s="33"/>
    </row>
    <row r="31" spans="2:12" s="1" customFormat="1" ht="6.95" customHeight="1">
      <c r="B31" s="33"/>
      <c r="D31" s="51"/>
      <c r="E31" s="51"/>
      <c r="F31" s="51"/>
      <c r="G31" s="51"/>
      <c r="H31" s="51"/>
      <c r="I31" s="51"/>
      <c r="J31" s="51"/>
      <c r="K31" s="51"/>
      <c r="L31" s="33"/>
    </row>
    <row r="32" spans="2:12" s="1" customFormat="1" ht="14.45" customHeight="1">
      <c r="B32" s="33"/>
      <c r="F32" s="36" t="s">
        <v>44</v>
      </c>
      <c r="I32" s="36" t="s">
        <v>43</v>
      </c>
      <c r="J32" s="36" t="s">
        <v>45</v>
      </c>
      <c r="L32" s="33"/>
    </row>
    <row r="33" spans="2:12" s="1" customFormat="1" ht="14.45" customHeight="1">
      <c r="B33" s="33"/>
      <c r="D33" s="53" t="s">
        <v>46</v>
      </c>
      <c r="E33" s="28" t="s">
        <v>47</v>
      </c>
      <c r="F33" s="90">
        <f>ROUND((SUM(BE85:BE435)),2)</f>
        <v>0</v>
      </c>
      <c r="I33" s="91">
        <v>0.21</v>
      </c>
      <c r="J33" s="90">
        <f>ROUND(((SUM(BE85:BE435))*I33),2)</f>
        <v>0</v>
      </c>
      <c r="L33" s="33"/>
    </row>
    <row r="34" spans="2:12" s="1" customFormat="1" ht="14.45" customHeight="1">
      <c r="B34" s="33"/>
      <c r="E34" s="28" t="s">
        <v>48</v>
      </c>
      <c r="F34" s="90">
        <f>ROUND((SUM(BF85:BF435)),2)</f>
        <v>0</v>
      </c>
      <c r="I34" s="91">
        <v>0.15</v>
      </c>
      <c r="J34" s="90">
        <f>ROUND(((SUM(BF85:BF435))*I34),2)</f>
        <v>0</v>
      </c>
      <c r="L34" s="33"/>
    </row>
    <row r="35" spans="2:12" s="1" customFormat="1" ht="14.45" customHeight="1" hidden="1">
      <c r="B35" s="33"/>
      <c r="E35" s="28" t="s">
        <v>49</v>
      </c>
      <c r="F35" s="90">
        <f>ROUND((SUM(BG85:BG435)),2)</f>
        <v>0</v>
      </c>
      <c r="I35" s="91">
        <v>0.21</v>
      </c>
      <c r="J35" s="90">
        <f>0</f>
        <v>0</v>
      </c>
      <c r="L35" s="33"/>
    </row>
    <row r="36" spans="2:12" s="1" customFormat="1" ht="14.45" customHeight="1" hidden="1">
      <c r="B36" s="33"/>
      <c r="E36" s="28" t="s">
        <v>50</v>
      </c>
      <c r="F36" s="90">
        <f>ROUND((SUM(BH85:BH435)),2)</f>
        <v>0</v>
      </c>
      <c r="I36" s="91">
        <v>0.15</v>
      </c>
      <c r="J36" s="90">
        <f>0</f>
        <v>0</v>
      </c>
      <c r="L36" s="33"/>
    </row>
    <row r="37" spans="2:12" s="1" customFormat="1" ht="14.45" customHeight="1" hidden="1">
      <c r="B37" s="33"/>
      <c r="E37" s="28" t="s">
        <v>51</v>
      </c>
      <c r="F37" s="90">
        <f>ROUND((SUM(BI85:BI435)),2)</f>
        <v>0</v>
      </c>
      <c r="I37" s="91">
        <v>0</v>
      </c>
      <c r="J37" s="90">
        <f>0</f>
        <v>0</v>
      </c>
      <c r="L37" s="33"/>
    </row>
    <row r="38" spans="2:12" s="1" customFormat="1" ht="6.95" customHeight="1">
      <c r="B38" s="33"/>
      <c r="L38" s="33"/>
    </row>
    <row r="39" spans="2:12" s="1" customFormat="1" ht="25.35" customHeight="1">
      <c r="B39" s="33"/>
      <c r="C39" s="92"/>
      <c r="D39" s="93" t="s">
        <v>52</v>
      </c>
      <c r="E39" s="55"/>
      <c r="F39" s="55"/>
      <c r="G39" s="94" t="s">
        <v>53</v>
      </c>
      <c r="H39" s="95" t="s">
        <v>54</v>
      </c>
      <c r="I39" s="55"/>
      <c r="J39" s="96">
        <f>SUM(J30:J37)</f>
        <v>0</v>
      </c>
      <c r="K39" s="97"/>
      <c r="L39" s="33"/>
    </row>
    <row r="40" spans="2:12" s="1" customFormat="1" ht="14.45" customHeight="1">
      <c r="B40" s="42"/>
      <c r="C40" s="43"/>
      <c r="D40" s="43"/>
      <c r="E40" s="43"/>
      <c r="F40" s="43"/>
      <c r="G40" s="43"/>
      <c r="H40" s="43"/>
      <c r="I40" s="43"/>
      <c r="J40" s="43"/>
      <c r="K40" s="43"/>
      <c r="L40" s="33"/>
    </row>
    <row r="44" spans="2:12" s="1" customFormat="1" ht="6.95" customHeight="1">
      <c r="B44" s="44"/>
      <c r="C44" s="45"/>
      <c r="D44" s="45"/>
      <c r="E44" s="45"/>
      <c r="F44" s="45"/>
      <c r="G44" s="45"/>
      <c r="H44" s="45"/>
      <c r="I44" s="45"/>
      <c r="J44" s="45"/>
      <c r="K44" s="45"/>
      <c r="L44" s="33"/>
    </row>
    <row r="45" spans="2:12" s="1" customFormat="1" ht="24.95" customHeight="1">
      <c r="B45" s="33"/>
      <c r="C45" s="22" t="s">
        <v>166</v>
      </c>
      <c r="L45" s="33"/>
    </row>
    <row r="46" spans="2:12" s="1" customFormat="1" ht="6.95" customHeight="1">
      <c r="B46" s="33"/>
      <c r="L46" s="33"/>
    </row>
    <row r="47" spans="2:12" s="1" customFormat="1" ht="12" customHeight="1">
      <c r="B47" s="33"/>
      <c r="C47" s="28" t="s">
        <v>16</v>
      </c>
      <c r="L47" s="33"/>
    </row>
    <row r="48" spans="2:12" s="1" customFormat="1" ht="16.5" customHeight="1">
      <c r="B48" s="33"/>
      <c r="E48" s="317" t="str">
        <f>E7</f>
        <v>Hospodaření  se  srážkovou  vodou  z budovy  Přírodovědecké  fakulty  UP  v Olomouci</v>
      </c>
      <c r="F48" s="318"/>
      <c r="G48" s="318"/>
      <c r="H48" s="318"/>
      <c r="L48" s="33"/>
    </row>
    <row r="49" spans="2:12" s="1" customFormat="1" ht="12" customHeight="1">
      <c r="B49" s="33"/>
      <c r="C49" s="28" t="s">
        <v>139</v>
      </c>
      <c r="L49" s="33"/>
    </row>
    <row r="50" spans="2:12" s="1" customFormat="1" ht="16.5" customHeight="1">
      <c r="B50" s="33"/>
      <c r="E50" s="300" t="str">
        <f>E9</f>
        <v xml:space="preserve">SO 07 - Podzemní vsakovací zařízení v ploše 23 m2 </v>
      </c>
      <c r="F50" s="316"/>
      <c r="G50" s="316"/>
      <c r="H50" s="316"/>
      <c r="L50" s="33"/>
    </row>
    <row r="51" spans="2:12" s="1" customFormat="1" ht="6.95" customHeight="1">
      <c r="B51" s="33"/>
      <c r="L51" s="33"/>
    </row>
    <row r="52" spans="2:12" s="1" customFormat="1" ht="12" customHeight="1">
      <c r="B52" s="33"/>
      <c r="C52" s="28" t="s">
        <v>21</v>
      </c>
      <c r="F52" s="26" t="str">
        <f>F12</f>
        <v>Olomouc – město</v>
      </c>
      <c r="I52" s="28" t="s">
        <v>23</v>
      </c>
      <c r="J52" s="50" t="str">
        <f>IF(J12="","",J12)</f>
        <v>4. 9. 2023</v>
      </c>
      <c r="L52" s="33"/>
    </row>
    <row r="53" spans="2:12" s="1" customFormat="1" ht="6.95" customHeight="1">
      <c r="B53" s="33"/>
      <c r="L53" s="33"/>
    </row>
    <row r="54" spans="2:12" s="1" customFormat="1" ht="15.2" customHeight="1">
      <c r="B54" s="33"/>
      <c r="C54" s="28" t="s">
        <v>25</v>
      </c>
      <c r="F54" s="26" t="str">
        <f>E15</f>
        <v>Univerzita Palackého v Olomouci,Přírodovědecká fa.</v>
      </c>
      <c r="I54" s="28" t="s">
        <v>33</v>
      </c>
      <c r="J54" s="31" t="str">
        <f>E21</f>
        <v>VHRoušar, s.r.o.</v>
      </c>
      <c r="L54" s="33"/>
    </row>
    <row r="55" spans="2:12" s="1" customFormat="1" ht="15.2" customHeight="1">
      <c r="B55" s="33"/>
      <c r="C55" s="28" t="s">
        <v>31</v>
      </c>
      <c r="F55" s="26" t="str">
        <f>IF(E18="","",E18)</f>
        <v>Vyplň údaj</v>
      </c>
      <c r="I55" s="28" t="s">
        <v>38</v>
      </c>
      <c r="J55" s="31" t="str">
        <f>E24</f>
        <v xml:space="preserve"> </v>
      </c>
      <c r="L55" s="33"/>
    </row>
    <row r="56" spans="2:12" s="1" customFormat="1" ht="10.35" customHeight="1">
      <c r="B56" s="33"/>
      <c r="L56" s="33"/>
    </row>
    <row r="57" spans="2:12" s="1" customFormat="1" ht="29.25" customHeight="1">
      <c r="B57" s="33"/>
      <c r="C57" s="98" t="s">
        <v>167</v>
      </c>
      <c r="D57" s="92"/>
      <c r="E57" s="92"/>
      <c r="F57" s="92"/>
      <c r="G57" s="92"/>
      <c r="H57" s="92"/>
      <c r="I57" s="92"/>
      <c r="J57" s="99" t="s">
        <v>168</v>
      </c>
      <c r="K57" s="92"/>
      <c r="L57" s="33"/>
    </row>
    <row r="58" spans="2:12" s="1" customFormat="1" ht="10.35" customHeight="1">
      <c r="B58" s="33"/>
      <c r="L58" s="33"/>
    </row>
    <row r="59" spans="2:47" s="1" customFormat="1" ht="22.9" customHeight="1">
      <c r="B59" s="33"/>
      <c r="C59" s="100" t="s">
        <v>74</v>
      </c>
      <c r="J59" s="64">
        <f>J85</f>
        <v>0</v>
      </c>
      <c r="L59" s="33"/>
      <c r="AU59" s="18" t="s">
        <v>169</v>
      </c>
    </row>
    <row r="60" spans="2:12" s="8" customFormat="1" ht="24.95" customHeight="1">
      <c r="B60" s="101"/>
      <c r="D60" s="102" t="s">
        <v>170</v>
      </c>
      <c r="E60" s="103"/>
      <c r="F60" s="103"/>
      <c r="G60" s="103"/>
      <c r="H60" s="103"/>
      <c r="I60" s="103"/>
      <c r="J60" s="104">
        <f>J86</f>
        <v>0</v>
      </c>
      <c r="L60" s="101"/>
    </row>
    <row r="61" spans="2:12" s="9" customFormat="1" ht="19.9" customHeight="1">
      <c r="B61" s="105"/>
      <c r="D61" s="106" t="s">
        <v>171</v>
      </c>
      <c r="E61" s="107"/>
      <c r="F61" s="107"/>
      <c r="G61" s="107"/>
      <c r="H61" s="107"/>
      <c r="I61" s="107"/>
      <c r="J61" s="108">
        <f>J87</f>
        <v>0</v>
      </c>
      <c r="L61" s="105"/>
    </row>
    <row r="62" spans="2:12" s="9" customFormat="1" ht="19.9" customHeight="1">
      <c r="B62" s="105"/>
      <c r="D62" s="106" t="s">
        <v>982</v>
      </c>
      <c r="E62" s="107"/>
      <c r="F62" s="107"/>
      <c r="G62" s="107"/>
      <c r="H62" s="107"/>
      <c r="I62" s="107"/>
      <c r="J62" s="108">
        <f>J211</f>
        <v>0</v>
      </c>
      <c r="L62" s="105"/>
    </row>
    <row r="63" spans="2:12" s="9" customFormat="1" ht="14.85" customHeight="1">
      <c r="B63" s="105"/>
      <c r="D63" s="106" t="s">
        <v>1752</v>
      </c>
      <c r="E63" s="107"/>
      <c r="F63" s="107"/>
      <c r="G63" s="107"/>
      <c r="H63" s="107"/>
      <c r="I63" s="107"/>
      <c r="J63" s="108">
        <f>J251</f>
        <v>0</v>
      </c>
      <c r="L63" s="105"/>
    </row>
    <row r="64" spans="2:12" s="9" customFormat="1" ht="19.9" customHeight="1">
      <c r="B64" s="105"/>
      <c r="D64" s="106" t="s">
        <v>173</v>
      </c>
      <c r="E64" s="107"/>
      <c r="F64" s="107"/>
      <c r="G64" s="107"/>
      <c r="H64" s="107"/>
      <c r="I64" s="107"/>
      <c r="J64" s="108">
        <f>J275</f>
        <v>0</v>
      </c>
      <c r="L64" s="105"/>
    </row>
    <row r="65" spans="2:12" s="9" customFormat="1" ht="19.9" customHeight="1">
      <c r="B65" s="105"/>
      <c r="D65" s="106" t="s">
        <v>174</v>
      </c>
      <c r="E65" s="107"/>
      <c r="F65" s="107"/>
      <c r="G65" s="107"/>
      <c r="H65" s="107"/>
      <c r="I65" s="107"/>
      <c r="J65" s="108">
        <f>J432</f>
        <v>0</v>
      </c>
      <c r="L65" s="105"/>
    </row>
    <row r="66" spans="2:12" s="1" customFormat="1" ht="21.75" customHeight="1">
      <c r="B66" s="33"/>
      <c r="L66" s="33"/>
    </row>
    <row r="67" spans="2:12" s="1" customFormat="1" ht="6.95" customHeight="1">
      <c r="B67" s="42"/>
      <c r="C67" s="43"/>
      <c r="D67" s="43"/>
      <c r="E67" s="43"/>
      <c r="F67" s="43"/>
      <c r="G67" s="43"/>
      <c r="H67" s="43"/>
      <c r="I67" s="43"/>
      <c r="J67" s="43"/>
      <c r="K67" s="43"/>
      <c r="L67" s="33"/>
    </row>
    <row r="71" spans="2:12" s="1" customFormat="1" ht="6.95" customHeight="1">
      <c r="B71" s="44"/>
      <c r="C71" s="45"/>
      <c r="D71" s="45"/>
      <c r="E71" s="45"/>
      <c r="F71" s="45"/>
      <c r="G71" s="45"/>
      <c r="H71" s="45"/>
      <c r="I71" s="45"/>
      <c r="J71" s="45"/>
      <c r="K71" s="45"/>
      <c r="L71" s="33"/>
    </row>
    <row r="72" spans="2:12" s="1" customFormat="1" ht="24.95" customHeight="1">
      <c r="B72" s="33"/>
      <c r="C72" s="22" t="s">
        <v>177</v>
      </c>
      <c r="L72" s="33"/>
    </row>
    <row r="73" spans="2:12" s="1" customFormat="1" ht="6.95" customHeight="1">
      <c r="B73" s="33"/>
      <c r="L73" s="33"/>
    </row>
    <row r="74" spans="2:12" s="1" customFormat="1" ht="12" customHeight="1">
      <c r="B74" s="33"/>
      <c r="C74" s="28" t="s">
        <v>16</v>
      </c>
      <c r="L74" s="33"/>
    </row>
    <row r="75" spans="2:12" s="1" customFormat="1" ht="16.5" customHeight="1">
      <c r="B75" s="33"/>
      <c r="E75" s="317" t="str">
        <f>E7</f>
        <v>Hospodaření  se  srážkovou  vodou  z budovy  Přírodovědecké  fakulty  UP  v Olomouci</v>
      </c>
      <c r="F75" s="318"/>
      <c r="G75" s="318"/>
      <c r="H75" s="318"/>
      <c r="L75" s="33"/>
    </row>
    <row r="76" spans="2:12" s="1" customFormat="1" ht="12" customHeight="1">
      <c r="B76" s="33"/>
      <c r="C76" s="28" t="s">
        <v>139</v>
      </c>
      <c r="L76" s="33"/>
    </row>
    <row r="77" spans="2:12" s="1" customFormat="1" ht="16.5" customHeight="1">
      <c r="B77" s="33"/>
      <c r="E77" s="300" t="str">
        <f>E9</f>
        <v xml:space="preserve">SO 07 - Podzemní vsakovací zařízení v ploše 23 m2 </v>
      </c>
      <c r="F77" s="316"/>
      <c r="G77" s="316"/>
      <c r="H77" s="316"/>
      <c r="L77" s="33"/>
    </row>
    <row r="78" spans="2:12" s="1" customFormat="1" ht="6.95" customHeight="1">
      <c r="B78" s="33"/>
      <c r="L78" s="33"/>
    </row>
    <row r="79" spans="2:12" s="1" customFormat="1" ht="12" customHeight="1">
      <c r="B79" s="33"/>
      <c r="C79" s="28" t="s">
        <v>21</v>
      </c>
      <c r="F79" s="26" t="str">
        <f>F12</f>
        <v>Olomouc – město</v>
      </c>
      <c r="I79" s="28" t="s">
        <v>23</v>
      </c>
      <c r="J79" s="50" t="str">
        <f>IF(J12="","",J12)</f>
        <v>4. 9. 2023</v>
      </c>
      <c r="L79" s="33"/>
    </row>
    <row r="80" spans="2:12" s="1" customFormat="1" ht="6.95" customHeight="1">
      <c r="B80" s="33"/>
      <c r="L80" s="33"/>
    </row>
    <row r="81" spans="2:12" s="1" customFormat="1" ht="15.2" customHeight="1">
      <c r="B81" s="33"/>
      <c r="C81" s="28" t="s">
        <v>25</v>
      </c>
      <c r="F81" s="26" t="str">
        <f>E15</f>
        <v>Univerzita Palackého v Olomouci,Přírodovědecká fa.</v>
      </c>
      <c r="I81" s="28" t="s">
        <v>33</v>
      </c>
      <c r="J81" s="31" t="str">
        <f>E21</f>
        <v>VHRoušar, s.r.o.</v>
      </c>
      <c r="L81" s="33"/>
    </row>
    <row r="82" spans="2:12" s="1" customFormat="1" ht="15.2" customHeight="1">
      <c r="B82" s="33"/>
      <c r="C82" s="28" t="s">
        <v>31</v>
      </c>
      <c r="F82" s="26" t="str">
        <f>IF(E18="","",E18)</f>
        <v>Vyplň údaj</v>
      </c>
      <c r="I82" s="28" t="s">
        <v>38</v>
      </c>
      <c r="J82" s="31" t="str">
        <f>E24</f>
        <v xml:space="preserve"> </v>
      </c>
      <c r="L82" s="33"/>
    </row>
    <row r="83" spans="2:12" s="1" customFormat="1" ht="10.35" customHeight="1">
      <c r="B83" s="33"/>
      <c r="L83" s="33"/>
    </row>
    <row r="84" spans="2:20" s="10" customFormat="1" ht="29.25" customHeight="1">
      <c r="B84" s="109"/>
      <c r="C84" s="110" t="s">
        <v>178</v>
      </c>
      <c r="D84" s="111" t="s">
        <v>61</v>
      </c>
      <c r="E84" s="111" t="s">
        <v>57</v>
      </c>
      <c r="F84" s="111" t="s">
        <v>58</v>
      </c>
      <c r="G84" s="111" t="s">
        <v>179</v>
      </c>
      <c r="H84" s="111" t="s">
        <v>180</v>
      </c>
      <c r="I84" s="111" t="s">
        <v>181</v>
      </c>
      <c r="J84" s="111" t="s">
        <v>168</v>
      </c>
      <c r="K84" s="112" t="s">
        <v>182</v>
      </c>
      <c r="L84" s="109"/>
      <c r="M84" s="57" t="s">
        <v>19</v>
      </c>
      <c r="N84" s="58" t="s">
        <v>46</v>
      </c>
      <c r="O84" s="58" t="s">
        <v>183</v>
      </c>
      <c r="P84" s="58" t="s">
        <v>184</v>
      </c>
      <c r="Q84" s="58" t="s">
        <v>185</v>
      </c>
      <c r="R84" s="58" t="s">
        <v>186</v>
      </c>
      <c r="S84" s="58" t="s">
        <v>187</v>
      </c>
      <c r="T84" s="59" t="s">
        <v>188</v>
      </c>
    </row>
    <row r="85" spans="2:63" s="1" customFormat="1" ht="22.9" customHeight="1">
      <c r="B85" s="33"/>
      <c r="C85" s="62" t="s">
        <v>189</v>
      </c>
      <c r="J85" s="113">
        <f>BK85</f>
        <v>0</v>
      </c>
      <c r="L85" s="33"/>
      <c r="M85" s="60"/>
      <c r="N85" s="51"/>
      <c r="O85" s="51"/>
      <c r="P85" s="114">
        <f>P86</f>
        <v>0</v>
      </c>
      <c r="Q85" s="51"/>
      <c r="R85" s="114">
        <f>R86</f>
        <v>22.39211137</v>
      </c>
      <c r="S85" s="51"/>
      <c r="T85" s="115">
        <f>T86</f>
        <v>0</v>
      </c>
      <c r="AT85" s="18" t="s">
        <v>75</v>
      </c>
      <c r="AU85" s="18" t="s">
        <v>169</v>
      </c>
      <c r="BK85" s="116">
        <f>BK86</f>
        <v>0</v>
      </c>
    </row>
    <row r="86" spans="2:63" s="11" customFormat="1" ht="25.9" customHeight="1">
      <c r="B86" s="117"/>
      <c r="D86" s="118" t="s">
        <v>75</v>
      </c>
      <c r="E86" s="119" t="s">
        <v>190</v>
      </c>
      <c r="F86" s="119" t="s">
        <v>191</v>
      </c>
      <c r="I86" s="120"/>
      <c r="J86" s="121">
        <f>BK86</f>
        <v>0</v>
      </c>
      <c r="L86" s="117"/>
      <c r="M86" s="122"/>
      <c r="P86" s="123">
        <f>P87+P211+P275+P432</f>
        <v>0</v>
      </c>
      <c r="R86" s="123">
        <f>R87+R211+R275+R432</f>
        <v>22.39211137</v>
      </c>
      <c r="T86" s="124">
        <f>T87+T211+T275+T432</f>
        <v>0</v>
      </c>
      <c r="AR86" s="118" t="s">
        <v>84</v>
      </c>
      <c r="AT86" s="125" t="s">
        <v>75</v>
      </c>
      <c r="AU86" s="125" t="s">
        <v>76</v>
      </c>
      <c r="AY86" s="118" t="s">
        <v>192</v>
      </c>
      <c r="BK86" s="126">
        <f>BK87+BK211+BK275+BK432</f>
        <v>0</v>
      </c>
    </row>
    <row r="87" spans="2:63" s="11" customFormat="1" ht="22.9" customHeight="1">
      <c r="B87" s="117"/>
      <c r="D87" s="118" t="s">
        <v>75</v>
      </c>
      <c r="E87" s="127" t="s">
        <v>84</v>
      </c>
      <c r="F87" s="127" t="s">
        <v>193</v>
      </c>
      <c r="I87" s="120"/>
      <c r="J87" s="128">
        <f>BK87</f>
        <v>0</v>
      </c>
      <c r="L87" s="117"/>
      <c r="M87" s="122"/>
      <c r="P87" s="123">
        <f>SUM(P88:P210)</f>
        <v>0</v>
      </c>
      <c r="R87" s="123">
        <f>SUM(R88:R210)</f>
        <v>0.00033600000000000004</v>
      </c>
      <c r="T87" s="124">
        <f>SUM(T88:T210)</f>
        <v>0</v>
      </c>
      <c r="AR87" s="118" t="s">
        <v>84</v>
      </c>
      <c r="AT87" s="125" t="s">
        <v>75</v>
      </c>
      <c r="AU87" s="125" t="s">
        <v>84</v>
      </c>
      <c r="AY87" s="118" t="s">
        <v>192</v>
      </c>
      <c r="BK87" s="126">
        <f>SUM(BK88:BK210)</f>
        <v>0</v>
      </c>
    </row>
    <row r="88" spans="2:65" s="1" customFormat="1" ht="16.5" customHeight="1">
      <c r="B88" s="33"/>
      <c r="C88" s="129" t="s">
        <v>84</v>
      </c>
      <c r="D88" s="129" t="s">
        <v>194</v>
      </c>
      <c r="E88" s="130" t="s">
        <v>195</v>
      </c>
      <c r="F88" s="131" t="s">
        <v>196</v>
      </c>
      <c r="G88" s="132" t="s">
        <v>123</v>
      </c>
      <c r="H88" s="133">
        <v>84</v>
      </c>
      <c r="I88" s="134"/>
      <c r="J88" s="135">
        <f>ROUND(I88*H88,2)</f>
        <v>0</v>
      </c>
      <c r="K88" s="131" t="s">
        <v>197</v>
      </c>
      <c r="L88" s="33"/>
      <c r="M88" s="136" t="s">
        <v>19</v>
      </c>
      <c r="N88" s="137" t="s">
        <v>47</v>
      </c>
      <c r="P88" s="138">
        <f>O88*H88</f>
        <v>0</v>
      </c>
      <c r="Q88" s="138">
        <v>0</v>
      </c>
      <c r="R88" s="138">
        <f>Q88*H88</f>
        <v>0</v>
      </c>
      <c r="S88" s="138">
        <v>0</v>
      </c>
      <c r="T88" s="139">
        <f>S88*H88</f>
        <v>0</v>
      </c>
      <c r="AR88" s="140" t="s">
        <v>124</v>
      </c>
      <c r="AT88" s="140" t="s">
        <v>194</v>
      </c>
      <c r="AU88" s="140" t="s">
        <v>86</v>
      </c>
      <c r="AY88" s="18" t="s">
        <v>192</v>
      </c>
      <c r="BE88" s="141">
        <f>IF(N88="základní",J88,0)</f>
        <v>0</v>
      </c>
      <c r="BF88" s="141">
        <f>IF(N88="snížená",J88,0)</f>
        <v>0</v>
      </c>
      <c r="BG88" s="141">
        <f>IF(N88="zákl. přenesená",J88,0)</f>
        <v>0</v>
      </c>
      <c r="BH88" s="141">
        <f>IF(N88="sníž. přenesená",J88,0)</f>
        <v>0</v>
      </c>
      <c r="BI88" s="141">
        <f>IF(N88="nulová",J88,0)</f>
        <v>0</v>
      </c>
      <c r="BJ88" s="18" t="s">
        <v>84</v>
      </c>
      <c r="BK88" s="141">
        <f>ROUND(I88*H88,2)</f>
        <v>0</v>
      </c>
      <c r="BL88" s="18" t="s">
        <v>124</v>
      </c>
      <c r="BM88" s="140" t="s">
        <v>1753</v>
      </c>
    </row>
    <row r="89" spans="2:47" s="1" customFormat="1" ht="12">
      <c r="B89" s="33"/>
      <c r="D89" s="142" t="s">
        <v>199</v>
      </c>
      <c r="F89" s="143" t="s">
        <v>200</v>
      </c>
      <c r="I89" s="144"/>
      <c r="L89" s="33"/>
      <c r="M89" s="145"/>
      <c r="T89" s="54"/>
      <c r="AT89" s="18" t="s">
        <v>199</v>
      </c>
      <c r="AU89" s="18" t="s">
        <v>86</v>
      </c>
    </row>
    <row r="90" spans="2:47" s="1" customFormat="1" ht="12">
      <c r="B90" s="33"/>
      <c r="D90" s="146" t="s">
        <v>201</v>
      </c>
      <c r="F90" s="147" t="s">
        <v>202</v>
      </c>
      <c r="I90" s="144"/>
      <c r="L90" s="33"/>
      <c r="M90" s="145"/>
      <c r="T90" s="54"/>
      <c r="AT90" s="18" t="s">
        <v>201</v>
      </c>
      <c r="AU90" s="18" t="s">
        <v>86</v>
      </c>
    </row>
    <row r="91" spans="2:51" s="12" customFormat="1" ht="12">
      <c r="B91" s="148"/>
      <c r="D91" s="142" t="s">
        <v>203</v>
      </c>
      <c r="E91" s="149" t="s">
        <v>19</v>
      </c>
      <c r="F91" s="150" t="s">
        <v>1754</v>
      </c>
      <c r="H91" s="151">
        <v>84</v>
      </c>
      <c r="I91" s="152"/>
      <c r="L91" s="148"/>
      <c r="M91" s="153"/>
      <c r="T91" s="154"/>
      <c r="AT91" s="149" t="s">
        <v>203</v>
      </c>
      <c r="AU91" s="149" t="s">
        <v>86</v>
      </c>
      <c r="AV91" s="12" t="s">
        <v>86</v>
      </c>
      <c r="AW91" s="12" t="s">
        <v>37</v>
      </c>
      <c r="AX91" s="12" t="s">
        <v>76</v>
      </c>
      <c r="AY91" s="149" t="s">
        <v>192</v>
      </c>
    </row>
    <row r="92" spans="2:51" s="13" customFormat="1" ht="12">
      <c r="B92" s="155"/>
      <c r="D92" s="142" t="s">
        <v>203</v>
      </c>
      <c r="E92" s="156" t="s">
        <v>205</v>
      </c>
      <c r="F92" s="157" t="s">
        <v>206</v>
      </c>
      <c r="H92" s="158">
        <v>84</v>
      </c>
      <c r="I92" s="159"/>
      <c r="L92" s="155"/>
      <c r="M92" s="160"/>
      <c r="T92" s="161"/>
      <c r="AT92" s="156" t="s">
        <v>203</v>
      </c>
      <c r="AU92" s="156" t="s">
        <v>86</v>
      </c>
      <c r="AV92" s="13" t="s">
        <v>124</v>
      </c>
      <c r="AW92" s="13" t="s">
        <v>37</v>
      </c>
      <c r="AX92" s="13" t="s">
        <v>84</v>
      </c>
      <c r="AY92" s="156" t="s">
        <v>192</v>
      </c>
    </row>
    <row r="93" spans="2:65" s="1" customFormat="1" ht="16.5" customHeight="1">
      <c r="B93" s="33"/>
      <c r="C93" s="129" t="s">
        <v>86</v>
      </c>
      <c r="D93" s="129" t="s">
        <v>194</v>
      </c>
      <c r="E93" s="130" t="s">
        <v>993</v>
      </c>
      <c r="F93" s="131" t="s">
        <v>994</v>
      </c>
      <c r="G93" s="132" t="s">
        <v>128</v>
      </c>
      <c r="H93" s="133">
        <v>153.645</v>
      </c>
      <c r="I93" s="134"/>
      <c r="J93" s="135">
        <f>ROUND(I93*H93,2)</f>
        <v>0</v>
      </c>
      <c r="K93" s="131" t="s">
        <v>197</v>
      </c>
      <c r="L93" s="33"/>
      <c r="M93" s="136" t="s">
        <v>19</v>
      </c>
      <c r="N93" s="137" t="s">
        <v>47</v>
      </c>
      <c r="P93" s="138">
        <f>O93*H93</f>
        <v>0</v>
      </c>
      <c r="Q93" s="138">
        <v>0</v>
      </c>
      <c r="R93" s="138">
        <f>Q93*H93</f>
        <v>0</v>
      </c>
      <c r="S93" s="138">
        <v>0</v>
      </c>
      <c r="T93" s="139">
        <f>S93*H93</f>
        <v>0</v>
      </c>
      <c r="AR93" s="140" t="s">
        <v>124</v>
      </c>
      <c r="AT93" s="140" t="s">
        <v>194</v>
      </c>
      <c r="AU93" s="140" t="s">
        <v>86</v>
      </c>
      <c r="AY93" s="18" t="s">
        <v>192</v>
      </c>
      <c r="BE93" s="141">
        <f>IF(N93="základní",J93,0)</f>
        <v>0</v>
      </c>
      <c r="BF93" s="141">
        <f>IF(N93="snížená",J93,0)</f>
        <v>0</v>
      </c>
      <c r="BG93" s="141">
        <f>IF(N93="zákl. přenesená",J93,0)</f>
        <v>0</v>
      </c>
      <c r="BH93" s="141">
        <f>IF(N93="sníž. přenesená",J93,0)</f>
        <v>0</v>
      </c>
      <c r="BI93" s="141">
        <f>IF(N93="nulová",J93,0)</f>
        <v>0</v>
      </c>
      <c r="BJ93" s="18" t="s">
        <v>84</v>
      </c>
      <c r="BK93" s="141">
        <f>ROUND(I93*H93,2)</f>
        <v>0</v>
      </c>
      <c r="BL93" s="18" t="s">
        <v>124</v>
      </c>
      <c r="BM93" s="140" t="s">
        <v>1755</v>
      </c>
    </row>
    <row r="94" spans="2:47" s="1" customFormat="1" ht="19.5">
      <c r="B94" s="33"/>
      <c r="D94" s="142" t="s">
        <v>199</v>
      </c>
      <c r="F94" s="143" t="s">
        <v>996</v>
      </c>
      <c r="I94" s="144"/>
      <c r="L94" s="33"/>
      <c r="M94" s="145"/>
      <c r="T94" s="54"/>
      <c r="AT94" s="18" t="s">
        <v>199</v>
      </c>
      <c r="AU94" s="18" t="s">
        <v>86</v>
      </c>
    </row>
    <row r="95" spans="2:47" s="1" customFormat="1" ht="12">
      <c r="B95" s="33"/>
      <c r="D95" s="146" t="s">
        <v>201</v>
      </c>
      <c r="F95" s="147" t="s">
        <v>997</v>
      </c>
      <c r="I95" s="144"/>
      <c r="L95" s="33"/>
      <c r="M95" s="145"/>
      <c r="T95" s="54"/>
      <c r="AT95" s="18" t="s">
        <v>201</v>
      </c>
      <c r="AU95" s="18" t="s">
        <v>86</v>
      </c>
    </row>
    <row r="96" spans="2:51" s="14" customFormat="1" ht="12">
      <c r="B96" s="162"/>
      <c r="D96" s="142" t="s">
        <v>203</v>
      </c>
      <c r="E96" s="163" t="s">
        <v>19</v>
      </c>
      <c r="F96" s="164" t="s">
        <v>1756</v>
      </c>
      <c r="H96" s="163" t="s">
        <v>19</v>
      </c>
      <c r="I96" s="165"/>
      <c r="L96" s="162"/>
      <c r="M96" s="166"/>
      <c r="T96" s="167"/>
      <c r="AT96" s="163" t="s">
        <v>203</v>
      </c>
      <c r="AU96" s="163" t="s">
        <v>86</v>
      </c>
      <c r="AV96" s="14" t="s">
        <v>84</v>
      </c>
      <c r="AW96" s="14" t="s">
        <v>37</v>
      </c>
      <c r="AX96" s="14" t="s">
        <v>76</v>
      </c>
      <c r="AY96" s="163" t="s">
        <v>192</v>
      </c>
    </row>
    <row r="97" spans="2:51" s="12" customFormat="1" ht="12">
      <c r="B97" s="148"/>
      <c r="D97" s="142" t="s">
        <v>203</v>
      </c>
      <c r="E97" s="149" t="s">
        <v>19</v>
      </c>
      <c r="F97" s="150" t="s">
        <v>1757</v>
      </c>
      <c r="H97" s="151">
        <v>96.705</v>
      </c>
      <c r="I97" s="152"/>
      <c r="L97" s="148"/>
      <c r="M97" s="153"/>
      <c r="T97" s="154"/>
      <c r="AT97" s="149" t="s">
        <v>203</v>
      </c>
      <c r="AU97" s="149" t="s">
        <v>86</v>
      </c>
      <c r="AV97" s="12" t="s">
        <v>86</v>
      </c>
      <c r="AW97" s="12" t="s">
        <v>37</v>
      </c>
      <c r="AX97" s="12" t="s">
        <v>76</v>
      </c>
      <c r="AY97" s="149" t="s">
        <v>192</v>
      </c>
    </row>
    <row r="98" spans="2:51" s="12" customFormat="1" ht="12">
      <c r="B98" s="148"/>
      <c r="D98" s="142" t="s">
        <v>203</v>
      </c>
      <c r="E98" s="149" t="s">
        <v>19</v>
      </c>
      <c r="F98" s="150" t="s">
        <v>1758</v>
      </c>
      <c r="H98" s="151">
        <v>56.94</v>
      </c>
      <c r="I98" s="152"/>
      <c r="L98" s="148"/>
      <c r="M98" s="153"/>
      <c r="T98" s="154"/>
      <c r="AT98" s="149" t="s">
        <v>203</v>
      </c>
      <c r="AU98" s="149" t="s">
        <v>86</v>
      </c>
      <c r="AV98" s="12" t="s">
        <v>86</v>
      </c>
      <c r="AW98" s="12" t="s">
        <v>37</v>
      </c>
      <c r="AX98" s="12" t="s">
        <v>76</v>
      </c>
      <c r="AY98" s="149" t="s">
        <v>192</v>
      </c>
    </row>
    <row r="99" spans="2:51" s="13" customFormat="1" ht="12">
      <c r="B99" s="155"/>
      <c r="D99" s="142" t="s">
        <v>203</v>
      </c>
      <c r="E99" s="156" t="s">
        <v>126</v>
      </c>
      <c r="F99" s="157" t="s">
        <v>206</v>
      </c>
      <c r="H99" s="158">
        <v>153.645</v>
      </c>
      <c r="I99" s="159"/>
      <c r="L99" s="155"/>
      <c r="M99" s="160"/>
      <c r="T99" s="161"/>
      <c r="AT99" s="156" t="s">
        <v>203</v>
      </c>
      <c r="AU99" s="156" t="s">
        <v>86</v>
      </c>
      <c r="AV99" s="13" t="s">
        <v>124</v>
      </c>
      <c r="AW99" s="13" t="s">
        <v>37</v>
      </c>
      <c r="AX99" s="13" t="s">
        <v>84</v>
      </c>
      <c r="AY99" s="156" t="s">
        <v>192</v>
      </c>
    </row>
    <row r="100" spans="2:65" s="1" customFormat="1" ht="21.75" customHeight="1">
      <c r="B100" s="33"/>
      <c r="C100" s="129" t="s">
        <v>214</v>
      </c>
      <c r="D100" s="129" t="s">
        <v>194</v>
      </c>
      <c r="E100" s="130" t="s">
        <v>228</v>
      </c>
      <c r="F100" s="131" t="s">
        <v>229</v>
      </c>
      <c r="G100" s="132" t="s">
        <v>128</v>
      </c>
      <c r="H100" s="133">
        <v>198.046</v>
      </c>
      <c r="I100" s="134"/>
      <c r="J100" s="135">
        <f>ROUND(I100*H100,2)</f>
        <v>0</v>
      </c>
      <c r="K100" s="131" t="s">
        <v>197</v>
      </c>
      <c r="L100" s="33"/>
      <c r="M100" s="136" t="s">
        <v>19</v>
      </c>
      <c r="N100" s="137" t="s">
        <v>47</v>
      </c>
      <c r="P100" s="138">
        <f>O100*H100</f>
        <v>0</v>
      </c>
      <c r="Q100" s="138">
        <v>0</v>
      </c>
      <c r="R100" s="138">
        <f>Q100*H100</f>
        <v>0</v>
      </c>
      <c r="S100" s="138">
        <v>0</v>
      </c>
      <c r="T100" s="139">
        <f>S100*H100</f>
        <v>0</v>
      </c>
      <c r="AR100" s="140" t="s">
        <v>124</v>
      </c>
      <c r="AT100" s="140" t="s">
        <v>194</v>
      </c>
      <c r="AU100" s="140" t="s">
        <v>86</v>
      </c>
      <c r="AY100" s="18" t="s">
        <v>192</v>
      </c>
      <c r="BE100" s="141">
        <f>IF(N100="základní",J100,0)</f>
        <v>0</v>
      </c>
      <c r="BF100" s="141">
        <f>IF(N100="snížená",J100,0)</f>
        <v>0</v>
      </c>
      <c r="BG100" s="141">
        <f>IF(N100="zákl. přenesená",J100,0)</f>
        <v>0</v>
      </c>
      <c r="BH100" s="141">
        <f>IF(N100="sníž. přenesená",J100,0)</f>
        <v>0</v>
      </c>
      <c r="BI100" s="141">
        <f>IF(N100="nulová",J100,0)</f>
        <v>0</v>
      </c>
      <c r="BJ100" s="18" t="s">
        <v>84</v>
      </c>
      <c r="BK100" s="141">
        <f>ROUND(I100*H100,2)</f>
        <v>0</v>
      </c>
      <c r="BL100" s="18" t="s">
        <v>124</v>
      </c>
      <c r="BM100" s="140" t="s">
        <v>1759</v>
      </c>
    </row>
    <row r="101" spans="2:47" s="1" customFormat="1" ht="19.5">
      <c r="B101" s="33"/>
      <c r="D101" s="142" t="s">
        <v>199</v>
      </c>
      <c r="F101" s="143" t="s">
        <v>231</v>
      </c>
      <c r="I101" s="144"/>
      <c r="L101" s="33"/>
      <c r="M101" s="145"/>
      <c r="T101" s="54"/>
      <c r="AT101" s="18" t="s">
        <v>199</v>
      </c>
      <c r="AU101" s="18" t="s">
        <v>86</v>
      </c>
    </row>
    <row r="102" spans="2:47" s="1" customFormat="1" ht="12">
      <c r="B102" s="33"/>
      <c r="D102" s="146" t="s">
        <v>201</v>
      </c>
      <c r="F102" s="147" t="s">
        <v>232</v>
      </c>
      <c r="I102" s="144"/>
      <c r="L102" s="33"/>
      <c r="M102" s="145"/>
      <c r="T102" s="54"/>
      <c r="AT102" s="18" t="s">
        <v>201</v>
      </c>
      <c r="AU102" s="18" t="s">
        <v>86</v>
      </c>
    </row>
    <row r="103" spans="2:51" s="12" customFormat="1" ht="12">
      <c r="B103" s="148"/>
      <c r="D103" s="142" t="s">
        <v>203</v>
      </c>
      <c r="E103" s="149" t="s">
        <v>19</v>
      </c>
      <c r="F103" s="150" t="s">
        <v>233</v>
      </c>
      <c r="H103" s="151">
        <v>198.046</v>
      </c>
      <c r="I103" s="152"/>
      <c r="L103" s="148"/>
      <c r="M103" s="153"/>
      <c r="T103" s="154"/>
      <c r="AT103" s="149" t="s">
        <v>203</v>
      </c>
      <c r="AU103" s="149" t="s">
        <v>86</v>
      </c>
      <c r="AV103" s="12" t="s">
        <v>86</v>
      </c>
      <c r="AW103" s="12" t="s">
        <v>37</v>
      </c>
      <c r="AX103" s="12" t="s">
        <v>84</v>
      </c>
      <c r="AY103" s="149" t="s">
        <v>192</v>
      </c>
    </row>
    <row r="104" spans="2:65" s="1" customFormat="1" ht="21.75" customHeight="1">
      <c r="B104" s="33"/>
      <c r="C104" s="129" t="s">
        <v>124</v>
      </c>
      <c r="D104" s="129" t="s">
        <v>194</v>
      </c>
      <c r="E104" s="130" t="s">
        <v>235</v>
      </c>
      <c r="F104" s="131" t="s">
        <v>236</v>
      </c>
      <c r="G104" s="132" t="s">
        <v>128</v>
      </c>
      <c r="H104" s="133">
        <v>54.622</v>
      </c>
      <c r="I104" s="134"/>
      <c r="J104" s="135">
        <f>ROUND(I104*H104,2)</f>
        <v>0</v>
      </c>
      <c r="K104" s="131" t="s">
        <v>197</v>
      </c>
      <c r="L104" s="33"/>
      <c r="M104" s="136" t="s">
        <v>19</v>
      </c>
      <c r="N104" s="137" t="s">
        <v>47</v>
      </c>
      <c r="P104" s="138">
        <f>O104*H104</f>
        <v>0</v>
      </c>
      <c r="Q104" s="138">
        <v>0</v>
      </c>
      <c r="R104" s="138">
        <f>Q104*H104</f>
        <v>0</v>
      </c>
      <c r="S104" s="138">
        <v>0</v>
      </c>
      <c r="T104" s="139">
        <f>S104*H104</f>
        <v>0</v>
      </c>
      <c r="AR104" s="140" t="s">
        <v>124</v>
      </c>
      <c r="AT104" s="140" t="s">
        <v>194</v>
      </c>
      <c r="AU104" s="140" t="s">
        <v>86</v>
      </c>
      <c r="AY104" s="18" t="s">
        <v>192</v>
      </c>
      <c r="BE104" s="141">
        <f>IF(N104="základní",J104,0)</f>
        <v>0</v>
      </c>
      <c r="BF104" s="141">
        <f>IF(N104="snížená",J104,0)</f>
        <v>0</v>
      </c>
      <c r="BG104" s="141">
        <f>IF(N104="zákl. přenesená",J104,0)</f>
        <v>0</v>
      </c>
      <c r="BH104" s="141">
        <f>IF(N104="sníž. přenesená",J104,0)</f>
        <v>0</v>
      </c>
      <c r="BI104" s="141">
        <f>IF(N104="nulová",J104,0)</f>
        <v>0</v>
      </c>
      <c r="BJ104" s="18" t="s">
        <v>84</v>
      </c>
      <c r="BK104" s="141">
        <f>ROUND(I104*H104,2)</f>
        <v>0</v>
      </c>
      <c r="BL104" s="18" t="s">
        <v>124</v>
      </c>
      <c r="BM104" s="140" t="s">
        <v>1760</v>
      </c>
    </row>
    <row r="105" spans="2:47" s="1" customFormat="1" ht="19.5">
      <c r="B105" s="33"/>
      <c r="D105" s="142" t="s">
        <v>199</v>
      </c>
      <c r="F105" s="143" t="s">
        <v>238</v>
      </c>
      <c r="I105" s="144"/>
      <c r="L105" s="33"/>
      <c r="M105" s="145"/>
      <c r="T105" s="54"/>
      <c r="AT105" s="18" t="s">
        <v>199</v>
      </c>
      <c r="AU105" s="18" t="s">
        <v>86</v>
      </c>
    </row>
    <row r="106" spans="2:47" s="1" customFormat="1" ht="12">
      <c r="B106" s="33"/>
      <c r="D106" s="146" t="s">
        <v>201</v>
      </c>
      <c r="F106" s="147" t="s">
        <v>239</v>
      </c>
      <c r="I106" s="144"/>
      <c r="L106" s="33"/>
      <c r="M106" s="145"/>
      <c r="T106" s="54"/>
      <c r="AT106" s="18" t="s">
        <v>201</v>
      </c>
      <c r="AU106" s="18" t="s">
        <v>86</v>
      </c>
    </row>
    <row r="107" spans="2:51" s="12" customFormat="1" ht="12">
      <c r="B107" s="148"/>
      <c r="D107" s="142" t="s">
        <v>203</v>
      </c>
      <c r="E107" s="149" t="s">
        <v>19</v>
      </c>
      <c r="F107" s="150" t="s">
        <v>126</v>
      </c>
      <c r="H107" s="151">
        <v>153.645</v>
      </c>
      <c r="I107" s="152"/>
      <c r="L107" s="148"/>
      <c r="M107" s="153"/>
      <c r="T107" s="154"/>
      <c r="AT107" s="149" t="s">
        <v>203</v>
      </c>
      <c r="AU107" s="149" t="s">
        <v>86</v>
      </c>
      <c r="AV107" s="12" t="s">
        <v>86</v>
      </c>
      <c r="AW107" s="12" t="s">
        <v>37</v>
      </c>
      <c r="AX107" s="12" t="s">
        <v>76</v>
      </c>
      <c r="AY107" s="149" t="s">
        <v>192</v>
      </c>
    </row>
    <row r="108" spans="2:51" s="12" customFormat="1" ht="12">
      <c r="B108" s="148"/>
      <c r="D108" s="142" t="s">
        <v>203</v>
      </c>
      <c r="E108" s="149" t="s">
        <v>19</v>
      </c>
      <c r="F108" s="150" t="s">
        <v>240</v>
      </c>
      <c r="H108" s="151">
        <v>-99.023</v>
      </c>
      <c r="I108" s="152"/>
      <c r="L108" s="148"/>
      <c r="M108" s="153"/>
      <c r="T108" s="154"/>
      <c r="AT108" s="149" t="s">
        <v>203</v>
      </c>
      <c r="AU108" s="149" t="s">
        <v>86</v>
      </c>
      <c r="AV108" s="12" t="s">
        <v>86</v>
      </c>
      <c r="AW108" s="12" t="s">
        <v>37</v>
      </c>
      <c r="AX108" s="12" t="s">
        <v>76</v>
      </c>
      <c r="AY108" s="149" t="s">
        <v>192</v>
      </c>
    </row>
    <row r="109" spans="2:51" s="13" customFormat="1" ht="12">
      <c r="B109" s="155"/>
      <c r="D109" s="142" t="s">
        <v>203</v>
      </c>
      <c r="E109" s="156" t="s">
        <v>133</v>
      </c>
      <c r="F109" s="157" t="s">
        <v>206</v>
      </c>
      <c r="H109" s="158">
        <v>54.622</v>
      </c>
      <c r="I109" s="159"/>
      <c r="L109" s="155"/>
      <c r="M109" s="160"/>
      <c r="T109" s="161"/>
      <c r="AT109" s="156" t="s">
        <v>203</v>
      </c>
      <c r="AU109" s="156" t="s">
        <v>86</v>
      </c>
      <c r="AV109" s="13" t="s">
        <v>124</v>
      </c>
      <c r="AW109" s="13" t="s">
        <v>37</v>
      </c>
      <c r="AX109" s="13" t="s">
        <v>84</v>
      </c>
      <c r="AY109" s="156" t="s">
        <v>192</v>
      </c>
    </row>
    <row r="110" spans="2:65" s="1" customFormat="1" ht="24.2" customHeight="1">
      <c r="B110" s="33"/>
      <c r="C110" s="129" t="s">
        <v>227</v>
      </c>
      <c r="D110" s="129" t="s">
        <v>194</v>
      </c>
      <c r="E110" s="130" t="s">
        <v>242</v>
      </c>
      <c r="F110" s="131" t="s">
        <v>243</v>
      </c>
      <c r="G110" s="132" t="s">
        <v>128</v>
      </c>
      <c r="H110" s="133">
        <v>327.732</v>
      </c>
      <c r="I110" s="134"/>
      <c r="J110" s="135">
        <f>ROUND(I110*H110,2)</f>
        <v>0</v>
      </c>
      <c r="K110" s="131" t="s">
        <v>197</v>
      </c>
      <c r="L110" s="33"/>
      <c r="M110" s="136" t="s">
        <v>19</v>
      </c>
      <c r="N110" s="137" t="s">
        <v>47</v>
      </c>
      <c r="P110" s="138">
        <f>O110*H110</f>
        <v>0</v>
      </c>
      <c r="Q110" s="138">
        <v>0</v>
      </c>
      <c r="R110" s="138">
        <f>Q110*H110</f>
        <v>0</v>
      </c>
      <c r="S110" s="138">
        <v>0</v>
      </c>
      <c r="T110" s="139">
        <f>S110*H110</f>
        <v>0</v>
      </c>
      <c r="AR110" s="140" t="s">
        <v>124</v>
      </c>
      <c r="AT110" s="140" t="s">
        <v>194</v>
      </c>
      <c r="AU110" s="140" t="s">
        <v>86</v>
      </c>
      <c r="AY110" s="18" t="s">
        <v>192</v>
      </c>
      <c r="BE110" s="141">
        <f>IF(N110="základní",J110,0)</f>
        <v>0</v>
      </c>
      <c r="BF110" s="141">
        <f>IF(N110="snížená",J110,0)</f>
        <v>0</v>
      </c>
      <c r="BG110" s="141">
        <f>IF(N110="zákl. přenesená",J110,0)</f>
        <v>0</v>
      </c>
      <c r="BH110" s="141">
        <f>IF(N110="sníž. přenesená",J110,0)</f>
        <v>0</v>
      </c>
      <c r="BI110" s="141">
        <f>IF(N110="nulová",J110,0)</f>
        <v>0</v>
      </c>
      <c r="BJ110" s="18" t="s">
        <v>84</v>
      </c>
      <c r="BK110" s="141">
        <f>ROUND(I110*H110,2)</f>
        <v>0</v>
      </c>
      <c r="BL110" s="18" t="s">
        <v>124</v>
      </c>
      <c r="BM110" s="140" t="s">
        <v>1761</v>
      </c>
    </row>
    <row r="111" spans="2:47" s="1" customFormat="1" ht="19.5">
      <c r="B111" s="33"/>
      <c r="D111" s="142" t="s">
        <v>199</v>
      </c>
      <c r="F111" s="143" t="s">
        <v>245</v>
      </c>
      <c r="I111" s="144"/>
      <c r="L111" s="33"/>
      <c r="M111" s="145"/>
      <c r="T111" s="54"/>
      <c r="AT111" s="18" t="s">
        <v>199</v>
      </c>
      <c r="AU111" s="18" t="s">
        <v>86</v>
      </c>
    </row>
    <row r="112" spans="2:47" s="1" customFormat="1" ht="12">
      <c r="B112" s="33"/>
      <c r="D112" s="146" t="s">
        <v>201</v>
      </c>
      <c r="F112" s="147" t="s">
        <v>246</v>
      </c>
      <c r="I112" s="144"/>
      <c r="L112" s="33"/>
      <c r="M112" s="145"/>
      <c r="T112" s="54"/>
      <c r="AT112" s="18" t="s">
        <v>201</v>
      </c>
      <c r="AU112" s="18" t="s">
        <v>86</v>
      </c>
    </row>
    <row r="113" spans="2:51" s="12" customFormat="1" ht="12">
      <c r="B113" s="148"/>
      <c r="D113" s="142" t="s">
        <v>203</v>
      </c>
      <c r="E113" s="149" t="s">
        <v>19</v>
      </c>
      <c r="F113" s="150" t="s">
        <v>247</v>
      </c>
      <c r="H113" s="151">
        <v>327.732</v>
      </c>
      <c r="I113" s="152"/>
      <c r="L113" s="148"/>
      <c r="M113" s="153"/>
      <c r="T113" s="154"/>
      <c r="AT113" s="149" t="s">
        <v>203</v>
      </c>
      <c r="AU113" s="149" t="s">
        <v>86</v>
      </c>
      <c r="AV113" s="12" t="s">
        <v>86</v>
      </c>
      <c r="AW113" s="12" t="s">
        <v>37</v>
      </c>
      <c r="AX113" s="12" t="s">
        <v>84</v>
      </c>
      <c r="AY113" s="149" t="s">
        <v>192</v>
      </c>
    </row>
    <row r="114" spans="2:65" s="1" customFormat="1" ht="16.5" customHeight="1">
      <c r="B114" s="33"/>
      <c r="C114" s="129" t="s">
        <v>234</v>
      </c>
      <c r="D114" s="129" t="s">
        <v>194</v>
      </c>
      <c r="E114" s="130" t="s">
        <v>249</v>
      </c>
      <c r="F114" s="131" t="s">
        <v>250</v>
      </c>
      <c r="G114" s="132" t="s">
        <v>128</v>
      </c>
      <c r="H114" s="133">
        <v>99.023</v>
      </c>
      <c r="I114" s="134"/>
      <c r="J114" s="135">
        <f>ROUND(I114*H114,2)</f>
        <v>0</v>
      </c>
      <c r="K114" s="131" t="s">
        <v>197</v>
      </c>
      <c r="L114" s="33"/>
      <c r="M114" s="136" t="s">
        <v>19</v>
      </c>
      <c r="N114" s="137" t="s">
        <v>47</v>
      </c>
      <c r="P114" s="138">
        <f>O114*H114</f>
        <v>0</v>
      </c>
      <c r="Q114" s="138">
        <v>0</v>
      </c>
      <c r="R114" s="138">
        <f>Q114*H114</f>
        <v>0</v>
      </c>
      <c r="S114" s="138">
        <v>0</v>
      </c>
      <c r="T114" s="139">
        <f>S114*H114</f>
        <v>0</v>
      </c>
      <c r="AR114" s="140" t="s">
        <v>124</v>
      </c>
      <c r="AT114" s="140" t="s">
        <v>194</v>
      </c>
      <c r="AU114" s="140" t="s">
        <v>86</v>
      </c>
      <c r="AY114" s="18" t="s">
        <v>192</v>
      </c>
      <c r="BE114" s="141">
        <f>IF(N114="základní",J114,0)</f>
        <v>0</v>
      </c>
      <c r="BF114" s="141">
        <f>IF(N114="snížená",J114,0)</f>
        <v>0</v>
      </c>
      <c r="BG114" s="141">
        <f>IF(N114="zákl. přenesená",J114,0)</f>
        <v>0</v>
      </c>
      <c r="BH114" s="141">
        <f>IF(N114="sníž. přenesená",J114,0)</f>
        <v>0</v>
      </c>
      <c r="BI114" s="141">
        <f>IF(N114="nulová",J114,0)</f>
        <v>0</v>
      </c>
      <c r="BJ114" s="18" t="s">
        <v>84</v>
      </c>
      <c r="BK114" s="141">
        <f>ROUND(I114*H114,2)</f>
        <v>0</v>
      </c>
      <c r="BL114" s="18" t="s">
        <v>124</v>
      </c>
      <c r="BM114" s="140" t="s">
        <v>1762</v>
      </c>
    </row>
    <row r="115" spans="2:47" s="1" customFormat="1" ht="19.5">
      <c r="B115" s="33"/>
      <c r="D115" s="142" t="s">
        <v>199</v>
      </c>
      <c r="F115" s="143" t="s">
        <v>252</v>
      </c>
      <c r="I115" s="144"/>
      <c r="L115" s="33"/>
      <c r="M115" s="145"/>
      <c r="T115" s="54"/>
      <c r="AT115" s="18" t="s">
        <v>199</v>
      </c>
      <c r="AU115" s="18" t="s">
        <v>86</v>
      </c>
    </row>
    <row r="116" spans="2:47" s="1" customFormat="1" ht="12">
      <c r="B116" s="33"/>
      <c r="D116" s="146" t="s">
        <v>201</v>
      </c>
      <c r="F116" s="147" t="s">
        <v>253</v>
      </c>
      <c r="I116" s="144"/>
      <c r="L116" s="33"/>
      <c r="M116" s="145"/>
      <c r="T116" s="54"/>
      <c r="AT116" s="18" t="s">
        <v>201</v>
      </c>
      <c r="AU116" s="18" t="s">
        <v>86</v>
      </c>
    </row>
    <row r="117" spans="2:51" s="12" customFormat="1" ht="12">
      <c r="B117" s="148"/>
      <c r="D117" s="142" t="s">
        <v>203</v>
      </c>
      <c r="E117" s="149" t="s">
        <v>19</v>
      </c>
      <c r="F117" s="150" t="s">
        <v>254</v>
      </c>
      <c r="H117" s="151">
        <v>99.023</v>
      </c>
      <c r="I117" s="152"/>
      <c r="L117" s="148"/>
      <c r="M117" s="153"/>
      <c r="T117" s="154"/>
      <c r="AT117" s="149" t="s">
        <v>203</v>
      </c>
      <c r="AU117" s="149" t="s">
        <v>86</v>
      </c>
      <c r="AV117" s="12" t="s">
        <v>86</v>
      </c>
      <c r="AW117" s="12" t="s">
        <v>37</v>
      </c>
      <c r="AX117" s="12" t="s">
        <v>84</v>
      </c>
      <c r="AY117" s="149" t="s">
        <v>192</v>
      </c>
    </row>
    <row r="118" spans="2:65" s="1" customFormat="1" ht="16.5" customHeight="1">
      <c r="B118" s="33"/>
      <c r="C118" s="129" t="s">
        <v>241</v>
      </c>
      <c r="D118" s="129" t="s">
        <v>194</v>
      </c>
      <c r="E118" s="130" t="s">
        <v>256</v>
      </c>
      <c r="F118" s="131" t="s">
        <v>257</v>
      </c>
      <c r="G118" s="132" t="s">
        <v>119</v>
      </c>
      <c r="H118" s="133">
        <v>98.32</v>
      </c>
      <c r="I118" s="134"/>
      <c r="J118" s="135">
        <f>ROUND(I118*H118,2)</f>
        <v>0</v>
      </c>
      <c r="K118" s="131" t="s">
        <v>197</v>
      </c>
      <c r="L118" s="33"/>
      <c r="M118" s="136" t="s">
        <v>19</v>
      </c>
      <c r="N118" s="137" t="s">
        <v>47</v>
      </c>
      <c r="P118" s="138">
        <f>O118*H118</f>
        <v>0</v>
      </c>
      <c r="Q118" s="138">
        <v>0</v>
      </c>
      <c r="R118" s="138">
        <f>Q118*H118</f>
        <v>0</v>
      </c>
      <c r="S118" s="138">
        <v>0</v>
      </c>
      <c r="T118" s="139">
        <f>S118*H118</f>
        <v>0</v>
      </c>
      <c r="AR118" s="140" t="s">
        <v>124</v>
      </c>
      <c r="AT118" s="140" t="s">
        <v>194</v>
      </c>
      <c r="AU118" s="140" t="s">
        <v>86</v>
      </c>
      <c r="AY118" s="18" t="s">
        <v>192</v>
      </c>
      <c r="BE118" s="141">
        <f>IF(N118="základní",J118,0)</f>
        <v>0</v>
      </c>
      <c r="BF118" s="141">
        <f>IF(N118="snížená",J118,0)</f>
        <v>0</v>
      </c>
      <c r="BG118" s="141">
        <f>IF(N118="zákl. přenesená",J118,0)</f>
        <v>0</v>
      </c>
      <c r="BH118" s="141">
        <f>IF(N118="sníž. přenesená",J118,0)</f>
        <v>0</v>
      </c>
      <c r="BI118" s="141">
        <f>IF(N118="nulová",J118,0)</f>
        <v>0</v>
      </c>
      <c r="BJ118" s="18" t="s">
        <v>84</v>
      </c>
      <c r="BK118" s="141">
        <f>ROUND(I118*H118,2)</f>
        <v>0</v>
      </c>
      <c r="BL118" s="18" t="s">
        <v>124</v>
      </c>
      <c r="BM118" s="140" t="s">
        <v>1763</v>
      </c>
    </row>
    <row r="119" spans="2:47" s="1" customFormat="1" ht="19.5">
      <c r="B119" s="33"/>
      <c r="D119" s="142" t="s">
        <v>199</v>
      </c>
      <c r="F119" s="143" t="s">
        <v>259</v>
      </c>
      <c r="I119" s="144"/>
      <c r="L119" s="33"/>
      <c r="M119" s="145"/>
      <c r="T119" s="54"/>
      <c r="AT119" s="18" t="s">
        <v>199</v>
      </c>
      <c r="AU119" s="18" t="s">
        <v>86</v>
      </c>
    </row>
    <row r="120" spans="2:47" s="1" customFormat="1" ht="12">
      <c r="B120" s="33"/>
      <c r="D120" s="146" t="s">
        <v>201</v>
      </c>
      <c r="F120" s="147" t="s">
        <v>260</v>
      </c>
      <c r="I120" s="144"/>
      <c r="L120" s="33"/>
      <c r="M120" s="145"/>
      <c r="T120" s="54"/>
      <c r="AT120" s="18" t="s">
        <v>201</v>
      </c>
      <c r="AU120" s="18" t="s">
        <v>86</v>
      </c>
    </row>
    <row r="121" spans="2:51" s="12" customFormat="1" ht="12">
      <c r="B121" s="148"/>
      <c r="D121" s="142" t="s">
        <v>203</v>
      </c>
      <c r="E121" s="149" t="s">
        <v>19</v>
      </c>
      <c r="F121" s="150" t="s">
        <v>261</v>
      </c>
      <c r="H121" s="151">
        <v>98.32</v>
      </c>
      <c r="I121" s="152"/>
      <c r="L121" s="148"/>
      <c r="M121" s="153"/>
      <c r="T121" s="154"/>
      <c r="AT121" s="149" t="s">
        <v>203</v>
      </c>
      <c r="AU121" s="149" t="s">
        <v>86</v>
      </c>
      <c r="AV121" s="12" t="s">
        <v>86</v>
      </c>
      <c r="AW121" s="12" t="s">
        <v>37</v>
      </c>
      <c r="AX121" s="12" t="s">
        <v>84</v>
      </c>
      <c r="AY121" s="149" t="s">
        <v>192</v>
      </c>
    </row>
    <row r="122" spans="2:65" s="1" customFormat="1" ht="16.5" customHeight="1">
      <c r="B122" s="33"/>
      <c r="C122" s="129" t="s">
        <v>248</v>
      </c>
      <c r="D122" s="129" t="s">
        <v>194</v>
      </c>
      <c r="E122" s="130" t="s">
        <v>263</v>
      </c>
      <c r="F122" s="131" t="s">
        <v>264</v>
      </c>
      <c r="G122" s="132" t="s">
        <v>128</v>
      </c>
      <c r="H122" s="133">
        <v>99.023</v>
      </c>
      <c r="I122" s="134"/>
      <c r="J122" s="135">
        <f>ROUND(I122*H122,2)</f>
        <v>0</v>
      </c>
      <c r="K122" s="131" t="s">
        <v>197</v>
      </c>
      <c r="L122" s="33"/>
      <c r="M122" s="136" t="s">
        <v>19</v>
      </c>
      <c r="N122" s="137" t="s">
        <v>47</v>
      </c>
      <c r="P122" s="138">
        <f>O122*H122</f>
        <v>0</v>
      </c>
      <c r="Q122" s="138">
        <v>0</v>
      </c>
      <c r="R122" s="138">
        <f>Q122*H122</f>
        <v>0</v>
      </c>
      <c r="S122" s="138">
        <v>0</v>
      </c>
      <c r="T122" s="139">
        <f>S122*H122</f>
        <v>0</v>
      </c>
      <c r="AR122" s="140" t="s">
        <v>124</v>
      </c>
      <c r="AT122" s="140" t="s">
        <v>194</v>
      </c>
      <c r="AU122" s="140" t="s">
        <v>86</v>
      </c>
      <c r="AY122" s="18" t="s">
        <v>192</v>
      </c>
      <c r="BE122" s="141">
        <f>IF(N122="základní",J122,0)</f>
        <v>0</v>
      </c>
      <c r="BF122" s="141">
        <f>IF(N122="snížená",J122,0)</f>
        <v>0</v>
      </c>
      <c r="BG122" s="141">
        <f>IF(N122="zákl. přenesená",J122,0)</f>
        <v>0</v>
      </c>
      <c r="BH122" s="141">
        <f>IF(N122="sníž. přenesená",J122,0)</f>
        <v>0</v>
      </c>
      <c r="BI122" s="141">
        <f>IF(N122="nulová",J122,0)</f>
        <v>0</v>
      </c>
      <c r="BJ122" s="18" t="s">
        <v>84</v>
      </c>
      <c r="BK122" s="141">
        <f>ROUND(I122*H122,2)</f>
        <v>0</v>
      </c>
      <c r="BL122" s="18" t="s">
        <v>124</v>
      </c>
      <c r="BM122" s="140" t="s">
        <v>1764</v>
      </c>
    </row>
    <row r="123" spans="2:47" s="1" customFormat="1" ht="12">
      <c r="B123" s="33"/>
      <c r="D123" s="142" t="s">
        <v>199</v>
      </c>
      <c r="F123" s="143" t="s">
        <v>266</v>
      </c>
      <c r="I123" s="144"/>
      <c r="L123" s="33"/>
      <c r="M123" s="145"/>
      <c r="T123" s="54"/>
      <c r="AT123" s="18" t="s">
        <v>199</v>
      </c>
      <c r="AU123" s="18" t="s">
        <v>86</v>
      </c>
    </row>
    <row r="124" spans="2:47" s="1" customFormat="1" ht="12">
      <c r="B124" s="33"/>
      <c r="D124" s="146" t="s">
        <v>201</v>
      </c>
      <c r="F124" s="147" t="s">
        <v>267</v>
      </c>
      <c r="I124" s="144"/>
      <c r="L124" s="33"/>
      <c r="M124" s="145"/>
      <c r="T124" s="54"/>
      <c r="AT124" s="18" t="s">
        <v>201</v>
      </c>
      <c r="AU124" s="18" t="s">
        <v>86</v>
      </c>
    </row>
    <row r="125" spans="2:51" s="12" customFormat="1" ht="12">
      <c r="B125" s="148"/>
      <c r="D125" s="142" t="s">
        <v>203</v>
      </c>
      <c r="E125" s="149" t="s">
        <v>19</v>
      </c>
      <c r="F125" s="150" t="s">
        <v>268</v>
      </c>
      <c r="H125" s="151">
        <v>99.023</v>
      </c>
      <c r="I125" s="152"/>
      <c r="L125" s="148"/>
      <c r="M125" s="153"/>
      <c r="T125" s="154"/>
      <c r="AT125" s="149" t="s">
        <v>203</v>
      </c>
      <c r="AU125" s="149" t="s">
        <v>86</v>
      </c>
      <c r="AV125" s="12" t="s">
        <v>86</v>
      </c>
      <c r="AW125" s="12" t="s">
        <v>37</v>
      </c>
      <c r="AX125" s="12" t="s">
        <v>84</v>
      </c>
      <c r="AY125" s="149" t="s">
        <v>192</v>
      </c>
    </row>
    <row r="126" spans="2:65" s="1" customFormat="1" ht="16.5" customHeight="1">
      <c r="B126" s="33"/>
      <c r="C126" s="129" t="s">
        <v>255</v>
      </c>
      <c r="D126" s="129" t="s">
        <v>194</v>
      </c>
      <c r="E126" s="130" t="s">
        <v>270</v>
      </c>
      <c r="F126" s="131" t="s">
        <v>271</v>
      </c>
      <c r="G126" s="132" t="s">
        <v>128</v>
      </c>
      <c r="H126" s="133">
        <v>99.023</v>
      </c>
      <c r="I126" s="134"/>
      <c r="J126" s="135">
        <f>ROUND(I126*H126,2)</f>
        <v>0</v>
      </c>
      <c r="K126" s="131" t="s">
        <v>197</v>
      </c>
      <c r="L126" s="33"/>
      <c r="M126" s="136" t="s">
        <v>19</v>
      </c>
      <c r="N126" s="137" t="s">
        <v>47</v>
      </c>
      <c r="P126" s="138">
        <f>O126*H126</f>
        <v>0</v>
      </c>
      <c r="Q126" s="138">
        <v>0</v>
      </c>
      <c r="R126" s="138">
        <f>Q126*H126</f>
        <v>0</v>
      </c>
      <c r="S126" s="138">
        <v>0</v>
      </c>
      <c r="T126" s="139">
        <f>S126*H126</f>
        <v>0</v>
      </c>
      <c r="AR126" s="140" t="s">
        <v>124</v>
      </c>
      <c r="AT126" s="140" t="s">
        <v>194</v>
      </c>
      <c r="AU126" s="140" t="s">
        <v>86</v>
      </c>
      <c r="AY126" s="18" t="s">
        <v>192</v>
      </c>
      <c r="BE126" s="141">
        <f>IF(N126="základní",J126,0)</f>
        <v>0</v>
      </c>
      <c r="BF126" s="141">
        <f>IF(N126="snížená",J126,0)</f>
        <v>0</v>
      </c>
      <c r="BG126" s="141">
        <f>IF(N126="zákl. přenesená",J126,0)</f>
        <v>0</v>
      </c>
      <c r="BH126" s="141">
        <f>IF(N126="sníž. přenesená",J126,0)</f>
        <v>0</v>
      </c>
      <c r="BI126" s="141">
        <f>IF(N126="nulová",J126,0)</f>
        <v>0</v>
      </c>
      <c r="BJ126" s="18" t="s">
        <v>84</v>
      </c>
      <c r="BK126" s="141">
        <f>ROUND(I126*H126,2)</f>
        <v>0</v>
      </c>
      <c r="BL126" s="18" t="s">
        <v>124</v>
      </c>
      <c r="BM126" s="140" t="s">
        <v>1765</v>
      </c>
    </row>
    <row r="127" spans="2:47" s="1" customFormat="1" ht="19.5">
      <c r="B127" s="33"/>
      <c r="D127" s="142" t="s">
        <v>199</v>
      </c>
      <c r="F127" s="143" t="s">
        <v>273</v>
      </c>
      <c r="I127" s="144"/>
      <c r="L127" s="33"/>
      <c r="M127" s="145"/>
      <c r="T127" s="54"/>
      <c r="AT127" s="18" t="s">
        <v>199</v>
      </c>
      <c r="AU127" s="18" t="s">
        <v>86</v>
      </c>
    </row>
    <row r="128" spans="2:47" s="1" customFormat="1" ht="12">
      <c r="B128" s="33"/>
      <c r="D128" s="146" t="s">
        <v>201</v>
      </c>
      <c r="F128" s="147" t="s">
        <v>274</v>
      </c>
      <c r="I128" s="144"/>
      <c r="L128" s="33"/>
      <c r="M128" s="145"/>
      <c r="T128" s="54"/>
      <c r="AT128" s="18" t="s">
        <v>201</v>
      </c>
      <c r="AU128" s="18" t="s">
        <v>86</v>
      </c>
    </row>
    <row r="129" spans="2:51" s="14" customFormat="1" ht="12">
      <c r="B129" s="162"/>
      <c r="D129" s="142" t="s">
        <v>203</v>
      </c>
      <c r="E129" s="163" t="s">
        <v>19</v>
      </c>
      <c r="F129" s="164" t="s">
        <v>1766</v>
      </c>
      <c r="H129" s="163" t="s">
        <v>19</v>
      </c>
      <c r="I129" s="165"/>
      <c r="L129" s="162"/>
      <c r="M129" s="166"/>
      <c r="T129" s="167"/>
      <c r="AT129" s="163" t="s">
        <v>203</v>
      </c>
      <c r="AU129" s="163" t="s">
        <v>86</v>
      </c>
      <c r="AV129" s="14" t="s">
        <v>84</v>
      </c>
      <c r="AW129" s="14" t="s">
        <v>37</v>
      </c>
      <c r="AX129" s="14" t="s">
        <v>76</v>
      </c>
      <c r="AY129" s="163" t="s">
        <v>192</v>
      </c>
    </row>
    <row r="130" spans="2:51" s="12" customFormat="1" ht="12">
      <c r="B130" s="148"/>
      <c r="D130" s="142" t="s">
        <v>203</v>
      </c>
      <c r="E130" s="149" t="s">
        <v>19</v>
      </c>
      <c r="F130" s="150" t="s">
        <v>126</v>
      </c>
      <c r="H130" s="151">
        <v>153.645</v>
      </c>
      <c r="I130" s="152"/>
      <c r="L130" s="148"/>
      <c r="M130" s="153"/>
      <c r="T130" s="154"/>
      <c r="AT130" s="149" t="s">
        <v>203</v>
      </c>
      <c r="AU130" s="149" t="s">
        <v>86</v>
      </c>
      <c r="AV130" s="12" t="s">
        <v>86</v>
      </c>
      <c r="AW130" s="12" t="s">
        <v>37</v>
      </c>
      <c r="AX130" s="12" t="s">
        <v>76</v>
      </c>
      <c r="AY130" s="149" t="s">
        <v>192</v>
      </c>
    </row>
    <row r="131" spans="2:51" s="12" customFormat="1" ht="12">
      <c r="B131" s="148"/>
      <c r="D131" s="142" t="s">
        <v>203</v>
      </c>
      <c r="E131" s="149" t="s">
        <v>19</v>
      </c>
      <c r="F131" s="150" t="s">
        <v>1767</v>
      </c>
      <c r="H131" s="151">
        <v>-46.126</v>
      </c>
      <c r="I131" s="152"/>
      <c r="L131" s="148"/>
      <c r="M131" s="153"/>
      <c r="T131" s="154"/>
      <c r="AT131" s="149" t="s">
        <v>203</v>
      </c>
      <c r="AU131" s="149" t="s">
        <v>86</v>
      </c>
      <c r="AV131" s="12" t="s">
        <v>86</v>
      </c>
      <c r="AW131" s="12" t="s">
        <v>37</v>
      </c>
      <c r="AX131" s="12" t="s">
        <v>76</v>
      </c>
      <c r="AY131" s="149" t="s">
        <v>192</v>
      </c>
    </row>
    <row r="132" spans="2:51" s="12" customFormat="1" ht="12">
      <c r="B132" s="148"/>
      <c r="D132" s="142" t="s">
        <v>203</v>
      </c>
      <c r="E132" s="149" t="s">
        <v>19</v>
      </c>
      <c r="F132" s="150" t="s">
        <v>1768</v>
      </c>
      <c r="H132" s="151">
        <v>-0.44</v>
      </c>
      <c r="I132" s="152"/>
      <c r="L132" s="148"/>
      <c r="M132" s="153"/>
      <c r="T132" s="154"/>
      <c r="AT132" s="149" t="s">
        <v>203</v>
      </c>
      <c r="AU132" s="149" t="s">
        <v>86</v>
      </c>
      <c r="AV132" s="12" t="s">
        <v>86</v>
      </c>
      <c r="AW132" s="12" t="s">
        <v>37</v>
      </c>
      <c r="AX132" s="12" t="s">
        <v>76</v>
      </c>
      <c r="AY132" s="149" t="s">
        <v>192</v>
      </c>
    </row>
    <row r="133" spans="2:51" s="12" customFormat="1" ht="12">
      <c r="B133" s="148"/>
      <c r="D133" s="142" t="s">
        <v>203</v>
      </c>
      <c r="E133" s="149" t="s">
        <v>19</v>
      </c>
      <c r="F133" s="150" t="s">
        <v>1769</v>
      </c>
      <c r="H133" s="151">
        <v>-1.38</v>
      </c>
      <c r="I133" s="152"/>
      <c r="L133" s="148"/>
      <c r="M133" s="153"/>
      <c r="T133" s="154"/>
      <c r="AT133" s="149" t="s">
        <v>203</v>
      </c>
      <c r="AU133" s="149" t="s">
        <v>86</v>
      </c>
      <c r="AV133" s="12" t="s">
        <v>86</v>
      </c>
      <c r="AW133" s="12" t="s">
        <v>37</v>
      </c>
      <c r="AX133" s="12" t="s">
        <v>76</v>
      </c>
      <c r="AY133" s="149" t="s">
        <v>192</v>
      </c>
    </row>
    <row r="134" spans="2:51" s="12" customFormat="1" ht="12">
      <c r="B134" s="148"/>
      <c r="D134" s="142" t="s">
        <v>203</v>
      </c>
      <c r="E134" s="149" t="s">
        <v>19</v>
      </c>
      <c r="F134" s="150" t="s">
        <v>1770</v>
      </c>
      <c r="H134" s="151">
        <v>-6.362</v>
      </c>
      <c r="I134" s="152"/>
      <c r="L134" s="148"/>
      <c r="M134" s="153"/>
      <c r="T134" s="154"/>
      <c r="AT134" s="149" t="s">
        <v>203</v>
      </c>
      <c r="AU134" s="149" t="s">
        <v>86</v>
      </c>
      <c r="AV134" s="12" t="s">
        <v>86</v>
      </c>
      <c r="AW134" s="12" t="s">
        <v>37</v>
      </c>
      <c r="AX134" s="12" t="s">
        <v>76</v>
      </c>
      <c r="AY134" s="149" t="s">
        <v>192</v>
      </c>
    </row>
    <row r="135" spans="2:51" s="12" customFormat="1" ht="12">
      <c r="B135" s="148"/>
      <c r="D135" s="142" t="s">
        <v>203</v>
      </c>
      <c r="E135" s="149" t="s">
        <v>19</v>
      </c>
      <c r="F135" s="150" t="s">
        <v>1013</v>
      </c>
      <c r="H135" s="151">
        <v>-0.314</v>
      </c>
      <c r="I135" s="152"/>
      <c r="L135" s="148"/>
      <c r="M135" s="153"/>
      <c r="T135" s="154"/>
      <c r="AT135" s="149" t="s">
        <v>203</v>
      </c>
      <c r="AU135" s="149" t="s">
        <v>86</v>
      </c>
      <c r="AV135" s="12" t="s">
        <v>86</v>
      </c>
      <c r="AW135" s="12" t="s">
        <v>37</v>
      </c>
      <c r="AX135" s="12" t="s">
        <v>76</v>
      </c>
      <c r="AY135" s="149" t="s">
        <v>192</v>
      </c>
    </row>
    <row r="136" spans="2:51" s="13" customFormat="1" ht="12">
      <c r="B136" s="155"/>
      <c r="D136" s="142" t="s">
        <v>203</v>
      </c>
      <c r="E136" s="156" t="s">
        <v>163</v>
      </c>
      <c r="F136" s="157" t="s">
        <v>206</v>
      </c>
      <c r="H136" s="158">
        <v>99.023</v>
      </c>
      <c r="I136" s="159"/>
      <c r="L136" s="155"/>
      <c r="M136" s="160"/>
      <c r="T136" s="161"/>
      <c r="AT136" s="156" t="s">
        <v>203</v>
      </c>
      <c r="AU136" s="156" t="s">
        <v>86</v>
      </c>
      <c r="AV136" s="13" t="s">
        <v>124</v>
      </c>
      <c r="AW136" s="13" t="s">
        <v>37</v>
      </c>
      <c r="AX136" s="13" t="s">
        <v>84</v>
      </c>
      <c r="AY136" s="156" t="s">
        <v>192</v>
      </c>
    </row>
    <row r="137" spans="2:65" s="1" customFormat="1" ht="16.5" customHeight="1">
      <c r="B137" s="33"/>
      <c r="C137" s="129" t="s">
        <v>262</v>
      </c>
      <c r="D137" s="129" t="s">
        <v>194</v>
      </c>
      <c r="E137" s="130" t="s">
        <v>281</v>
      </c>
      <c r="F137" s="131" t="s">
        <v>282</v>
      </c>
      <c r="G137" s="132" t="s">
        <v>128</v>
      </c>
      <c r="H137" s="133">
        <v>3.909</v>
      </c>
      <c r="I137" s="134"/>
      <c r="J137" s="135">
        <f>ROUND(I137*H137,2)</f>
        <v>0</v>
      </c>
      <c r="K137" s="131" t="s">
        <v>197</v>
      </c>
      <c r="L137" s="33"/>
      <c r="M137" s="136" t="s">
        <v>19</v>
      </c>
      <c r="N137" s="137" t="s">
        <v>47</v>
      </c>
      <c r="P137" s="138">
        <f>O137*H137</f>
        <v>0</v>
      </c>
      <c r="Q137" s="138">
        <v>0</v>
      </c>
      <c r="R137" s="138">
        <f>Q137*H137</f>
        <v>0</v>
      </c>
      <c r="S137" s="138">
        <v>0</v>
      </c>
      <c r="T137" s="139">
        <f>S137*H137</f>
        <v>0</v>
      </c>
      <c r="AR137" s="140" t="s">
        <v>124</v>
      </c>
      <c r="AT137" s="140" t="s">
        <v>194</v>
      </c>
      <c r="AU137" s="140" t="s">
        <v>86</v>
      </c>
      <c r="AY137" s="18" t="s">
        <v>192</v>
      </c>
      <c r="BE137" s="141">
        <f>IF(N137="základní",J137,0)</f>
        <v>0</v>
      </c>
      <c r="BF137" s="141">
        <f>IF(N137="snížená",J137,0)</f>
        <v>0</v>
      </c>
      <c r="BG137" s="141">
        <f>IF(N137="zákl. přenesená",J137,0)</f>
        <v>0</v>
      </c>
      <c r="BH137" s="141">
        <f>IF(N137="sníž. přenesená",J137,0)</f>
        <v>0</v>
      </c>
      <c r="BI137" s="141">
        <f>IF(N137="nulová",J137,0)</f>
        <v>0</v>
      </c>
      <c r="BJ137" s="18" t="s">
        <v>84</v>
      </c>
      <c r="BK137" s="141">
        <f>ROUND(I137*H137,2)</f>
        <v>0</v>
      </c>
      <c r="BL137" s="18" t="s">
        <v>124</v>
      </c>
      <c r="BM137" s="140" t="s">
        <v>1771</v>
      </c>
    </row>
    <row r="138" spans="2:47" s="1" customFormat="1" ht="19.5">
      <c r="B138" s="33"/>
      <c r="D138" s="142" t="s">
        <v>199</v>
      </c>
      <c r="F138" s="143" t="s">
        <v>284</v>
      </c>
      <c r="I138" s="144"/>
      <c r="L138" s="33"/>
      <c r="M138" s="145"/>
      <c r="T138" s="54"/>
      <c r="AT138" s="18" t="s">
        <v>199</v>
      </c>
      <c r="AU138" s="18" t="s">
        <v>86</v>
      </c>
    </row>
    <row r="139" spans="2:47" s="1" customFormat="1" ht="12">
      <c r="B139" s="33"/>
      <c r="D139" s="146" t="s">
        <v>201</v>
      </c>
      <c r="F139" s="147" t="s">
        <v>285</v>
      </c>
      <c r="I139" s="144"/>
      <c r="L139" s="33"/>
      <c r="M139" s="145"/>
      <c r="T139" s="54"/>
      <c r="AT139" s="18" t="s">
        <v>201</v>
      </c>
      <c r="AU139" s="18" t="s">
        <v>86</v>
      </c>
    </row>
    <row r="140" spans="2:51" s="14" customFormat="1" ht="12">
      <c r="B140" s="162"/>
      <c r="D140" s="142" t="s">
        <v>203</v>
      </c>
      <c r="E140" s="163" t="s">
        <v>19</v>
      </c>
      <c r="F140" s="164" t="s">
        <v>1772</v>
      </c>
      <c r="H140" s="163" t="s">
        <v>19</v>
      </c>
      <c r="I140" s="165"/>
      <c r="L140" s="162"/>
      <c r="M140" s="166"/>
      <c r="T140" s="167"/>
      <c r="AT140" s="163" t="s">
        <v>203</v>
      </c>
      <c r="AU140" s="163" t="s">
        <v>86</v>
      </c>
      <c r="AV140" s="14" t="s">
        <v>84</v>
      </c>
      <c r="AW140" s="14" t="s">
        <v>37</v>
      </c>
      <c r="AX140" s="14" t="s">
        <v>76</v>
      </c>
      <c r="AY140" s="163" t="s">
        <v>192</v>
      </c>
    </row>
    <row r="141" spans="2:51" s="12" customFormat="1" ht="12">
      <c r="B141" s="148"/>
      <c r="D141" s="142" t="s">
        <v>203</v>
      </c>
      <c r="E141" s="149" t="s">
        <v>19</v>
      </c>
      <c r="F141" s="150" t="s">
        <v>1773</v>
      </c>
      <c r="H141" s="151">
        <v>1.38</v>
      </c>
      <c r="I141" s="152"/>
      <c r="L141" s="148"/>
      <c r="M141" s="153"/>
      <c r="T141" s="154"/>
      <c r="AT141" s="149" t="s">
        <v>203</v>
      </c>
      <c r="AU141" s="149" t="s">
        <v>86</v>
      </c>
      <c r="AV141" s="12" t="s">
        <v>86</v>
      </c>
      <c r="AW141" s="12" t="s">
        <v>37</v>
      </c>
      <c r="AX141" s="12" t="s">
        <v>76</v>
      </c>
      <c r="AY141" s="149" t="s">
        <v>192</v>
      </c>
    </row>
    <row r="142" spans="2:51" s="12" customFormat="1" ht="12">
      <c r="B142" s="148"/>
      <c r="D142" s="142" t="s">
        <v>203</v>
      </c>
      <c r="E142" s="149" t="s">
        <v>19</v>
      </c>
      <c r="F142" s="150" t="s">
        <v>1774</v>
      </c>
      <c r="H142" s="151">
        <v>-0.057</v>
      </c>
      <c r="I142" s="152"/>
      <c r="L142" s="148"/>
      <c r="M142" s="153"/>
      <c r="T142" s="154"/>
      <c r="AT142" s="149" t="s">
        <v>203</v>
      </c>
      <c r="AU142" s="149" t="s">
        <v>86</v>
      </c>
      <c r="AV142" s="12" t="s">
        <v>86</v>
      </c>
      <c r="AW142" s="12" t="s">
        <v>37</v>
      </c>
      <c r="AX142" s="12" t="s">
        <v>76</v>
      </c>
      <c r="AY142" s="149" t="s">
        <v>192</v>
      </c>
    </row>
    <row r="143" spans="2:51" s="15" customFormat="1" ht="12">
      <c r="B143" s="182"/>
      <c r="D143" s="142" t="s">
        <v>203</v>
      </c>
      <c r="E143" s="183" t="s">
        <v>19</v>
      </c>
      <c r="F143" s="184" t="s">
        <v>1018</v>
      </c>
      <c r="H143" s="185">
        <v>1.323</v>
      </c>
      <c r="I143" s="186"/>
      <c r="L143" s="182"/>
      <c r="M143" s="187"/>
      <c r="T143" s="188"/>
      <c r="AT143" s="183" t="s">
        <v>203</v>
      </c>
      <c r="AU143" s="183" t="s">
        <v>86</v>
      </c>
      <c r="AV143" s="15" t="s">
        <v>214</v>
      </c>
      <c r="AW143" s="15" t="s">
        <v>37</v>
      </c>
      <c r="AX143" s="15" t="s">
        <v>76</v>
      </c>
      <c r="AY143" s="183" t="s">
        <v>192</v>
      </c>
    </row>
    <row r="144" spans="2:51" s="14" customFormat="1" ht="12">
      <c r="B144" s="162"/>
      <c r="D144" s="142" t="s">
        <v>203</v>
      </c>
      <c r="E144" s="163" t="s">
        <v>19</v>
      </c>
      <c r="F144" s="164" t="s">
        <v>1775</v>
      </c>
      <c r="H144" s="163" t="s">
        <v>19</v>
      </c>
      <c r="I144" s="165"/>
      <c r="L144" s="162"/>
      <c r="M144" s="166"/>
      <c r="T144" s="167"/>
      <c r="AT144" s="163" t="s">
        <v>203</v>
      </c>
      <c r="AU144" s="163" t="s">
        <v>86</v>
      </c>
      <c r="AV144" s="14" t="s">
        <v>84</v>
      </c>
      <c r="AW144" s="14" t="s">
        <v>37</v>
      </c>
      <c r="AX144" s="14" t="s">
        <v>76</v>
      </c>
      <c r="AY144" s="163" t="s">
        <v>192</v>
      </c>
    </row>
    <row r="145" spans="2:51" s="12" customFormat="1" ht="12">
      <c r="B145" s="148"/>
      <c r="D145" s="142" t="s">
        <v>203</v>
      </c>
      <c r="E145" s="149" t="s">
        <v>19</v>
      </c>
      <c r="F145" s="150" t="s">
        <v>286</v>
      </c>
      <c r="H145" s="151">
        <v>2.871</v>
      </c>
      <c r="I145" s="152"/>
      <c r="L145" s="148"/>
      <c r="M145" s="153"/>
      <c r="T145" s="154"/>
      <c r="AT145" s="149" t="s">
        <v>203</v>
      </c>
      <c r="AU145" s="149" t="s">
        <v>86</v>
      </c>
      <c r="AV145" s="12" t="s">
        <v>86</v>
      </c>
      <c r="AW145" s="12" t="s">
        <v>37</v>
      </c>
      <c r="AX145" s="12" t="s">
        <v>76</v>
      </c>
      <c r="AY145" s="149" t="s">
        <v>192</v>
      </c>
    </row>
    <row r="146" spans="2:51" s="12" customFormat="1" ht="12">
      <c r="B146" s="148"/>
      <c r="D146" s="142" t="s">
        <v>203</v>
      </c>
      <c r="E146" s="149" t="s">
        <v>19</v>
      </c>
      <c r="F146" s="150" t="s">
        <v>1020</v>
      </c>
      <c r="H146" s="151">
        <v>-0.285</v>
      </c>
      <c r="I146" s="152"/>
      <c r="L146" s="148"/>
      <c r="M146" s="153"/>
      <c r="T146" s="154"/>
      <c r="AT146" s="149" t="s">
        <v>203</v>
      </c>
      <c r="AU146" s="149" t="s">
        <v>86</v>
      </c>
      <c r="AV146" s="12" t="s">
        <v>86</v>
      </c>
      <c r="AW146" s="12" t="s">
        <v>37</v>
      </c>
      <c r="AX146" s="12" t="s">
        <v>76</v>
      </c>
      <c r="AY146" s="149" t="s">
        <v>192</v>
      </c>
    </row>
    <row r="147" spans="2:51" s="15" customFormat="1" ht="12">
      <c r="B147" s="182"/>
      <c r="D147" s="142" t="s">
        <v>203</v>
      </c>
      <c r="E147" s="183" t="s">
        <v>19</v>
      </c>
      <c r="F147" s="184" t="s">
        <v>1018</v>
      </c>
      <c r="H147" s="185">
        <v>2.586</v>
      </c>
      <c r="I147" s="186"/>
      <c r="L147" s="182"/>
      <c r="M147" s="187"/>
      <c r="T147" s="188"/>
      <c r="AT147" s="183" t="s">
        <v>203</v>
      </c>
      <c r="AU147" s="183" t="s">
        <v>86</v>
      </c>
      <c r="AV147" s="15" t="s">
        <v>214</v>
      </c>
      <c r="AW147" s="15" t="s">
        <v>37</v>
      </c>
      <c r="AX147" s="15" t="s">
        <v>76</v>
      </c>
      <c r="AY147" s="183" t="s">
        <v>192</v>
      </c>
    </row>
    <row r="148" spans="2:51" s="13" customFormat="1" ht="12">
      <c r="B148" s="155"/>
      <c r="D148" s="142" t="s">
        <v>203</v>
      </c>
      <c r="E148" s="156" t="s">
        <v>130</v>
      </c>
      <c r="F148" s="157" t="s">
        <v>206</v>
      </c>
      <c r="H148" s="158">
        <v>3.909</v>
      </c>
      <c r="I148" s="159"/>
      <c r="L148" s="155"/>
      <c r="M148" s="160"/>
      <c r="T148" s="161"/>
      <c r="AT148" s="156" t="s">
        <v>203</v>
      </c>
      <c r="AU148" s="156" t="s">
        <v>86</v>
      </c>
      <c r="AV148" s="13" t="s">
        <v>124</v>
      </c>
      <c r="AW148" s="13" t="s">
        <v>37</v>
      </c>
      <c r="AX148" s="13" t="s">
        <v>84</v>
      </c>
      <c r="AY148" s="156" t="s">
        <v>192</v>
      </c>
    </row>
    <row r="149" spans="2:65" s="1" customFormat="1" ht="16.5" customHeight="1">
      <c r="B149" s="33"/>
      <c r="C149" s="168" t="s">
        <v>269</v>
      </c>
      <c r="D149" s="168" t="s">
        <v>291</v>
      </c>
      <c r="E149" s="169" t="s">
        <v>292</v>
      </c>
      <c r="F149" s="170" t="s">
        <v>293</v>
      </c>
      <c r="G149" s="171" t="s">
        <v>119</v>
      </c>
      <c r="H149" s="172">
        <v>7.388</v>
      </c>
      <c r="I149" s="173"/>
      <c r="J149" s="174">
        <f>ROUND(I149*H149,2)</f>
        <v>0</v>
      </c>
      <c r="K149" s="170" t="s">
        <v>197</v>
      </c>
      <c r="L149" s="175"/>
      <c r="M149" s="176" t="s">
        <v>19</v>
      </c>
      <c r="N149" s="177" t="s">
        <v>47</v>
      </c>
      <c r="P149" s="138">
        <f>O149*H149</f>
        <v>0</v>
      </c>
      <c r="Q149" s="138">
        <v>0</v>
      </c>
      <c r="R149" s="138">
        <f>Q149*H149</f>
        <v>0</v>
      </c>
      <c r="S149" s="138">
        <v>0</v>
      </c>
      <c r="T149" s="139">
        <f>S149*H149</f>
        <v>0</v>
      </c>
      <c r="AR149" s="140" t="s">
        <v>248</v>
      </c>
      <c r="AT149" s="140" t="s">
        <v>291</v>
      </c>
      <c r="AU149" s="140" t="s">
        <v>86</v>
      </c>
      <c r="AY149" s="18" t="s">
        <v>192</v>
      </c>
      <c r="BE149" s="141">
        <f>IF(N149="základní",J149,0)</f>
        <v>0</v>
      </c>
      <c r="BF149" s="141">
        <f>IF(N149="snížená",J149,0)</f>
        <v>0</v>
      </c>
      <c r="BG149" s="141">
        <f>IF(N149="zákl. přenesená",J149,0)</f>
        <v>0</v>
      </c>
      <c r="BH149" s="141">
        <f>IF(N149="sníž. přenesená",J149,0)</f>
        <v>0</v>
      </c>
      <c r="BI149" s="141">
        <f>IF(N149="nulová",J149,0)</f>
        <v>0</v>
      </c>
      <c r="BJ149" s="18" t="s">
        <v>84</v>
      </c>
      <c r="BK149" s="141">
        <f>ROUND(I149*H149,2)</f>
        <v>0</v>
      </c>
      <c r="BL149" s="18" t="s">
        <v>124</v>
      </c>
      <c r="BM149" s="140" t="s">
        <v>1776</v>
      </c>
    </row>
    <row r="150" spans="2:47" s="1" customFormat="1" ht="12">
      <c r="B150" s="33"/>
      <c r="D150" s="142" t="s">
        <v>199</v>
      </c>
      <c r="F150" s="143" t="s">
        <v>293</v>
      </c>
      <c r="I150" s="144"/>
      <c r="L150" s="33"/>
      <c r="M150" s="145"/>
      <c r="T150" s="54"/>
      <c r="AT150" s="18" t="s">
        <v>199</v>
      </c>
      <c r="AU150" s="18" t="s">
        <v>86</v>
      </c>
    </row>
    <row r="151" spans="2:47" s="1" customFormat="1" ht="29.25">
      <c r="B151" s="33"/>
      <c r="D151" s="142" t="s">
        <v>295</v>
      </c>
      <c r="F151" s="178" t="s">
        <v>296</v>
      </c>
      <c r="I151" s="144"/>
      <c r="L151" s="33"/>
      <c r="M151" s="145"/>
      <c r="T151" s="54"/>
      <c r="AT151" s="18" t="s">
        <v>295</v>
      </c>
      <c r="AU151" s="18" t="s">
        <v>86</v>
      </c>
    </row>
    <row r="152" spans="2:51" s="12" customFormat="1" ht="12">
      <c r="B152" s="148"/>
      <c r="D152" s="142" t="s">
        <v>203</v>
      </c>
      <c r="E152" s="149" t="s">
        <v>19</v>
      </c>
      <c r="F152" s="150" t="s">
        <v>297</v>
      </c>
      <c r="H152" s="151">
        <v>7.388</v>
      </c>
      <c r="I152" s="152"/>
      <c r="L152" s="148"/>
      <c r="M152" s="153"/>
      <c r="T152" s="154"/>
      <c r="AT152" s="149" t="s">
        <v>203</v>
      </c>
      <c r="AU152" s="149" t="s">
        <v>86</v>
      </c>
      <c r="AV152" s="12" t="s">
        <v>86</v>
      </c>
      <c r="AW152" s="12" t="s">
        <v>37</v>
      </c>
      <c r="AX152" s="12" t="s">
        <v>84</v>
      </c>
      <c r="AY152" s="149" t="s">
        <v>192</v>
      </c>
    </row>
    <row r="153" spans="2:65" s="1" customFormat="1" ht="16.5" customHeight="1">
      <c r="B153" s="33"/>
      <c r="C153" s="129" t="s">
        <v>280</v>
      </c>
      <c r="D153" s="129" t="s">
        <v>194</v>
      </c>
      <c r="E153" s="130" t="s">
        <v>1022</v>
      </c>
      <c r="F153" s="131" t="s">
        <v>1023</v>
      </c>
      <c r="G153" s="132" t="s">
        <v>128</v>
      </c>
      <c r="H153" s="133">
        <v>30.179</v>
      </c>
      <c r="I153" s="134"/>
      <c r="J153" s="135">
        <f>ROUND(I153*H153,2)</f>
        <v>0</v>
      </c>
      <c r="K153" s="131" t="s">
        <v>197</v>
      </c>
      <c r="L153" s="33"/>
      <c r="M153" s="136" t="s">
        <v>19</v>
      </c>
      <c r="N153" s="137" t="s">
        <v>47</v>
      </c>
      <c r="P153" s="138">
        <f>O153*H153</f>
        <v>0</v>
      </c>
      <c r="Q153" s="138">
        <v>0</v>
      </c>
      <c r="R153" s="138">
        <f>Q153*H153</f>
        <v>0</v>
      </c>
      <c r="S153" s="138">
        <v>0</v>
      </c>
      <c r="T153" s="139">
        <f>S153*H153</f>
        <v>0</v>
      </c>
      <c r="AR153" s="140" t="s">
        <v>124</v>
      </c>
      <c r="AT153" s="140" t="s">
        <v>194</v>
      </c>
      <c r="AU153" s="140" t="s">
        <v>86</v>
      </c>
      <c r="AY153" s="18" t="s">
        <v>192</v>
      </c>
      <c r="BE153" s="141">
        <f>IF(N153="základní",J153,0)</f>
        <v>0</v>
      </c>
      <c r="BF153" s="141">
        <f>IF(N153="snížená",J153,0)</f>
        <v>0</v>
      </c>
      <c r="BG153" s="141">
        <f>IF(N153="zákl. přenesená",J153,0)</f>
        <v>0</v>
      </c>
      <c r="BH153" s="141">
        <f>IF(N153="sníž. přenesená",J153,0)</f>
        <v>0</v>
      </c>
      <c r="BI153" s="141">
        <f>IF(N153="nulová",J153,0)</f>
        <v>0</v>
      </c>
      <c r="BJ153" s="18" t="s">
        <v>84</v>
      </c>
      <c r="BK153" s="141">
        <f>ROUND(I153*H153,2)</f>
        <v>0</v>
      </c>
      <c r="BL153" s="18" t="s">
        <v>124</v>
      </c>
      <c r="BM153" s="140" t="s">
        <v>1777</v>
      </c>
    </row>
    <row r="154" spans="2:47" s="1" customFormat="1" ht="19.5">
      <c r="B154" s="33"/>
      <c r="D154" s="142" t="s">
        <v>199</v>
      </c>
      <c r="F154" s="143" t="s">
        <v>1025</v>
      </c>
      <c r="I154" s="144"/>
      <c r="L154" s="33"/>
      <c r="M154" s="145"/>
      <c r="T154" s="54"/>
      <c r="AT154" s="18" t="s">
        <v>199</v>
      </c>
      <c r="AU154" s="18" t="s">
        <v>86</v>
      </c>
    </row>
    <row r="155" spans="2:47" s="1" customFormat="1" ht="12">
      <c r="B155" s="33"/>
      <c r="D155" s="146" t="s">
        <v>201</v>
      </c>
      <c r="F155" s="147" t="s">
        <v>1026</v>
      </c>
      <c r="I155" s="144"/>
      <c r="L155" s="33"/>
      <c r="M155" s="145"/>
      <c r="T155" s="54"/>
      <c r="AT155" s="18" t="s">
        <v>201</v>
      </c>
      <c r="AU155" s="18" t="s">
        <v>86</v>
      </c>
    </row>
    <row r="156" spans="2:51" s="14" customFormat="1" ht="12">
      <c r="B156" s="162"/>
      <c r="D156" s="142" t="s">
        <v>203</v>
      </c>
      <c r="E156" s="163" t="s">
        <v>19</v>
      </c>
      <c r="F156" s="164" t="s">
        <v>1766</v>
      </c>
      <c r="H156" s="163" t="s">
        <v>19</v>
      </c>
      <c r="I156" s="165"/>
      <c r="L156" s="162"/>
      <c r="M156" s="166"/>
      <c r="T156" s="167"/>
      <c r="AT156" s="163" t="s">
        <v>203</v>
      </c>
      <c r="AU156" s="163" t="s">
        <v>86</v>
      </c>
      <c r="AV156" s="14" t="s">
        <v>84</v>
      </c>
      <c r="AW156" s="14" t="s">
        <v>37</v>
      </c>
      <c r="AX156" s="14" t="s">
        <v>76</v>
      </c>
      <c r="AY156" s="163" t="s">
        <v>192</v>
      </c>
    </row>
    <row r="157" spans="2:51" s="14" customFormat="1" ht="12">
      <c r="B157" s="162"/>
      <c r="D157" s="142" t="s">
        <v>203</v>
      </c>
      <c r="E157" s="163" t="s">
        <v>19</v>
      </c>
      <c r="F157" s="164" t="s">
        <v>1027</v>
      </c>
      <c r="H157" s="163" t="s">
        <v>19</v>
      </c>
      <c r="I157" s="165"/>
      <c r="L157" s="162"/>
      <c r="M157" s="166"/>
      <c r="T157" s="167"/>
      <c r="AT157" s="163" t="s">
        <v>203</v>
      </c>
      <c r="AU157" s="163" t="s">
        <v>86</v>
      </c>
      <c r="AV157" s="14" t="s">
        <v>84</v>
      </c>
      <c r="AW157" s="14" t="s">
        <v>37</v>
      </c>
      <c r="AX157" s="14" t="s">
        <v>76</v>
      </c>
      <c r="AY157" s="163" t="s">
        <v>192</v>
      </c>
    </row>
    <row r="158" spans="2:51" s="12" customFormat="1" ht="12">
      <c r="B158" s="148"/>
      <c r="D158" s="142" t="s">
        <v>203</v>
      </c>
      <c r="E158" s="149" t="s">
        <v>19</v>
      </c>
      <c r="F158" s="150" t="s">
        <v>1778</v>
      </c>
      <c r="H158" s="151">
        <v>10.557</v>
      </c>
      <c r="I158" s="152"/>
      <c r="L158" s="148"/>
      <c r="M158" s="153"/>
      <c r="T158" s="154"/>
      <c r="AT158" s="149" t="s">
        <v>203</v>
      </c>
      <c r="AU158" s="149" t="s">
        <v>86</v>
      </c>
      <c r="AV158" s="12" t="s">
        <v>86</v>
      </c>
      <c r="AW158" s="12" t="s">
        <v>37</v>
      </c>
      <c r="AX158" s="12" t="s">
        <v>76</v>
      </c>
      <c r="AY158" s="149" t="s">
        <v>192</v>
      </c>
    </row>
    <row r="159" spans="2:51" s="12" customFormat="1" ht="12">
      <c r="B159" s="148"/>
      <c r="D159" s="142" t="s">
        <v>203</v>
      </c>
      <c r="E159" s="149" t="s">
        <v>19</v>
      </c>
      <c r="F159" s="150" t="s">
        <v>1029</v>
      </c>
      <c r="H159" s="151">
        <v>-0.603</v>
      </c>
      <c r="I159" s="152"/>
      <c r="L159" s="148"/>
      <c r="M159" s="153"/>
      <c r="T159" s="154"/>
      <c r="AT159" s="149" t="s">
        <v>203</v>
      </c>
      <c r="AU159" s="149" t="s">
        <v>86</v>
      </c>
      <c r="AV159" s="12" t="s">
        <v>86</v>
      </c>
      <c r="AW159" s="12" t="s">
        <v>37</v>
      </c>
      <c r="AX159" s="12" t="s">
        <v>76</v>
      </c>
      <c r="AY159" s="149" t="s">
        <v>192</v>
      </c>
    </row>
    <row r="160" spans="2:51" s="15" customFormat="1" ht="12">
      <c r="B160" s="182"/>
      <c r="D160" s="142" t="s">
        <v>203</v>
      </c>
      <c r="E160" s="183" t="s">
        <v>19</v>
      </c>
      <c r="F160" s="184" t="s">
        <v>1018</v>
      </c>
      <c r="H160" s="185">
        <v>9.954</v>
      </c>
      <c r="I160" s="186"/>
      <c r="L160" s="182"/>
      <c r="M160" s="187"/>
      <c r="T160" s="188"/>
      <c r="AT160" s="183" t="s">
        <v>203</v>
      </c>
      <c r="AU160" s="183" t="s">
        <v>86</v>
      </c>
      <c r="AV160" s="15" t="s">
        <v>214</v>
      </c>
      <c r="AW160" s="15" t="s">
        <v>37</v>
      </c>
      <c r="AX160" s="15" t="s">
        <v>76</v>
      </c>
      <c r="AY160" s="183" t="s">
        <v>192</v>
      </c>
    </row>
    <row r="161" spans="2:51" s="14" customFormat="1" ht="12">
      <c r="B161" s="162"/>
      <c r="D161" s="142" t="s">
        <v>203</v>
      </c>
      <c r="E161" s="163" t="s">
        <v>19</v>
      </c>
      <c r="F161" s="164" t="s">
        <v>1030</v>
      </c>
      <c r="H161" s="163" t="s">
        <v>19</v>
      </c>
      <c r="I161" s="165"/>
      <c r="L161" s="162"/>
      <c r="M161" s="166"/>
      <c r="T161" s="167"/>
      <c r="AT161" s="163" t="s">
        <v>203</v>
      </c>
      <c r="AU161" s="163" t="s">
        <v>86</v>
      </c>
      <c r="AV161" s="14" t="s">
        <v>84</v>
      </c>
      <c r="AW161" s="14" t="s">
        <v>37</v>
      </c>
      <c r="AX161" s="14" t="s">
        <v>76</v>
      </c>
      <c r="AY161" s="163" t="s">
        <v>192</v>
      </c>
    </row>
    <row r="162" spans="2:51" s="12" customFormat="1" ht="12">
      <c r="B162" s="148"/>
      <c r="D162" s="142" t="s">
        <v>203</v>
      </c>
      <c r="E162" s="149" t="s">
        <v>19</v>
      </c>
      <c r="F162" s="150" t="s">
        <v>1031</v>
      </c>
      <c r="H162" s="151">
        <v>32.357</v>
      </c>
      <c r="I162" s="152"/>
      <c r="L162" s="148"/>
      <c r="M162" s="153"/>
      <c r="T162" s="154"/>
      <c r="AT162" s="149" t="s">
        <v>203</v>
      </c>
      <c r="AU162" s="149" t="s">
        <v>86</v>
      </c>
      <c r="AV162" s="12" t="s">
        <v>86</v>
      </c>
      <c r="AW162" s="12" t="s">
        <v>37</v>
      </c>
      <c r="AX162" s="12" t="s">
        <v>76</v>
      </c>
      <c r="AY162" s="149" t="s">
        <v>192</v>
      </c>
    </row>
    <row r="163" spans="2:51" s="12" customFormat="1" ht="12">
      <c r="B163" s="148"/>
      <c r="D163" s="142" t="s">
        <v>203</v>
      </c>
      <c r="E163" s="149" t="s">
        <v>19</v>
      </c>
      <c r="F163" s="150" t="s">
        <v>1779</v>
      </c>
      <c r="H163" s="151">
        <v>-11.981</v>
      </c>
      <c r="I163" s="152"/>
      <c r="L163" s="148"/>
      <c r="M163" s="153"/>
      <c r="T163" s="154"/>
      <c r="AT163" s="149" t="s">
        <v>203</v>
      </c>
      <c r="AU163" s="149" t="s">
        <v>86</v>
      </c>
      <c r="AV163" s="12" t="s">
        <v>86</v>
      </c>
      <c r="AW163" s="12" t="s">
        <v>37</v>
      </c>
      <c r="AX163" s="12" t="s">
        <v>76</v>
      </c>
      <c r="AY163" s="149" t="s">
        <v>192</v>
      </c>
    </row>
    <row r="164" spans="2:51" s="12" customFormat="1" ht="12">
      <c r="B164" s="148"/>
      <c r="D164" s="142" t="s">
        <v>203</v>
      </c>
      <c r="E164" s="149" t="s">
        <v>19</v>
      </c>
      <c r="F164" s="150" t="s">
        <v>1033</v>
      </c>
      <c r="H164" s="151">
        <v>-0.151</v>
      </c>
      <c r="I164" s="152"/>
      <c r="L164" s="148"/>
      <c r="M164" s="153"/>
      <c r="T164" s="154"/>
      <c r="AT164" s="149" t="s">
        <v>203</v>
      </c>
      <c r="AU164" s="149" t="s">
        <v>86</v>
      </c>
      <c r="AV164" s="12" t="s">
        <v>86</v>
      </c>
      <c r="AW164" s="12" t="s">
        <v>37</v>
      </c>
      <c r="AX164" s="12" t="s">
        <v>76</v>
      </c>
      <c r="AY164" s="149" t="s">
        <v>192</v>
      </c>
    </row>
    <row r="165" spans="2:51" s="15" customFormat="1" ht="12">
      <c r="B165" s="182"/>
      <c r="D165" s="142" t="s">
        <v>203</v>
      </c>
      <c r="E165" s="183" t="s">
        <v>19</v>
      </c>
      <c r="F165" s="184" t="s">
        <v>1018</v>
      </c>
      <c r="H165" s="185">
        <v>20.225</v>
      </c>
      <c r="I165" s="186"/>
      <c r="L165" s="182"/>
      <c r="M165" s="187"/>
      <c r="T165" s="188"/>
      <c r="AT165" s="183" t="s">
        <v>203</v>
      </c>
      <c r="AU165" s="183" t="s">
        <v>86</v>
      </c>
      <c r="AV165" s="15" t="s">
        <v>214</v>
      </c>
      <c r="AW165" s="15" t="s">
        <v>37</v>
      </c>
      <c r="AX165" s="15" t="s">
        <v>76</v>
      </c>
      <c r="AY165" s="183" t="s">
        <v>192</v>
      </c>
    </row>
    <row r="166" spans="2:51" s="13" customFormat="1" ht="12">
      <c r="B166" s="155"/>
      <c r="D166" s="142" t="s">
        <v>203</v>
      </c>
      <c r="E166" s="156" t="s">
        <v>971</v>
      </c>
      <c r="F166" s="157" t="s">
        <v>206</v>
      </c>
      <c r="H166" s="158">
        <v>30.179</v>
      </c>
      <c r="I166" s="159"/>
      <c r="L166" s="155"/>
      <c r="M166" s="160"/>
      <c r="T166" s="161"/>
      <c r="AT166" s="156" t="s">
        <v>203</v>
      </c>
      <c r="AU166" s="156" t="s">
        <v>86</v>
      </c>
      <c r="AV166" s="13" t="s">
        <v>124</v>
      </c>
      <c r="AW166" s="13" t="s">
        <v>37</v>
      </c>
      <c r="AX166" s="13" t="s">
        <v>84</v>
      </c>
      <c r="AY166" s="156" t="s">
        <v>192</v>
      </c>
    </row>
    <row r="167" spans="2:65" s="1" customFormat="1" ht="16.5" customHeight="1">
      <c r="B167" s="33"/>
      <c r="C167" s="168" t="s">
        <v>290</v>
      </c>
      <c r="D167" s="168" t="s">
        <v>291</v>
      </c>
      <c r="E167" s="169" t="s">
        <v>1034</v>
      </c>
      <c r="F167" s="170" t="s">
        <v>1035</v>
      </c>
      <c r="G167" s="171" t="s">
        <v>119</v>
      </c>
      <c r="H167" s="172">
        <v>55.831</v>
      </c>
      <c r="I167" s="173"/>
      <c r="J167" s="174">
        <f>ROUND(I167*H167,2)</f>
        <v>0</v>
      </c>
      <c r="K167" s="170" t="s">
        <v>197</v>
      </c>
      <c r="L167" s="175"/>
      <c r="M167" s="176" t="s">
        <v>19</v>
      </c>
      <c r="N167" s="177" t="s">
        <v>47</v>
      </c>
      <c r="P167" s="138">
        <f>O167*H167</f>
        <v>0</v>
      </c>
      <c r="Q167" s="138">
        <v>0</v>
      </c>
      <c r="R167" s="138">
        <f>Q167*H167</f>
        <v>0</v>
      </c>
      <c r="S167" s="138">
        <v>0</v>
      </c>
      <c r="T167" s="139">
        <f>S167*H167</f>
        <v>0</v>
      </c>
      <c r="AR167" s="140" t="s">
        <v>248</v>
      </c>
      <c r="AT167" s="140" t="s">
        <v>291</v>
      </c>
      <c r="AU167" s="140" t="s">
        <v>86</v>
      </c>
      <c r="AY167" s="18" t="s">
        <v>192</v>
      </c>
      <c r="BE167" s="141">
        <f>IF(N167="základní",J167,0)</f>
        <v>0</v>
      </c>
      <c r="BF167" s="141">
        <f>IF(N167="snížená",J167,0)</f>
        <v>0</v>
      </c>
      <c r="BG167" s="141">
        <f>IF(N167="zákl. přenesená",J167,0)</f>
        <v>0</v>
      </c>
      <c r="BH167" s="141">
        <f>IF(N167="sníž. přenesená",J167,0)</f>
        <v>0</v>
      </c>
      <c r="BI167" s="141">
        <f>IF(N167="nulová",J167,0)</f>
        <v>0</v>
      </c>
      <c r="BJ167" s="18" t="s">
        <v>84</v>
      </c>
      <c r="BK167" s="141">
        <f>ROUND(I167*H167,2)</f>
        <v>0</v>
      </c>
      <c r="BL167" s="18" t="s">
        <v>124</v>
      </c>
      <c r="BM167" s="140" t="s">
        <v>1780</v>
      </c>
    </row>
    <row r="168" spans="2:47" s="1" customFormat="1" ht="12">
      <c r="B168" s="33"/>
      <c r="D168" s="142" t="s">
        <v>199</v>
      </c>
      <c r="F168" s="143" t="s">
        <v>1035</v>
      </c>
      <c r="I168" s="144"/>
      <c r="L168" s="33"/>
      <c r="M168" s="145"/>
      <c r="T168" s="54"/>
      <c r="AT168" s="18" t="s">
        <v>199</v>
      </c>
      <c r="AU168" s="18" t="s">
        <v>86</v>
      </c>
    </row>
    <row r="169" spans="2:47" s="1" customFormat="1" ht="19.5">
      <c r="B169" s="33"/>
      <c r="D169" s="142" t="s">
        <v>295</v>
      </c>
      <c r="F169" s="178" t="s">
        <v>1037</v>
      </c>
      <c r="I169" s="144"/>
      <c r="L169" s="33"/>
      <c r="M169" s="145"/>
      <c r="T169" s="54"/>
      <c r="AT169" s="18" t="s">
        <v>295</v>
      </c>
      <c r="AU169" s="18" t="s">
        <v>86</v>
      </c>
    </row>
    <row r="170" spans="2:51" s="12" customFormat="1" ht="12">
      <c r="B170" s="148"/>
      <c r="D170" s="142" t="s">
        <v>203</v>
      </c>
      <c r="E170" s="149" t="s">
        <v>19</v>
      </c>
      <c r="F170" s="150" t="s">
        <v>1038</v>
      </c>
      <c r="H170" s="151">
        <v>55.831</v>
      </c>
      <c r="I170" s="152"/>
      <c r="L170" s="148"/>
      <c r="M170" s="153"/>
      <c r="T170" s="154"/>
      <c r="AT170" s="149" t="s">
        <v>203</v>
      </c>
      <c r="AU170" s="149" t="s">
        <v>86</v>
      </c>
      <c r="AV170" s="12" t="s">
        <v>86</v>
      </c>
      <c r="AW170" s="12" t="s">
        <v>37</v>
      </c>
      <c r="AX170" s="12" t="s">
        <v>84</v>
      </c>
      <c r="AY170" s="149" t="s">
        <v>192</v>
      </c>
    </row>
    <row r="171" spans="2:65" s="1" customFormat="1" ht="21.75" customHeight="1">
      <c r="B171" s="33"/>
      <c r="C171" s="129" t="s">
        <v>298</v>
      </c>
      <c r="D171" s="129" t="s">
        <v>194</v>
      </c>
      <c r="E171" s="130" t="s">
        <v>299</v>
      </c>
      <c r="F171" s="131" t="s">
        <v>300</v>
      </c>
      <c r="G171" s="132" t="s">
        <v>123</v>
      </c>
      <c r="H171" s="133">
        <v>84</v>
      </c>
      <c r="I171" s="134"/>
      <c r="J171" s="135">
        <f>ROUND(I171*H171,2)</f>
        <v>0</v>
      </c>
      <c r="K171" s="131" t="s">
        <v>197</v>
      </c>
      <c r="L171" s="33"/>
      <c r="M171" s="136" t="s">
        <v>19</v>
      </c>
      <c r="N171" s="137" t="s">
        <v>47</v>
      </c>
      <c r="P171" s="138">
        <f>O171*H171</f>
        <v>0</v>
      </c>
      <c r="Q171" s="138">
        <v>0</v>
      </c>
      <c r="R171" s="138">
        <f>Q171*H171</f>
        <v>0</v>
      </c>
      <c r="S171" s="138">
        <v>0</v>
      </c>
      <c r="T171" s="139">
        <f>S171*H171</f>
        <v>0</v>
      </c>
      <c r="AR171" s="140" t="s">
        <v>124</v>
      </c>
      <c r="AT171" s="140" t="s">
        <v>194</v>
      </c>
      <c r="AU171" s="140" t="s">
        <v>86</v>
      </c>
      <c r="AY171" s="18" t="s">
        <v>192</v>
      </c>
      <c r="BE171" s="141">
        <f>IF(N171="základní",J171,0)</f>
        <v>0</v>
      </c>
      <c r="BF171" s="141">
        <f>IF(N171="snížená",J171,0)</f>
        <v>0</v>
      </c>
      <c r="BG171" s="141">
        <f>IF(N171="zákl. přenesená",J171,0)</f>
        <v>0</v>
      </c>
      <c r="BH171" s="141">
        <f>IF(N171="sníž. přenesená",J171,0)</f>
        <v>0</v>
      </c>
      <c r="BI171" s="141">
        <f>IF(N171="nulová",J171,0)</f>
        <v>0</v>
      </c>
      <c r="BJ171" s="18" t="s">
        <v>84</v>
      </c>
      <c r="BK171" s="141">
        <f>ROUND(I171*H171,2)</f>
        <v>0</v>
      </c>
      <c r="BL171" s="18" t="s">
        <v>124</v>
      </c>
      <c r="BM171" s="140" t="s">
        <v>1781</v>
      </c>
    </row>
    <row r="172" spans="2:47" s="1" customFormat="1" ht="19.5">
      <c r="B172" s="33"/>
      <c r="D172" s="142" t="s">
        <v>199</v>
      </c>
      <c r="F172" s="143" t="s">
        <v>302</v>
      </c>
      <c r="I172" s="144"/>
      <c r="L172" s="33"/>
      <c r="M172" s="145"/>
      <c r="T172" s="54"/>
      <c r="AT172" s="18" t="s">
        <v>199</v>
      </c>
      <c r="AU172" s="18" t="s">
        <v>86</v>
      </c>
    </row>
    <row r="173" spans="2:47" s="1" customFormat="1" ht="12">
      <c r="B173" s="33"/>
      <c r="D173" s="146" t="s">
        <v>201</v>
      </c>
      <c r="F173" s="147" t="s">
        <v>303</v>
      </c>
      <c r="I173" s="144"/>
      <c r="L173" s="33"/>
      <c r="M173" s="145"/>
      <c r="T173" s="54"/>
      <c r="AT173" s="18" t="s">
        <v>201</v>
      </c>
      <c r="AU173" s="18" t="s">
        <v>86</v>
      </c>
    </row>
    <row r="174" spans="2:51" s="14" customFormat="1" ht="12">
      <c r="B174" s="162"/>
      <c r="D174" s="142" t="s">
        <v>203</v>
      </c>
      <c r="E174" s="163" t="s">
        <v>19</v>
      </c>
      <c r="F174" s="164" t="s">
        <v>1756</v>
      </c>
      <c r="H174" s="163" t="s">
        <v>19</v>
      </c>
      <c r="I174" s="165"/>
      <c r="L174" s="162"/>
      <c r="M174" s="166"/>
      <c r="T174" s="167"/>
      <c r="AT174" s="163" t="s">
        <v>203</v>
      </c>
      <c r="AU174" s="163" t="s">
        <v>86</v>
      </c>
      <c r="AV174" s="14" t="s">
        <v>84</v>
      </c>
      <c r="AW174" s="14" t="s">
        <v>37</v>
      </c>
      <c r="AX174" s="14" t="s">
        <v>76</v>
      </c>
      <c r="AY174" s="163" t="s">
        <v>192</v>
      </c>
    </row>
    <row r="175" spans="2:51" s="12" customFormat="1" ht="12">
      <c r="B175" s="148"/>
      <c r="D175" s="142" t="s">
        <v>203</v>
      </c>
      <c r="E175" s="149" t="s">
        <v>19</v>
      </c>
      <c r="F175" s="150" t="s">
        <v>895</v>
      </c>
      <c r="H175" s="151">
        <v>84</v>
      </c>
      <c r="I175" s="152"/>
      <c r="L175" s="148"/>
      <c r="M175" s="153"/>
      <c r="T175" s="154"/>
      <c r="AT175" s="149" t="s">
        <v>203</v>
      </c>
      <c r="AU175" s="149" t="s">
        <v>86</v>
      </c>
      <c r="AV175" s="12" t="s">
        <v>86</v>
      </c>
      <c r="AW175" s="12" t="s">
        <v>37</v>
      </c>
      <c r="AX175" s="12" t="s">
        <v>76</v>
      </c>
      <c r="AY175" s="149" t="s">
        <v>192</v>
      </c>
    </row>
    <row r="176" spans="2:51" s="13" customFormat="1" ht="12">
      <c r="B176" s="155"/>
      <c r="D176" s="142" t="s">
        <v>203</v>
      </c>
      <c r="E176" s="156" t="s">
        <v>136</v>
      </c>
      <c r="F176" s="157" t="s">
        <v>206</v>
      </c>
      <c r="H176" s="158">
        <v>84</v>
      </c>
      <c r="I176" s="159"/>
      <c r="L176" s="155"/>
      <c r="M176" s="160"/>
      <c r="T176" s="161"/>
      <c r="AT176" s="156" t="s">
        <v>203</v>
      </c>
      <c r="AU176" s="156" t="s">
        <v>86</v>
      </c>
      <c r="AV176" s="13" t="s">
        <v>124</v>
      </c>
      <c r="AW176" s="13" t="s">
        <v>37</v>
      </c>
      <c r="AX176" s="13" t="s">
        <v>84</v>
      </c>
      <c r="AY176" s="156" t="s">
        <v>192</v>
      </c>
    </row>
    <row r="177" spans="2:65" s="1" customFormat="1" ht="16.5" customHeight="1">
      <c r="B177" s="33"/>
      <c r="C177" s="129" t="s">
        <v>8</v>
      </c>
      <c r="D177" s="129" t="s">
        <v>194</v>
      </c>
      <c r="E177" s="130" t="s">
        <v>306</v>
      </c>
      <c r="F177" s="131" t="s">
        <v>307</v>
      </c>
      <c r="G177" s="132" t="s">
        <v>123</v>
      </c>
      <c r="H177" s="133">
        <v>84</v>
      </c>
      <c r="I177" s="134"/>
      <c r="J177" s="135">
        <f>ROUND(I177*H177,2)</f>
        <v>0</v>
      </c>
      <c r="K177" s="131" t="s">
        <v>197</v>
      </c>
      <c r="L177" s="33"/>
      <c r="M177" s="136" t="s">
        <v>19</v>
      </c>
      <c r="N177" s="137" t="s">
        <v>47</v>
      </c>
      <c r="P177" s="138">
        <f>O177*H177</f>
        <v>0</v>
      </c>
      <c r="Q177" s="138">
        <v>0</v>
      </c>
      <c r="R177" s="138">
        <f>Q177*H177</f>
        <v>0</v>
      </c>
      <c r="S177" s="138">
        <v>0</v>
      </c>
      <c r="T177" s="139">
        <f>S177*H177</f>
        <v>0</v>
      </c>
      <c r="AR177" s="140" t="s">
        <v>124</v>
      </c>
      <c r="AT177" s="140" t="s">
        <v>194</v>
      </c>
      <c r="AU177" s="140" t="s">
        <v>86</v>
      </c>
      <c r="AY177" s="18" t="s">
        <v>192</v>
      </c>
      <c r="BE177" s="141">
        <f>IF(N177="základní",J177,0)</f>
        <v>0</v>
      </c>
      <c r="BF177" s="141">
        <f>IF(N177="snížená",J177,0)</f>
        <v>0</v>
      </c>
      <c r="BG177" s="141">
        <f>IF(N177="zákl. přenesená",J177,0)</f>
        <v>0</v>
      </c>
      <c r="BH177" s="141">
        <f>IF(N177="sníž. přenesená",J177,0)</f>
        <v>0</v>
      </c>
      <c r="BI177" s="141">
        <f>IF(N177="nulová",J177,0)</f>
        <v>0</v>
      </c>
      <c r="BJ177" s="18" t="s">
        <v>84</v>
      </c>
      <c r="BK177" s="141">
        <f>ROUND(I177*H177,2)</f>
        <v>0</v>
      </c>
      <c r="BL177" s="18" t="s">
        <v>124</v>
      </c>
      <c r="BM177" s="140" t="s">
        <v>1782</v>
      </c>
    </row>
    <row r="178" spans="2:47" s="1" customFormat="1" ht="12">
      <c r="B178" s="33"/>
      <c r="D178" s="142" t="s">
        <v>199</v>
      </c>
      <c r="F178" s="143" t="s">
        <v>309</v>
      </c>
      <c r="I178" s="144"/>
      <c r="L178" s="33"/>
      <c r="M178" s="145"/>
      <c r="T178" s="54"/>
      <c r="AT178" s="18" t="s">
        <v>199</v>
      </c>
      <c r="AU178" s="18" t="s">
        <v>86</v>
      </c>
    </row>
    <row r="179" spans="2:47" s="1" customFormat="1" ht="12">
      <c r="B179" s="33"/>
      <c r="D179" s="146" t="s">
        <v>201</v>
      </c>
      <c r="F179" s="147" t="s">
        <v>310</v>
      </c>
      <c r="I179" s="144"/>
      <c r="L179" s="33"/>
      <c r="M179" s="145"/>
      <c r="T179" s="54"/>
      <c r="AT179" s="18" t="s">
        <v>201</v>
      </c>
      <c r="AU179" s="18" t="s">
        <v>86</v>
      </c>
    </row>
    <row r="180" spans="2:47" s="1" customFormat="1" ht="19.5">
      <c r="B180" s="33"/>
      <c r="D180" s="142" t="s">
        <v>295</v>
      </c>
      <c r="F180" s="178" t="s">
        <v>311</v>
      </c>
      <c r="I180" s="144"/>
      <c r="L180" s="33"/>
      <c r="M180" s="145"/>
      <c r="T180" s="54"/>
      <c r="AT180" s="18" t="s">
        <v>295</v>
      </c>
      <c r="AU180" s="18" t="s">
        <v>86</v>
      </c>
    </row>
    <row r="181" spans="2:51" s="12" customFormat="1" ht="12">
      <c r="B181" s="148"/>
      <c r="D181" s="142" t="s">
        <v>203</v>
      </c>
      <c r="E181" s="149" t="s">
        <v>19</v>
      </c>
      <c r="F181" s="150" t="s">
        <v>136</v>
      </c>
      <c r="H181" s="151">
        <v>84</v>
      </c>
      <c r="I181" s="152"/>
      <c r="L181" s="148"/>
      <c r="M181" s="153"/>
      <c r="T181" s="154"/>
      <c r="AT181" s="149" t="s">
        <v>203</v>
      </c>
      <c r="AU181" s="149" t="s">
        <v>86</v>
      </c>
      <c r="AV181" s="12" t="s">
        <v>86</v>
      </c>
      <c r="AW181" s="12" t="s">
        <v>37</v>
      </c>
      <c r="AX181" s="12" t="s">
        <v>84</v>
      </c>
      <c r="AY181" s="149" t="s">
        <v>192</v>
      </c>
    </row>
    <row r="182" spans="2:65" s="1" customFormat="1" ht="16.5" customHeight="1">
      <c r="B182" s="33"/>
      <c r="C182" s="168" t="s">
        <v>312</v>
      </c>
      <c r="D182" s="168" t="s">
        <v>291</v>
      </c>
      <c r="E182" s="169" t="s">
        <v>313</v>
      </c>
      <c r="F182" s="170" t="s">
        <v>314</v>
      </c>
      <c r="G182" s="171" t="s">
        <v>315</v>
      </c>
      <c r="H182" s="172">
        <v>0.336</v>
      </c>
      <c r="I182" s="173"/>
      <c r="J182" s="174">
        <f>ROUND(I182*H182,2)</f>
        <v>0</v>
      </c>
      <c r="K182" s="170" t="s">
        <v>19</v>
      </c>
      <c r="L182" s="175"/>
      <c r="M182" s="176" t="s">
        <v>19</v>
      </c>
      <c r="N182" s="177" t="s">
        <v>47</v>
      </c>
      <c r="P182" s="138">
        <f>O182*H182</f>
        <v>0</v>
      </c>
      <c r="Q182" s="138">
        <v>0.001</v>
      </c>
      <c r="R182" s="138">
        <f>Q182*H182</f>
        <v>0.00033600000000000004</v>
      </c>
      <c r="S182" s="138">
        <v>0</v>
      </c>
      <c r="T182" s="139">
        <f>S182*H182</f>
        <v>0</v>
      </c>
      <c r="AR182" s="140" t="s">
        <v>248</v>
      </c>
      <c r="AT182" s="140" t="s">
        <v>291</v>
      </c>
      <c r="AU182" s="140" t="s">
        <v>86</v>
      </c>
      <c r="AY182" s="18" t="s">
        <v>192</v>
      </c>
      <c r="BE182" s="141">
        <f>IF(N182="základní",J182,0)</f>
        <v>0</v>
      </c>
      <c r="BF182" s="141">
        <f>IF(N182="snížená",J182,0)</f>
        <v>0</v>
      </c>
      <c r="BG182" s="141">
        <f>IF(N182="zákl. přenesená",J182,0)</f>
        <v>0</v>
      </c>
      <c r="BH182" s="141">
        <f>IF(N182="sníž. přenesená",J182,0)</f>
        <v>0</v>
      </c>
      <c r="BI182" s="141">
        <f>IF(N182="nulová",J182,0)</f>
        <v>0</v>
      </c>
      <c r="BJ182" s="18" t="s">
        <v>84</v>
      </c>
      <c r="BK182" s="141">
        <f>ROUND(I182*H182,2)</f>
        <v>0</v>
      </c>
      <c r="BL182" s="18" t="s">
        <v>124</v>
      </c>
      <c r="BM182" s="140" t="s">
        <v>1783</v>
      </c>
    </row>
    <row r="183" spans="2:47" s="1" customFormat="1" ht="12">
      <c r="B183" s="33"/>
      <c r="D183" s="142" t="s">
        <v>199</v>
      </c>
      <c r="F183" s="143" t="s">
        <v>314</v>
      </c>
      <c r="I183" s="144"/>
      <c r="L183" s="33"/>
      <c r="M183" s="145"/>
      <c r="T183" s="54"/>
      <c r="AT183" s="18" t="s">
        <v>199</v>
      </c>
      <c r="AU183" s="18" t="s">
        <v>86</v>
      </c>
    </row>
    <row r="184" spans="2:47" s="1" customFormat="1" ht="29.25">
      <c r="B184" s="33"/>
      <c r="D184" s="142" t="s">
        <v>295</v>
      </c>
      <c r="F184" s="178" t="s">
        <v>317</v>
      </c>
      <c r="I184" s="144"/>
      <c r="L184" s="33"/>
      <c r="M184" s="145"/>
      <c r="T184" s="54"/>
      <c r="AT184" s="18" t="s">
        <v>295</v>
      </c>
      <c r="AU184" s="18" t="s">
        <v>86</v>
      </c>
    </row>
    <row r="185" spans="2:51" s="12" customFormat="1" ht="12">
      <c r="B185" s="148"/>
      <c r="D185" s="142" t="s">
        <v>203</v>
      </c>
      <c r="E185" s="149" t="s">
        <v>19</v>
      </c>
      <c r="F185" s="150" t="s">
        <v>318</v>
      </c>
      <c r="H185" s="151">
        <v>0.336</v>
      </c>
      <c r="I185" s="152"/>
      <c r="L185" s="148"/>
      <c r="M185" s="153"/>
      <c r="T185" s="154"/>
      <c r="AT185" s="149" t="s">
        <v>203</v>
      </c>
      <c r="AU185" s="149" t="s">
        <v>86</v>
      </c>
      <c r="AV185" s="12" t="s">
        <v>86</v>
      </c>
      <c r="AW185" s="12" t="s">
        <v>37</v>
      </c>
      <c r="AX185" s="12" t="s">
        <v>84</v>
      </c>
      <c r="AY185" s="149" t="s">
        <v>192</v>
      </c>
    </row>
    <row r="186" spans="2:65" s="1" customFormat="1" ht="16.5" customHeight="1">
      <c r="B186" s="33"/>
      <c r="C186" s="129" t="s">
        <v>319</v>
      </c>
      <c r="D186" s="129" t="s">
        <v>194</v>
      </c>
      <c r="E186" s="130" t="s">
        <v>329</v>
      </c>
      <c r="F186" s="131" t="s">
        <v>330</v>
      </c>
      <c r="G186" s="132" t="s">
        <v>123</v>
      </c>
      <c r="H186" s="133">
        <v>84</v>
      </c>
      <c r="I186" s="134"/>
      <c r="J186" s="135">
        <f>ROUND(I186*H186,2)</f>
        <v>0</v>
      </c>
      <c r="K186" s="131" t="s">
        <v>197</v>
      </c>
      <c r="L186" s="33"/>
      <c r="M186" s="136" t="s">
        <v>19</v>
      </c>
      <c r="N186" s="137" t="s">
        <v>47</v>
      </c>
      <c r="P186" s="138">
        <f>O186*H186</f>
        <v>0</v>
      </c>
      <c r="Q186" s="138">
        <v>0</v>
      </c>
      <c r="R186" s="138">
        <f>Q186*H186</f>
        <v>0</v>
      </c>
      <c r="S186" s="138">
        <v>0</v>
      </c>
      <c r="T186" s="139">
        <f>S186*H186</f>
        <v>0</v>
      </c>
      <c r="AR186" s="140" t="s">
        <v>124</v>
      </c>
      <c r="AT186" s="140" t="s">
        <v>194</v>
      </c>
      <c r="AU186" s="140" t="s">
        <v>86</v>
      </c>
      <c r="AY186" s="18" t="s">
        <v>192</v>
      </c>
      <c r="BE186" s="141">
        <f>IF(N186="základní",J186,0)</f>
        <v>0</v>
      </c>
      <c r="BF186" s="141">
        <f>IF(N186="snížená",J186,0)</f>
        <v>0</v>
      </c>
      <c r="BG186" s="141">
        <f>IF(N186="zákl. přenesená",J186,0)</f>
        <v>0</v>
      </c>
      <c r="BH186" s="141">
        <f>IF(N186="sníž. přenesená",J186,0)</f>
        <v>0</v>
      </c>
      <c r="BI186" s="141">
        <f>IF(N186="nulová",J186,0)</f>
        <v>0</v>
      </c>
      <c r="BJ186" s="18" t="s">
        <v>84</v>
      </c>
      <c r="BK186" s="141">
        <f>ROUND(I186*H186,2)</f>
        <v>0</v>
      </c>
      <c r="BL186" s="18" t="s">
        <v>124</v>
      </c>
      <c r="BM186" s="140" t="s">
        <v>1784</v>
      </c>
    </row>
    <row r="187" spans="2:47" s="1" customFormat="1" ht="12">
      <c r="B187" s="33"/>
      <c r="D187" s="142" t="s">
        <v>199</v>
      </c>
      <c r="F187" s="143" t="s">
        <v>332</v>
      </c>
      <c r="I187" s="144"/>
      <c r="L187" s="33"/>
      <c r="M187" s="145"/>
      <c r="T187" s="54"/>
      <c r="AT187" s="18" t="s">
        <v>199</v>
      </c>
      <c r="AU187" s="18" t="s">
        <v>86</v>
      </c>
    </row>
    <row r="188" spans="2:47" s="1" customFormat="1" ht="12">
      <c r="B188" s="33"/>
      <c r="D188" s="146" t="s">
        <v>201</v>
      </c>
      <c r="F188" s="147" t="s">
        <v>333</v>
      </c>
      <c r="I188" s="144"/>
      <c r="L188" s="33"/>
      <c r="M188" s="145"/>
      <c r="T188" s="54"/>
      <c r="AT188" s="18" t="s">
        <v>201</v>
      </c>
      <c r="AU188" s="18" t="s">
        <v>86</v>
      </c>
    </row>
    <row r="189" spans="2:51" s="12" customFormat="1" ht="12">
      <c r="B189" s="148"/>
      <c r="D189" s="142" t="s">
        <v>203</v>
      </c>
      <c r="E189" s="149" t="s">
        <v>19</v>
      </c>
      <c r="F189" s="150" t="s">
        <v>136</v>
      </c>
      <c r="H189" s="151">
        <v>84</v>
      </c>
      <c r="I189" s="152"/>
      <c r="L189" s="148"/>
      <c r="M189" s="153"/>
      <c r="T189" s="154"/>
      <c r="AT189" s="149" t="s">
        <v>203</v>
      </c>
      <c r="AU189" s="149" t="s">
        <v>86</v>
      </c>
      <c r="AV189" s="12" t="s">
        <v>86</v>
      </c>
      <c r="AW189" s="12" t="s">
        <v>37</v>
      </c>
      <c r="AX189" s="12" t="s">
        <v>84</v>
      </c>
      <c r="AY189" s="149" t="s">
        <v>192</v>
      </c>
    </row>
    <row r="190" spans="2:65" s="1" customFormat="1" ht="16.5" customHeight="1">
      <c r="B190" s="33"/>
      <c r="C190" s="129" t="s">
        <v>325</v>
      </c>
      <c r="D190" s="129" t="s">
        <v>194</v>
      </c>
      <c r="E190" s="130" t="s">
        <v>424</v>
      </c>
      <c r="F190" s="131" t="s">
        <v>425</v>
      </c>
      <c r="G190" s="132" t="s">
        <v>123</v>
      </c>
      <c r="H190" s="133">
        <v>84</v>
      </c>
      <c r="I190" s="134"/>
      <c r="J190" s="135">
        <f>ROUND(I190*H190,2)</f>
        <v>0</v>
      </c>
      <c r="K190" s="131" t="s">
        <v>197</v>
      </c>
      <c r="L190" s="33"/>
      <c r="M190" s="136" t="s">
        <v>19</v>
      </c>
      <c r="N190" s="137" t="s">
        <v>47</v>
      </c>
      <c r="P190" s="138">
        <f>O190*H190</f>
        <v>0</v>
      </c>
      <c r="Q190" s="138">
        <v>0</v>
      </c>
      <c r="R190" s="138">
        <f>Q190*H190</f>
        <v>0</v>
      </c>
      <c r="S190" s="138">
        <v>0</v>
      </c>
      <c r="T190" s="139">
        <f>S190*H190</f>
        <v>0</v>
      </c>
      <c r="AR190" s="140" t="s">
        <v>124</v>
      </c>
      <c r="AT190" s="140" t="s">
        <v>194</v>
      </c>
      <c r="AU190" s="140" t="s">
        <v>86</v>
      </c>
      <c r="AY190" s="18" t="s">
        <v>192</v>
      </c>
      <c r="BE190" s="141">
        <f>IF(N190="základní",J190,0)</f>
        <v>0</v>
      </c>
      <c r="BF190" s="141">
        <f>IF(N190="snížená",J190,0)</f>
        <v>0</v>
      </c>
      <c r="BG190" s="141">
        <f>IF(N190="zákl. přenesená",J190,0)</f>
        <v>0</v>
      </c>
      <c r="BH190" s="141">
        <f>IF(N190="sníž. přenesená",J190,0)</f>
        <v>0</v>
      </c>
      <c r="BI190" s="141">
        <f>IF(N190="nulová",J190,0)</f>
        <v>0</v>
      </c>
      <c r="BJ190" s="18" t="s">
        <v>84</v>
      </c>
      <c r="BK190" s="141">
        <f>ROUND(I190*H190,2)</f>
        <v>0</v>
      </c>
      <c r="BL190" s="18" t="s">
        <v>124</v>
      </c>
      <c r="BM190" s="140" t="s">
        <v>1785</v>
      </c>
    </row>
    <row r="191" spans="2:47" s="1" customFormat="1" ht="12">
      <c r="B191" s="33"/>
      <c r="D191" s="142" t="s">
        <v>199</v>
      </c>
      <c r="F191" s="143" t="s">
        <v>427</v>
      </c>
      <c r="I191" s="144"/>
      <c r="L191" s="33"/>
      <c r="M191" s="145"/>
      <c r="T191" s="54"/>
      <c r="AT191" s="18" t="s">
        <v>199</v>
      </c>
      <c r="AU191" s="18" t="s">
        <v>86</v>
      </c>
    </row>
    <row r="192" spans="2:47" s="1" customFormat="1" ht="12">
      <c r="B192" s="33"/>
      <c r="D192" s="146" t="s">
        <v>201</v>
      </c>
      <c r="F192" s="147" t="s">
        <v>428</v>
      </c>
      <c r="I192" s="144"/>
      <c r="L192" s="33"/>
      <c r="M192" s="145"/>
      <c r="T192" s="54"/>
      <c r="AT192" s="18" t="s">
        <v>201</v>
      </c>
      <c r="AU192" s="18" t="s">
        <v>86</v>
      </c>
    </row>
    <row r="193" spans="2:47" s="1" customFormat="1" ht="19.5">
      <c r="B193" s="33"/>
      <c r="D193" s="142" t="s">
        <v>295</v>
      </c>
      <c r="F193" s="178" t="s">
        <v>311</v>
      </c>
      <c r="I193" s="144"/>
      <c r="L193" s="33"/>
      <c r="M193" s="145"/>
      <c r="T193" s="54"/>
      <c r="AT193" s="18" t="s">
        <v>295</v>
      </c>
      <c r="AU193" s="18" t="s">
        <v>86</v>
      </c>
    </row>
    <row r="194" spans="2:51" s="12" customFormat="1" ht="12">
      <c r="B194" s="148"/>
      <c r="D194" s="142" t="s">
        <v>203</v>
      </c>
      <c r="E194" s="149" t="s">
        <v>19</v>
      </c>
      <c r="F194" s="150" t="s">
        <v>136</v>
      </c>
      <c r="H194" s="151">
        <v>84</v>
      </c>
      <c r="I194" s="152"/>
      <c r="L194" s="148"/>
      <c r="M194" s="153"/>
      <c r="T194" s="154"/>
      <c r="AT194" s="149" t="s">
        <v>203</v>
      </c>
      <c r="AU194" s="149" t="s">
        <v>86</v>
      </c>
      <c r="AV194" s="12" t="s">
        <v>86</v>
      </c>
      <c r="AW194" s="12" t="s">
        <v>37</v>
      </c>
      <c r="AX194" s="12" t="s">
        <v>84</v>
      </c>
      <c r="AY194" s="149" t="s">
        <v>192</v>
      </c>
    </row>
    <row r="195" spans="2:65" s="1" customFormat="1" ht="16.5" customHeight="1">
      <c r="B195" s="33"/>
      <c r="C195" s="129" t="s">
        <v>328</v>
      </c>
      <c r="D195" s="129" t="s">
        <v>194</v>
      </c>
      <c r="E195" s="130" t="s">
        <v>436</v>
      </c>
      <c r="F195" s="131" t="s">
        <v>437</v>
      </c>
      <c r="G195" s="132" t="s">
        <v>128</v>
      </c>
      <c r="H195" s="133">
        <v>2.52</v>
      </c>
      <c r="I195" s="134"/>
      <c r="J195" s="135">
        <f>ROUND(I195*H195,2)</f>
        <v>0</v>
      </c>
      <c r="K195" s="131" t="s">
        <v>197</v>
      </c>
      <c r="L195" s="33"/>
      <c r="M195" s="136" t="s">
        <v>19</v>
      </c>
      <c r="N195" s="137" t="s">
        <v>47</v>
      </c>
      <c r="P195" s="138">
        <f>O195*H195</f>
        <v>0</v>
      </c>
      <c r="Q195" s="138">
        <v>0</v>
      </c>
      <c r="R195" s="138">
        <f>Q195*H195</f>
        <v>0</v>
      </c>
      <c r="S195" s="138">
        <v>0</v>
      </c>
      <c r="T195" s="139">
        <f>S195*H195</f>
        <v>0</v>
      </c>
      <c r="AR195" s="140" t="s">
        <v>124</v>
      </c>
      <c r="AT195" s="140" t="s">
        <v>194</v>
      </c>
      <c r="AU195" s="140" t="s">
        <v>86</v>
      </c>
      <c r="AY195" s="18" t="s">
        <v>192</v>
      </c>
      <c r="BE195" s="141">
        <f>IF(N195="základní",J195,0)</f>
        <v>0</v>
      </c>
      <c r="BF195" s="141">
        <f>IF(N195="snížená",J195,0)</f>
        <v>0</v>
      </c>
      <c r="BG195" s="141">
        <f>IF(N195="zákl. přenesená",J195,0)</f>
        <v>0</v>
      </c>
      <c r="BH195" s="141">
        <f>IF(N195="sníž. přenesená",J195,0)</f>
        <v>0</v>
      </c>
      <c r="BI195" s="141">
        <f>IF(N195="nulová",J195,0)</f>
        <v>0</v>
      </c>
      <c r="BJ195" s="18" t="s">
        <v>84</v>
      </c>
      <c r="BK195" s="141">
        <f>ROUND(I195*H195,2)</f>
        <v>0</v>
      </c>
      <c r="BL195" s="18" t="s">
        <v>124</v>
      </c>
      <c r="BM195" s="140" t="s">
        <v>1786</v>
      </c>
    </row>
    <row r="196" spans="2:47" s="1" customFormat="1" ht="12">
      <c r="B196" s="33"/>
      <c r="D196" s="142" t="s">
        <v>199</v>
      </c>
      <c r="F196" s="143" t="s">
        <v>439</v>
      </c>
      <c r="I196" s="144"/>
      <c r="L196" s="33"/>
      <c r="M196" s="145"/>
      <c r="T196" s="54"/>
      <c r="AT196" s="18" t="s">
        <v>199</v>
      </c>
      <c r="AU196" s="18" t="s">
        <v>86</v>
      </c>
    </row>
    <row r="197" spans="2:47" s="1" customFormat="1" ht="12">
      <c r="B197" s="33"/>
      <c r="D197" s="146" t="s">
        <v>201</v>
      </c>
      <c r="F197" s="147" t="s">
        <v>440</v>
      </c>
      <c r="I197" s="144"/>
      <c r="L197" s="33"/>
      <c r="M197" s="145"/>
      <c r="T197" s="54"/>
      <c r="AT197" s="18" t="s">
        <v>201</v>
      </c>
      <c r="AU197" s="18" t="s">
        <v>86</v>
      </c>
    </row>
    <row r="198" spans="2:47" s="1" customFormat="1" ht="19.5">
      <c r="B198" s="33"/>
      <c r="D198" s="142" t="s">
        <v>295</v>
      </c>
      <c r="F198" s="178" t="s">
        <v>311</v>
      </c>
      <c r="I198" s="144"/>
      <c r="L198" s="33"/>
      <c r="M198" s="145"/>
      <c r="T198" s="54"/>
      <c r="AT198" s="18" t="s">
        <v>295</v>
      </c>
      <c r="AU198" s="18" t="s">
        <v>86</v>
      </c>
    </row>
    <row r="199" spans="2:51" s="12" customFormat="1" ht="12">
      <c r="B199" s="148"/>
      <c r="D199" s="142" t="s">
        <v>203</v>
      </c>
      <c r="E199" s="149" t="s">
        <v>19</v>
      </c>
      <c r="F199" s="150" t="s">
        <v>1058</v>
      </c>
      <c r="H199" s="151">
        <v>2.52</v>
      </c>
      <c r="I199" s="152"/>
      <c r="L199" s="148"/>
      <c r="M199" s="153"/>
      <c r="T199" s="154"/>
      <c r="AT199" s="149" t="s">
        <v>203</v>
      </c>
      <c r="AU199" s="149" t="s">
        <v>86</v>
      </c>
      <c r="AV199" s="12" t="s">
        <v>86</v>
      </c>
      <c r="AW199" s="12" t="s">
        <v>37</v>
      </c>
      <c r="AX199" s="12" t="s">
        <v>76</v>
      </c>
      <c r="AY199" s="149" t="s">
        <v>192</v>
      </c>
    </row>
    <row r="200" spans="2:51" s="13" customFormat="1" ht="12">
      <c r="B200" s="155"/>
      <c r="D200" s="142" t="s">
        <v>203</v>
      </c>
      <c r="E200" s="156" t="s">
        <v>160</v>
      </c>
      <c r="F200" s="157" t="s">
        <v>206</v>
      </c>
      <c r="H200" s="158">
        <v>2.52</v>
      </c>
      <c r="I200" s="159"/>
      <c r="L200" s="155"/>
      <c r="M200" s="160"/>
      <c r="T200" s="161"/>
      <c r="AT200" s="156" t="s">
        <v>203</v>
      </c>
      <c r="AU200" s="156" t="s">
        <v>86</v>
      </c>
      <c r="AV200" s="13" t="s">
        <v>124</v>
      </c>
      <c r="AW200" s="13" t="s">
        <v>37</v>
      </c>
      <c r="AX200" s="13" t="s">
        <v>84</v>
      </c>
      <c r="AY200" s="156" t="s">
        <v>192</v>
      </c>
    </row>
    <row r="201" spans="2:65" s="1" customFormat="1" ht="16.5" customHeight="1">
      <c r="B201" s="33"/>
      <c r="C201" s="129" t="s">
        <v>334</v>
      </c>
      <c r="D201" s="129" t="s">
        <v>194</v>
      </c>
      <c r="E201" s="130" t="s">
        <v>444</v>
      </c>
      <c r="F201" s="131" t="s">
        <v>445</v>
      </c>
      <c r="G201" s="132" t="s">
        <v>128</v>
      </c>
      <c r="H201" s="133">
        <v>2.52</v>
      </c>
      <c r="I201" s="134"/>
      <c r="J201" s="135">
        <f>ROUND(I201*H201,2)</f>
        <v>0</v>
      </c>
      <c r="K201" s="131" t="s">
        <v>197</v>
      </c>
      <c r="L201" s="33"/>
      <c r="M201" s="136" t="s">
        <v>19</v>
      </c>
      <c r="N201" s="137" t="s">
        <v>47</v>
      </c>
      <c r="P201" s="138">
        <f>O201*H201</f>
        <v>0</v>
      </c>
      <c r="Q201" s="138">
        <v>0</v>
      </c>
      <c r="R201" s="138">
        <f>Q201*H201</f>
        <v>0</v>
      </c>
      <c r="S201" s="138">
        <v>0</v>
      </c>
      <c r="T201" s="139">
        <f>S201*H201</f>
        <v>0</v>
      </c>
      <c r="AR201" s="140" t="s">
        <v>124</v>
      </c>
      <c r="AT201" s="140" t="s">
        <v>194</v>
      </c>
      <c r="AU201" s="140" t="s">
        <v>86</v>
      </c>
      <c r="AY201" s="18" t="s">
        <v>192</v>
      </c>
      <c r="BE201" s="141">
        <f>IF(N201="základní",J201,0)</f>
        <v>0</v>
      </c>
      <c r="BF201" s="141">
        <f>IF(N201="snížená",J201,0)</f>
        <v>0</v>
      </c>
      <c r="BG201" s="141">
        <f>IF(N201="zákl. přenesená",J201,0)</f>
        <v>0</v>
      </c>
      <c r="BH201" s="141">
        <f>IF(N201="sníž. přenesená",J201,0)</f>
        <v>0</v>
      </c>
      <c r="BI201" s="141">
        <f>IF(N201="nulová",J201,0)</f>
        <v>0</v>
      </c>
      <c r="BJ201" s="18" t="s">
        <v>84</v>
      </c>
      <c r="BK201" s="141">
        <f>ROUND(I201*H201,2)</f>
        <v>0</v>
      </c>
      <c r="BL201" s="18" t="s">
        <v>124</v>
      </c>
      <c r="BM201" s="140" t="s">
        <v>1787</v>
      </c>
    </row>
    <row r="202" spans="2:47" s="1" customFormat="1" ht="12">
      <c r="B202" s="33"/>
      <c r="D202" s="142" t="s">
        <v>199</v>
      </c>
      <c r="F202" s="143" t="s">
        <v>447</v>
      </c>
      <c r="I202" s="144"/>
      <c r="L202" s="33"/>
      <c r="M202" s="145"/>
      <c r="T202" s="54"/>
      <c r="AT202" s="18" t="s">
        <v>199</v>
      </c>
      <c r="AU202" s="18" t="s">
        <v>86</v>
      </c>
    </row>
    <row r="203" spans="2:47" s="1" customFormat="1" ht="12">
      <c r="B203" s="33"/>
      <c r="D203" s="146" t="s">
        <v>201</v>
      </c>
      <c r="F203" s="147" t="s">
        <v>448</v>
      </c>
      <c r="I203" s="144"/>
      <c r="L203" s="33"/>
      <c r="M203" s="145"/>
      <c r="T203" s="54"/>
      <c r="AT203" s="18" t="s">
        <v>201</v>
      </c>
      <c r="AU203" s="18" t="s">
        <v>86</v>
      </c>
    </row>
    <row r="204" spans="2:47" s="1" customFormat="1" ht="19.5">
      <c r="B204" s="33"/>
      <c r="D204" s="142" t="s">
        <v>295</v>
      </c>
      <c r="F204" s="178" t="s">
        <v>311</v>
      </c>
      <c r="I204" s="144"/>
      <c r="L204" s="33"/>
      <c r="M204" s="145"/>
      <c r="T204" s="54"/>
      <c r="AT204" s="18" t="s">
        <v>295</v>
      </c>
      <c r="AU204" s="18" t="s">
        <v>86</v>
      </c>
    </row>
    <row r="205" spans="2:51" s="12" customFormat="1" ht="12">
      <c r="B205" s="148"/>
      <c r="D205" s="142" t="s">
        <v>203</v>
      </c>
      <c r="E205" s="149" t="s">
        <v>19</v>
      </c>
      <c r="F205" s="150" t="s">
        <v>160</v>
      </c>
      <c r="H205" s="151">
        <v>2.52</v>
      </c>
      <c r="I205" s="152"/>
      <c r="L205" s="148"/>
      <c r="M205" s="153"/>
      <c r="T205" s="154"/>
      <c r="AT205" s="149" t="s">
        <v>203</v>
      </c>
      <c r="AU205" s="149" t="s">
        <v>86</v>
      </c>
      <c r="AV205" s="12" t="s">
        <v>86</v>
      </c>
      <c r="AW205" s="12" t="s">
        <v>37</v>
      </c>
      <c r="AX205" s="12" t="s">
        <v>84</v>
      </c>
      <c r="AY205" s="149" t="s">
        <v>192</v>
      </c>
    </row>
    <row r="206" spans="2:65" s="1" customFormat="1" ht="16.5" customHeight="1">
      <c r="B206" s="33"/>
      <c r="C206" s="129" t="s">
        <v>7</v>
      </c>
      <c r="D206" s="129" t="s">
        <v>194</v>
      </c>
      <c r="E206" s="130" t="s">
        <v>450</v>
      </c>
      <c r="F206" s="131" t="s">
        <v>451</v>
      </c>
      <c r="G206" s="132" t="s">
        <v>128</v>
      </c>
      <c r="H206" s="133">
        <v>2.52</v>
      </c>
      <c r="I206" s="134"/>
      <c r="J206" s="135">
        <f>ROUND(I206*H206,2)</f>
        <v>0</v>
      </c>
      <c r="K206" s="131" t="s">
        <v>197</v>
      </c>
      <c r="L206" s="33"/>
      <c r="M206" s="136" t="s">
        <v>19</v>
      </c>
      <c r="N206" s="137" t="s">
        <v>47</v>
      </c>
      <c r="P206" s="138">
        <f>O206*H206</f>
        <v>0</v>
      </c>
      <c r="Q206" s="138">
        <v>0</v>
      </c>
      <c r="R206" s="138">
        <f>Q206*H206</f>
        <v>0</v>
      </c>
      <c r="S206" s="138">
        <v>0</v>
      </c>
      <c r="T206" s="139">
        <f>S206*H206</f>
        <v>0</v>
      </c>
      <c r="AR206" s="140" t="s">
        <v>124</v>
      </c>
      <c r="AT206" s="140" t="s">
        <v>194</v>
      </c>
      <c r="AU206" s="140" t="s">
        <v>86</v>
      </c>
      <c r="AY206" s="18" t="s">
        <v>192</v>
      </c>
      <c r="BE206" s="141">
        <f>IF(N206="základní",J206,0)</f>
        <v>0</v>
      </c>
      <c r="BF206" s="141">
        <f>IF(N206="snížená",J206,0)</f>
        <v>0</v>
      </c>
      <c r="BG206" s="141">
        <f>IF(N206="zákl. přenesená",J206,0)</f>
        <v>0</v>
      </c>
      <c r="BH206" s="141">
        <f>IF(N206="sníž. přenesená",J206,0)</f>
        <v>0</v>
      </c>
      <c r="BI206" s="141">
        <f>IF(N206="nulová",J206,0)</f>
        <v>0</v>
      </c>
      <c r="BJ206" s="18" t="s">
        <v>84</v>
      </c>
      <c r="BK206" s="141">
        <f>ROUND(I206*H206,2)</f>
        <v>0</v>
      </c>
      <c r="BL206" s="18" t="s">
        <v>124</v>
      </c>
      <c r="BM206" s="140" t="s">
        <v>1788</v>
      </c>
    </row>
    <row r="207" spans="2:47" s="1" customFormat="1" ht="12">
      <c r="B207" s="33"/>
      <c r="D207" s="142" t="s">
        <v>199</v>
      </c>
      <c r="F207" s="143" t="s">
        <v>453</v>
      </c>
      <c r="I207" s="144"/>
      <c r="L207" s="33"/>
      <c r="M207" s="145"/>
      <c r="T207" s="54"/>
      <c r="AT207" s="18" t="s">
        <v>199</v>
      </c>
      <c r="AU207" s="18" t="s">
        <v>86</v>
      </c>
    </row>
    <row r="208" spans="2:47" s="1" customFormat="1" ht="12">
      <c r="B208" s="33"/>
      <c r="D208" s="146" t="s">
        <v>201</v>
      </c>
      <c r="F208" s="147" t="s">
        <v>454</v>
      </c>
      <c r="I208" s="144"/>
      <c r="L208" s="33"/>
      <c r="M208" s="145"/>
      <c r="T208" s="54"/>
      <c r="AT208" s="18" t="s">
        <v>201</v>
      </c>
      <c r="AU208" s="18" t="s">
        <v>86</v>
      </c>
    </row>
    <row r="209" spans="2:47" s="1" customFormat="1" ht="19.5">
      <c r="B209" s="33"/>
      <c r="D209" s="142" t="s">
        <v>295</v>
      </c>
      <c r="F209" s="178" t="s">
        <v>311</v>
      </c>
      <c r="I209" s="144"/>
      <c r="L209" s="33"/>
      <c r="M209" s="145"/>
      <c r="T209" s="54"/>
      <c r="AT209" s="18" t="s">
        <v>295</v>
      </c>
      <c r="AU209" s="18" t="s">
        <v>86</v>
      </c>
    </row>
    <row r="210" spans="2:51" s="12" customFormat="1" ht="12">
      <c r="B210" s="148"/>
      <c r="D210" s="142" t="s">
        <v>203</v>
      </c>
      <c r="E210" s="149" t="s">
        <v>19</v>
      </c>
      <c r="F210" s="150" t="s">
        <v>160</v>
      </c>
      <c r="H210" s="151">
        <v>2.52</v>
      </c>
      <c r="I210" s="152"/>
      <c r="L210" s="148"/>
      <c r="M210" s="153"/>
      <c r="T210" s="154"/>
      <c r="AT210" s="149" t="s">
        <v>203</v>
      </c>
      <c r="AU210" s="149" t="s">
        <v>86</v>
      </c>
      <c r="AV210" s="12" t="s">
        <v>86</v>
      </c>
      <c r="AW210" s="12" t="s">
        <v>37</v>
      </c>
      <c r="AX210" s="12" t="s">
        <v>84</v>
      </c>
      <c r="AY210" s="149" t="s">
        <v>192</v>
      </c>
    </row>
    <row r="211" spans="2:63" s="11" customFormat="1" ht="22.9" customHeight="1">
      <c r="B211" s="117"/>
      <c r="D211" s="118" t="s">
        <v>75</v>
      </c>
      <c r="E211" s="127" t="s">
        <v>86</v>
      </c>
      <c r="F211" s="127" t="s">
        <v>1061</v>
      </c>
      <c r="I211" s="120"/>
      <c r="J211" s="128">
        <f>BK211</f>
        <v>0</v>
      </c>
      <c r="L211" s="117"/>
      <c r="M211" s="122"/>
      <c r="P211" s="123">
        <f>P212+SUM(P213:P251)</f>
        <v>0</v>
      </c>
      <c r="R211" s="123">
        <f>R212+SUM(R213:R251)</f>
        <v>11.03001712</v>
      </c>
      <c r="T211" s="124">
        <f>T212+SUM(T213:T251)</f>
        <v>0</v>
      </c>
      <c r="AR211" s="118" t="s">
        <v>84</v>
      </c>
      <c r="AT211" s="125" t="s">
        <v>75</v>
      </c>
      <c r="AU211" s="125" t="s">
        <v>84</v>
      </c>
      <c r="AY211" s="118" t="s">
        <v>192</v>
      </c>
      <c r="BK211" s="126">
        <f>BK212+SUM(BK213:BK251)</f>
        <v>0</v>
      </c>
    </row>
    <row r="212" spans="2:65" s="1" customFormat="1" ht="16.5" customHeight="1">
      <c r="B212" s="33"/>
      <c r="C212" s="129" t="s">
        <v>346</v>
      </c>
      <c r="D212" s="129" t="s">
        <v>194</v>
      </c>
      <c r="E212" s="130" t="s">
        <v>1062</v>
      </c>
      <c r="F212" s="131" t="s">
        <v>1063</v>
      </c>
      <c r="G212" s="132" t="s">
        <v>123</v>
      </c>
      <c r="H212" s="133">
        <v>224.062</v>
      </c>
      <c r="I212" s="134"/>
      <c r="J212" s="135">
        <f>ROUND(I212*H212,2)</f>
        <v>0</v>
      </c>
      <c r="K212" s="131" t="s">
        <v>197</v>
      </c>
      <c r="L212" s="33"/>
      <c r="M212" s="136" t="s">
        <v>19</v>
      </c>
      <c r="N212" s="137" t="s">
        <v>47</v>
      </c>
      <c r="P212" s="138">
        <f>O212*H212</f>
        <v>0</v>
      </c>
      <c r="Q212" s="138">
        <v>0.00031</v>
      </c>
      <c r="R212" s="138">
        <f>Q212*H212</f>
        <v>0.06945922</v>
      </c>
      <c r="S212" s="138">
        <v>0</v>
      </c>
      <c r="T212" s="139">
        <f>S212*H212</f>
        <v>0</v>
      </c>
      <c r="AR212" s="140" t="s">
        <v>124</v>
      </c>
      <c r="AT212" s="140" t="s">
        <v>194</v>
      </c>
      <c r="AU212" s="140" t="s">
        <v>86</v>
      </c>
      <c r="AY212" s="18" t="s">
        <v>192</v>
      </c>
      <c r="BE212" s="141">
        <f>IF(N212="základní",J212,0)</f>
        <v>0</v>
      </c>
      <c r="BF212" s="141">
        <f>IF(N212="snížená",J212,0)</f>
        <v>0</v>
      </c>
      <c r="BG212" s="141">
        <f>IF(N212="zákl. přenesená",J212,0)</f>
        <v>0</v>
      </c>
      <c r="BH212" s="141">
        <f>IF(N212="sníž. přenesená",J212,0)</f>
        <v>0</v>
      </c>
      <c r="BI212" s="141">
        <f>IF(N212="nulová",J212,0)</f>
        <v>0</v>
      </c>
      <c r="BJ212" s="18" t="s">
        <v>84</v>
      </c>
      <c r="BK212" s="141">
        <f>ROUND(I212*H212,2)</f>
        <v>0</v>
      </c>
      <c r="BL212" s="18" t="s">
        <v>124</v>
      </c>
      <c r="BM212" s="140" t="s">
        <v>1789</v>
      </c>
    </row>
    <row r="213" spans="2:47" s="1" customFormat="1" ht="19.5">
      <c r="B213" s="33"/>
      <c r="D213" s="142" t="s">
        <v>199</v>
      </c>
      <c r="F213" s="143" t="s">
        <v>1065</v>
      </c>
      <c r="I213" s="144"/>
      <c r="L213" s="33"/>
      <c r="M213" s="145"/>
      <c r="T213" s="54"/>
      <c r="AT213" s="18" t="s">
        <v>199</v>
      </c>
      <c r="AU213" s="18" t="s">
        <v>86</v>
      </c>
    </row>
    <row r="214" spans="2:47" s="1" customFormat="1" ht="12">
      <c r="B214" s="33"/>
      <c r="D214" s="146" t="s">
        <v>201</v>
      </c>
      <c r="F214" s="147" t="s">
        <v>1066</v>
      </c>
      <c r="I214" s="144"/>
      <c r="L214" s="33"/>
      <c r="M214" s="145"/>
      <c r="T214" s="54"/>
      <c r="AT214" s="18" t="s">
        <v>201</v>
      </c>
      <c r="AU214" s="18" t="s">
        <v>86</v>
      </c>
    </row>
    <row r="215" spans="2:51" s="14" customFormat="1" ht="12">
      <c r="B215" s="162"/>
      <c r="D215" s="142" t="s">
        <v>203</v>
      </c>
      <c r="E215" s="163" t="s">
        <v>19</v>
      </c>
      <c r="F215" s="164" t="s">
        <v>1766</v>
      </c>
      <c r="H215" s="163" t="s">
        <v>19</v>
      </c>
      <c r="I215" s="165"/>
      <c r="L215" s="162"/>
      <c r="M215" s="166"/>
      <c r="T215" s="167"/>
      <c r="AT215" s="163" t="s">
        <v>203</v>
      </c>
      <c r="AU215" s="163" t="s">
        <v>86</v>
      </c>
      <c r="AV215" s="14" t="s">
        <v>84</v>
      </c>
      <c r="AW215" s="14" t="s">
        <v>37</v>
      </c>
      <c r="AX215" s="14" t="s">
        <v>76</v>
      </c>
      <c r="AY215" s="163" t="s">
        <v>192</v>
      </c>
    </row>
    <row r="216" spans="2:51" s="12" customFormat="1" ht="12">
      <c r="B216" s="148"/>
      <c r="D216" s="142" t="s">
        <v>203</v>
      </c>
      <c r="E216" s="149" t="s">
        <v>19</v>
      </c>
      <c r="F216" s="150" t="s">
        <v>1790</v>
      </c>
      <c r="H216" s="151">
        <v>42.72</v>
      </c>
      <c r="I216" s="152"/>
      <c r="L216" s="148"/>
      <c r="M216" s="153"/>
      <c r="T216" s="154"/>
      <c r="AT216" s="149" t="s">
        <v>203</v>
      </c>
      <c r="AU216" s="149" t="s">
        <v>86</v>
      </c>
      <c r="AV216" s="12" t="s">
        <v>86</v>
      </c>
      <c r="AW216" s="12" t="s">
        <v>37</v>
      </c>
      <c r="AX216" s="12" t="s">
        <v>76</v>
      </c>
      <c r="AY216" s="149" t="s">
        <v>192</v>
      </c>
    </row>
    <row r="217" spans="2:51" s="12" customFormat="1" ht="12">
      <c r="B217" s="148"/>
      <c r="D217" s="142" t="s">
        <v>203</v>
      </c>
      <c r="E217" s="149" t="s">
        <v>19</v>
      </c>
      <c r="F217" s="150" t="s">
        <v>1791</v>
      </c>
      <c r="H217" s="151">
        <v>85.5</v>
      </c>
      <c r="I217" s="152"/>
      <c r="L217" s="148"/>
      <c r="M217" s="153"/>
      <c r="T217" s="154"/>
      <c r="AT217" s="149" t="s">
        <v>203</v>
      </c>
      <c r="AU217" s="149" t="s">
        <v>86</v>
      </c>
      <c r="AV217" s="12" t="s">
        <v>86</v>
      </c>
      <c r="AW217" s="12" t="s">
        <v>37</v>
      </c>
      <c r="AX217" s="12" t="s">
        <v>76</v>
      </c>
      <c r="AY217" s="149" t="s">
        <v>192</v>
      </c>
    </row>
    <row r="218" spans="2:51" s="12" customFormat="1" ht="12">
      <c r="B218" s="148"/>
      <c r="D218" s="142" t="s">
        <v>203</v>
      </c>
      <c r="E218" s="149" t="s">
        <v>19</v>
      </c>
      <c r="F218" s="150" t="s">
        <v>1792</v>
      </c>
      <c r="H218" s="151">
        <v>95.842</v>
      </c>
      <c r="I218" s="152"/>
      <c r="L218" s="148"/>
      <c r="M218" s="153"/>
      <c r="T218" s="154"/>
      <c r="AT218" s="149" t="s">
        <v>203</v>
      </c>
      <c r="AU218" s="149" t="s">
        <v>86</v>
      </c>
      <c r="AV218" s="12" t="s">
        <v>86</v>
      </c>
      <c r="AW218" s="12" t="s">
        <v>37</v>
      </c>
      <c r="AX218" s="12" t="s">
        <v>76</v>
      </c>
      <c r="AY218" s="149" t="s">
        <v>192</v>
      </c>
    </row>
    <row r="219" spans="2:51" s="13" customFormat="1" ht="12">
      <c r="B219" s="155"/>
      <c r="D219" s="142" t="s">
        <v>203</v>
      </c>
      <c r="E219" s="156" t="s">
        <v>965</v>
      </c>
      <c r="F219" s="157" t="s">
        <v>206</v>
      </c>
      <c r="H219" s="158">
        <v>224.062</v>
      </c>
      <c r="I219" s="159"/>
      <c r="L219" s="155"/>
      <c r="M219" s="160"/>
      <c r="T219" s="161"/>
      <c r="AT219" s="156" t="s">
        <v>203</v>
      </c>
      <c r="AU219" s="156" t="s">
        <v>86</v>
      </c>
      <c r="AV219" s="13" t="s">
        <v>124</v>
      </c>
      <c r="AW219" s="13" t="s">
        <v>37</v>
      </c>
      <c r="AX219" s="13" t="s">
        <v>84</v>
      </c>
      <c r="AY219" s="156" t="s">
        <v>192</v>
      </c>
    </row>
    <row r="220" spans="2:65" s="1" customFormat="1" ht="16.5" customHeight="1">
      <c r="B220" s="33"/>
      <c r="C220" s="168" t="s">
        <v>352</v>
      </c>
      <c r="D220" s="168" t="s">
        <v>291</v>
      </c>
      <c r="E220" s="169" t="s">
        <v>1070</v>
      </c>
      <c r="F220" s="170" t="s">
        <v>1071</v>
      </c>
      <c r="G220" s="171" t="s">
        <v>123</v>
      </c>
      <c r="H220" s="172">
        <v>268.874</v>
      </c>
      <c r="I220" s="173"/>
      <c r="J220" s="174">
        <f>ROUND(I220*H220,2)</f>
        <v>0</v>
      </c>
      <c r="K220" s="170" t="s">
        <v>197</v>
      </c>
      <c r="L220" s="175"/>
      <c r="M220" s="176" t="s">
        <v>19</v>
      </c>
      <c r="N220" s="177" t="s">
        <v>47</v>
      </c>
      <c r="P220" s="138">
        <f>O220*H220</f>
        <v>0</v>
      </c>
      <c r="Q220" s="138">
        <v>0.00035</v>
      </c>
      <c r="R220" s="138">
        <f>Q220*H220</f>
        <v>0.0941059</v>
      </c>
      <c r="S220" s="138">
        <v>0</v>
      </c>
      <c r="T220" s="139">
        <f>S220*H220</f>
        <v>0</v>
      </c>
      <c r="AR220" s="140" t="s">
        <v>248</v>
      </c>
      <c r="AT220" s="140" t="s">
        <v>291</v>
      </c>
      <c r="AU220" s="140" t="s">
        <v>86</v>
      </c>
      <c r="AY220" s="18" t="s">
        <v>192</v>
      </c>
      <c r="BE220" s="141">
        <f>IF(N220="základní",J220,0)</f>
        <v>0</v>
      </c>
      <c r="BF220" s="141">
        <f>IF(N220="snížená",J220,0)</f>
        <v>0</v>
      </c>
      <c r="BG220" s="141">
        <f>IF(N220="zákl. přenesená",J220,0)</f>
        <v>0</v>
      </c>
      <c r="BH220" s="141">
        <f>IF(N220="sníž. přenesená",J220,0)</f>
        <v>0</v>
      </c>
      <c r="BI220" s="141">
        <f>IF(N220="nulová",J220,0)</f>
        <v>0</v>
      </c>
      <c r="BJ220" s="18" t="s">
        <v>84</v>
      </c>
      <c r="BK220" s="141">
        <f>ROUND(I220*H220,2)</f>
        <v>0</v>
      </c>
      <c r="BL220" s="18" t="s">
        <v>124</v>
      </c>
      <c r="BM220" s="140" t="s">
        <v>1793</v>
      </c>
    </row>
    <row r="221" spans="2:47" s="1" customFormat="1" ht="12">
      <c r="B221" s="33"/>
      <c r="D221" s="142" t="s">
        <v>199</v>
      </c>
      <c r="F221" s="143" t="s">
        <v>1071</v>
      </c>
      <c r="I221" s="144"/>
      <c r="L221" s="33"/>
      <c r="M221" s="145"/>
      <c r="T221" s="54"/>
      <c r="AT221" s="18" t="s">
        <v>199</v>
      </c>
      <c r="AU221" s="18" t="s">
        <v>86</v>
      </c>
    </row>
    <row r="222" spans="2:51" s="12" customFormat="1" ht="12">
      <c r="B222" s="148"/>
      <c r="D222" s="142" t="s">
        <v>203</v>
      </c>
      <c r="E222" s="149" t="s">
        <v>19</v>
      </c>
      <c r="F222" s="150" t="s">
        <v>1073</v>
      </c>
      <c r="H222" s="151">
        <v>268.874</v>
      </c>
      <c r="I222" s="152"/>
      <c r="L222" s="148"/>
      <c r="M222" s="153"/>
      <c r="T222" s="154"/>
      <c r="AT222" s="149" t="s">
        <v>203</v>
      </c>
      <c r="AU222" s="149" t="s">
        <v>86</v>
      </c>
      <c r="AV222" s="12" t="s">
        <v>86</v>
      </c>
      <c r="AW222" s="12" t="s">
        <v>37</v>
      </c>
      <c r="AX222" s="12" t="s">
        <v>84</v>
      </c>
      <c r="AY222" s="149" t="s">
        <v>192</v>
      </c>
    </row>
    <row r="223" spans="2:65" s="1" customFormat="1" ht="16.5" customHeight="1">
      <c r="B223" s="33"/>
      <c r="C223" s="129" t="s">
        <v>360</v>
      </c>
      <c r="D223" s="129" t="s">
        <v>194</v>
      </c>
      <c r="E223" s="130" t="s">
        <v>1074</v>
      </c>
      <c r="F223" s="131" t="s">
        <v>1075</v>
      </c>
      <c r="G223" s="132" t="s">
        <v>128</v>
      </c>
      <c r="H223" s="133">
        <v>3.519</v>
      </c>
      <c r="I223" s="134"/>
      <c r="J223" s="135">
        <f>ROUND(I223*H223,2)</f>
        <v>0</v>
      </c>
      <c r="K223" s="131" t="s">
        <v>197</v>
      </c>
      <c r="L223" s="33"/>
      <c r="M223" s="136" t="s">
        <v>19</v>
      </c>
      <c r="N223" s="137" t="s">
        <v>47</v>
      </c>
      <c r="P223" s="138">
        <f>O223*H223</f>
        <v>0</v>
      </c>
      <c r="Q223" s="138">
        <v>0</v>
      </c>
      <c r="R223" s="138">
        <f>Q223*H223</f>
        <v>0</v>
      </c>
      <c r="S223" s="138">
        <v>0</v>
      </c>
      <c r="T223" s="139">
        <f>S223*H223</f>
        <v>0</v>
      </c>
      <c r="AR223" s="140" t="s">
        <v>124</v>
      </c>
      <c r="AT223" s="140" t="s">
        <v>194</v>
      </c>
      <c r="AU223" s="140" t="s">
        <v>86</v>
      </c>
      <c r="AY223" s="18" t="s">
        <v>192</v>
      </c>
      <c r="BE223" s="141">
        <f>IF(N223="základní",J223,0)</f>
        <v>0</v>
      </c>
      <c r="BF223" s="141">
        <f>IF(N223="snížená",J223,0)</f>
        <v>0</v>
      </c>
      <c r="BG223" s="141">
        <f>IF(N223="zákl. přenesená",J223,0)</f>
        <v>0</v>
      </c>
      <c r="BH223" s="141">
        <f>IF(N223="sníž. přenesená",J223,0)</f>
        <v>0</v>
      </c>
      <c r="BI223" s="141">
        <f>IF(N223="nulová",J223,0)</f>
        <v>0</v>
      </c>
      <c r="BJ223" s="18" t="s">
        <v>84</v>
      </c>
      <c r="BK223" s="141">
        <f>ROUND(I223*H223,2)</f>
        <v>0</v>
      </c>
      <c r="BL223" s="18" t="s">
        <v>124</v>
      </c>
      <c r="BM223" s="140" t="s">
        <v>1794</v>
      </c>
    </row>
    <row r="224" spans="2:47" s="1" customFormat="1" ht="12">
      <c r="B224" s="33"/>
      <c r="D224" s="142" t="s">
        <v>199</v>
      </c>
      <c r="F224" s="143" t="s">
        <v>1075</v>
      </c>
      <c r="I224" s="144"/>
      <c r="L224" s="33"/>
      <c r="M224" s="145"/>
      <c r="T224" s="54"/>
      <c r="AT224" s="18" t="s">
        <v>199</v>
      </c>
      <c r="AU224" s="18" t="s">
        <v>86</v>
      </c>
    </row>
    <row r="225" spans="2:47" s="1" customFormat="1" ht="12">
      <c r="B225" s="33"/>
      <c r="D225" s="146" t="s">
        <v>201</v>
      </c>
      <c r="F225" s="147" t="s">
        <v>1077</v>
      </c>
      <c r="I225" s="144"/>
      <c r="L225" s="33"/>
      <c r="M225" s="145"/>
      <c r="T225" s="54"/>
      <c r="AT225" s="18" t="s">
        <v>201</v>
      </c>
      <c r="AU225" s="18" t="s">
        <v>86</v>
      </c>
    </row>
    <row r="226" spans="2:47" s="1" customFormat="1" ht="19.5">
      <c r="B226" s="33"/>
      <c r="D226" s="142" t="s">
        <v>295</v>
      </c>
      <c r="F226" s="178" t="s">
        <v>1078</v>
      </c>
      <c r="I226" s="144"/>
      <c r="L226" s="33"/>
      <c r="M226" s="145"/>
      <c r="T226" s="54"/>
      <c r="AT226" s="18" t="s">
        <v>295</v>
      </c>
      <c r="AU226" s="18" t="s">
        <v>86</v>
      </c>
    </row>
    <row r="227" spans="2:51" s="14" customFormat="1" ht="12">
      <c r="B227" s="162"/>
      <c r="D227" s="142" t="s">
        <v>203</v>
      </c>
      <c r="E227" s="163" t="s">
        <v>19</v>
      </c>
      <c r="F227" s="164" t="s">
        <v>1795</v>
      </c>
      <c r="H227" s="163" t="s">
        <v>19</v>
      </c>
      <c r="I227" s="165"/>
      <c r="L227" s="162"/>
      <c r="M227" s="166"/>
      <c r="T227" s="167"/>
      <c r="AT227" s="163" t="s">
        <v>203</v>
      </c>
      <c r="AU227" s="163" t="s">
        <v>86</v>
      </c>
      <c r="AV227" s="14" t="s">
        <v>84</v>
      </c>
      <c r="AW227" s="14" t="s">
        <v>37</v>
      </c>
      <c r="AX227" s="14" t="s">
        <v>76</v>
      </c>
      <c r="AY227" s="163" t="s">
        <v>192</v>
      </c>
    </row>
    <row r="228" spans="2:51" s="12" customFormat="1" ht="12">
      <c r="B228" s="148"/>
      <c r="D228" s="142" t="s">
        <v>203</v>
      </c>
      <c r="E228" s="149" t="s">
        <v>19</v>
      </c>
      <c r="F228" s="150" t="s">
        <v>1080</v>
      </c>
      <c r="H228" s="151">
        <v>3.519</v>
      </c>
      <c r="I228" s="152"/>
      <c r="L228" s="148"/>
      <c r="M228" s="153"/>
      <c r="T228" s="154"/>
      <c r="AT228" s="149" t="s">
        <v>203</v>
      </c>
      <c r="AU228" s="149" t="s">
        <v>86</v>
      </c>
      <c r="AV228" s="12" t="s">
        <v>86</v>
      </c>
      <c r="AW228" s="12" t="s">
        <v>37</v>
      </c>
      <c r="AX228" s="12" t="s">
        <v>84</v>
      </c>
      <c r="AY228" s="149" t="s">
        <v>192</v>
      </c>
    </row>
    <row r="229" spans="2:65" s="1" customFormat="1" ht="24.2" customHeight="1">
      <c r="B229" s="33"/>
      <c r="C229" s="129" t="s">
        <v>366</v>
      </c>
      <c r="D229" s="129" t="s">
        <v>194</v>
      </c>
      <c r="E229" s="130" t="s">
        <v>1081</v>
      </c>
      <c r="F229" s="131" t="s">
        <v>1082</v>
      </c>
      <c r="G229" s="132" t="s">
        <v>149</v>
      </c>
      <c r="H229" s="133">
        <v>19.2</v>
      </c>
      <c r="I229" s="134"/>
      <c r="J229" s="135">
        <f>ROUND(I229*H229,2)</f>
        <v>0</v>
      </c>
      <c r="K229" s="131" t="s">
        <v>197</v>
      </c>
      <c r="L229" s="33"/>
      <c r="M229" s="136" t="s">
        <v>19</v>
      </c>
      <c r="N229" s="137" t="s">
        <v>47</v>
      </c>
      <c r="P229" s="138">
        <f>O229*H229</f>
        <v>0</v>
      </c>
      <c r="Q229" s="138">
        <v>0.20477</v>
      </c>
      <c r="R229" s="138">
        <f>Q229*H229</f>
        <v>3.931584</v>
      </c>
      <c r="S229" s="138">
        <v>0</v>
      </c>
      <c r="T229" s="139">
        <f>S229*H229</f>
        <v>0</v>
      </c>
      <c r="AR229" s="140" t="s">
        <v>124</v>
      </c>
      <c r="AT229" s="140" t="s">
        <v>194</v>
      </c>
      <c r="AU229" s="140" t="s">
        <v>86</v>
      </c>
      <c r="AY229" s="18" t="s">
        <v>192</v>
      </c>
      <c r="BE229" s="141">
        <f>IF(N229="základní",J229,0)</f>
        <v>0</v>
      </c>
      <c r="BF229" s="141">
        <f>IF(N229="snížená",J229,0)</f>
        <v>0</v>
      </c>
      <c r="BG229" s="141">
        <f>IF(N229="zákl. přenesená",J229,0)</f>
        <v>0</v>
      </c>
      <c r="BH229" s="141">
        <f>IF(N229="sníž. přenesená",J229,0)</f>
        <v>0</v>
      </c>
      <c r="BI229" s="141">
        <f>IF(N229="nulová",J229,0)</f>
        <v>0</v>
      </c>
      <c r="BJ229" s="18" t="s">
        <v>84</v>
      </c>
      <c r="BK229" s="141">
        <f>ROUND(I229*H229,2)</f>
        <v>0</v>
      </c>
      <c r="BL229" s="18" t="s">
        <v>124</v>
      </c>
      <c r="BM229" s="140" t="s">
        <v>1796</v>
      </c>
    </row>
    <row r="230" spans="2:47" s="1" customFormat="1" ht="19.5">
      <c r="B230" s="33"/>
      <c r="D230" s="142" t="s">
        <v>199</v>
      </c>
      <c r="F230" s="143" t="s">
        <v>1084</v>
      </c>
      <c r="I230" s="144"/>
      <c r="L230" s="33"/>
      <c r="M230" s="145"/>
      <c r="T230" s="54"/>
      <c r="AT230" s="18" t="s">
        <v>199</v>
      </c>
      <c r="AU230" s="18" t="s">
        <v>86</v>
      </c>
    </row>
    <row r="231" spans="2:47" s="1" customFormat="1" ht="12">
      <c r="B231" s="33"/>
      <c r="D231" s="146" t="s">
        <v>201</v>
      </c>
      <c r="F231" s="147" t="s">
        <v>1085</v>
      </c>
      <c r="I231" s="144"/>
      <c r="L231" s="33"/>
      <c r="M231" s="145"/>
      <c r="T231" s="54"/>
      <c r="AT231" s="18" t="s">
        <v>201</v>
      </c>
      <c r="AU231" s="18" t="s">
        <v>86</v>
      </c>
    </row>
    <row r="232" spans="2:47" s="1" customFormat="1" ht="19.5">
      <c r="B232" s="33"/>
      <c r="D232" s="142" t="s">
        <v>295</v>
      </c>
      <c r="F232" s="178" t="s">
        <v>1086</v>
      </c>
      <c r="I232" s="144"/>
      <c r="L232" s="33"/>
      <c r="M232" s="145"/>
      <c r="T232" s="54"/>
      <c r="AT232" s="18" t="s">
        <v>295</v>
      </c>
      <c r="AU232" s="18" t="s">
        <v>86</v>
      </c>
    </row>
    <row r="233" spans="2:51" s="14" customFormat="1" ht="12">
      <c r="B233" s="162"/>
      <c r="D233" s="142" t="s">
        <v>203</v>
      </c>
      <c r="E233" s="163" t="s">
        <v>19</v>
      </c>
      <c r="F233" s="164" t="s">
        <v>1797</v>
      </c>
      <c r="H233" s="163" t="s">
        <v>19</v>
      </c>
      <c r="I233" s="165"/>
      <c r="L233" s="162"/>
      <c r="M233" s="166"/>
      <c r="T233" s="167"/>
      <c r="AT233" s="163" t="s">
        <v>203</v>
      </c>
      <c r="AU233" s="163" t="s">
        <v>86</v>
      </c>
      <c r="AV233" s="14" t="s">
        <v>84</v>
      </c>
      <c r="AW233" s="14" t="s">
        <v>37</v>
      </c>
      <c r="AX233" s="14" t="s">
        <v>76</v>
      </c>
      <c r="AY233" s="163" t="s">
        <v>192</v>
      </c>
    </row>
    <row r="234" spans="2:51" s="12" customFormat="1" ht="12">
      <c r="B234" s="148"/>
      <c r="D234" s="142" t="s">
        <v>203</v>
      </c>
      <c r="E234" s="149" t="s">
        <v>19</v>
      </c>
      <c r="F234" s="150" t="s">
        <v>1088</v>
      </c>
      <c r="H234" s="151">
        <v>19.2</v>
      </c>
      <c r="I234" s="152"/>
      <c r="L234" s="148"/>
      <c r="M234" s="153"/>
      <c r="T234" s="154"/>
      <c r="AT234" s="149" t="s">
        <v>203</v>
      </c>
      <c r="AU234" s="149" t="s">
        <v>86</v>
      </c>
      <c r="AV234" s="12" t="s">
        <v>86</v>
      </c>
      <c r="AW234" s="12" t="s">
        <v>37</v>
      </c>
      <c r="AX234" s="12" t="s">
        <v>76</v>
      </c>
      <c r="AY234" s="149" t="s">
        <v>192</v>
      </c>
    </row>
    <row r="235" spans="2:51" s="13" customFormat="1" ht="12">
      <c r="B235" s="155"/>
      <c r="D235" s="142" t="s">
        <v>203</v>
      </c>
      <c r="E235" s="156" t="s">
        <v>19</v>
      </c>
      <c r="F235" s="157" t="s">
        <v>206</v>
      </c>
      <c r="H235" s="158">
        <v>19.2</v>
      </c>
      <c r="I235" s="159"/>
      <c r="L235" s="155"/>
      <c r="M235" s="160"/>
      <c r="T235" s="161"/>
      <c r="AT235" s="156" t="s">
        <v>203</v>
      </c>
      <c r="AU235" s="156" t="s">
        <v>86</v>
      </c>
      <c r="AV235" s="13" t="s">
        <v>124</v>
      </c>
      <c r="AW235" s="13" t="s">
        <v>37</v>
      </c>
      <c r="AX235" s="13" t="s">
        <v>84</v>
      </c>
      <c r="AY235" s="156" t="s">
        <v>192</v>
      </c>
    </row>
    <row r="236" spans="2:65" s="1" customFormat="1" ht="24.2" customHeight="1">
      <c r="B236" s="33"/>
      <c r="C236" s="129" t="s">
        <v>371</v>
      </c>
      <c r="D236" s="129" t="s">
        <v>194</v>
      </c>
      <c r="E236" s="130" t="s">
        <v>1089</v>
      </c>
      <c r="F236" s="131" t="s">
        <v>1090</v>
      </c>
      <c r="G236" s="132" t="s">
        <v>149</v>
      </c>
      <c r="H236" s="133">
        <v>19.2</v>
      </c>
      <c r="I236" s="134"/>
      <c r="J236" s="135">
        <f>ROUND(I236*H236,2)</f>
        <v>0</v>
      </c>
      <c r="K236" s="131" t="s">
        <v>197</v>
      </c>
      <c r="L236" s="33"/>
      <c r="M236" s="136" t="s">
        <v>19</v>
      </c>
      <c r="N236" s="137" t="s">
        <v>47</v>
      </c>
      <c r="P236" s="138">
        <f>O236*H236</f>
        <v>0</v>
      </c>
      <c r="Q236" s="138">
        <v>0.31524</v>
      </c>
      <c r="R236" s="138">
        <f>Q236*H236</f>
        <v>6.052608</v>
      </c>
      <c r="S236" s="138">
        <v>0</v>
      </c>
      <c r="T236" s="139">
        <f>S236*H236</f>
        <v>0</v>
      </c>
      <c r="AR236" s="140" t="s">
        <v>124</v>
      </c>
      <c r="AT236" s="140" t="s">
        <v>194</v>
      </c>
      <c r="AU236" s="140" t="s">
        <v>86</v>
      </c>
      <c r="AY236" s="18" t="s">
        <v>192</v>
      </c>
      <c r="BE236" s="141">
        <f>IF(N236="základní",J236,0)</f>
        <v>0</v>
      </c>
      <c r="BF236" s="141">
        <f>IF(N236="snížená",J236,0)</f>
        <v>0</v>
      </c>
      <c r="BG236" s="141">
        <f>IF(N236="zákl. přenesená",J236,0)</f>
        <v>0</v>
      </c>
      <c r="BH236" s="141">
        <f>IF(N236="sníž. přenesená",J236,0)</f>
        <v>0</v>
      </c>
      <c r="BI236" s="141">
        <f>IF(N236="nulová",J236,0)</f>
        <v>0</v>
      </c>
      <c r="BJ236" s="18" t="s">
        <v>84</v>
      </c>
      <c r="BK236" s="141">
        <f>ROUND(I236*H236,2)</f>
        <v>0</v>
      </c>
      <c r="BL236" s="18" t="s">
        <v>124</v>
      </c>
      <c r="BM236" s="140" t="s">
        <v>1798</v>
      </c>
    </row>
    <row r="237" spans="2:47" s="1" customFormat="1" ht="19.5">
      <c r="B237" s="33"/>
      <c r="D237" s="142" t="s">
        <v>199</v>
      </c>
      <c r="F237" s="143" t="s">
        <v>1092</v>
      </c>
      <c r="I237" s="144"/>
      <c r="L237" s="33"/>
      <c r="M237" s="145"/>
      <c r="T237" s="54"/>
      <c r="AT237" s="18" t="s">
        <v>199</v>
      </c>
      <c r="AU237" s="18" t="s">
        <v>86</v>
      </c>
    </row>
    <row r="238" spans="2:47" s="1" customFormat="1" ht="12">
      <c r="B238" s="33"/>
      <c r="D238" s="146" t="s">
        <v>201</v>
      </c>
      <c r="F238" s="147" t="s">
        <v>1093</v>
      </c>
      <c r="I238" s="144"/>
      <c r="L238" s="33"/>
      <c r="M238" s="145"/>
      <c r="T238" s="54"/>
      <c r="AT238" s="18" t="s">
        <v>201</v>
      </c>
      <c r="AU238" s="18" t="s">
        <v>86</v>
      </c>
    </row>
    <row r="239" spans="2:47" s="1" customFormat="1" ht="19.5">
      <c r="B239" s="33"/>
      <c r="D239" s="142" t="s">
        <v>295</v>
      </c>
      <c r="F239" s="178" t="s">
        <v>1094</v>
      </c>
      <c r="I239" s="144"/>
      <c r="L239" s="33"/>
      <c r="M239" s="145"/>
      <c r="T239" s="54"/>
      <c r="AT239" s="18" t="s">
        <v>295</v>
      </c>
      <c r="AU239" s="18" t="s">
        <v>86</v>
      </c>
    </row>
    <row r="240" spans="2:51" s="14" customFormat="1" ht="12">
      <c r="B240" s="162"/>
      <c r="D240" s="142" t="s">
        <v>203</v>
      </c>
      <c r="E240" s="163" t="s">
        <v>19</v>
      </c>
      <c r="F240" s="164" t="s">
        <v>1799</v>
      </c>
      <c r="H240" s="163" t="s">
        <v>19</v>
      </c>
      <c r="I240" s="165"/>
      <c r="L240" s="162"/>
      <c r="M240" s="166"/>
      <c r="T240" s="167"/>
      <c r="AT240" s="163" t="s">
        <v>203</v>
      </c>
      <c r="AU240" s="163" t="s">
        <v>86</v>
      </c>
      <c r="AV240" s="14" t="s">
        <v>84</v>
      </c>
      <c r="AW240" s="14" t="s">
        <v>37</v>
      </c>
      <c r="AX240" s="14" t="s">
        <v>76</v>
      </c>
      <c r="AY240" s="163" t="s">
        <v>192</v>
      </c>
    </row>
    <row r="241" spans="2:51" s="12" customFormat="1" ht="12">
      <c r="B241" s="148"/>
      <c r="D241" s="142" t="s">
        <v>203</v>
      </c>
      <c r="E241" s="149" t="s">
        <v>19</v>
      </c>
      <c r="F241" s="150" t="s">
        <v>1088</v>
      </c>
      <c r="H241" s="151">
        <v>19.2</v>
      </c>
      <c r="I241" s="152"/>
      <c r="L241" s="148"/>
      <c r="M241" s="153"/>
      <c r="T241" s="154"/>
      <c r="AT241" s="149" t="s">
        <v>203</v>
      </c>
      <c r="AU241" s="149" t="s">
        <v>86</v>
      </c>
      <c r="AV241" s="12" t="s">
        <v>86</v>
      </c>
      <c r="AW241" s="12" t="s">
        <v>37</v>
      </c>
      <c r="AX241" s="12" t="s">
        <v>76</v>
      </c>
      <c r="AY241" s="149" t="s">
        <v>192</v>
      </c>
    </row>
    <row r="242" spans="2:51" s="13" customFormat="1" ht="12">
      <c r="B242" s="155"/>
      <c r="D242" s="142" t="s">
        <v>203</v>
      </c>
      <c r="E242" s="156" t="s">
        <v>19</v>
      </c>
      <c r="F242" s="157" t="s">
        <v>206</v>
      </c>
      <c r="H242" s="158">
        <v>19.2</v>
      </c>
      <c r="I242" s="159"/>
      <c r="L242" s="155"/>
      <c r="M242" s="160"/>
      <c r="T242" s="161"/>
      <c r="AT242" s="156" t="s">
        <v>203</v>
      </c>
      <c r="AU242" s="156" t="s">
        <v>86</v>
      </c>
      <c r="AV242" s="13" t="s">
        <v>124</v>
      </c>
      <c r="AW242" s="13" t="s">
        <v>37</v>
      </c>
      <c r="AX242" s="13" t="s">
        <v>84</v>
      </c>
      <c r="AY242" s="156" t="s">
        <v>192</v>
      </c>
    </row>
    <row r="243" spans="2:65" s="1" customFormat="1" ht="16.5" customHeight="1">
      <c r="B243" s="33"/>
      <c r="C243" s="129" t="s">
        <v>377</v>
      </c>
      <c r="D243" s="129" t="s">
        <v>194</v>
      </c>
      <c r="E243" s="130" t="s">
        <v>1096</v>
      </c>
      <c r="F243" s="131" t="s">
        <v>1097</v>
      </c>
      <c r="G243" s="132" t="s">
        <v>146</v>
      </c>
      <c r="H243" s="133">
        <v>8</v>
      </c>
      <c r="I243" s="134"/>
      <c r="J243" s="135">
        <f>ROUND(I243*H243,2)</f>
        <v>0</v>
      </c>
      <c r="K243" s="131" t="s">
        <v>19</v>
      </c>
      <c r="L243" s="33"/>
      <c r="M243" s="136" t="s">
        <v>19</v>
      </c>
      <c r="N243" s="137" t="s">
        <v>47</v>
      </c>
      <c r="P243" s="138">
        <f>O243*H243</f>
        <v>0</v>
      </c>
      <c r="Q243" s="138">
        <v>0</v>
      </c>
      <c r="R243" s="138">
        <f>Q243*H243</f>
        <v>0</v>
      </c>
      <c r="S243" s="138">
        <v>0</v>
      </c>
      <c r="T243" s="139">
        <f>S243*H243</f>
        <v>0</v>
      </c>
      <c r="AR243" s="140" t="s">
        <v>124</v>
      </c>
      <c r="AT243" s="140" t="s">
        <v>194</v>
      </c>
      <c r="AU243" s="140" t="s">
        <v>86</v>
      </c>
      <c r="AY243" s="18" t="s">
        <v>192</v>
      </c>
      <c r="BE243" s="141">
        <f>IF(N243="základní",J243,0)</f>
        <v>0</v>
      </c>
      <c r="BF243" s="141">
        <f>IF(N243="snížená",J243,0)</f>
        <v>0</v>
      </c>
      <c r="BG243" s="141">
        <f>IF(N243="zákl. přenesená",J243,0)</f>
        <v>0</v>
      </c>
      <c r="BH243" s="141">
        <f>IF(N243="sníž. přenesená",J243,0)</f>
        <v>0</v>
      </c>
      <c r="BI243" s="141">
        <f>IF(N243="nulová",J243,0)</f>
        <v>0</v>
      </c>
      <c r="BJ243" s="18" t="s">
        <v>84</v>
      </c>
      <c r="BK243" s="141">
        <f>ROUND(I243*H243,2)</f>
        <v>0</v>
      </c>
      <c r="BL243" s="18" t="s">
        <v>124</v>
      </c>
      <c r="BM243" s="140" t="s">
        <v>1800</v>
      </c>
    </row>
    <row r="244" spans="2:47" s="1" customFormat="1" ht="12">
      <c r="B244" s="33"/>
      <c r="D244" s="142" t="s">
        <v>199</v>
      </c>
      <c r="F244" s="143" t="s">
        <v>1097</v>
      </c>
      <c r="I244" s="144"/>
      <c r="L244" s="33"/>
      <c r="M244" s="145"/>
      <c r="T244" s="54"/>
      <c r="AT244" s="18" t="s">
        <v>199</v>
      </c>
      <c r="AU244" s="18" t="s">
        <v>86</v>
      </c>
    </row>
    <row r="245" spans="2:51" s="14" customFormat="1" ht="12">
      <c r="B245" s="162"/>
      <c r="D245" s="142" t="s">
        <v>203</v>
      </c>
      <c r="E245" s="163" t="s">
        <v>19</v>
      </c>
      <c r="F245" s="164" t="s">
        <v>1766</v>
      </c>
      <c r="H245" s="163" t="s">
        <v>19</v>
      </c>
      <c r="I245" s="165"/>
      <c r="L245" s="162"/>
      <c r="M245" s="166"/>
      <c r="T245" s="167"/>
      <c r="AT245" s="163" t="s">
        <v>203</v>
      </c>
      <c r="AU245" s="163" t="s">
        <v>86</v>
      </c>
      <c r="AV245" s="14" t="s">
        <v>84</v>
      </c>
      <c r="AW245" s="14" t="s">
        <v>37</v>
      </c>
      <c r="AX245" s="14" t="s">
        <v>76</v>
      </c>
      <c r="AY245" s="163" t="s">
        <v>192</v>
      </c>
    </row>
    <row r="246" spans="2:51" s="12" customFormat="1" ht="12">
      <c r="B246" s="148"/>
      <c r="D246" s="142" t="s">
        <v>203</v>
      </c>
      <c r="E246" s="149" t="s">
        <v>19</v>
      </c>
      <c r="F246" s="150" t="s">
        <v>1099</v>
      </c>
      <c r="H246" s="151">
        <v>8</v>
      </c>
      <c r="I246" s="152"/>
      <c r="L246" s="148"/>
      <c r="M246" s="153"/>
      <c r="T246" s="154"/>
      <c r="AT246" s="149" t="s">
        <v>203</v>
      </c>
      <c r="AU246" s="149" t="s">
        <v>86</v>
      </c>
      <c r="AV246" s="12" t="s">
        <v>86</v>
      </c>
      <c r="AW246" s="12" t="s">
        <v>37</v>
      </c>
      <c r="AX246" s="12" t="s">
        <v>76</v>
      </c>
      <c r="AY246" s="149" t="s">
        <v>192</v>
      </c>
    </row>
    <row r="247" spans="2:51" s="13" customFormat="1" ht="12">
      <c r="B247" s="155"/>
      <c r="D247" s="142" t="s">
        <v>203</v>
      </c>
      <c r="E247" s="156" t="s">
        <v>978</v>
      </c>
      <c r="F247" s="157" t="s">
        <v>206</v>
      </c>
      <c r="H247" s="158">
        <v>8</v>
      </c>
      <c r="I247" s="159"/>
      <c r="L247" s="155"/>
      <c r="M247" s="160"/>
      <c r="T247" s="161"/>
      <c r="AT247" s="156" t="s">
        <v>203</v>
      </c>
      <c r="AU247" s="156" t="s">
        <v>86</v>
      </c>
      <c r="AV247" s="13" t="s">
        <v>124</v>
      </c>
      <c r="AW247" s="13" t="s">
        <v>37</v>
      </c>
      <c r="AX247" s="13" t="s">
        <v>84</v>
      </c>
      <c r="AY247" s="156" t="s">
        <v>192</v>
      </c>
    </row>
    <row r="248" spans="2:65" s="1" customFormat="1" ht="16.5" customHeight="1">
      <c r="B248" s="33"/>
      <c r="C248" s="168" t="s">
        <v>381</v>
      </c>
      <c r="D248" s="168" t="s">
        <v>291</v>
      </c>
      <c r="E248" s="169" t="s">
        <v>1100</v>
      </c>
      <c r="F248" s="170" t="s">
        <v>1101</v>
      </c>
      <c r="G248" s="171" t="s">
        <v>1102</v>
      </c>
      <c r="H248" s="172">
        <v>8</v>
      </c>
      <c r="I248" s="173"/>
      <c r="J248" s="174">
        <f>ROUND(I248*H248,2)</f>
        <v>0</v>
      </c>
      <c r="K248" s="170" t="s">
        <v>19</v>
      </c>
      <c r="L248" s="175"/>
      <c r="M248" s="176" t="s">
        <v>19</v>
      </c>
      <c r="N248" s="177" t="s">
        <v>47</v>
      </c>
      <c r="P248" s="138">
        <f>O248*H248</f>
        <v>0</v>
      </c>
      <c r="Q248" s="138">
        <v>0.052</v>
      </c>
      <c r="R248" s="138">
        <f>Q248*H248</f>
        <v>0.416</v>
      </c>
      <c r="S248" s="138">
        <v>0</v>
      </c>
      <c r="T248" s="139">
        <f>S248*H248</f>
        <v>0</v>
      </c>
      <c r="AR248" s="140" t="s">
        <v>248</v>
      </c>
      <c r="AT248" s="140" t="s">
        <v>291</v>
      </c>
      <c r="AU248" s="140" t="s">
        <v>86</v>
      </c>
      <c r="AY248" s="18" t="s">
        <v>192</v>
      </c>
      <c r="BE248" s="141">
        <f>IF(N248="základní",J248,0)</f>
        <v>0</v>
      </c>
      <c r="BF248" s="141">
        <f>IF(N248="snížená",J248,0)</f>
        <v>0</v>
      </c>
      <c r="BG248" s="141">
        <f>IF(N248="zákl. přenesená",J248,0)</f>
        <v>0</v>
      </c>
      <c r="BH248" s="141">
        <f>IF(N248="sníž. přenesená",J248,0)</f>
        <v>0</v>
      </c>
      <c r="BI248" s="141">
        <f>IF(N248="nulová",J248,0)</f>
        <v>0</v>
      </c>
      <c r="BJ248" s="18" t="s">
        <v>84</v>
      </c>
      <c r="BK248" s="141">
        <f>ROUND(I248*H248,2)</f>
        <v>0</v>
      </c>
      <c r="BL248" s="18" t="s">
        <v>124</v>
      </c>
      <c r="BM248" s="140" t="s">
        <v>1801</v>
      </c>
    </row>
    <row r="249" spans="2:47" s="1" customFormat="1" ht="12">
      <c r="B249" s="33"/>
      <c r="D249" s="142" t="s">
        <v>199</v>
      </c>
      <c r="F249" s="143" t="s">
        <v>1101</v>
      </c>
      <c r="I249" s="144"/>
      <c r="L249" s="33"/>
      <c r="M249" s="145"/>
      <c r="T249" s="54"/>
      <c r="AT249" s="18" t="s">
        <v>199</v>
      </c>
      <c r="AU249" s="18" t="s">
        <v>86</v>
      </c>
    </row>
    <row r="250" spans="2:51" s="12" customFormat="1" ht="12">
      <c r="B250" s="148"/>
      <c r="D250" s="142" t="s">
        <v>203</v>
      </c>
      <c r="E250" s="149" t="s">
        <v>19</v>
      </c>
      <c r="F250" s="150" t="s">
        <v>978</v>
      </c>
      <c r="H250" s="151">
        <v>8</v>
      </c>
      <c r="I250" s="152"/>
      <c r="L250" s="148"/>
      <c r="M250" s="153"/>
      <c r="T250" s="154"/>
      <c r="AT250" s="149" t="s">
        <v>203</v>
      </c>
      <c r="AU250" s="149" t="s">
        <v>86</v>
      </c>
      <c r="AV250" s="12" t="s">
        <v>86</v>
      </c>
      <c r="AW250" s="12" t="s">
        <v>37</v>
      </c>
      <c r="AX250" s="12" t="s">
        <v>84</v>
      </c>
      <c r="AY250" s="149" t="s">
        <v>192</v>
      </c>
    </row>
    <row r="251" spans="2:63" s="11" customFormat="1" ht="20.85" customHeight="1">
      <c r="B251" s="117"/>
      <c r="D251" s="118" t="s">
        <v>75</v>
      </c>
      <c r="E251" s="127" t="s">
        <v>124</v>
      </c>
      <c r="F251" s="127" t="s">
        <v>455</v>
      </c>
      <c r="I251" s="120"/>
      <c r="J251" s="128">
        <f>BK251</f>
        <v>0</v>
      </c>
      <c r="L251" s="117"/>
      <c r="M251" s="122"/>
      <c r="P251" s="123">
        <f>SUM(P252:P274)</f>
        <v>0</v>
      </c>
      <c r="R251" s="123">
        <f>SUM(R252:R274)</f>
        <v>0.46626</v>
      </c>
      <c r="T251" s="124">
        <f>SUM(T252:T274)</f>
        <v>0</v>
      </c>
      <c r="AR251" s="118" t="s">
        <v>84</v>
      </c>
      <c r="AT251" s="125" t="s">
        <v>75</v>
      </c>
      <c r="AU251" s="125" t="s">
        <v>86</v>
      </c>
      <c r="AY251" s="118" t="s">
        <v>192</v>
      </c>
      <c r="BK251" s="126">
        <f>SUM(BK252:BK274)</f>
        <v>0</v>
      </c>
    </row>
    <row r="252" spans="2:65" s="1" customFormat="1" ht="16.5" customHeight="1">
      <c r="B252" s="33"/>
      <c r="C252" s="129" t="s">
        <v>387</v>
      </c>
      <c r="D252" s="129" t="s">
        <v>194</v>
      </c>
      <c r="E252" s="130" t="s">
        <v>465</v>
      </c>
      <c r="F252" s="131" t="s">
        <v>466</v>
      </c>
      <c r="G252" s="132" t="s">
        <v>128</v>
      </c>
      <c r="H252" s="133">
        <v>1.021</v>
      </c>
      <c r="I252" s="134"/>
      <c r="J252" s="135">
        <f>ROUND(I252*H252,2)</f>
        <v>0</v>
      </c>
      <c r="K252" s="131" t="s">
        <v>197</v>
      </c>
      <c r="L252" s="33"/>
      <c r="M252" s="136" t="s">
        <v>19</v>
      </c>
      <c r="N252" s="137" t="s">
        <v>47</v>
      </c>
      <c r="P252" s="138">
        <f>O252*H252</f>
        <v>0</v>
      </c>
      <c r="Q252" s="138">
        <v>0</v>
      </c>
      <c r="R252" s="138">
        <f>Q252*H252</f>
        <v>0</v>
      </c>
      <c r="S252" s="138">
        <v>0</v>
      </c>
      <c r="T252" s="139">
        <f>S252*H252</f>
        <v>0</v>
      </c>
      <c r="AR252" s="140" t="s">
        <v>124</v>
      </c>
      <c r="AT252" s="140" t="s">
        <v>194</v>
      </c>
      <c r="AU252" s="140" t="s">
        <v>214</v>
      </c>
      <c r="AY252" s="18" t="s">
        <v>192</v>
      </c>
      <c r="BE252" s="141">
        <f>IF(N252="základní",J252,0)</f>
        <v>0</v>
      </c>
      <c r="BF252" s="141">
        <f>IF(N252="snížená",J252,0)</f>
        <v>0</v>
      </c>
      <c r="BG252" s="141">
        <f>IF(N252="zákl. přenesená",J252,0)</f>
        <v>0</v>
      </c>
      <c r="BH252" s="141">
        <f>IF(N252="sníž. přenesená",J252,0)</f>
        <v>0</v>
      </c>
      <c r="BI252" s="141">
        <f>IF(N252="nulová",J252,0)</f>
        <v>0</v>
      </c>
      <c r="BJ252" s="18" t="s">
        <v>84</v>
      </c>
      <c r="BK252" s="141">
        <f>ROUND(I252*H252,2)</f>
        <v>0</v>
      </c>
      <c r="BL252" s="18" t="s">
        <v>124</v>
      </c>
      <c r="BM252" s="140" t="s">
        <v>1802</v>
      </c>
    </row>
    <row r="253" spans="2:47" s="1" customFormat="1" ht="12">
      <c r="B253" s="33"/>
      <c r="D253" s="142" t="s">
        <v>199</v>
      </c>
      <c r="F253" s="143" t="s">
        <v>468</v>
      </c>
      <c r="I253" s="144"/>
      <c r="L253" s="33"/>
      <c r="M253" s="145"/>
      <c r="T253" s="54"/>
      <c r="AT253" s="18" t="s">
        <v>199</v>
      </c>
      <c r="AU253" s="18" t="s">
        <v>214</v>
      </c>
    </row>
    <row r="254" spans="2:47" s="1" customFormat="1" ht="12">
      <c r="B254" s="33"/>
      <c r="D254" s="146" t="s">
        <v>201</v>
      </c>
      <c r="F254" s="147" t="s">
        <v>469</v>
      </c>
      <c r="I254" s="144"/>
      <c r="L254" s="33"/>
      <c r="M254" s="145"/>
      <c r="T254" s="54"/>
      <c r="AT254" s="18" t="s">
        <v>201</v>
      </c>
      <c r="AU254" s="18" t="s">
        <v>214</v>
      </c>
    </row>
    <row r="255" spans="2:47" s="1" customFormat="1" ht="19.5">
      <c r="B255" s="33"/>
      <c r="D255" s="142" t="s">
        <v>295</v>
      </c>
      <c r="F255" s="178" t="s">
        <v>1105</v>
      </c>
      <c r="I255" s="144"/>
      <c r="L255" s="33"/>
      <c r="M255" s="145"/>
      <c r="T255" s="54"/>
      <c r="AT255" s="18" t="s">
        <v>295</v>
      </c>
      <c r="AU255" s="18" t="s">
        <v>214</v>
      </c>
    </row>
    <row r="256" spans="2:51" s="14" customFormat="1" ht="12">
      <c r="B256" s="162"/>
      <c r="D256" s="142" t="s">
        <v>203</v>
      </c>
      <c r="E256" s="163" t="s">
        <v>19</v>
      </c>
      <c r="F256" s="164" t="s">
        <v>1795</v>
      </c>
      <c r="H256" s="163" t="s">
        <v>19</v>
      </c>
      <c r="I256" s="165"/>
      <c r="L256" s="162"/>
      <c r="M256" s="166"/>
      <c r="T256" s="167"/>
      <c r="AT256" s="163" t="s">
        <v>203</v>
      </c>
      <c r="AU256" s="163" t="s">
        <v>214</v>
      </c>
      <c r="AV256" s="14" t="s">
        <v>84</v>
      </c>
      <c r="AW256" s="14" t="s">
        <v>37</v>
      </c>
      <c r="AX256" s="14" t="s">
        <v>76</v>
      </c>
      <c r="AY256" s="163" t="s">
        <v>192</v>
      </c>
    </row>
    <row r="257" spans="2:51" s="12" customFormat="1" ht="12">
      <c r="B257" s="148"/>
      <c r="D257" s="142" t="s">
        <v>203</v>
      </c>
      <c r="E257" s="149" t="s">
        <v>19</v>
      </c>
      <c r="F257" s="150" t="s">
        <v>1803</v>
      </c>
      <c r="H257" s="151">
        <v>0.42</v>
      </c>
      <c r="I257" s="152"/>
      <c r="L257" s="148"/>
      <c r="M257" s="153"/>
      <c r="T257" s="154"/>
      <c r="AT257" s="149" t="s">
        <v>203</v>
      </c>
      <c r="AU257" s="149" t="s">
        <v>214</v>
      </c>
      <c r="AV257" s="12" t="s">
        <v>86</v>
      </c>
      <c r="AW257" s="12" t="s">
        <v>37</v>
      </c>
      <c r="AX257" s="12" t="s">
        <v>76</v>
      </c>
      <c r="AY257" s="149" t="s">
        <v>192</v>
      </c>
    </row>
    <row r="258" spans="2:51" s="14" customFormat="1" ht="12">
      <c r="B258" s="162"/>
      <c r="D258" s="142" t="s">
        <v>203</v>
      </c>
      <c r="E258" s="163" t="s">
        <v>19</v>
      </c>
      <c r="F258" s="164" t="s">
        <v>1804</v>
      </c>
      <c r="H258" s="163" t="s">
        <v>19</v>
      </c>
      <c r="I258" s="165"/>
      <c r="L258" s="162"/>
      <c r="M258" s="166"/>
      <c r="T258" s="167"/>
      <c r="AT258" s="163" t="s">
        <v>203</v>
      </c>
      <c r="AU258" s="163" t="s">
        <v>214</v>
      </c>
      <c r="AV258" s="14" t="s">
        <v>84</v>
      </c>
      <c r="AW258" s="14" t="s">
        <v>37</v>
      </c>
      <c r="AX258" s="14" t="s">
        <v>76</v>
      </c>
      <c r="AY258" s="163" t="s">
        <v>192</v>
      </c>
    </row>
    <row r="259" spans="2:51" s="12" customFormat="1" ht="12">
      <c r="B259" s="148"/>
      <c r="D259" s="142" t="s">
        <v>203</v>
      </c>
      <c r="E259" s="149" t="s">
        <v>19</v>
      </c>
      <c r="F259" s="150" t="s">
        <v>472</v>
      </c>
      <c r="H259" s="151">
        <v>0.522</v>
      </c>
      <c r="I259" s="152"/>
      <c r="L259" s="148"/>
      <c r="M259" s="153"/>
      <c r="T259" s="154"/>
      <c r="AT259" s="149" t="s">
        <v>203</v>
      </c>
      <c r="AU259" s="149" t="s">
        <v>214</v>
      </c>
      <c r="AV259" s="12" t="s">
        <v>86</v>
      </c>
      <c r="AW259" s="12" t="s">
        <v>37</v>
      </c>
      <c r="AX259" s="12" t="s">
        <v>76</v>
      </c>
      <c r="AY259" s="149" t="s">
        <v>192</v>
      </c>
    </row>
    <row r="260" spans="2:51" s="12" customFormat="1" ht="12">
      <c r="B260" s="148"/>
      <c r="D260" s="142" t="s">
        <v>203</v>
      </c>
      <c r="E260" s="149" t="s">
        <v>19</v>
      </c>
      <c r="F260" s="150" t="s">
        <v>473</v>
      </c>
      <c r="H260" s="151">
        <v>0.079</v>
      </c>
      <c r="I260" s="152"/>
      <c r="L260" s="148"/>
      <c r="M260" s="153"/>
      <c r="T260" s="154"/>
      <c r="AT260" s="149" t="s">
        <v>203</v>
      </c>
      <c r="AU260" s="149" t="s">
        <v>214</v>
      </c>
      <c r="AV260" s="12" t="s">
        <v>86</v>
      </c>
      <c r="AW260" s="12" t="s">
        <v>37</v>
      </c>
      <c r="AX260" s="12" t="s">
        <v>76</v>
      </c>
      <c r="AY260" s="149" t="s">
        <v>192</v>
      </c>
    </row>
    <row r="261" spans="2:51" s="13" customFormat="1" ht="12">
      <c r="B261" s="155"/>
      <c r="D261" s="142" t="s">
        <v>203</v>
      </c>
      <c r="E261" s="156" t="s">
        <v>19</v>
      </c>
      <c r="F261" s="157" t="s">
        <v>206</v>
      </c>
      <c r="H261" s="158">
        <v>1.021</v>
      </c>
      <c r="I261" s="159"/>
      <c r="L261" s="155"/>
      <c r="M261" s="160"/>
      <c r="T261" s="161"/>
      <c r="AT261" s="156" t="s">
        <v>203</v>
      </c>
      <c r="AU261" s="156" t="s">
        <v>214</v>
      </c>
      <c r="AV261" s="13" t="s">
        <v>124</v>
      </c>
      <c r="AW261" s="13" t="s">
        <v>37</v>
      </c>
      <c r="AX261" s="13" t="s">
        <v>84</v>
      </c>
      <c r="AY261" s="156" t="s">
        <v>192</v>
      </c>
    </row>
    <row r="262" spans="2:65" s="1" customFormat="1" ht="16.5" customHeight="1">
      <c r="B262" s="33"/>
      <c r="C262" s="129" t="s">
        <v>393</v>
      </c>
      <c r="D262" s="129" t="s">
        <v>194</v>
      </c>
      <c r="E262" s="130" t="s">
        <v>475</v>
      </c>
      <c r="F262" s="131" t="s">
        <v>476</v>
      </c>
      <c r="G262" s="132" t="s">
        <v>146</v>
      </c>
      <c r="H262" s="133">
        <v>3</v>
      </c>
      <c r="I262" s="134"/>
      <c r="J262" s="135">
        <f>ROUND(I262*H262,2)</f>
        <v>0</v>
      </c>
      <c r="K262" s="131" t="s">
        <v>197</v>
      </c>
      <c r="L262" s="33"/>
      <c r="M262" s="136" t="s">
        <v>19</v>
      </c>
      <c r="N262" s="137" t="s">
        <v>47</v>
      </c>
      <c r="P262" s="138">
        <f>O262*H262</f>
        <v>0</v>
      </c>
      <c r="Q262" s="138">
        <v>0.08742</v>
      </c>
      <c r="R262" s="138">
        <f>Q262*H262</f>
        <v>0.26226</v>
      </c>
      <c r="S262" s="138">
        <v>0</v>
      </c>
      <c r="T262" s="139">
        <f>S262*H262</f>
        <v>0</v>
      </c>
      <c r="AR262" s="140" t="s">
        <v>124</v>
      </c>
      <c r="AT262" s="140" t="s">
        <v>194</v>
      </c>
      <c r="AU262" s="140" t="s">
        <v>214</v>
      </c>
      <c r="AY262" s="18" t="s">
        <v>192</v>
      </c>
      <c r="BE262" s="141">
        <f>IF(N262="základní",J262,0)</f>
        <v>0</v>
      </c>
      <c r="BF262" s="141">
        <f>IF(N262="snížená",J262,0)</f>
        <v>0</v>
      </c>
      <c r="BG262" s="141">
        <f>IF(N262="zákl. přenesená",J262,0)</f>
        <v>0</v>
      </c>
      <c r="BH262" s="141">
        <f>IF(N262="sníž. přenesená",J262,0)</f>
        <v>0</v>
      </c>
      <c r="BI262" s="141">
        <f>IF(N262="nulová",J262,0)</f>
        <v>0</v>
      </c>
      <c r="BJ262" s="18" t="s">
        <v>84</v>
      </c>
      <c r="BK262" s="141">
        <f>ROUND(I262*H262,2)</f>
        <v>0</v>
      </c>
      <c r="BL262" s="18" t="s">
        <v>124</v>
      </c>
      <c r="BM262" s="140" t="s">
        <v>1805</v>
      </c>
    </row>
    <row r="263" spans="2:47" s="1" customFormat="1" ht="12">
      <c r="B263" s="33"/>
      <c r="D263" s="142" t="s">
        <v>199</v>
      </c>
      <c r="F263" s="143" t="s">
        <v>478</v>
      </c>
      <c r="I263" s="144"/>
      <c r="L263" s="33"/>
      <c r="M263" s="145"/>
      <c r="T263" s="54"/>
      <c r="AT263" s="18" t="s">
        <v>199</v>
      </c>
      <c r="AU263" s="18" t="s">
        <v>214</v>
      </c>
    </row>
    <row r="264" spans="2:47" s="1" customFormat="1" ht="12">
      <c r="B264" s="33"/>
      <c r="D264" s="146" t="s">
        <v>201</v>
      </c>
      <c r="F264" s="147" t="s">
        <v>479</v>
      </c>
      <c r="I264" s="144"/>
      <c r="L264" s="33"/>
      <c r="M264" s="145"/>
      <c r="T264" s="54"/>
      <c r="AT264" s="18" t="s">
        <v>201</v>
      </c>
      <c r="AU264" s="18" t="s">
        <v>214</v>
      </c>
    </row>
    <row r="265" spans="2:51" s="14" customFormat="1" ht="12">
      <c r="B265" s="162"/>
      <c r="D265" s="142" t="s">
        <v>203</v>
      </c>
      <c r="E265" s="163" t="s">
        <v>19</v>
      </c>
      <c r="F265" s="164" t="s">
        <v>1806</v>
      </c>
      <c r="H265" s="163" t="s">
        <v>19</v>
      </c>
      <c r="I265" s="165"/>
      <c r="L265" s="162"/>
      <c r="M265" s="166"/>
      <c r="T265" s="167"/>
      <c r="AT265" s="163" t="s">
        <v>203</v>
      </c>
      <c r="AU265" s="163" t="s">
        <v>214</v>
      </c>
      <c r="AV265" s="14" t="s">
        <v>84</v>
      </c>
      <c r="AW265" s="14" t="s">
        <v>37</v>
      </c>
      <c r="AX265" s="14" t="s">
        <v>76</v>
      </c>
      <c r="AY265" s="163" t="s">
        <v>192</v>
      </c>
    </row>
    <row r="266" spans="2:51" s="12" customFormat="1" ht="12">
      <c r="B266" s="148"/>
      <c r="D266" s="142" t="s">
        <v>203</v>
      </c>
      <c r="E266" s="149" t="s">
        <v>19</v>
      </c>
      <c r="F266" s="150" t="s">
        <v>1807</v>
      </c>
      <c r="H266" s="151">
        <v>3</v>
      </c>
      <c r="I266" s="152"/>
      <c r="L266" s="148"/>
      <c r="M266" s="153"/>
      <c r="T266" s="154"/>
      <c r="AT266" s="149" t="s">
        <v>203</v>
      </c>
      <c r="AU266" s="149" t="s">
        <v>214</v>
      </c>
      <c r="AV266" s="12" t="s">
        <v>86</v>
      </c>
      <c r="AW266" s="12" t="s">
        <v>37</v>
      </c>
      <c r="AX266" s="12" t="s">
        <v>76</v>
      </c>
      <c r="AY266" s="149" t="s">
        <v>192</v>
      </c>
    </row>
    <row r="267" spans="2:51" s="13" customFormat="1" ht="12">
      <c r="B267" s="155"/>
      <c r="D267" s="142" t="s">
        <v>203</v>
      </c>
      <c r="E267" s="156" t="s">
        <v>19</v>
      </c>
      <c r="F267" s="157" t="s">
        <v>206</v>
      </c>
      <c r="H267" s="158">
        <v>3</v>
      </c>
      <c r="I267" s="159"/>
      <c r="L267" s="155"/>
      <c r="M267" s="160"/>
      <c r="T267" s="161"/>
      <c r="AT267" s="156" t="s">
        <v>203</v>
      </c>
      <c r="AU267" s="156" t="s">
        <v>214</v>
      </c>
      <c r="AV267" s="13" t="s">
        <v>124</v>
      </c>
      <c r="AW267" s="13" t="s">
        <v>37</v>
      </c>
      <c r="AX267" s="13" t="s">
        <v>84</v>
      </c>
      <c r="AY267" s="156" t="s">
        <v>192</v>
      </c>
    </row>
    <row r="268" spans="2:65" s="1" customFormat="1" ht="16.5" customHeight="1">
      <c r="B268" s="33"/>
      <c r="C268" s="168" t="s">
        <v>400</v>
      </c>
      <c r="D268" s="168" t="s">
        <v>291</v>
      </c>
      <c r="E268" s="169" t="s">
        <v>483</v>
      </c>
      <c r="F268" s="170" t="s">
        <v>484</v>
      </c>
      <c r="G268" s="171" t="s">
        <v>146</v>
      </c>
      <c r="H268" s="172">
        <v>3</v>
      </c>
      <c r="I268" s="173"/>
      <c r="J268" s="174">
        <f>ROUND(I268*H268,2)</f>
        <v>0</v>
      </c>
      <c r="K268" s="170" t="s">
        <v>197</v>
      </c>
      <c r="L268" s="175"/>
      <c r="M268" s="176" t="s">
        <v>19</v>
      </c>
      <c r="N268" s="177" t="s">
        <v>47</v>
      </c>
      <c r="P268" s="138">
        <f>O268*H268</f>
        <v>0</v>
      </c>
      <c r="Q268" s="138">
        <v>0.068</v>
      </c>
      <c r="R268" s="138">
        <f>Q268*H268</f>
        <v>0.20400000000000001</v>
      </c>
      <c r="S268" s="138">
        <v>0</v>
      </c>
      <c r="T268" s="139">
        <f>S268*H268</f>
        <v>0</v>
      </c>
      <c r="AR268" s="140" t="s">
        <v>248</v>
      </c>
      <c r="AT268" s="140" t="s">
        <v>291</v>
      </c>
      <c r="AU268" s="140" t="s">
        <v>214</v>
      </c>
      <c r="AY268" s="18" t="s">
        <v>192</v>
      </c>
      <c r="BE268" s="141">
        <f>IF(N268="základní",J268,0)</f>
        <v>0</v>
      </c>
      <c r="BF268" s="141">
        <f>IF(N268="snížená",J268,0)</f>
        <v>0</v>
      </c>
      <c r="BG268" s="141">
        <f>IF(N268="zákl. přenesená",J268,0)</f>
        <v>0</v>
      </c>
      <c r="BH268" s="141">
        <f>IF(N268="sníž. přenesená",J268,0)</f>
        <v>0</v>
      </c>
      <c r="BI268" s="141">
        <f>IF(N268="nulová",J268,0)</f>
        <v>0</v>
      </c>
      <c r="BJ268" s="18" t="s">
        <v>84</v>
      </c>
      <c r="BK268" s="141">
        <f>ROUND(I268*H268,2)</f>
        <v>0</v>
      </c>
      <c r="BL268" s="18" t="s">
        <v>124</v>
      </c>
      <c r="BM268" s="140" t="s">
        <v>1808</v>
      </c>
    </row>
    <row r="269" spans="2:47" s="1" customFormat="1" ht="12">
      <c r="B269" s="33"/>
      <c r="D269" s="142" t="s">
        <v>199</v>
      </c>
      <c r="F269" s="143" t="s">
        <v>484</v>
      </c>
      <c r="I269" s="144"/>
      <c r="L269" s="33"/>
      <c r="M269" s="145"/>
      <c r="T269" s="54"/>
      <c r="AT269" s="18" t="s">
        <v>199</v>
      </c>
      <c r="AU269" s="18" t="s">
        <v>214</v>
      </c>
    </row>
    <row r="270" spans="2:65" s="1" customFormat="1" ht="21.75" customHeight="1">
      <c r="B270" s="33"/>
      <c r="C270" s="129" t="s">
        <v>407</v>
      </c>
      <c r="D270" s="129" t="s">
        <v>194</v>
      </c>
      <c r="E270" s="130" t="s">
        <v>487</v>
      </c>
      <c r="F270" s="131" t="s">
        <v>488</v>
      </c>
      <c r="G270" s="132" t="s">
        <v>128</v>
      </c>
      <c r="H270" s="133">
        <v>0.471</v>
      </c>
      <c r="I270" s="134"/>
      <c r="J270" s="135">
        <f>ROUND(I270*H270,2)</f>
        <v>0</v>
      </c>
      <c r="K270" s="131" t="s">
        <v>197</v>
      </c>
      <c r="L270" s="33"/>
      <c r="M270" s="136" t="s">
        <v>19</v>
      </c>
      <c r="N270" s="137" t="s">
        <v>47</v>
      </c>
      <c r="P270" s="138">
        <f>O270*H270</f>
        <v>0</v>
      </c>
      <c r="Q270" s="138">
        <v>0</v>
      </c>
      <c r="R270" s="138">
        <f>Q270*H270</f>
        <v>0</v>
      </c>
      <c r="S270" s="138">
        <v>0</v>
      </c>
      <c r="T270" s="139">
        <f>S270*H270</f>
        <v>0</v>
      </c>
      <c r="AR270" s="140" t="s">
        <v>124</v>
      </c>
      <c r="AT270" s="140" t="s">
        <v>194</v>
      </c>
      <c r="AU270" s="140" t="s">
        <v>214</v>
      </c>
      <c r="AY270" s="18" t="s">
        <v>192</v>
      </c>
      <c r="BE270" s="141">
        <f>IF(N270="základní",J270,0)</f>
        <v>0</v>
      </c>
      <c r="BF270" s="141">
        <f>IF(N270="snížená",J270,0)</f>
        <v>0</v>
      </c>
      <c r="BG270" s="141">
        <f>IF(N270="zákl. přenesená",J270,0)</f>
        <v>0</v>
      </c>
      <c r="BH270" s="141">
        <f>IF(N270="sníž. přenesená",J270,0)</f>
        <v>0</v>
      </c>
      <c r="BI270" s="141">
        <f>IF(N270="nulová",J270,0)</f>
        <v>0</v>
      </c>
      <c r="BJ270" s="18" t="s">
        <v>84</v>
      </c>
      <c r="BK270" s="141">
        <f>ROUND(I270*H270,2)</f>
        <v>0</v>
      </c>
      <c r="BL270" s="18" t="s">
        <v>124</v>
      </c>
      <c r="BM270" s="140" t="s">
        <v>1809</v>
      </c>
    </row>
    <row r="271" spans="2:47" s="1" customFormat="1" ht="19.5">
      <c r="B271" s="33"/>
      <c r="D271" s="142" t="s">
        <v>199</v>
      </c>
      <c r="F271" s="143" t="s">
        <v>490</v>
      </c>
      <c r="I271" s="144"/>
      <c r="L271" s="33"/>
      <c r="M271" s="145"/>
      <c r="T271" s="54"/>
      <c r="AT271" s="18" t="s">
        <v>199</v>
      </c>
      <c r="AU271" s="18" t="s">
        <v>214</v>
      </c>
    </row>
    <row r="272" spans="2:47" s="1" customFormat="1" ht="12">
      <c r="B272" s="33"/>
      <c r="D272" s="146" t="s">
        <v>201</v>
      </c>
      <c r="F272" s="147" t="s">
        <v>491</v>
      </c>
      <c r="I272" s="144"/>
      <c r="L272" s="33"/>
      <c r="M272" s="145"/>
      <c r="T272" s="54"/>
      <c r="AT272" s="18" t="s">
        <v>201</v>
      </c>
      <c r="AU272" s="18" t="s">
        <v>214</v>
      </c>
    </row>
    <row r="273" spans="2:51" s="14" customFormat="1" ht="12">
      <c r="B273" s="162"/>
      <c r="D273" s="142" t="s">
        <v>203</v>
      </c>
      <c r="E273" s="163" t="s">
        <v>19</v>
      </c>
      <c r="F273" s="164" t="s">
        <v>1810</v>
      </c>
      <c r="H273" s="163" t="s">
        <v>19</v>
      </c>
      <c r="I273" s="165"/>
      <c r="L273" s="162"/>
      <c r="M273" s="166"/>
      <c r="T273" s="167"/>
      <c r="AT273" s="163" t="s">
        <v>203</v>
      </c>
      <c r="AU273" s="163" t="s">
        <v>214</v>
      </c>
      <c r="AV273" s="14" t="s">
        <v>84</v>
      </c>
      <c r="AW273" s="14" t="s">
        <v>37</v>
      </c>
      <c r="AX273" s="14" t="s">
        <v>76</v>
      </c>
      <c r="AY273" s="163" t="s">
        <v>192</v>
      </c>
    </row>
    <row r="274" spans="2:51" s="12" customFormat="1" ht="12">
      <c r="B274" s="148"/>
      <c r="D274" s="142" t="s">
        <v>203</v>
      </c>
      <c r="E274" s="149" t="s">
        <v>19</v>
      </c>
      <c r="F274" s="150" t="s">
        <v>1115</v>
      </c>
      <c r="H274" s="151">
        <v>0.471</v>
      </c>
      <c r="I274" s="152"/>
      <c r="L274" s="148"/>
      <c r="M274" s="153"/>
      <c r="T274" s="154"/>
      <c r="AT274" s="149" t="s">
        <v>203</v>
      </c>
      <c r="AU274" s="149" t="s">
        <v>214</v>
      </c>
      <c r="AV274" s="12" t="s">
        <v>86</v>
      </c>
      <c r="AW274" s="12" t="s">
        <v>37</v>
      </c>
      <c r="AX274" s="12" t="s">
        <v>84</v>
      </c>
      <c r="AY274" s="149" t="s">
        <v>192</v>
      </c>
    </row>
    <row r="275" spans="2:63" s="11" customFormat="1" ht="22.9" customHeight="1">
      <c r="B275" s="117"/>
      <c r="D275" s="118" t="s">
        <v>75</v>
      </c>
      <c r="E275" s="127" t="s">
        <v>248</v>
      </c>
      <c r="F275" s="127" t="s">
        <v>535</v>
      </c>
      <c r="I275" s="120"/>
      <c r="J275" s="128">
        <f>BK275</f>
        <v>0</v>
      </c>
      <c r="L275" s="117"/>
      <c r="M275" s="122"/>
      <c r="P275" s="123">
        <f>SUM(P276:P431)</f>
        <v>0</v>
      </c>
      <c r="R275" s="123">
        <f>SUM(R276:R431)</f>
        <v>11.361758249999998</v>
      </c>
      <c r="T275" s="124">
        <f>SUM(T276:T431)</f>
        <v>0</v>
      </c>
      <c r="AR275" s="118" t="s">
        <v>84</v>
      </c>
      <c r="AT275" s="125" t="s">
        <v>75</v>
      </c>
      <c r="AU275" s="125" t="s">
        <v>84</v>
      </c>
      <c r="AY275" s="118" t="s">
        <v>192</v>
      </c>
      <c r="BK275" s="126">
        <f>SUM(BK276:BK431)</f>
        <v>0</v>
      </c>
    </row>
    <row r="276" spans="2:65" s="1" customFormat="1" ht="16.5" customHeight="1">
      <c r="B276" s="33"/>
      <c r="C276" s="129" t="s">
        <v>412</v>
      </c>
      <c r="D276" s="129" t="s">
        <v>194</v>
      </c>
      <c r="E276" s="130" t="s">
        <v>1116</v>
      </c>
      <c r="F276" s="131" t="s">
        <v>1117</v>
      </c>
      <c r="G276" s="132" t="s">
        <v>149</v>
      </c>
      <c r="H276" s="133">
        <v>2</v>
      </c>
      <c r="I276" s="134"/>
      <c r="J276" s="135">
        <f>ROUND(I276*H276,2)</f>
        <v>0</v>
      </c>
      <c r="K276" s="131" t="s">
        <v>19</v>
      </c>
      <c r="L276" s="33"/>
      <c r="M276" s="136" t="s">
        <v>19</v>
      </c>
      <c r="N276" s="137" t="s">
        <v>47</v>
      </c>
      <c r="P276" s="138">
        <f>O276*H276</f>
        <v>0</v>
      </c>
      <c r="Q276" s="138">
        <v>1E-05</v>
      </c>
      <c r="R276" s="138">
        <f>Q276*H276</f>
        <v>2E-05</v>
      </c>
      <c r="S276" s="138">
        <v>0</v>
      </c>
      <c r="T276" s="139">
        <f>S276*H276</f>
        <v>0</v>
      </c>
      <c r="AR276" s="140" t="s">
        <v>124</v>
      </c>
      <c r="AT276" s="140" t="s">
        <v>194</v>
      </c>
      <c r="AU276" s="140" t="s">
        <v>86</v>
      </c>
      <c r="AY276" s="18" t="s">
        <v>192</v>
      </c>
      <c r="BE276" s="141">
        <f>IF(N276="základní",J276,0)</f>
        <v>0</v>
      </c>
      <c r="BF276" s="141">
        <f>IF(N276="snížená",J276,0)</f>
        <v>0</v>
      </c>
      <c r="BG276" s="141">
        <f>IF(N276="zákl. přenesená",J276,0)</f>
        <v>0</v>
      </c>
      <c r="BH276" s="141">
        <f>IF(N276="sníž. přenesená",J276,0)</f>
        <v>0</v>
      </c>
      <c r="BI276" s="141">
        <f>IF(N276="nulová",J276,0)</f>
        <v>0</v>
      </c>
      <c r="BJ276" s="18" t="s">
        <v>84</v>
      </c>
      <c r="BK276" s="141">
        <f>ROUND(I276*H276,2)</f>
        <v>0</v>
      </c>
      <c r="BL276" s="18" t="s">
        <v>124</v>
      </c>
      <c r="BM276" s="140" t="s">
        <v>1811</v>
      </c>
    </row>
    <row r="277" spans="2:47" s="1" customFormat="1" ht="12">
      <c r="B277" s="33"/>
      <c r="D277" s="142" t="s">
        <v>199</v>
      </c>
      <c r="F277" s="143" t="s">
        <v>1117</v>
      </c>
      <c r="I277" s="144"/>
      <c r="L277" s="33"/>
      <c r="M277" s="145"/>
      <c r="T277" s="54"/>
      <c r="AT277" s="18" t="s">
        <v>199</v>
      </c>
      <c r="AU277" s="18" t="s">
        <v>86</v>
      </c>
    </row>
    <row r="278" spans="2:51" s="14" customFormat="1" ht="12">
      <c r="B278" s="162"/>
      <c r="D278" s="142" t="s">
        <v>203</v>
      </c>
      <c r="E278" s="163" t="s">
        <v>19</v>
      </c>
      <c r="F278" s="164" t="s">
        <v>1812</v>
      </c>
      <c r="H278" s="163" t="s">
        <v>19</v>
      </c>
      <c r="I278" s="165"/>
      <c r="L278" s="162"/>
      <c r="M278" s="166"/>
      <c r="T278" s="167"/>
      <c r="AT278" s="163" t="s">
        <v>203</v>
      </c>
      <c r="AU278" s="163" t="s">
        <v>86</v>
      </c>
      <c r="AV278" s="14" t="s">
        <v>84</v>
      </c>
      <c r="AW278" s="14" t="s">
        <v>37</v>
      </c>
      <c r="AX278" s="14" t="s">
        <v>76</v>
      </c>
      <c r="AY278" s="163" t="s">
        <v>192</v>
      </c>
    </row>
    <row r="279" spans="2:51" s="12" customFormat="1" ht="12">
      <c r="B279" s="148"/>
      <c r="D279" s="142" t="s">
        <v>203</v>
      </c>
      <c r="E279" s="149" t="s">
        <v>19</v>
      </c>
      <c r="F279" s="150" t="s">
        <v>1813</v>
      </c>
      <c r="H279" s="151">
        <v>2</v>
      </c>
      <c r="I279" s="152"/>
      <c r="L279" s="148"/>
      <c r="M279" s="153"/>
      <c r="T279" s="154"/>
      <c r="AT279" s="149" t="s">
        <v>203</v>
      </c>
      <c r="AU279" s="149" t="s">
        <v>86</v>
      </c>
      <c r="AV279" s="12" t="s">
        <v>86</v>
      </c>
      <c r="AW279" s="12" t="s">
        <v>37</v>
      </c>
      <c r="AX279" s="12" t="s">
        <v>84</v>
      </c>
      <c r="AY279" s="149" t="s">
        <v>192</v>
      </c>
    </row>
    <row r="280" spans="2:65" s="1" customFormat="1" ht="16.5" customHeight="1">
      <c r="B280" s="33"/>
      <c r="C280" s="168" t="s">
        <v>419</v>
      </c>
      <c r="D280" s="168" t="s">
        <v>291</v>
      </c>
      <c r="E280" s="169" t="s">
        <v>1121</v>
      </c>
      <c r="F280" s="170" t="s">
        <v>1122</v>
      </c>
      <c r="G280" s="171" t="s">
        <v>149</v>
      </c>
      <c r="H280" s="172">
        <v>4.095</v>
      </c>
      <c r="I280" s="173"/>
      <c r="J280" s="174">
        <f>ROUND(I280*H280,2)</f>
        <v>0</v>
      </c>
      <c r="K280" s="170" t="s">
        <v>19</v>
      </c>
      <c r="L280" s="175"/>
      <c r="M280" s="176" t="s">
        <v>19</v>
      </c>
      <c r="N280" s="177" t="s">
        <v>47</v>
      </c>
      <c r="P280" s="138">
        <f>O280*H280</f>
        <v>0</v>
      </c>
      <c r="Q280" s="138">
        <v>0.00135</v>
      </c>
      <c r="R280" s="138">
        <f>Q280*H280</f>
        <v>0.00552825</v>
      </c>
      <c r="S280" s="138">
        <v>0</v>
      </c>
      <c r="T280" s="139">
        <f>S280*H280</f>
        <v>0</v>
      </c>
      <c r="AR280" s="140" t="s">
        <v>248</v>
      </c>
      <c r="AT280" s="140" t="s">
        <v>291</v>
      </c>
      <c r="AU280" s="140" t="s">
        <v>86</v>
      </c>
      <c r="AY280" s="18" t="s">
        <v>192</v>
      </c>
      <c r="BE280" s="141">
        <f>IF(N280="základní",J280,0)</f>
        <v>0</v>
      </c>
      <c r="BF280" s="141">
        <f>IF(N280="snížená",J280,0)</f>
        <v>0</v>
      </c>
      <c r="BG280" s="141">
        <f>IF(N280="zákl. přenesená",J280,0)</f>
        <v>0</v>
      </c>
      <c r="BH280" s="141">
        <f>IF(N280="sníž. přenesená",J280,0)</f>
        <v>0</v>
      </c>
      <c r="BI280" s="141">
        <f>IF(N280="nulová",J280,0)</f>
        <v>0</v>
      </c>
      <c r="BJ280" s="18" t="s">
        <v>84</v>
      </c>
      <c r="BK280" s="141">
        <f>ROUND(I280*H280,2)</f>
        <v>0</v>
      </c>
      <c r="BL280" s="18" t="s">
        <v>124</v>
      </c>
      <c r="BM280" s="140" t="s">
        <v>1814</v>
      </c>
    </row>
    <row r="281" spans="2:47" s="1" customFormat="1" ht="12">
      <c r="B281" s="33"/>
      <c r="D281" s="142" t="s">
        <v>199</v>
      </c>
      <c r="F281" s="143" t="s">
        <v>1122</v>
      </c>
      <c r="I281" s="144"/>
      <c r="L281" s="33"/>
      <c r="M281" s="145"/>
      <c r="T281" s="54"/>
      <c r="AT281" s="18" t="s">
        <v>199</v>
      </c>
      <c r="AU281" s="18" t="s">
        <v>86</v>
      </c>
    </row>
    <row r="282" spans="2:51" s="14" customFormat="1" ht="12">
      <c r="B282" s="162"/>
      <c r="D282" s="142" t="s">
        <v>203</v>
      </c>
      <c r="E282" s="163" t="s">
        <v>19</v>
      </c>
      <c r="F282" s="164" t="s">
        <v>1491</v>
      </c>
      <c r="H282" s="163" t="s">
        <v>19</v>
      </c>
      <c r="I282" s="165"/>
      <c r="L282" s="162"/>
      <c r="M282" s="166"/>
      <c r="T282" s="167"/>
      <c r="AT282" s="163" t="s">
        <v>203</v>
      </c>
      <c r="AU282" s="163" t="s">
        <v>86</v>
      </c>
      <c r="AV282" s="14" t="s">
        <v>84</v>
      </c>
      <c r="AW282" s="14" t="s">
        <v>37</v>
      </c>
      <c r="AX282" s="14" t="s">
        <v>76</v>
      </c>
      <c r="AY282" s="163" t="s">
        <v>192</v>
      </c>
    </row>
    <row r="283" spans="2:51" s="12" customFormat="1" ht="12">
      <c r="B283" s="148"/>
      <c r="D283" s="142" t="s">
        <v>203</v>
      </c>
      <c r="E283" s="149" t="s">
        <v>19</v>
      </c>
      <c r="F283" s="150" t="s">
        <v>1353</v>
      </c>
      <c r="H283" s="151">
        <v>4.095</v>
      </c>
      <c r="I283" s="152"/>
      <c r="L283" s="148"/>
      <c r="M283" s="153"/>
      <c r="T283" s="154"/>
      <c r="AT283" s="149" t="s">
        <v>203</v>
      </c>
      <c r="AU283" s="149" t="s">
        <v>86</v>
      </c>
      <c r="AV283" s="12" t="s">
        <v>86</v>
      </c>
      <c r="AW283" s="12" t="s">
        <v>37</v>
      </c>
      <c r="AX283" s="12" t="s">
        <v>84</v>
      </c>
      <c r="AY283" s="149" t="s">
        <v>192</v>
      </c>
    </row>
    <row r="284" spans="2:65" s="1" customFormat="1" ht="16.5" customHeight="1">
      <c r="B284" s="33"/>
      <c r="C284" s="129" t="s">
        <v>423</v>
      </c>
      <c r="D284" s="129" t="s">
        <v>194</v>
      </c>
      <c r="E284" s="130" t="s">
        <v>1125</v>
      </c>
      <c r="F284" s="131" t="s">
        <v>1126</v>
      </c>
      <c r="G284" s="132" t="s">
        <v>149</v>
      </c>
      <c r="H284" s="133">
        <v>2</v>
      </c>
      <c r="I284" s="134"/>
      <c r="J284" s="135">
        <f>ROUND(I284*H284,2)</f>
        <v>0</v>
      </c>
      <c r="K284" s="131" t="s">
        <v>197</v>
      </c>
      <c r="L284" s="33"/>
      <c r="M284" s="136" t="s">
        <v>19</v>
      </c>
      <c r="N284" s="137" t="s">
        <v>47</v>
      </c>
      <c r="P284" s="138">
        <f>O284*H284</f>
        <v>0</v>
      </c>
      <c r="Q284" s="138">
        <v>0.0044</v>
      </c>
      <c r="R284" s="138">
        <f>Q284*H284</f>
        <v>0.0088</v>
      </c>
      <c r="S284" s="138">
        <v>0</v>
      </c>
      <c r="T284" s="139">
        <f>S284*H284</f>
        <v>0</v>
      </c>
      <c r="AR284" s="140" t="s">
        <v>124</v>
      </c>
      <c r="AT284" s="140" t="s">
        <v>194</v>
      </c>
      <c r="AU284" s="140" t="s">
        <v>86</v>
      </c>
      <c r="AY284" s="18" t="s">
        <v>192</v>
      </c>
      <c r="BE284" s="141">
        <f>IF(N284="základní",J284,0)</f>
        <v>0</v>
      </c>
      <c r="BF284" s="141">
        <f>IF(N284="snížená",J284,0)</f>
        <v>0</v>
      </c>
      <c r="BG284" s="141">
        <f>IF(N284="zákl. přenesená",J284,0)</f>
        <v>0</v>
      </c>
      <c r="BH284" s="141">
        <f>IF(N284="sníž. přenesená",J284,0)</f>
        <v>0</v>
      </c>
      <c r="BI284" s="141">
        <f>IF(N284="nulová",J284,0)</f>
        <v>0</v>
      </c>
      <c r="BJ284" s="18" t="s">
        <v>84</v>
      </c>
      <c r="BK284" s="141">
        <f>ROUND(I284*H284,2)</f>
        <v>0</v>
      </c>
      <c r="BL284" s="18" t="s">
        <v>124</v>
      </c>
      <c r="BM284" s="140" t="s">
        <v>1815</v>
      </c>
    </row>
    <row r="285" spans="2:47" s="1" customFormat="1" ht="19.5">
      <c r="B285" s="33"/>
      <c r="D285" s="142" t="s">
        <v>199</v>
      </c>
      <c r="F285" s="143" t="s">
        <v>1128</v>
      </c>
      <c r="I285" s="144"/>
      <c r="L285" s="33"/>
      <c r="M285" s="145"/>
      <c r="T285" s="54"/>
      <c r="AT285" s="18" t="s">
        <v>199</v>
      </c>
      <c r="AU285" s="18" t="s">
        <v>86</v>
      </c>
    </row>
    <row r="286" spans="2:47" s="1" customFormat="1" ht="12">
      <c r="B286" s="33"/>
      <c r="D286" s="146" t="s">
        <v>201</v>
      </c>
      <c r="F286" s="147" t="s">
        <v>1129</v>
      </c>
      <c r="I286" s="144"/>
      <c r="L286" s="33"/>
      <c r="M286" s="145"/>
      <c r="T286" s="54"/>
      <c r="AT286" s="18" t="s">
        <v>201</v>
      </c>
      <c r="AU286" s="18" t="s">
        <v>86</v>
      </c>
    </row>
    <row r="287" spans="2:51" s="14" customFormat="1" ht="12">
      <c r="B287" s="162"/>
      <c r="D287" s="142" t="s">
        <v>203</v>
      </c>
      <c r="E287" s="163" t="s">
        <v>19</v>
      </c>
      <c r="F287" s="164" t="s">
        <v>1799</v>
      </c>
      <c r="H287" s="163" t="s">
        <v>19</v>
      </c>
      <c r="I287" s="165"/>
      <c r="L287" s="162"/>
      <c r="M287" s="166"/>
      <c r="T287" s="167"/>
      <c r="AT287" s="163" t="s">
        <v>203</v>
      </c>
      <c r="AU287" s="163" t="s">
        <v>86</v>
      </c>
      <c r="AV287" s="14" t="s">
        <v>84</v>
      </c>
      <c r="AW287" s="14" t="s">
        <v>37</v>
      </c>
      <c r="AX287" s="14" t="s">
        <v>76</v>
      </c>
      <c r="AY287" s="163" t="s">
        <v>192</v>
      </c>
    </row>
    <row r="288" spans="2:51" s="12" customFormat="1" ht="12">
      <c r="B288" s="148"/>
      <c r="D288" s="142" t="s">
        <v>203</v>
      </c>
      <c r="E288" s="149" t="s">
        <v>19</v>
      </c>
      <c r="F288" s="150" t="s">
        <v>1813</v>
      </c>
      <c r="H288" s="151">
        <v>2</v>
      </c>
      <c r="I288" s="152"/>
      <c r="L288" s="148"/>
      <c r="M288" s="153"/>
      <c r="T288" s="154"/>
      <c r="AT288" s="149" t="s">
        <v>203</v>
      </c>
      <c r="AU288" s="149" t="s">
        <v>86</v>
      </c>
      <c r="AV288" s="12" t="s">
        <v>86</v>
      </c>
      <c r="AW288" s="12" t="s">
        <v>37</v>
      </c>
      <c r="AX288" s="12" t="s">
        <v>84</v>
      </c>
      <c r="AY288" s="149" t="s">
        <v>192</v>
      </c>
    </row>
    <row r="289" spans="2:65" s="1" customFormat="1" ht="16.5" customHeight="1">
      <c r="B289" s="33"/>
      <c r="C289" s="129" t="s">
        <v>429</v>
      </c>
      <c r="D289" s="129" t="s">
        <v>194</v>
      </c>
      <c r="E289" s="130" t="s">
        <v>537</v>
      </c>
      <c r="F289" s="131" t="s">
        <v>538</v>
      </c>
      <c r="G289" s="132" t="s">
        <v>149</v>
      </c>
      <c r="H289" s="133">
        <v>5.8</v>
      </c>
      <c r="I289" s="134"/>
      <c r="J289" s="135">
        <f>ROUND(I289*H289,2)</f>
        <v>0</v>
      </c>
      <c r="K289" s="131" t="s">
        <v>197</v>
      </c>
      <c r="L289" s="33"/>
      <c r="M289" s="136" t="s">
        <v>19</v>
      </c>
      <c r="N289" s="137" t="s">
        <v>47</v>
      </c>
      <c r="P289" s="138">
        <f>O289*H289</f>
        <v>0</v>
      </c>
      <c r="Q289" s="138">
        <v>0.01323</v>
      </c>
      <c r="R289" s="138">
        <f>Q289*H289</f>
        <v>0.076734</v>
      </c>
      <c r="S289" s="138">
        <v>0</v>
      </c>
      <c r="T289" s="139">
        <f>S289*H289</f>
        <v>0</v>
      </c>
      <c r="AR289" s="140" t="s">
        <v>124</v>
      </c>
      <c r="AT289" s="140" t="s">
        <v>194</v>
      </c>
      <c r="AU289" s="140" t="s">
        <v>86</v>
      </c>
      <c r="AY289" s="18" t="s">
        <v>192</v>
      </c>
      <c r="BE289" s="141">
        <f>IF(N289="základní",J289,0)</f>
        <v>0</v>
      </c>
      <c r="BF289" s="141">
        <f>IF(N289="snížená",J289,0)</f>
        <v>0</v>
      </c>
      <c r="BG289" s="141">
        <f>IF(N289="zákl. přenesená",J289,0)</f>
        <v>0</v>
      </c>
      <c r="BH289" s="141">
        <f>IF(N289="sníž. přenesená",J289,0)</f>
        <v>0</v>
      </c>
      <c r="BI289" s="141">
        <f>IF(N289="nulová",J289,0)</f>
        <v>0</v>
      </c>
      <c r="BJ289" s="18" t="s">
        <v>84</v>
      </c>
      <c r="BK289" s="141">
        <f>ROUND(I289*H289,2)</f>
        <v>0</v>
      </c>
      <c r="BL289" s="18" t="s">
        <v>124</v>
      </c>
      <c r="BM289" s="140" t="s">
        <v>1816</v>
      </c>
    </row>
    <row r="290" spans="2:47" s="1" customFormat="1" ht="19.5">
      <c r="B290" s="33"/>
      <c r="D290" s="142" t="s">
        <v>199</v>
      </c>
      <c r="F290" s="143" t="s">
        <v>540</v>
      </c>
      <c r="I290" s="144"/>
      <c r="L290" s="33"/>
      <c r="M290" s="145"/>
      <c r="T290" s="54"/>
      <c r="AT290" s="18" t="s">
        <v>199</v>
      </c>
      <c r="AU290" s="18" t="s">
        <v>86</v>
      </c>
    </row>
    <row r="291" spans="2:47" s="1" customFormat="1" ht="12">
      <c r="B291" s="33"/>
      <c r="D291" s="146" t="s">
        <v>201</v>
      </c>
      <c r="F291" s="147" t="s">
        <v>541</v>
      </c>
      <c r="I291" s="144"/>
      <c r="L291" s="33"/>
      <c r="M291" s="145"/>
      <c r="T291" s="54"/>
      <c r="AT291" s="18" t="s">
        <v>201</v>
      </c>
      <c r="AU291" s="18" t="s">
        <v>86</v>
      </c>
    </row>
    <row r="292" spans="2:51" s="14" customFormat="1" ht="12">
      <c r="B292" s="162"/>
      <c r="D292" s="142" t="s">
        <v>203</v>
      </c>
      <c r="E292" s="163" t="s">
        <v>19</v>
      </c>
      <c r="F292" s="164" t="s">
        <v>1817</v>
      </c>
      <c r="H292" s="163" t="s">
        <v>19</v>
      </c>
      <c r="I292" s="165"/>
      <c r="L292" s="162"/>
      <c r="M292" s="166"/>
      <c r="T292" s="167"/>
      <c r="AT292" s="163" t="s">
        <v>203</v>
      </c>
      <c r="AU292" s="163" t="s">
        <v>86</v>
      </c>
      <c r="AV292" s="14" t="s">
        <v>84</v>
      </c>
      <c r="AW292" s="14" t="s">
        <v>37</v>
      </c>
      <c r="AX292" s="14" t="s">
        <v>76</v>
      </c>
      <c r="AY292" s="163" t="s">
        <v>192</v>
      </c>
    </row>
    <row r="293" spans="2:51" s="14" customFormat="1" ht="12">
      <c r="B293" s="162"/>
      <c r="D293" s="142" t="s">
        <v>203</v>
      </c>
      <c r="E293" s="163" t="s">
        <v>19</v>
      </c>
      <c r="F293" s="164" t="s">
        <v>1818</v>
      </c>
      <c r="H293" s="163" t="s">
        <v>19</v>
      </c>
      <c r="I293" s="165"/>
      <c r="L293" s="162"/>
      <c r="M293" s="166"/>
      <c r="T293" s="167"/>
      <c r="AT293" s="163" t="s">
        <v>203</v>
      </c>
      <c r="AU293" s="163" t="s">
        <v>86</v>
      </c>
      <c r="AV293" s="14" t="s">
        <v>84</v>
      </c>
      <c r="AW293" s="14" t="s">
        <v>37</v>
      </c>
      <c r="AX293" s="14" t="s">
        <v>76</v>
      </c>
      <c r="AY293" s="163" t="s">
        <v>192</v>
      </c>
    </row>
    <row r="294" spans="2:51" s="12" customFormat="1" ht="12">
      <c r="B294" s="148"/>
      <c r="D294" s="142" t="s">
        <v>203</v>
      </c>
      <c r="E294" s="149" t="s">
        <v>19</v>
      </c>
      <c r="F294" s="150" t="s">
        <v>1819</v>
      </c>
      <c r="H294" s="151">
        <v>5.8</v>
      </c>
      <c r="I294" s="152"/>
      <c r="L294" s="148"/>
      <c r="M294" s="153"/>
      <c r="T294" s="154"/>
      <c r="AT294" s="149" t="s">
        <v>203</v>
      </c>
      <c r="AU294" s="149" t="s">
        <v>86</v>
      </c>
      <c r="AV294" s="12" t="s">
        <v>86</v>
      </c>
      <c r="AW294" s="12" t="s">
        <v>37</v>
      </c>
      <c r="AX294" s="12" t="s">
        <v>76</v>
      </c>
      <c r="AY294" s="149" t="s">
        <v>192</v>
      </c>
    </row>
    <row r="295" spans="2:51" s="13" customFormat="1" ht="12">
      <c r="B295" s="155"/>
      <c r="D295" s="142" t="s">
        <v>203</v>
      </c>
      <c r="E295" s="156" t="s">
        <v>147</v>
      </c>
      <c r="F295" s="157" t="s">
        <v>206</v>
      </c>
      <c r="H295" s="158">
        <v>5.8</v>
      </c>
      <c r="I295" s="159"/>
      <c r="L295" s="155"/>
      <c r="M295" s="160"/>
      <c r="T295" s="161"/>
      <c r="AT295" s="156" t="s">
        <v>203</v>
      </c>
      <c r="AU295" s="156" t="s">
        <v>86</v>
      </c>
      <c r="AV295" s="13" t="s">
        <v>124</v>
      </c>
      <c r="AW295" s="13" t="s">
        <v>37</v>
      </c>
      <c r="AX295" s="13" t="s">
        <v>84</v>
      </c>
      <c r="AY295" s="156" t="s">
        <v>192</v>
      </c>
    </row>
    <row r="296" spans="2:65" s="1" customFormat="1" ht="16.5" customHeight="1">
      <c r="B296" s="33"/>
      <c r="C296" s="129" t="s">
        <v>435</v>
      </c>
      <c r="D296" s="129" t="s">
        <v>194</v>
      </c>
      <c r="E296" s="130" t="s">
        <v>1135</v>
      </c>
      <c r="F296" s="131" t="s">
        <v>1136</v>
      </c>
      <c r="G296" s="132" t="s">
        <v>146</v>
      </c>
      <c r="H296" s="133">
        <v>4</v>
      </c>
      <c r="I296" s="134"/>
      <c r="J296" s="135">
        <f>ROUND(I296*H296,2)</f>
        <v>0</v>
      </c>
      <c r="K296" s="131" t="s">
        <v>19</v>
      </c>
      <c r="L296" s="33"/>
      <c r="M296" s="136" t="s">
        <v>19</v>
      </c>
      <c r="N296" s="137" t="s">
        <v>47</v>
      </c>
      <c r="P296" s="138">
        <f>O296*H296</f>
        <v>0</v>
      </c>
      <c r="Q296" s="138">
        <v>0</v>
      </c>
      <c r="R296" s="138">
        <f>Q296*H296</f>
        <v>0</v>
      </c>
      <c r="S296" s="138">
        <v>0</v>
      </c>
      <c r="T296" s="139">
        <f>S296*H296</f>
        <v>0</v>
      </c>
      <c r="AR296" s="140" t="s">
        <v>124</v>
      </c>
      <c r="AT296" s="140" t="s">
        <v>194</v>
      </c>
      <c r="AU296" s="140" t="s">
        <v>86</v>
      </c>
      <c r="AY296" s="18" t="s">
        <v>192</v>
      </c>
      <c r="BE296" s="141">
        <f>IF(N296="základní",J296,0)</f>
        <v>0</v>
      </c>
      <c r="BF296" s="141">
        <f>IF(N296="snížená",J296,0)</f>
        <v>0</v>
      </c>
      <c r="BG296" s="141">
        <f>IF(N296="zákl. přenesená",J296,0)</f>
        <v>0</v>
      </c>
      <c r="BH296" s="141">
        <f>IF(N296="sníž. přenesená",J296,0)</f>
        <v>0</v>
      </c>
      <c r="BI296" s="141">
        <f>IF(N296="nulová",J296,0)</f>
        <v>0</v>
      </c>
      <c r="BJ296" s="18" t="s">
        <v>84</v>
      </c>
      <c r="BK296" s="141">
        <f>ROUND(I296*H296,2)</f>
        <v>0</v>
      </c>
      <c r="BL296" s="18" t="s">
        <v>124</v>
      </c>
      <c r="BM296" s="140" t="s">
        <v>1820</v>
      </c>
    </row>
    <row r="297" spans="2:47" s="1" customFormat="1" ht="19.5">
      <c r="B297" s="33"/>
      <c r="D297" s="142" t="s">
        <v>199</v>
      </c>
      <c r="F297" s="143" t="s">
        <v>1138</v>
      </c>
      <c r="I297" s="144"/>
      <c r="L297" s="33"/>
      <c r="M297" s="145"/>
      <c r="T297" s="54"/>
      <c r="AT297" s="18" t="s">
        <v>199</v>
      </c>
      <c r="AU297" s="18" t="s">
        <v>86</v>
      </c>
    </row>
    <row r="298" spans="2:51" s="14" customFormat="1" ht="12">
      <c r="B298" s="162"/>
      <c r="D298" s="142" t="s">
        <v>203</v>
      </c>
      <c r="E298" s="163" t="s">
        <v>19</v>
      </c>
      <c r="F298" s="164" t="s">
        <v>1812</v>
      </c>
      <c r="H298" s="163" t="s">
        <v>19</v>
      </c>
      <c r="I298" s="165"/>
      <c r="L298" s="162"/>
      <c r="M298" s="166"/>
      <c r="T298" s="167"/>
      <c r="AT298" s="163" t="s">
        <v>203</v>
      </c>
      <c r="AU298" s="163" t="s">
        <v>86</v>
      </c>
      <c r="AV298" s="14" t="s">
        <v>84</v>
      </c>
      <c r="AW298" s="14" t="s">
        <v>37</v>
      </c>
      <c r="AX298" s="14" t="s">
        <v>76</v>
      </c>
      <c r="AY298" s="163" t="s">
        <v>192</v>
      </c>
    </row>
    <row r="299" spans="2:51" s="12" customFormat="1" ht="12">
      <c r="B299" s="148"/>
      <c r="D299" s="142" t="s">
        <v>203</v>
      </c>
      <c r="E299" s="149" t="s">
        <v>19</v>
      </c>
      <c r="F299" s="150" t="s">
        <v>1821</v>
      </c>
      <c r="H299" s="151">
        <v>2</v>
      </c>
      <c r="I299" s="152"/>
      <c r="L299" s="148"/>
      <c r="M299" s="153"/>
      <c r="T299" s="154"/>
      <c r="AT299" s="149" t="s">
        <v>203</v>
      </c>
      <c r="AU299" s="149" t="s">
        <v>86</v>
      </c>
      <c r="AV299" s="12" t="s">
        <v>86</v>
      </c>
      <c r="AW299" s="12" t="s">
        <v>37</v>
      </c>
      <c r="AX299" s="12" t="s">
        <v>76</v>
      </c>
      <c r="AY299" s="149" t="s">
        <v>192</v>
      </c>
    </row>
    <row r="300" spans="2:51" s="12" customFormat="1" ht="12">
      <c r="B300" s="148"/>
      <c r="D300" s="142" t="s">
        <v>203</v>
      </c>
      <c r="E300" s="149" t="s">
        <v>19</v>
      </c>
      <c r="F300" s="150" t="s">
        <v>1140</v>
      </c>
      <c r="H300" s="151">
        <v>2</v>
      </c>
      <c r="I300" s="152"/>
      <c r="L300" s="148"/>
      <c r="M300" s="153"/>
      <c r="T300" s="154"/>
      <c r="AT300" s="149" t="s">
        <v>203</v>
      </c>
      <c r="AU300" s="149" t="s">
        <v>86</v>
      </c>
      <c r="AV300" s="12" t="s">
        <v>86</v>
      </c>
      <c r="AW300" s="12" t="s">
        <v>37</v>
      </c>
      <c r="AX300" s="12" t="s">
        <v>76</v>
      </c>
      <c r="AY300" s="149" t="s">
        <v>192</v>
      </c>
    </row>
    <row r="301" spans="2:51" s="13" customFormat="1" ht="12">
      <c r="B301" s="155"/>
      <c r="D301" s="142" t="s">
        <v>203</v>
      </c>
      <c r="E301" s="156" t="s">
        <v>19</v>
      </c>
      <c r="F301" s="157" t="s">
        <v>206</v>
      </c>
      <c r="H301" s="158">
        <v>4</v>
      </c>
      <c r="I301" s="159"/>
      <c r="L301" s="155"/>
      <c r="M301" s="160"/>
      <c r="T301" s="161"/>
      <c r="AT301" s="156" t="s">
        <v>203</v>
      </c>
      <c r="AU301" s="156" t="s">
        <v>86</v>
      </c>
      <c r="AV301" s="13" t="s">
        <v>124</v>
      </c>
      <c r="AW301" s="13" t="s">
        <v>37</v>
      </c>
      <c r="AX301" s="13" t="s">
        <v>84</v>
      </c>
      <c r="AY301" s="156" t="s">
        <v>192</v>
      </c>
    </row>
    <row r="302" spans="2:65" s="1" customFormat="1" ht="16.5" customHeight="1">
      <c r="B302" s="33"/>
      <c r="C302" s="168" t="s">
        <v>443</v>
      </c>
      <c r="D302" s="168" t="s">
        <v>291</v>
      </c>
      <c r="E302" s="169" t="s">
        <v>1675</v>
      </c>
      <c r="F302" s="170" t="s">
        <v>1676</v>
      </c>
      <c r="G302" s="171" t="s">
        <v>146</v>
      </c>
      <c r="H302" s="172">
        <v>2</v>
      </c>
      <c r="I302" s="173"/>
      <c r="J302" s="174">
        <f>ROUND(I302*H302,2)</f>
        <v>0</v>
      </c>
      <c r="K302" s="170" t="s">
        <v>19</v>
      </c>
      <c r="L302" s="175"/>
      <c r="M302" s="176" t="s">
        <v>19</v>
      </c>
      <c r="N302" s="177" t="s">
        <v>47</v>
      </c>
      <c r="P302" s="138">
        <f>O302*H302</f>
        <v>0</v>
      </c>
      <c r="Q302" s="138">
        <v>0.0002</v>
      </c>
      <c r="R302" s="138">
        <f>Q302*H302</f>
        <v>0.0004</v>
      </c>
      <c r="S302" s="138">
        <v>0</v>
      </c>
      <c r="T302" s="139">
        <f>S302*H302</f>
        <v>0</v>
      </c>
      <c r="AR302" s="140" t="s">
        <v>248</v>
      </c>
      <c r="AT302" s="140" t="s">
        <v>291</v>
      </c>
      <c r="AU302" s="140" t="s">
        <v>86</v>
      </c>
      <c r="AY302" s="18" t="s">
        <v>192</v>
      </c>
      <c r="BE302" s="141">
        <f>IF(N302="základní",J302,0)</f>
        <v>0</v>
      </c>
      <c r="BF302" s="141">
        <f>IF(N302="snížená",J302,0)</f>
        <v>0</v>
      </c>
      <c r="BG302" s="141">
        <f>IF(N302="zákl. přenesená",J302,0)</f>
        <v>0</v>
      </c>
      <c r="BH302" s="141">
        <f>IF(N302="sníž. přenesená",J302,0)</f>
        <v>0</v>
      </c>
      <c r="BI302" s="141">
        <f>IF(N302="nulová",J302,0)</f>
        <v>0</v>
      </c>
      <c r="BJ302" s="18" t="s">
        <v>84</v>
      </c>
      <c r="BK302" s="141">
        <f>ROUND(I302*H302,2)</f>
        <v>0</v>
      </c>
      <c r="BL302" s="18" t="s">
        <v>124</v>
      </c>
      <c r="BM302" s="140" t="s">
        <v>1822</v>
      </c>
    </row>
    <row r="303" spans="2:47" s="1" customFormat="1" ht="12">
      <c r="B303" s="33"/>
      <c r="D303" s="142" t="s">
        <v>199</v>
      </c>
      <c r="F303" s="143" t="s">
        <v>1676</v>
      </c>
      <c r="I303" s="144"/>
      <c r="L303" s="33"/>
      <c r="M303" s="145"/>
      <c r="T303" s="54"/>
      <c r="AT303" s="18" t="s">
        <v>199</v>
      </c>
      <c r="AU303" s="18" t="s">
        <v>86</v>
      </c>
    </row>
    <row r="304" spans="2:65" s="1" customFormat="1" ht="16.5" customHeight="1">
      <c r="B304" s="33"/>
      <c r="C304" s="168" t="s">
        <v>449</v>
      </c>
      <c r="D304" s="168" t="s">
        <v>291</v>
      </c>
      <c r="E304" s="169" t="s">
        <v>1144</v>
      </c>
      <c r="F304" s="170" t="s">
        <v>1145</v>
      </c>
      <c r="G304" s="171" t="s">
        <v>146</v>
      </c>
      <c r="H304" s="172">
        <v>2</v>
      </c>
      <c r="I304" s="173"/>
      <c r="J304" s="174">
        <f>ROUND(I304*H304,2)</f>
        <v>0</v>
      </c>
      <c r="K304" s="170" t="s">
        <v>19</v>
      </c>
      <c r="L304" s="175"/>
      <c r="M304" s="176" t="s">
        <v>19</v>
      </c>
      <c r="N304" s="177" t="s">
        <v>47</v>
      </c>
      <c r="P304" s="138">
        <f>O304*H304</f>
        <v>0</v>
      </c>
      <c r="Q304" s="138">
        <v>0</v>
      </c>
      <c r="R304" s="138">
        <f>Q304*H304</f>
        <v>0</v>
      </c>
      <c r="S304" s="138">
        <v>0</v>
      </c>
      <c r="T304" s="139">
        <f>S304*H304</f>
        <v>0</v>
      </c>
      <c r="AR304" s="140" t="s">
        <v>248</v>
      </c>
      <c r="AT304" s="140" t="s">
        <v>291</v>
      </c>
      <c r="AU304" s="140" t="s">
        <v>86</v>
      </c>
      <c r="AY304" s="18" t="s">
        <v>192</v>
      </c>
      <c r="BE304" s="141">
        <f>IF(N304="základní",J304,0)</f>
        <v>0</v>
      </c>
      <c r="BF304" s="141">
        <f>IF(N304="snížená",J304,0)</f>
        <v>0</v>
      </c>
      <c r="BG304" s="141">
        <f>IF(N304="zákl. přenesená",J304,0)</f>
        <v>0</v>
      </c>
      <c r="BH304" s="141">
        <f>IF(N304="sníž. přenesená",J304,0)</f>
        <v>0</v>
      </c>
      <c r="BI304" s="141">
        <f>IF(N304="nulová",J304,0)</f>
        <v>0</v>
      </c>
      <c r="BJ304" s="18" t="s">
        <v>84</v>
      </c>
      <c r="BK304" s="141">
        <f>ROUND(I304*H304,2)</f>
        <v>0</v>
      </c>
      <c r="BL304" s="18" t="s">
        <v>124</v>
      </c>
      <c r="BM304" s="140" t="s">
        <v>1823</v>
      </c>
    </row>
    <row r="305" spans="2:47" s="1" customFormat="1" ht="12">
      <c r="B305" s="33"/>
      <c r="D305" s="142" t="s">
        <v>199</v>
      </c>
      <c r="F305" s="143" t="s">
        <v>1145</v>
      </c>
      <c r="I305" s="144"/>
      <c r="L305" s="33"/>
      <c r="M305" s="145"/>
      <c r="T305" s="54"/>
      <c r="AT305" s="18" t="s">
        <v>199</v>
      </c>
      <c r="AU305" s="18" t="s">
        <v>86</v>
      </c>
    </row>
    <row r="306" spans="2:65" s="1" customFormat="1" ht="16.5" customHeight="1">
      <c r="B306" s="33"/>
      <c r="C306" s="129" t="s">
        <v>456</v>
      </c>
      <c r="D306" s="129" t="s">
        <v>194</v>
      </c>
      <c r="E306" s="130" t="s">
        <v>1147</v>
      </c>
      <c r="F306" s="131" t="s">
        <v>1148</v>
      </c>
      <c r="G306" s="132" t="s">
        <v>146</v>
      </c>
      <c r="H306" s="133">
        <v>2</v>
      </c>
      <c r="I306" s="134"/>
      <c r="J306" s="135">
        <f>ROUND(I306*H306,2)</f>
        <v>0</v>
      </c>
      <c r="K306" s="131" t="s">
        <v>19</v>
      </c>
      <c r="L306" s="33"/>
      <c r="M306" s="136" t="s">
        <v>19</v>
      </c>
      <c r="N306" s="137" t="s">
        <v>47</v>
      </c>
      <c r="P306" s="138">
        <f>O306*H306</f>
        <v>0</v>
      </c>
      <c r="Q306" s="138">
        <v>0</v>
      </c>
      <c r="R306" s="138">
        <f>Q306*H306</f>
        <v>0</v>
      </c>
      <c r="S306" s="138">
        <v>0</v>
      </c>
      <c r="T306" s="139">
        <f>S306*H306</f>
        <v>0</v>
      </c>
      <c r="AR306" s="140" t="s">
        <v>124</v>
      </c>
      <c r="AT306" s="140" t="s">
        <v>194</v>
      </c>
      <c r="AU306" s="140" t="s">
        <v>86</v>
      </c>
      <c r="AY306" s="18" t="s">
        <v>192</v>
      </c>
      <c r="BE306" s="141">
        <f>IF(N306="základní",J306,0)</f>
        <v>0</v>
      </c>
      <c r="BF306" s="141">
        <f>IF(N306="snížená",J306,0)</f>
        <v>0</v>
      </c>
      <c r="BG306" s="141">
        <f>IF(N306="zákl. přenesená",J306,0)</f>
        <v>0</v>
      </c>
      <c r="BH306" s="141">
        <f>IF(N306="sníž. přenesená",J306,0)</f>
        <v>0</v>
      </c>
      <c r="BI306" s="141">
        <f>IF(N306="nulová",J306,0)</f>
        <v>0</v>
      </c>
      <c r="BJ306" s="18" t="s">
        <v>84</v>
      </c>
      <c r="BK306" s="141">
        <f>ROUND(I306*H306,2)</f>
        <v>0</v>
      </c>
      <c r="BL306" s="18" t="s">
        <v>124</v>
      </c>
      <c r="BM306" s="140" t="s">
        <v>1824</v>
      </c>
    </row>
    <row r="307" spans="2:47" s="1" customFormat="1" ht="12">
      <c r="B307" s="33"/>
      <c r="D307" s="142" t="s">
        <v>199</v>
      </c>
      <c r="F307" s="143" t="s">
        <v>1150</v>
      </c>
      <c r="I307" s="144"/>
      <c r="L307" s="33"/>
      <c r="M307" s="145"/>
      <c r="T307" s="54"/>
      <c r="AT307" s="18" t="s">
        <v>199</v>
      </c>
      <c r="AU307" s="18" t="s">
        <v>86</v>
      </c>
    </row>
    <row r="308" spans="2:51" s="12" customFormat="1" ht="12">
      <c r="B308" s="148"/>
      <c r="D308" s="142" t="s">
        <v>203</v>
      </c>
      <c r="E308" s="149" t="s">
        <v>19</v>
      </c>
      <c r="F308" s="150" t="s">
        <v>1825</v>
      </c>
      <c r="H308" s="151">
        <v>2</v>
      </c>
      <c r="I308" s="152"/>
      <c r="L308" s="148"/>
      <c r="M308" s="153"/>
      <c r="T308" s="154"/>
      <c r="AT308" s="149" t="s">
        <v>203</v>
      </c>
      <c r="AU308" s="149" t="s">
        <v>86</v>
      </c>
      <c r="AV308" s="12" t="s">
        <v>86</v>
      </c>
      <c r="AW308" s="12" t="s">
        <v>37</v>
      </c>
      <c r="AX308" s="12" t="s">
        <v>84</v>
      </c>
      <c r="AY308" s="149" t="s">
        <v>192</v>
      </c>
    </row>
    <row r="309" spans="2:65" s="1" customFormat="1" ht="21.75" customHeight="1">
      <c r="B309" s="33"/>
      <c r="C309" s="168" t="s">
        <v>464</v>
      </c>
      <c r="D309" s="168" t="s">
        <v>291</v>
      </c>
      <c r="E309" s="169" t="s">
        <v>1152</v>
      </c>
      <c r="F309" s="170" t="s">
        <v>1153</v>
      </c>
      <c r="G309" s="171" t="s">
        <v>146</v>
      </c>
      <c r="H309" s="172">
        <v>2</v>
      </c>
      <c r="I309" s="173"/>
      <c r="J309" s="174">
        <f>ROUND(I309*H309,2)</f>
        <v>0</v>
      </c>
      <c r="K309" s="170" t="s">
        <v>19</v>
      </c>
      <c r="L309" s="175"/>
      <c r="M309" s="176" t="s">
        <v>19</v>
      </c>
      <c r="N309" s="177" t="s">
        <v>47</v>
      </c>
      <c r="P309" s="138">
        <f>O309*H309</f>
        <v>0</v>
      </c>
      <c r="Q309" s="138">
        <v>3E-05</v>
      </c>
      <c r="R309" s="138">
        <f>Q309*H309</f>
        <v>6E-05</v>
      </c>
      <c r="S309" s="138">
        <v>0</v>
      </c>
      <c r="T309" s="139">
        <f>S309*H309</f>
        <v>0</v>
      </c>
      <c r="AR309" s="140" t="s">
        <v>248</v>
      </c>
      <c r="AT309" s="140" t="s">
        <v>291</v>
      </c>
      <c r="AU309" s="140" t="s">
        <v>86</v>
      </c>
      <c r="AY309" s="18" t="s">
        <v>192</v>
      </c>
      <c r="BE309" s="141">
        <f>IF(N309="základní",J309,0)</f>
        <v>0</v>
      </c>
      <c r="BF309" s="141">
        <f>IF(N309="snížená",J309,0)</f>
        <v>0</v>
      </c>
      <c r="BG309" s="141">
        <f>IF(N309="zákl. přenesená",J309,0)</f>
        <v>0</v>
      </c>
      <c r="BH309" s="141">
        <f>IF(N309="sníž. přenesená",J309,0)</f>
        <v>0</v>
      </c>
      <c r="BI309" s="141">
        <f>IF(N309="nulová",J309,0)</f>
        <v>0</v>
      </c>
      <c r="BJ309" s="18" t="s">
        <v>84</v>
      </c>
      <c r="BK309" s="141">
        <f>ROUND(I309*H309,2)</f>
        <v>0</v>
      </c>
      <c r="BL309" s="18" t="s">
        <v>124</v>
      </c>
      <c r="BM309" s="140" t="s">
        <v>1826</v>
      </c>
    </row>
    <row r="310" spans="2:47" s="1" customFormat="1" ht="12">
      <c r="B310" s="33"/>
      <c r="D310" s="142" t="s">
        <v>199</v>
      </c>
      <c r="F310" s="143" t="s">
        <v>1153</v>
      </c>
      <c r="I310" s="144"/>
      <c r="L310" s="33"/>
      <c r="M310" s="145"/>
      <c r="T310" s="54"/>
      <c r="AT310" s="18" t="s">
        <v>199</v>
      </c>
      <c r="AU310" s="18" t="s">
        <v>86</v>
      </c>
    </row>
    <row r="311" spans="2:65" s="1" customFormat="1" ht="16.5" customHeight="1">
      <c r="B311" s="33"/>
      <c r="C311" s="129" t="s">
        <v>474</v>
      </c>
      <c r="D311" s="129" t="s">
        <v>194</v>
      </c>
      <c r="E311" s="130" t="s">
        <v>1155</v>
      </c>
      <c r="F311" s="131" t="s">
        <v>1156</v>
      </c>
      <c r="G311" s="132" t="s">
        <v>146</v>
      </c>
      <c r="H311" s="133">
        <v>1</v>
      </c>
      <c r="I311" s="134"/>
      <c r="J311" s="135">
        <f>ROUND(I311*H311,2)</f>
        <v>0</v>
      </c>
      <c r="K311" s="131" t="s">
        <v>197</v>
      </c>
      <c r="L311" s="33"/>
      <c r="M311" s="136" t="s">
        <v>19</v>
      </c>
      <c r="N311" s="137" t="s">
        <v>47</v>
      </c>
      <c r="P311" s="138">
        <f>O311*H311</f>
        <v>0</v>
      </c>
      <c r="Q311" s="138">
        <v>0.0001</v>
      </c>
      <c r="R311" s="138">
        <f>Q311*H311</f>
        <v>0.0001</v>
      </c>
      <c r="S311" s="138">
        <v>0</v>
      </c>
      <c r="T311" s="139">
        <f>S311*H311</f>
        <v>0</v>
      </c>
      <c r="AR311" s="140" t="s">
        <v>124</v>
      </c>
      <c r="AT311" s="140" t="s">
        <v>194</v>
      </c>
      <c r="AU311" s="140" t="s">
        <v>86</v>
      </c>
      <c r="AY311" s="18" t="s">
        <v>192</v>
      </c>
      <c r="BE311" s="141">
        <f>IF(N311="základní",J311,0)</f>
        <v>0</v>
      </c>
      <c r="BF311" s="141">
        <f>IF(N311="snížená",J311,0)</f>
        <v>0</v>
      </c>
      <c r="BG311" s="141">
        <f>IF(N311="zákl. přenesená",J311,0)</f>
        <v>0</v>
      </c>
      <c r="BH311" s="141">
        <f>IF(N311="sníž. přenesená",J311,0)</f>
        <v>0</v>
      </c>
      <c r="BI311" s="141">
        <f>IF(N311="nulová",J311,0)</f>
        <v>0</v>
      </c>
      <c r="BJ311" s="18" t="s">
        <v>84</v>
      </c>
      <c r="BK311" s="141">
        <f>ROUND(I311*H311,2)</f>
        <v>0</v>
      </c>
      <c r="BL311" s="18" t="s">
        <v>124</v>
      </c>
      <c r="BM311" s="140" t="s">
        <v>1827</v>
      </c>
    </row>
    <row r="312" spans="2:47" s="1" customFormat="1" ht="19.5">
      <c r="B312" s="33"/>
      <c r="D312" s="142" t="s">
        <v>199</v>
      </c>
      <c r="F312" s="143" t="s">
        <v>1158</v>
      </c>
      <c r="I312" s="144"/>
      <c r="L312" s="33"/>
      <c r="M312" s="145"/>
      <c r="T312" s="54"/>
      <c r="AT312" s="18" t="s">
        <v>199</v>
      </c>
      <c r="AU312" s="18" t="s">
        <v>86</v>
      </c>
    </row>
    <row r="313" spans="2:47" s="1" customFormat="1" ht="12">
      <c r="B313" s="33"/>
      <c r="D313" s="146" t="s">
        <v>201</v>
      </c>
      <c r="F313" s="147" t="s">
        <v>1159</v>
      </c>
      <c r="I313" s="144"/>
      <c r="L313" s="33"/>
      <c r="M313" s="145"/>
      <c r="T313" s="54"/>
      <c r="AT313" s="18" t="s">
        <v>201</v>
      </c>
      <c r="AU313" s="18" t="s">
        <v>86</v>
      </c>
    </row>
    <row r="314" spans="2:51" s="12" customFormat="1" ht="12">
      <c r="B314" s="148"/>
      <c r="D314" s="142" t="s">
        <v>203</v>
      </c>
      <c r="E314" s="149" t="s">
        <v>19</v>
      </c>
      <c r="F314" s="150" t="s">
        <v>1828</v>
      </c>
      <c r="H314" s="151">
        <v>1</v>
      </c>
      <c r="I314" s="152"/>
      <c r="L314" s="148"/>
      <c r="M314" s="153"/>
      <c r="T314" s="154"/>
      <c r="AT314" s="149" t="s">
        <v>203</v>
      </c>
      <c r="AU314" s="149" t="s">
        <v>86</v>
      </c>
      <c r="AV314" s="12" t="s">
        <v>86</v>
      </c>
      <c r="AW314" s="12" t="s">
        <v>37</v>
      </c>
      <c r="AX314" s="12" t="s">
        <v>84</v>
      </c>
      <c r="AY314" s="149" t="s">
        <v>192</v>
      </c>
    </row>
    <row r="315" spans="2:65" s="1" customFormat="1" ht="16.5" customHeight="1">
      <c r="B315" s="33"/>
      <c r="C315" s="168" t="s">
        <v>482</v>
      </c>
      <c r="D315" s="168" t="s">
        <v>291</v>
      </c>
      <c r="E315" s="169" t="s">
        <v>1161</v>
      </c>
      <c r="F315" s="170" t="s">
        <v>1162</v>
      </c>
      <c r="G315" s="171" t="s">
        <v>146</v>
      </c>
      <c r="H315" s="172">
        <v>1</v>
      </c>
      <c r="I315" s="173"/>
      <c r="J315" s="174">
        <f>ROUND(I315*H315,2)</f>
        <v>0</v>
      </c>
      <c r="K315" s="170" t="s">
        <v>197</v>
      </c>
      <c r="L315" s="175"/>
      <c r="M315" s="176" t="s">
        <v>19</v>
      </c>
      <c r="N315" s="177" t="s">
        <v>47</v>
      </c>
      <c r="P315" s="138">
        <f>O315*H315</f>
        <v>0</v>
      </c>
      <c r="Q315" s="138">
        <v>0.00149</v>
      </c>
      <c r="R315" s="138">
        <f>Q315*H315</f>
        <v>0.00149</v>
      </c>
      <c r="S315" s="138">
        <v>0</v>
      </c>
      <c r="T315" s="139">
        <f>S315*H315</f>
        <v>0</v>
      </c>
      <c r="AR315" s="140" t="s">
        <v>248</v>
      </c>
      <c r="AT315" s="140" t="s">
        <v>291</v>
      </c>
      <c r="AU315" s="140" t="s">
        <v>86</v>
      </c>
      <c r="AY315" s="18" t="s">
        <v>192</v>
      </c>
      <c r="BE315" s="141">
        <f>IF(N315="základní",J315,0)</f>
        <v>0</v>
      </c>
      <c r="BF315" s="141">
        <f>IF(N315="snížená",J315,0)</f>
        <v>0</v>
      </c>
      <c r="BG315" s="141">
        <f>IF(N315="zákl. přenesená",J315,0)</f>
        <v>0</v>
      </c>
      <c r="BH315" s="141">
        <f>IF(N315="sníž. přenesená",J315,0)</f>
        <v>0</v>
      </c>
      <c r="BI315" s="141">
        <f>IF(N315="nulová",J315,0)</f>
        <v>0</v>
      </c>
      <c r="BJ315" s="18" t="s">
        <v>84</v>
      </c>
      <c r="BK315" s="141">
        <f>ROUND(I315*H315,2)</f>
        <v>0</v>
      </c>
      <c r="BL315" s="18" t="s">
        <v>124</v>
      </c>
      <c r="BM315" s="140" t="s">
        <v>1829</v>
      </c>
    </row>
    <row r="316" spans="2:47" s="1" customFormat="1" ht="12">
      <c r="B316" s="33"/>
      <c r="D316" s="142" t="s">
        <v>199</v>
      </c>
      <c r="F316" s="143" t="s">
        <v>1162</v>
      </c>
      <c r="I316" s="144"/>
      <c r="L316" s="33"/>
      <c r="M316" s="145"/>
      <c r="T316" s="54"/>
      <c r="AT316" s="18" t="s">
        <v>199</v>
      </c>
      <c r="AU316" s="18" t="s">
        <v>86</v>
      </c>
    </row>
    <row r="317" spans="2:65" s="1" customFormat="1" ht="21.75" customHeight="1">
      <c r="B317" s="33"/>
      <c r="C317" s="129" t="s">
        <v>486</v>
      </c>
      <c r="D317" s="129" t="s">
        <v>194</v>
      </c>
      <c r="E317" s="130" t="s">
        <v>1164</v>
      </c>
      <c r="F317" s="131" t="s">
        <v>1165</v>
      </c>
      <c r="G317" s="132" t="s">
        <v>146</v>
      </c>
      <c r="H317" s="133">
        <v>4</v>
      </c>
      <c r="I317" s="134"/>
      <c r="J317" s="135">
        <f>ROUND(I317*H317,2)</f>
        <v>0</v>
      </c>
      <c r="K317" s="131" t="s">
        <v>197</v>
      </c>
      <c r="L317" s="33"/>
      <c r="M317" s="136" t="s">
        <v>19</v>
      </c>
      <c r="N317" s="137" t="s">
        <v>47</v>
      </c>
      <c r="P317" s="138">
        <f>O317*H317</f>
        <v>0</v>
      </c>
      <c r="Q317" s="138">
        <v>0</v>
      </c>
      <c r="R317" s="138">
        <f>Q317*H317</f>
        <v>0</v>
      </c>
      <c r="S317" s="138">
        <v>0</v>
      </c>
      <c r="T317" s="139">
        <f>S317*H317</f>
        <v>0</v>
      </c>
      <c r="AR317" s="140" t="s">
        <v>124</v>
      </c>
      <c r="AT317" s="140" t="s">
        <v>194</v>
      </c>
      <c r="AU317" s="140" t="s">
        <v>86</v>
      </c>
      <c r="AY317" s="18" t="s">
        <v>192</v>
      </c>
      <c r="BE317" s="141">
        <f>IF(N317="základní",J317,0)</f>
        <v>0</v>
      </c>
      <c r="BF317" s="141">
        <f>IF(N317="snížená",J317,0)</f>
        <v>0</v>
      </c>
      <c r="BG317" s="141">
        <f>IF(N317="zákl. přenesená",J317,0)</f>
        <v>0</v>
      </c>
      <c r="BH317" s="141">
        <f>IF(N317="sníž. přenesená",J317,0)</f>
        <v>0</v>
      </c>
      <c r="BI317" s="141">
        <f>IF(N317="nulová",J317,0)</f>
        <v>0</v>
      </c>
      <c r="BJ317" s="18" t="s">
        <v>84</v>
      </c>
      <c r="BK317" s="141">
        <f>ROUND(I317*H317,2)</f>
        <v>0</v>
      </c>
      <c r="BL317" s="18" t="s">
        <v>124</v>
      </c>
      <c r="BM317" s="140" t="s">
        <v>1830</v>
      </c>
    </row>
    <row r="318" spans="2:47" s="1" customFormat="1" ht="19.5">
      <c r="B318" s="33"/>
      <c r="D318" s="142" t="s">
        <v>199</v>
      </c>
      <c r="F318" s="143" t="s">
        <v>1167</v>
      </c>
      <c r="I318" s="144"/>
      <c r="L318" s="33"/>
      <c r="M318" s="145"/>
      <c r="T318" s="54"/>
      <c r="AT318" s="18" t="s">
        <v>199</v>
      </c>
      <c r="AU318" s="18" t="s">
        <v>86</v>
      </c>
    </row>
    <row r="319" spans="2:47" s="1" customFormat="1" ht="12">
      <c r="B319" s="33"/>
      <c r="D319" s="146" t="s">
        <v>201</v>
      </c>
      <c r="F319" s="147" t="s">
        <v>1168</v>
      </c>
      <c r="I319" s="144"/>
      <c r="L319" s="33"/>
      <c r="M319" s="145"/>
      <c r="T319" s="54"/>
      <c r="AT319" s="18" t="s">
        <v>201</v>
      </c>
      <c r="AU319" s="18" t="s">
        <v>86</v>
      </c>
    </row>
    <row r="320" spans="2:51" s="14" customFormat="1" ht="12">
      <c r="B320" s="162"/>
      <c r="D320" s="142" t="s">
        <v>203</v>
      </c>
      <c r="E320" s="163" t="s">
        <v>19</v>
      </c>
      <c r="F320" s="164" t="s">
        <v>1799</v>
      </c>
      <c r="H320" s="163" t="s">
        <v>19</v>
      </c>
      <c r="I320" s="165"/>
      <c r="L320" s="162"/>
      <c r="M320" s="166"/>
      <c r="T320" s="167"/>
      <c r="AT320" s="163" t="s">
        <v>203</v>
      </c>
      <c r="AU320" s="163" t="s">
        <v>86</v>
      </c>
      <c r="AV320" s="14" t="s">
        <v>84</v>
      </c>
      <c r="AW320" s="14" t="s">
        <v>37</v>
      </c>
      <c r="AX320" s="14" t="s">
        <v>76</v>
      </c>
      <c r="AY320" s="163" t="s">
        <v>192</v>
      </c>
    </row>
    <row r="321" spans="2:51" s="12" customFormat="1" ht="12">
      <c r="B321" s="148"/>
      <c r="D321" s="142" t="s">
        <v>203</v>
      </c>
      <c r="E321" s="149" t="s">
        <v>19</v>
      </c>
      <c r="F321" s="150" t="s">
        <v>1687</v>
      </c>
      <c r="H321" s="151">
        <v>2</v>
      </c>
      <c r="I321" s="152"/>
      <c r="L321" s="148"/>
      <c r="M321" s="153"/>
      <c r="T321" s="154"/>
      <c r="AT321" s="149" t="s">
        <v>203</v>
      </c>
      <c r="AU321" s="149" t="s">
        <v>86</v>
      </c>
      <c r="AV321" s="12" t="s">
        <v>86</v>
      </c>
      <c r="AW321" s="12" t="s">
        <v>37</v>
      </c>
      <c r="AX321" s="12" t="s">
        <v>76</v>
      </c>
      <c r="AY321" s="149" t="s">
        <v>192</v>
      </c>
    </row>
    <row r="322" spans="2:51" s="12" customFormat="1" ht="12">
      <c r="B322" s="148"/>
      <c r="D322" s="142" t="s">
        <v>203</v>
      </c>
      <c r="E322" s="149" t="s">
        <v>19</v>
      </c>
      <c r="F322" s="150" t="s">
        <v>1140</v>
      </c>
      <c r="H322" s="151">
        <v>2</v>
      </c>
      <c r="I322" s="152"/>
      <c r="L322" s="148"/>
      <c r="M322" s="153"/>
      <c r="T322" s="154"/>
      <c r="AT322" s="149" t="s">
        <v>203</v>
      </c>
      <c r="AU322" s="149" t="s">
        <v>86</v>
      </c>
      <c r="AV322" s="12" t="s">
        <v>86</v>
      </c>
      <c r="AW322" s="12" t="s">
        <v>37</v>
      </c>
      <c r="AX322" s="12" t="s">
        <v>76</v>
      </c>
      <c r="AY322" s="149" t="s">
        <v>192</v>
      </c>
    </row>
    <row r="323" spans="2:51" s="13" customFormat="1" ht="12">
      <c r="B323" s="155"/>
      <c r="D323" s="142" t="s">
        <v>203</v>
      </c>
      <c r="E323" s="156" t="s">
        <v>19</v>
      </c>
      <c r="F323" s="157" t="s">
        <v>206</v>
      </c>
      <c r="H323" s="158">
        <v>4</v>
      </c>
      <c r="I323" s="159"/>
      <c r="L323" s="155"/>
      <c r="M323" s="160"/>
      <c r="T323" s="161"/>
      <c r="AT323" s="156" t="s">
        <v>203</v>
      </c>
      <c r="AU323" s="156" t="s">
        <v>86</v>
      </c>
      <c r="AV323" s="13" t="s">
        <v>124</v>
      </c>
      <c r="AW323" s="13" t="s">
        <v>37</v>
      </c>
      <c r="AX323" s="13" t="s">
        <v>84</v>
      </c>
      <c r="AY323" s="156" t="s">
        <v>192</v>
      </c>
    </row>
    <row r="324" spans="2:65" s="1" customFormat="1" ht="16.5" customHeight="1">
      <c r="B324" s="33"/>
      <c r="C324" s="168" t="s">
        <v>496</v>
      </c>
      <c r="D324" s="168" t="s">
        <v>291</v>
      </c>
      <c r="E324" s="169" t="s">
        <v>1831</v>
      </c>
      <c r="F324" s="170" t="s">
        <v>1832</v>
      </c>
      <c r="G324" s="171" t="s">
        <v>146</v>
      </c>
      <c r="H324" s="172">
        <v>2</v>
      </c>
      <c r="I324" s="173"/>
      <c r="J324" s="174">
        <f>ROUND(I324*H324,2)</f>
        <v>0</v>
      </c>
      <c r="K324" s="170" t="s">
        <v>19</v>
      </c>
      <c r="L324" s="175"/>
      <c r="M324" s="176" t="s">
        <v>19</v>
      </c>
      <c r="N324" s="177" t="s">
        <v>47</v>
      </c>
      <c r="P324" s="138">
        <f>O324*H324</f>
        <v>0</v>
      </c>
      <c r="Q324" s="138">
        <v>0.00121</v>
      </c>
      <c r="R324" s="138">
        <f>Q324*H324</f>
        <v>0.00242</v>
      </c>
      <c r="S324" s="138">
        <v>0</v>
      </c>
      <c r="T324" s="139">
        <f>S324*H324</f>
        <v>0</v>
      </c>
      <c r="AR324" s="140" t="s">
        <v>248</v>
      </c>
      <c r="AT324" s="140" t="s">
        <v>291</v>
      </c>
      <c r="AU324" s="140" t="s">
        <v>86</v>
      </c>
      <c r="AY324" s="18" t="s">
        <v>192</v>
      </c>
      <c r="BE324" s="141">
        <f>IF(N324="základní",J324,0)</f>
        <v>0</v>
      </c>
      <c r="BF324" s="141">
        <f>IF(N324="snížená",J324,0)</f>
        <v>0</v>
      </c>
      <c r="BG324" s="141">
        <f>IF(N324="zákl. přenesená",J324,0)</f>
        <v>0</v>
      </c>
      <c r="BH324" s="141">
        <f>IF(N324="sníž. přenesená",J324,0)</f>
        <v>0</v>
      </c>
      <c r="BI324" s="141">
        <f>IF(N324="nulová",J324,0)</f>
        <v>0</v>
      </c>
      <c r="BJ324" s="18" t="s">
        <v>84</v>
      </c>
      <c r="BK324" s="141">
        <f>ROUND(I324*H324,2)</f>
        <v>0</v>
      </c>
      <c r="BL324" s="18" t="s">
        <v>124</v>
      </c>
      <c r="BM324" s="140" t="s">
        <v>1833</v>
      </c>
    </row>
    <row r="325" spans="2:47" s="1" customFormat="1" ht="12">
      <c r="B325" s="33"/>
      <c r="D325" s="142" t="s">
        <v>199</v>
      </c>
      <c r="F325" s="143" t="s">
        <v>1832</v>
      </c>
      <c r="I325" s="144"/>
      <c r="L325" s="33"/>
      <c r="M325" s="145"/>
      <c r="T325" s="54"/>
      <c r="AT325" s="18" t="s">
        <v>199</v>
      </c>
      <c r="AU325" s="18" t="s">
        <v>86</v>
      </c>
    </row>
    <row r="326" spans="2:65" s="1" customFormat="1" ht="24.2" customHeight="1">
      <c r="B326" s="33"/>
      <c r="C326" s="168" t="s">
        <v>505</v>
      </c>
      <c r="D326" s="168" t="s">
        <v>291</v>
      </c>
      <c r="E326" s="169" t="s">
        <v>1173</v>
      </c>
      <c r="F326" s="170" t="s">
        <v>1174</v>
      </c>
      <c r="G326" s="171" t="s">
        <v>146</v>
      </c>
      <c r="H326" s="172">
        <v>2</v>
      </c>
      <c r="I326" s="173"/>
      <c r="J326" s="174">
        <f>ROUND(I326*H326,2)</f>
        <v>0</v>
      </c>
      <c r="K326" s="170" t="s">
        <v>19</v>
      </c>
      <c r="L326" s="175"/>
      <c r="M326" s="176" t="s">
        <v>19</v>
      </c>
      <c r="N326" s="177" t="s">
        <v>47</v>
      </c>
      <c r="P326" s="138">
        <f>O326*H326</f>
        <v>0</v>
      </c>
      <c r="Q326" s="138">
        <v>0.00108</v>
      </c>
      <c r="R326" s="138">
        <f>Q326*H326</f>
        <v>0.00216</v>
      </c>
      <c r="S326" s="138">
        <v>0</v>
      </c>
      <c r="T326" s="139">
        <f>S326*H326</f>
        <v>0</v>
      </c>
      <c r="AR326" s="140" t="s">
        <v>248</v>
      </c>
      <c r="AT326" s="140" t="s">
        <v>291</v>
      </c>
      <c r="AU326" s="140" t="s">
        <v>86</v>
      </c>
      <c r="AY326" s="18" t="s">
        <v>192</v>
      </c>
      <c r="BE326" s="141">
        <f>IF(N326="základní",J326,0)</f>
        <v>0</v>
      </c>
      <c r="BF326" s="141">
        <f>IF(N326="snížená",J326,0)</f>
        <v>0</v>
      </c>
      <c r="BG326" s="141">
        <f>IF(N326="zákl. přenesená",J326,0)</f>
        <v>0</v>
      </c>
      <c r="BH326" s="141">
        <f>IF(N326="sníž. přenesená",J326,0)</f>
        <v>0</v>
      </c>
      <c r="BI326" s="141">
        <f>IF(N326="nulová",J326,0)</f>
        <v>0</v>
      </c>
      <c r="BJ326" s="18" t="s">
        <v>84</v>
      </c>
      <c r="BK326" s="141">
        <f>ROUND(I326*H326,2)</f>
        <v>0</v>
      </c>
      <c r="BL326" s="18" t="s">
        <v>124</v>
      </c>
      <c r="BM326" s="140" t="s">
        <v>1834</v>
      </c>
    </row>
    <row r="327" spans="2:47" s="1" customFormat="1" ht="12">
      <c r="B327" s="33"/>
      <c r="D327" s="142" t="s">
        <v>199</v>
      </c>
      <c r="F327" s="143" t="s">
        <v>1174</v>
      </c>
      <c r="I327" s="144"/>
      <c r="L327" s="33"/>
      <c r="M327" s="145"/>
      <c r="T327" s="54"/>
      <c r="AT327" s="18" t="s">
        <v>199</v>
      </c>
      <c r="AU327" s="18" t="s">
        <v>86</v>
      </c>
    </row>
    <row r="328" spans="2:65" s="1" customFormat="1" ht="16.5" customHeight="1">
      <c r="B328" s="33"/>
      <c r="C328" s="129" t="s">
        <v>514</v>
      </c>
      <c r="D328" s="129" t="s">
        <v>194</v>
      </c>
      <c r="E328" s="130" t="s">
        <v>1176</v>
      </c>
      <c r="F328" s="131" t="s">
        <v>1177</v>
      </c>
      <c r="G328" s="132" t="s">
        <v>146</v>
      </c>
      <c r="H328" s="133">
        <v>2</v>
      </c>
      <c r="I328" s="134"/>
      <c r="J328" s="135">
        <f>ROUND(I328*H328,2)</f>
        <v>0</v>
      </c>
      <c r="K328" s="131" t="s">
        <v>19</v>
      </c>
      <c r="L328" s="33"/>
      <c r="M328" s="136" t="s">
        <v>19</v>
      </c>
      <c r="N328" s="137" t="s">
        <v>47</v>
      </c>
      <c r="P328" s="138">
        <f>O328*H328</f>
        <v>0</v>
      </c>
      <c r="Q328" s="138">
        <v>1E-05</v>
      </c>
      <c r="R328" s="138">
        <f>Q328*H328</f>
        <v>2E-05</v>
      </c>
      <c r="S328" s="138">
        <v>0</v>
      </c>
      <c r="T328" s="139">
        <f>S328*H328</f>
        <v>0</v>
      </c>
      <c r="AR328" s="140" t="s">
        <v>124</v>
      </c>
      <c r="AT328" s="140" t="s">
        <v>194</v>
      </c>
      <c r="AU328" s="140" t="s">
        <v>86</v>
      </c>
      <c r="AY328" s="18" t="s">
        <v>192</v>
      </c>
      <c r="BE328" s="141">
        <f>IF(N328="základní",J328,0)</f>
        <v>0</v>
      </c>
      <c r="BF328" s="141">
        <f>IF(N328="snížená",J328,0)</f>
        <v>0</v>
      </c>
      <c r="BG328" s="141">
        <f>IF(N328="zákl. přenesená",J328,0)</f>
        <v>0</v>
      </c>
      <c r="BH328" s="141">
        <f>IF(N328="sníž. přenesená",J328,0)</f>
        <v>0</v>
      </c>
      <c r="BI328" s="141">
        <f>IF(N328="nulová",J328,0)</f>
        <v>0</v>
      </c>
      <c r="BJ328" s="18" t="s">
        <v>84</v>
      </c>
      <c r="BK328" s="141">
        <f>ROUND(I328*H328,2)</f>
        <v>0</v>
      </c>
      <c r="BL328" s="18" t="s">
        <v>124</v>
      </c>
      <c r="BM328" s="140" t="s">
        <v>1835</v>
      </c>
    </row>
    <row r="329" spans="2:47" s="1" customFormat="1" ht="19.5">
      <c r="B329" s="33"/>
      <c r="D329" s="142" t="s">
        <v>199</v>
      </c>
      <c r="F329" s="143" t="s">
        <v>1179</v>
      </c>
      <c r="I329" s="144"/>
      <c r="L329" s="33"/>
      <c r="M329" s="145"/>
      <c r="T329" s="54"/>
      <c r="AT329" s="18" t="s">
        <v>199</v>
      </c>
      <c r="AU329" s="18" t="s">
        <v>86</v>
      </c>
    </row>
    <row r="330" spans="2:51" s="14" customFormat="1" ht="12">
      <c r="B330" s="162"/>
      <c r="D330" s="142" t="s">
        <v>203</v>
      </c>
      <c r="E330" s="163" t="s">
        <v>19</v>
      </c>
      <c r="F330" s="164" t="s">
        <v>1180</v>
      </c>
      <c r="H330" s="163" t="s">
        <v>19</v>
      </c>
      <c r="I330" s="165"/>
      <c r="L330" s="162"/>
      <c r="M330" s="166"/>
      <c r="T330" s="167"/>
      <c r="AT330" s="163" t="s">
        <v>203</v>
      </c>
      <c r="AU330" s="163" t="s">
        <v>86</v>
      </c>
      <c r="AV330" s="14" t="s">
        <v>84</v>
      </c>
      <c r="AW330" s="14" t="s">
        <v>37</v>
      </c>
      <c r="AX330" s="14" t="s">
        <v>76</v>
      </c>
      <c r="AY330" s="163" t="s">
        <v>192</v>
      </c>
    </row>
    <row r="331" spans="2:51" s="12" customFormat="1" ht="12">
      <c r="B331" s="148"/>
      <c r="D331" s="142" t="s">
        <v>203</v>
      </c>
      <c r="E331" s="149" t="s">
        <v>19</v>
      </c>
      <c r="F331" s="150" t="s">
        <v>1825</v>
      </c>
      <c r="H331" s="151">
        <v>2</v>
      </c>
      <c r="I331" s="152"/>
      <c r="L331" s="148"/>
      <c r="M331" s="153"/>
      <c r="T331" s="154"/>
      <c r="AT331" s="149" t="s">
        <v>203</v>
      </c>
      <c r="AU331" s="149" t="s">
        <v>86</v>
      </c>
      <c r="AV331" s="12" t="s">
        <v>86</v>
      </c>
      <c r="AW331" s="12" t="s">
        <v>37</v>
      </c>
      <c r="AX331" s="12" t="s">
        <v>84</v>
      </c>
      <c r="AY331" s="149" t="s">
        <v>192</v>
      </c>
    </row>
    <row r="332" spans="2:65" s="1" customFormat="1" ht="21.75" customHeight="1">
      <c r="B332" s="33"/>
      <c r="C332" s="168" t="s">
        <v>521</v>
      </c>
      <c r="D332" s="168" t="s">
        <v>291</v>
      </c>
      <c r="E332" s="169" t="s">
        <v>1181</v>
      </c>
      <c r="F332" s="170" t="s">
        <v>1182</v>
      </c>
      <c r="G332" s="171" t="s">
        <v>146</v>
      </c>
      <c r="H332" s="172">
        <v>2</v>
      </c>
      <c r="I332" s="173"/>
      <c r="J332" s="174">
        <f>ROUND(I332*H332,2)</f>
        <v>0</v>
      </c>
      <c r="K332" s="170" t="s">
        <v>19</v>
      </c>
      <c r="L332" s="175"/>
      <c r="M332" s="176" t="s">
        <v>19</v>
      </c>
      <c r="N332" s="177" t="s">
        <v>47</v>
      </c>
      <c r="P332" s="138">
        <f>O332*H332</f>
        <v>0</v>
      </c>
      <c r="Q332" s="138">
        <v>9E-05</v>
      </c>
      <c r="R332" s="138">
        <f>Q332*H332</f>
        <v>0.00018</v>
      </c>
      <c r="S332" s="138">
        <v>0</v>
      </c>
      <c r="T332" s="139">
        <f>S332*H332</f>
        <v>0</v>
      </c>
      <c r="AR332" s="140" t="s">
        <v>248</v>
      </c>
      <c r="AT332" s="140" t="s">
        <v>291</v>
      </c>
      <c r="AU332" s="140" t="s">
        <v>86</v>
      </c>
      <c r="AY332" s="18" t="s">
        <v>192</v>
      </c>
      <c r="BE332" s="141">
        <f>IF(N332="základní",J332,0)</f>
        <v>0</v>
      </c>
      <c r="BF332" s="141">
        <f>IF(N332="snížená",J332,0)</f>
        <v>0</v>
      </c>
      <c r="BG332" s="141">
        <f>IF(N332="zákl. přenesená",J332,0)</f>
        <v>0</v>
      </c>
      <c r="BH332" s="141">
        <f>IF(N332="sníž. přenesená",J332,0)</f>
        <v>0</v>
      </c>
      <c r="BI332" s="141">
        <f>IF(N332="nulová",J332,0)</f>
        <v>0</v>
      </c>
      <c r="BJ332" s="18" t="s">
        <v>84</v>
      </c>
      <c r="BK332" s="141">
        <f>ROUND(I332*H332,2)</f>
        <v>0</v>
      </c>
      <c r="BL332" s="18" t="s">
        <v>124</v>
      </c>
      <c r="BM332" s="140" t="s">
        <v>1836</v>
      </c>
    </row>
    <row r="333" spans="2:47" s="1" customFormat="1" ht="12">
      <c r="B333" s="33"/>
      <c r="D333" s="142" t="s">
        <v>199</v>
      </c>
      <c r="F333" s="143" t="s">
        <v>1182</v>
      </c>
      <c r="I333" s="144"/>
      <c r="L333" s="33"/>
      <c r="M333" s="145"/>
      <c r="T333" s="54"/>
      <c r="AT333" s="18" t="s">
        <v>199</v>
      </c>
      <c r="AU333" s="18" t="s">
        <v>86</v>
      </c>
    </row>
    <row r="334" spans="2:65" s="1" customFormat="1" ht="21.75" customHeight="1">
      <c r="B334" s="33"/>
      <c r="C334" s="129" t="s">
        <v>528</v>
      </c>
      <c r="D334" s="129" t="s">
        <v>194</v>
      </c>
      <c r="E334" s="130" t="s">
        <v>551</v>
      </c>
      <c r="F334" s="131" t="s">
        <v>552</v>
      </c>
      <c r="G334" s="132" t="s">
        <v>146</v>
      </c>
      <c r="H334" s="133">
        <v>6</v>
      </c>
      <c r="I334" s="134"/>
      <c r="J334" s="135">
        <f>ROUND(I334*H334,2)</f>
        <v>0</v>
      </c>
      <c r="K334" s="131" t="s">
        <v>197</v>
      </c>
      <c r="L334" s="33"/>
      <c r="M334" s="136" t="s">
        <v>19</v>
      </c>
      <c r="N334" s="137" t="s">
        <v>47</v>
      </c>
      <c r="P334" s="138">
        <f>O334*H334</f>
        <v>0</v>
      </c>
      <c r="Q334" s="138">
        <v>0</v>
      </c>
      <c r="R334" s="138">
        <f>Q334*H334</f>
        <v>0</v>
      </c>
      <c r="S334" s="138">
        <v>0</v>
      </c>
      <c r="T334" s="139">
        <f>S334*H334</f>
        <v>0</v>
      </c>
      <c r="AR334" s="140" t="s">
        <v>124</v>
      </c>
      <c r="AT334" s="140" t="s">
        <v>194</v>
      </c>
      <c r="AU334" s="140" t="s">
        <v>86</v>
      </c>
      <c r="AY334" s="18" t="s">
        <v>192</v>
      </c>
      <c r="BE334" s="141">
        <f>IF(N334="základní",J334,0)</f>
        <v>0</v>
      </c>
      <c r="BF334" s="141">
        <f>IF(N334="snížená",J334,0)</f>
        <v>0</v>
      </c>
      <c r="BG334" s="141">
        <f>IF(N334="zákl. přenesená",J334,0)</f>
        <v>0</v>
      </c>
      <c r="BH334" s="141">
        <f>IF(N334="sníž. přenesená",J334,0)</f>
        <v>0</v>
      </c>
      <c r="BI334" s="141">
        <f>IF(N334="nulová",J334,0)</f>
        <v>0</v>
      </c>
      <c r="BJ334" s="18" t="s">
        <v>84</v>
      </c>
      <c r="BK334" s="141">
        <f>ROUND(I334*H334,2)</f>
        <v>0</v>
      </c>
      <c r="BL334" s="18" t="s">
        <v>124</v>
      </c>
      <c r="BM334" s="140" t="s">
        <v>1837</v>
      </c>
    </row>
    <row r="335" spans="2:47" s="1" customFormat="1" ht="19.5">
      <c r="B335" s="33"/>
      <c r="D335" s="142" t="s">
        <v>199</v>
      </c>
      <c r="F335" s="143" t="s">
        <v>554</v>
      </c>
      <c r="I335" s="144"/>
      <c r="L335" s="33"/>
      <c r="M335" s="145"/>
      <c r="T335" s="54"/>
      <c r="AT335" s="18" t="s">
        <v>199</v>
      </c>
      <c r="AU335" s="18" t="s">
        <v>86</v>
      </c>
    </row>
    <row r="336" spans="2:47" s="1" customFormat="1" ht="12">
      <c r="B336" s="33"/>
      <c r="D336" s="146" t="s">
        <v>201</v>
      </c>
      <c r="F336" s="147" t="s">
        <v>555</v>
      </c>
      <c r="I336" s="144"/>
      <c r="L336" s="33"/>
      <c r="M336" s="145"/>
      <c r="T336" s="54"/>
      <c r="AT336" s="18" t="s">
        <v>201</v>
      </c>
      <c r="AU336" s="18" t="s">
        <v>86</v>
      </c>
    </row>
    <row r="337" spans="2:51" s="14" customFormat="1" ht="12">
      <c r="B337" s="162"/>
      <c r="D337" s="142" t="s">
        <v>203</v>
      </c>
      <c r="E337" s="163" t="s">
        <v>19</v>
      </c>
      <c r="F337" s="164" t="s">
        <v>1838</v>
      </c>
      <c r="H337" s="163" t="s">
        <v>19</v>
      </c>
      <c r="I337" s="165"/>
      <c r="L337" s="162"/>
      <c r="M337" s="166"/>
      <c r="T337" s="167"/>
      <c r="AT337" s="163" t="s">
        <v>203</v>
      </c>
      <c r="AU337" s="163" t="s">
        <v>86</v>
      </c>
      <c r="AV337" s="14" t="s">
        <v>84</v>
      </c>
      <c r="AW337" s="14" t="s">
        <v>37</v>
      </c>
      <c r="AX337" s="14" t="s">
        <v>76</v>
      </c>
      <c r="AY337" s="163" t="s">
        <v>192</v>
      </c>
    </row>
    <row r="338" spans="2:51" s="12" customFormat="1" ht="12">
      <c r="B338" s="148"/>
      <c r="D338" s="142" t="s">
        <v>203</v>
      </c>
      <c r="E338" s="149" t="s">
        <v>19</v>
      </c>
      <c r="F338" s="150" t="s">
        <v>1186</v>
      </c>
      <c r="H338" s="151">
        <v>1</v>
      </c>
      <c r="I338" s="152"/>
      <c r="L338" s="148"/>
      <c r="M338" s="153"/>
      <c r="T338" s="154"/>
      <c r="AT338" s="149" t="s">
        <v>203</v>
      </c>
      <c r="AU338" s="149" t="s">
        <v>86</v>
      </c>
      <c r="AV338" s="12" t="s">
        <v>86</v>
      </c>
      <c r="AW338" s="12" t="s">
        <v>37</v>
      </c>
      <c r="AX338" s="12" t="s">
        <v>76</v>
      </c>
      <c r="AY338" s="149" t="s">
        <v>192</v>
      </c>
    </row>
    <row r="339" spans="2:51" s="12" customFormat="1" ht="12">
      <c r="B339" s="148"/>
      <c r="D339" s="142" t="s">
        <v>203</v>
      </c>
      <c r="E339" s="149" t="s">
        <v>19</v>
      </c>
      <c r="F339" s="150" t="s">
        <v>1187</v>
      </c>
      <c r="H339" s="151">
        <v>3</v>
      </c>
      <c r="I339" s="152"/>
      <c r="L339" s="148"/>
      <c r="M339" s="153"/>
      <c r="T339" s="154"/>
      <c r="AT339" s="149" t="s">
        <v>203</v>
      </c>
      <c r="AU339" s="149" t="s">
        <v>86</v>
      </c>
      <c r="AV339" s="12" t="s">
        <v>86</v>
      </c>
      <c r="AW339" s="12" t="s">
        <v>37</v>
      </c>
      <c r="AX339" s="12" t="s">
        <v>76</v>
      </c>
      <c r="AY339" s="149" t="s">
        <v>192</v>
      </c>
    </row>
    <row r="340" spans="2:51" s="12" customFormat="1" ht="12">
      <c r="B340" s="148"/>
      <c r="D340" s="142" t="s">
        <v>203</v>
      </c>
      <c r="E340" s="149" t="s">
        <v>19</v>
      </c>
      <c r="F340" s="150" t="s">
        <v>1188</v>
      </c>
      <c r="H340" s="151">
        <v>1</v>
      </c>
      <c r="I340" s="152"/>
      <c r="L340" s="148"/>
      <c r="M340" s="153"/>
      <c r="T340" s="154"/>
      <c r="AT340" s="149" t="s">
        <v>203</v>
      </c>
      <c r="AU340" s="149" t="s">
        <v>86</v>
      </c>
      <c r="AV340" s="12" t="s">
        <v>86</v>
      </c>
      <c r="AW340" s="12" t="s">
        <v>37</v>
      </c>
      <c r="AX340" s="12" t="s">
        <v>76</v>
      </c>
      <c r="AY340" s="149" t="s">
        <v>192</v>
      </c>
    </row>
    <row r="341" spans="2:51" s="12" customFormat="1" ht="12">
      <c r="B341" s="148"/>
      <c r="D341" s="142" t="s">
        <v>203</v>
      </c>
      <c r="E341" s="149" t="s">
        <v>19</v>
      </c>
      <c r="F341" s="150" t="s">
        <v>1189</v>
      </c>
      <c r="H341" s="151">
        <v>1</v>
      </c>
      <c r="I341" s="152"/>
      <c r="L341" s="148"/>
      <c r="M341" s="153"/>
      <c r="T341" s="154"/>
      <c r="AT341" s="149" t="s">
        <v>203</v>
      </c>
      <c r="AU341" s="149" t="s">
        <v>86</v>
      </c>
      <c r="AV341" s="12" t="s">
        <v>86</v>
      </c>
      <c r="AW341" s="12" t="s">
        <v>37</v>
      </c>
      <c r="AX341" s="12" t="s">
        <v>76</v>
      </c>
      <c r="AY341" s="149" t="s">
        <v>192</v>
      </c>
    </row>
    <row r="342" spans="2:51" s="13" customFormat="1" ht="12">
      <c r="B342" s="155"/>
      <c r="D342" s="142" t="s">
        <v>203</v>
      </c>
      <c r="E342" s="156" t="s">
        <v>19</v>
      </c>
      <c r="F342" s="157" t="s">
        <v>206</v>
      </c>
      <c r="H342" s="158">
        <v>6</v>
      </c>
      <c r="I342" s="159"/>
      <c r="L342" s="155"/>
      <c r="M342" s="160"/>
      <c r="T342" s="161"/>
      <c r="AT342" s="156" t="s">
        <v>203</v>
      </c>
      <c r="AU342" s="156" t="s">
        <v>86</v>
      </c>
      <c r="AV342" s="13" t="s">
        <v>124</v>
      </c>
      <c r="AW342" s="13" t="s">
        <v>37</v>
      </c>
      <c r="AX342" s="13" t="s">
        <v>84</v>
      </c>
      <c r="AY342" s="156" t="s">
        <v>192</v>
      </c>
    </row>
    <row r="343" spans="2:65" s="1" customFormat="1" ht="16.5" customHeight="1">
      <c r="B343" s="33"/>
      <c r="C343" s="168" t="s">
        <v>536</v>
      </c>
      <c r="D343" s="168" t="s">
        <v>291</v>
      </c>
      <c r="E343" s="169" t="s">
        <v>1190</v>
      </c>
      <c r="F343" s="170" t="s">
        <v>1191</v>
      </c>
      <c r="G343" s="171" t="s">
        <v>146</v>
      </c>
      <c r="H343" s="172">
        <v>1</v>
      </c>
      <c r="I343" s="173"/>
      <c r="J343" s="174">
        <f>ROUND(I343*H343,2)</f>
        <v>0</v>
      </c>
      <c r="K343" s="170" t="s">
        <v>197</v>
      </c>
      <c r="L343" s="175"/>
      <c r="M343" s="176" t="s">
        <v>19</v>
      </c>
      <c r="N343" s="177" t="s">
        <v>47</v>
      </c>
      <c r="P343" s="138">
        <f>O343*H343</f>
        <v>0</v>
      </c>
      <c r="Q343" s="138">
        <v>0.0039</v>
      </c>
      <c r="R343" s="138">
        <f>Q343*H343</f>
        <v>0.0039</v>
      </c>
      <c r="S343" s="138">
        <v>0</v>
      </c>
      <c r="T343" s="139">
        <f>S343*H343</f>
        <v>0</v>
      </c>
      <c r="AR343" s="140" t="s">
        <v>248</v>
      </c>
      <c r="AT343" s="140" t="s">
        <v>291</v>
      </c>
      <c r="AU343" s="140" t="s">
        <v>86</v>
      </c>
      <c r="AY343" s="18" t="s">
        <v>192</v>
      </c>
      <c r="BE343" s="141">
        <f>IF(N343="základní",J343,0)</f>
        <v>0</v>
      </c>
      <c r="BF343" s="141">
        <f>IF(N343="snížená",J343,0)</f>
        <v>0</v>
      </c>
      <c r="BG343" s="141">
        <f>IF(N343="zákl. přenesená",J343,0)</f>
        <v>0</v>
      </c>
      <c r="BH343" s="141">
        <f>IF(N343="sníž. přenesená",J343,0)</f>
        <v>0</v>
      </c>
      <c r="BI343" s="141">
        <f>IF(N343="nulová",J343,0)</f>
        <v>0</v>
      </c>
      <c r="BJ343" s="18" t="s">
        <v>84</v>
      </c>
      <c r="BK343" s="141">
        <f>ROUND(I343*H343,2)</f>
        <v>0</v>
      </c>
      <c r="BL343" s="18" t="s">
        <v>124</v>
      </c>
      <c r="BM343" s="140" t="s">
        <v>1839</v>
      </c>
    </row>
    <row r="344" spans="2:47" s="1" customFormat="1" ht="12">
      <c r="B344" s="33"/>
      <c r="D344" s="142" t="s">
        <v>199</v>
      </c>
      <c r="F344" s="143" t="s">
        <v>1191</v>
      </c>
      <c r="I344" s="144"/>
      <c r="L344" s="33"/>
      <c r="M344" s="145"/>
      <c r="T344" s="54"/>
      <c r="AT344" s="18" t="s">
        <v>199</v>
      </c>
      <c r="AU344" s="18" t="s">
        <v>86</v>
      </c>
    </row>
    <row r="345" spans="2:65" s="1" customFormat="1" ht="16.5" customHeight="1">
      <c r="B345" s="33"/>
      <c r="C345" s="168" t="s">
        <v>543</v>
      </c>
      <c r="D345" s="168" t="s">
        <v>291</v>
      </c>
      <c r="E345" s="169" t="s">
        <v>558</v>
      </c>
      <c r="F345" s="170" t="s">
        <v>559</v>
      </c>
      <c r="G345" s="171" t="s">
        <v>146</v>
      </c>
      <c r="H345" s="172">
        <v>3</v>
      </c>
      <c r="I345" s="173"/>
      <c r="J345" s="174">
        <f>ROUND(I345*H345,2)</f>
        <v>0</v>
      </c>
      <c r="K345" s="170" t="s">
        <v>197</v>
      </c>
      <c r="L345" s="175"/>
      <c r="M345" s="176" t="s">
        <v>19</v>
      </c>
      <c r="N345" s="177" t="s">
        <v>47</v>
      </c>
      <c r="P345" s="138">
        <f>O345*H345</f>
        <v>0</v>
      </c>
      <c r="Q345" s="138">
        <v>0.003</v>
      </c>
      <c r="R345" s="138">
        <f>Q345*H345</f>
        <v>0.009000000000000001</v>
      </c>
      <c r="S345" s="138">
        <v>0</v>
      </c>
      <c r="T345" s="139">
        <f>S345*H345</f>
        <v>0</v>
      </c>
      <c r="AR345" s="140" t="s">
        <v>248</v>
      </c>
      <c r="AT345" s="140" t="s">
        <v>291</v>
      </c>
      <c r="AU345" s="140" t="s">
        <v>86</v>
      </c>
      <c r="AY345" s="18" t="s">
        <v>192</v>
      </c>
      <c r="BE345" s="141">
        <f>IF(N345="základní",J345,0)</f>
        <v>0</v>
      </c>
      <c r="BF345" s="141">
        <f>IF(N345="snížená",J345,0)</f>
        <v>0</v>
      </c>
      <c r="BG345" s="141">
        <f>IF(N345="zákl. přenesená",J345,0)</f>
        <v>0</v>
      </c>
      <c r="BH345" s="141">
        <f>IF(N345="sníž. přenesená",J345,0)</f>
        <v>0</v>
      </c>
      <c r="BI345" s="141">
        <f>IF(N345="nulová",J345,0)</f>
        <v>0</v>
      </c>
      <c r="BJ345" s="18" t="s">
        <v>84</v>
      </c>
      <c r="BK345" s="141">
        <f>ROUND(I345*H345,2)</f>
        <v>0</v>
      </c>
      <c r="BL345" s="18" t="s">
        <v>124</v>
      </c>
      <c r="BM345" s="140" t="s">
        <v>1840</v>
      </c>
    </row>
    <row r="346" spans="2:47" s="1" customFormat="1" ht="12">
      <c r="B346" s="33"/>
      <c r="D346" s="142" t="s">
        <v>199</v>
      </c>
      <c r="F346" s="143" t="s">
        <v>559</v>
      </c>
      <c r="I346" s="144"/>
      <c r="L346" s="33"/>
      <c r="M346" s="145"/>
      <c r="T346" s="54"/>
      <c r="AT346" s="18" t="s">
        <v>199</v>
      </c>
      <c r="AU346" s="18" t="s">
        <v>86</v>
      </c>
    </row>
    <row r="347" spans="2:65" s="1" customFormat="1" ht="16.5" customHeight="1">
      <c r="B347" s="33"/>
      <c r="C347" s="168" t="s">
        <v>550</v>
      </c>
      <c r="D347" s="168" t="s">
        <v>291</v>
      </c>
      <c r="E347" s="169" t="s">
        <v>1194</v>
      </c>
      <c r="F347" s="170" t="s">
        <v>1195</v>
      </c>
      <c r="G347" s="171" t="s">
        <v>146</v>
      </c>
      <c r="H347" s="172">
        <v>1</v>
      </c>
      <c r="I347" s="173"/>
      <c r="J347" s="174">
        <f>ROUND(I347*H347,2)</f>
        <v>0</v>
      </c>
      <c r="K347" s="170" t="s">
        <v>197</v>
      </c>
      <c r="L347" s="175"/>
      <c r="M347" s="176" t="s">
        <v>19</v>
      </c>
      <c r="N347" s="177" t="s">
        <v>47</v>
      </c>
      <c r="P347" s="138">
        <f>O347*H347</f>
        <v>0</v>
      </c>
      <c r="Q347" s="138">
        <v>0.0027</v>
      </c>
      <c r="R347" s="138">
        <f>Q347*H347</f>
        <v>0.0027</v>
      </c>
      <c r="S347" s="138">
        <v>0</v>
      </c>
      <c r="T347" s="139">
        <f>S347*H347</f>
        <v>0</v>
      </c>
      <c r="AR347" s="140" t="s">
        <v>248</v>
      </c>
      <c r="AT347" s="140" t="s">
        <v>291</v>
      </c>
      <c r="AU347" s="140" t="s">
        <v>86</v>
      </c>
      <c r="AY347" s="18" t="s">
        <v>192</v>
      </c>
      <c r="BE347" s="141">
        <f>IF(N347="základní",J347,0)</f>
        <v>0</v>
      </c>
      <c r="BF347" s="141">
        <f>IF(N347="snížená",J347,0)</f>
        <v>0</v>
      </c>
      <c r="BG347" s="141">
        <f>IF(N347="zákl. přenesená",J347,0)</f>
        <v>0</v>
      </c>
      <c r="BH347" s="141">
        <f>IF(N347="sníž. přenesená",J347,0)</f>
        <v>0</v>
      </c>
      <c r="BI347" s="141">
        <f>IF(N347="nulová",J347,0)</f>
        <v>0</v>
      </c>
      <c r="BJ347" s="18" t="s">
        <v>84</v>
      </c>
      <c r="BK347" s="141">
        <f>ROUND(I347*H347,2)</f>
        <v>0</v>
      </c>
      <c r="BL347" s="18" t="s">
        <v>124</v>
      </c>
      <c r="BM347" s="140" t="s">
        <v>1841</v>
      </c>
    </row>
    <row r="348" spans="2:47" s="1" customFormat="1" ht="12">
      <c r="B348" s="33"/>
      <c r="D348" s="142" t="s">
        <v>199</v>
      </c>
      <c r="F348" s="143" t="s">
        <v>1195</v>
      </c>
      <c r="I348" s="144"/>
      <c r="L348" s="33"/>
      <c r="M348" s="145"/>
      <c r="T348" s="54"/>
      <c r="AT348" s="18" t="s">
        <v>199</v>
      </c>
      <c r="AU348" s="18" t="s">
        <v>86</v>
      </c>
    </row>
    <row r="349" spans="2:65" s="1" customFormat="1" ht="16.5" customHeight="1">
      <c r="B349" s="33"/>
      <c r="C349" s="168" t="s">
        <v>557</v>
      </c>
      <c r="D349" s="168" t="s">
        <v>291</v>
      </c>
      <c r="E349" s="169" t="s">
        <v>1197</v>
      </c>
      <c r="F349" s="170" t="s">
        <v>1198</v>
      </c>
      <c r="G349" s="171" t="s">
        <v>146</v>
      </c>
      <c r="H349" s="172">
        <v>1</v>
      </c>
      <c r="I349" s="173"/>
      <c r="J349" s="174">
        <f>ROUND(I349*H349,2)</f>
        <v>0</v>
      </c>
      <c r="K349" s="170" t="s">
        <v>19</v>
      </c>
      <c r="L349" s="175"/>
      <c r="M349" s="176" t="s">
        <v>19</v>
      </c>
      <c r="N349" s="177" t="s">
        <v>47</v>
      </c>
      <c r="P349" s="138">
        <f>O349*H349</f>
        <v>0</v>
      </c>
      <c r="Q349" s="138">
        <v>0.0022</v>
      </c>
      <c r="R349" s="138">
        <f>Q349*H349</f>
        <v>0.0022</v>
      </c>
      <c r="S349" s="138">
        <v>0</v>
      </c>
      <c r="T349" s="139">
        <f>S349*H349</f>
        <v>0</v>
      </c>
      <c r="AR349" s="140" t="s">
        <v>248</v>
      </c>
      <c r="AT349" s="140" t="s">
        <v>291</v>
      </c>
      <c r="AU349" s="140" t="s">
        <v>86</v>
      </c>
      <c r="AY349" s="18" t="s">
        <v>192</v>
      </c>
      <c r="BE349" s="141">
        <f>IF(N349="základní",J349,0)</f>
        <v>0</v>
      </c>
      <c r="BF349" s="141">
        <f>IF(N349="snížená",J349,0)</f>
        <v>0</v>
      </c>
      <c r="BG349" s="141">
        <f>IF(N349="zákl. přenesená",J349,0)</f>
        <v>0</v>
      </c>
      <c r="BH349" s="141">
        <f>IF(N349="sníž. přenesená",J349,0)</f>
        <v>0</v>
      </c>
      <c r="BI349" s="141">
        <f>IF(N349="nulová",J349,0)</f>
        <v>0</v>
      </c>
      <c r="BJ349" s="18" t="s">
        <v>84</v>
      </c>
      <c r="BK349" s="141">
        <f>ROUND(I349*H349,2)</f>
        <v>0</v>
      </c>
      <c r="BL349" s="18" t="s">
        <v>124</v>
      </c>
      <c r="BM349" s="140" t="s">
        <v>1842</v>
      </c>
    </row>
    <row r="350" spans="2:47" s="1" customFormat="1" ht="12">
      <c r="B350" s="33"/>
      <c r="D350" s="142" t="s">
        <v>199</v>
      </c>
      <c r="F350" s="143" t="s">
        <v>1198</v>
      </c>
      <c r="I350" s="144"/>
      <c r="L350" s="33"/>
      <c r="M350" s="145"/>
      <c r="T350" s="54"/>
      <c r="AT350" s="18" t="s">
        <v>199</v>
      </c>
      <c r="AU350" s="18" t="s">
        <v>86</v>
      </c>
    </row>
    <row r="351" spans="2:65" s="1" customFormat="1" ht="21.75" customHeight="1">
      <c r="B351" s="33"/>
      <c r="C351" s="129" t="s">
        <v>561</v>
      </c>
      <c r="D351" s="129" t="s">
        <v>194</v>
      </c>
      <c r="E351" s="130" t="s">
        <v>1200</v>
      </c>
      <c r="F351" s="131" t="s">
        <v>1201</v>
      </c>
      <c r="G351" s="132" t="s">
        <v>146</v>
      </c>
      <c r="H351" s="133">
        <v>1</v>
      </c>
      <c r="I351" s="134"/>
      <c r="J351" s="135">
        <f>ROUND(I351*H351,2)</f>
        <v>0</v>
      </c>
      <c r="K351" s="131" t="s">
        <v>197</v>
      </c>
      <c r="L351" s="33"/>
      <c r="M351" s="136" t="s">
        <v>19</v>
      </c>
      <c r="N351" s="137" t="s">
        <v>47</v>
      </c>
      <c r="P351" s="138">
        <f>O351*H351</f>
        <v>0</v>
      </c>
      <c r="Q351" s="138">
        <v>0</v>
      </c>
      <c r="R351" s="138">
        <f>Q351*H351</f>
        <v>0</v>
      </c>
      <c r="S351" s="138">
        <v>0</v>
      </c>
      <c r="T351" s="139">
        <f>S351*H351</f>
        <v>0</v>
      </c>
      <c r="AR351" s="140" t="s">
        <v>124</v>
      </c>
      <c r="AT351" s="140" t="s">
        <v>194</v>
      </c>
      <c r="AU351" s="140" t="s">
        <v>86</v>
      </c>
      <c r="AY351" s="18" t="s">
        <v>192</v>
      </c>
      <c r="BE351" s="141">
        <f>IF(N351="základní",J351,0)</f>
        <v>0</v>
      </c>
      <c r="BF351" s="141">
        <f>IF(N351="snížená",J351,0)</f>
        <v>0</v>
      </c>
      <c r="BG351" s="141">
        <f>IF(N351="zákl. přenesená",J351,0)</f>
        <v>0</v>
      </c>
      <c r="BH351" s="141">
        <f>IF(N351="sníž. přenesená",J351,0)</f>
        <v>0</v>
      </c>
      <c r="BI351" s="141">
        <f>IF(N351="nulová",J351,0)</f>
        <v>0</v>
      </c>
      <c r="BJ351" s="18" t="s">
        <v>84</v>
      </c>
      <c r="BK351" s="141">
        <f>ROUND(I351*H351,2)</f>
        <v>0</v>
      </c>
      <c r="BL351" s="18" t="s">
        <v>124</v>
      </c>
      <c r="BM351" s="140" t="s">
        <v>1843</v>
      </c>
    </row>
    <row r="352" spans="2:47" s="1" customFormat="1" ht="12">
      <c r="B352" s="33"/>
      <c r="D352" s="142" t="s">
        <v>199</v>
      </c>
      <c r="F352" s="143" t="s">
        <v>1203</v>
      </c>
      <c r="I352" s="144"/>
      <c r="L352" s="33"/>
      <c r="M352" s="145"/>
      <c r="T352" s="54"/>
      <c r="AT352" s="18" t="s">
        <v>199</v>
      </c>
      <c r="AU352" s="18" t="s">
        <v>86</v>
      </c>
    </row>
    <row r="353" spans="2:47" s="1" customFormat="1" ht="12">
      <c r="B353" s="33"/>
      <c r="D353" s="146" t="s">
        <v>201</v>
      </c>
      <c r="F353" s="147" t="s">
        <v>1204</v>
      </c>
      <c r="I353" s="144"/>
      <c r="L353" s="33"/>
      <c r="M353" s="145"/>
      <c r="T353" s="54"/>
      <c r="AT353" s="18" t="s">
        <v>201</v>
      </c>
      <c r="AU353" s="18" t="s">
        <v>86</v>
      </c>
    </row>
    <row r="354" spans="2:51" s="14" customFormat="1" ht="12">
      <c r="B354" s="162"/>
      <c r="D354" s="142" t="s">
        <v>203</v>
      </c>
      <c r="E354" s="163" t="s">
        <v>19</v>
      </c>
      <c r="F354" s="164" t="s">
        <v>1205</v>
      </c>
      <c r="H354" s="163" t="s">
        <v>19</v>
      </c>
      <c r="I354" s="165"/>
      <c r="L354" s="162"/>
      <c r="M354" s="166"/>
      <c r="T354" s="167"/>
      <c r="AT354" s="163" t="s">
        <v>203</v>
      </c>
      <c r="AU354" s="163" t="s">
        <v>86</v>
      </c>
      <c r="AV354" s="14" t="s">
        <v>84</v>
      </c>
      <c r="AW354" s="14" t="s">
        <v>37</v>
      </c>
      <c r="AX354" s="14" t="s">
        <v>76</v>
      </c>
      <c r="AY354" s="163" t="s">
        <v>192</v>
      </c>
    </row>
    <row r="355" spans="2:51" s="12" customFormat="1" ht="12">
      <c r="B355" s="148"/>
      <c r="D355" s="142" t="s">
        <v>203</v>
      </c>
      <c r="E355" s="149" t="s">
        <v>19</v>
      </c>
      <c r="F355" s="150" t="s">
        <v>1206</v>
      </c>
      <c r="H355" s="151">
        <v>1</v>
      </c>
      <c r="I355" s="152"/>
      <c r="L355" s="148"/>
      <c r="M355" s="153"/>
      <c r="T355" s="154"/>
      <c r="AT355" s="149" t="s">
        <v>203</v>
      </c>
      <c r="AU355" s="149" t="s">
        <v>86</v>
      </c>
      <c r="AV355" s="12" t="s">
        <v>86</v>
      </c>
      <c r="AW355" s="12" t="s">
        <v>37</v>
      </c>
      <c r="AX355" s="12" t="s">
        <v>84</v>
      </c>
      <c r="AY355" s="149" t="s">
        <v>192</v>
      </c>
    </row>
    <row r="356" spans="2:65" s="1" customFormat="1" ht="16.5" customHeight="1">
      <c r="B356" s="33"/>
      <c r="C356" s="168" t="s">
        <v>568</v>
      </c>
      <c r="D356" s="168" t="s">
        <v>291</v>
      </c>
      <c r="E356" s="169" t="s">
        <v>1207</v>
      </c>
      <c r="F356" s="170" t="s">
        <v>1208</v>
      </c>
      <c r="G356" s="171" t="s">
        <v>146</v>
      </c>
      <c r="H356" s="172">
        <v>1</v>
      </c>
      <c r="I356" s="173"/>
      <c r="J356" s="174">
        <f>ROUND(I356*H356,2)</f>
        <v>0</v>
      </c>
      <c r="K356" s="170" t="s">
        <v>197</v>
      </c>
      <c r="L356" s="175"/>
      <c r="M356" s="176" t="s">
        <v>19</v>
      </c>
      <c r="N356" s="177" t="s">
        <v>47</v>
      </c>
      <c r="P356" s="138">
        <f>O356*H356</f>
        <v>0</v>
      </c>
      <c r="Q356" s="138">
        <v>0.0067</v>
      </c>
      <c r="R356" s="138">
        <f>Q356*H356</f>
        <v>0.0067</v>
      </c>
      <c r="S356" s="138">
        <v>0</v>
      </c>
      <c r="T356" s="139">
        <f>S356*H356</f>
        <v>0</v>
      </c>
      <c r="AR356" s="140" t="s">
        <v>248</v>
      </c>
      <c r="AT356" s="140" t="s">
        <v>291</v>
      </c>
      <c r="AU356" s="140" t="s">
        <v>86</v>
      </c>
      <c r="AY356" s="18" t="s">
        <v>192</v>
      </c>
      <c r="BE356" s="141">
        <f>IF(N356="základní",J356,0)</f>
        <v>0</v>
      </c>
      <c r="BF356" s="141">
        <f>IF(N356="snížená",J356,0)</f>
        <v>0</v>
      </c>
      <c r="BG356" s="141">
        <f>IF(N356="zákl. přenesená",J356,0)</f>
        <v>0</v>
      </c>
      <c r="BH356" s="141">
        <f>IF(N356="sníž. přenesená",J356,0)</f>
        <v>0</v>
      </c>
      <c r="BI356" s="141">
        <f>IF(N356="nulová",J356,0)</f>
        <v>0</v>
      </c>
      <c r="BJ356" s="18" t="s">
        <v>84</v>
      </c>
      <c r="BK356" s="141">
        <f>ROUND(I356*H356,2)</f>
        <v>0</v>
      </c>
      <c r="BL356" s="18" t="s">
        <v>124</v>
      </c>
      <c r="BM356" s="140" t="s">
        <v>1844</v>
      </c>
    </row>
    <row r="357" spans="2:47" s="1" customFormat="1" ht="12">
      <c r="B357" s="33"/>
      <c r="D357" s="142" t="s">
        <v>199</v>
      </c>
      <c r="F357" s="143" t="s">
        <v>1208</v>
      </c>
      <c r="I357" s="144"/>
      <c r="L357" s="33"/>
      <c r="M357" s="145"/>
      <c r="T357" s="54"/>
      <c r="AT357" s="18" t="s">
        <v>199</v>
      </c>
      <c r="AU357" s="18" t="s">
        <v>86</v>
      </c>
    </row>
    <row r="358" spans="2:65" s="1" customFormat="1" ht="21.75" customHeight="1">
      <c r="B358" s="33"/>
      <c r="C358" s="129" t="s">
        <v>572</v>
      </c>
      <c r="D358" s="129" t="s">
        <v>194</v>
      </c>
      <c r="E358" s="130" t="s">
        <v>1845</v>
      </c>
      <c r="F358" s="131" t="s">
        <v>1846</v>
      </c>
      <c r="G358" s="132" t="s">
        <v>146</v>
      </c>
      <c r="H358" s="133">
        <v>1</v>
      </c>
      <c r="I358" s="134"/>
      <c r="J358" s="135">
        <f>ROUND(I358*H358,2)</f>
        <v>0</v>
      </c>
      <c r="K358" s="131" t="s">
        <v>197</v>
      </c>
      <c r="L358" s="33"/>
      <c r="M358" s="136" t="s">
        <v>19</v>
      </c>
      <c r="N358" s="137" t="s">
        <v>47</v>
      </c>
      <c r="P358" s="138">
        <f>O358*H358</f>
        <v>0</v>
      </c>
      <c r="Q358" s="138">
        <v>0</v>
      </c>
      <c r="R358" s="138">
        <f>Q358*H358</f>
        <v>0</v>
      </c>
      <c r="S358" s="138">
        <v>0</v>
      </c>
      <c r="T358" s="139">
        <f>S358*H358</f>
        <v>0</v>
      </c>
      <c r="AR358" s="140" t="s">
        <v>124</v>
      </c>
      <c r="AT358" s="140" t="s">
        <v>194</v>
      </c>
      <c r="AU358" s="140" t="s">
        <v>86</v>
      </c>
      <c r="AY358" s="18" t="s">
        <v>192</v>
      </c>
      <c r="BE358" s="141">
        <f>IF(N358="základní",J358,0)</f>
        <v>0</v>
      </c>
      <c r="BF358" s="141">
        <f>IF(N358="snížená",J358,0)</f>
        <v>0</v>
      </c>
      <c r="BG358" s="141">
        <f>IF(N358="zákl. přenesená",J358,0)</f>
        <v>0</v>
      </c>
      <c r="BH358" s="141">
        <f>IF(N358="sníž. přenesená",J358,0)</f>
        <v>0</v>
      </c>
      <c r="BI358" s="141">
        <f>IF(N358="nulová",J358,0)</f>
        <v>0</v>
      </c>
      <c r="BJ358" s="18" t="s">
        <v>84</v>
      </c>
      <c r="BK358" s="141">
        <f>ROUND(I358*H358,2)</f>
        <v>0</v>
      </c>
      <c r="BL358" s="18" t="s">
        <v>124</v>
      </c>
      <c r="BM358" s="140" t="s">
        <v>1847</v>
      </c>
    </row>
    <row r="359" spans="2:47" s="1" customFormat="1" ht="19.5">
      <c r="B359" s="33"/>
      <c r="D359" s="142" t="s">
        <v>199</v>
      </c>
      <c r="F359" s="143" t="s">
        <v>1848</v>
      </c>
      <c r="I359" s="144"/>
      <c r="L359" s="33"/>
      <c r="M359" s="145"/>
      <c r="T359" s="54"/>
      <c r="AT359" s="18" t="s">
        <v>199</v>
      </c>
      <c r="AU359" s="18" t="s">
        <v>86</v>
      </c>
    </row>
    <row r="360" spans="2:47" s="1" customFormat="1" ht="12">
      <c r="B360" s="33"/>
      <c r="D360" s="146" t="s">
        <v>201</v>
      </c>
      <c r="F360" s="147" t="s">
        <v>1849</v>
      </c>
      <c r="I360" s="144"/>
      <c r="L360" s="33"/>
      <c r="M360" s="145"/>
      <c r="T360" s="54"/>
      <c r="AT360" s="18" t="s">
        <v>201</v>
      </c>
      <c r="AU360" s="18" t="s">
        <v>86</v>
      </c>
    </row>
    <row r="361" spans="2:51" s="12" customFormat="1" ht="12">
      <c r="B361" s="148"/>
      <c r="D361" s="142" t="s">
        <v>203</v>
      </c>
      <c r="E361" s="149" t="s">
        <v>19</v>
      </c>
      <c r="F361" s="150" t="s">
        <v>1850</v>
      </c>
      <c r="H361" s="151">
        <v>1</v>
      </c>
      <c r="I361" s="152"/>
      <c r="L361" s="148"/>
      <c r="M361" s="153"/>
      <c r="T361" s="154"/>
      <c r="AT361" s="149" t="s">
        <v>203</v>
      </c>
      <c r="AU361" s="149" t="s">
        <v>86</v>
      </c>
      <c r="AV361" s="12" t="s">
        <v>86</v>
      </c>
      <c r="AW361" s="12" t="s">
        <v>37</v>
      </c>
      <c r="AX361" s="12" t="s">
        <v>84</v>
      </c>
      <c r="AY361" s="149" t="s">
        <v>192</v>
      </c>
    </row>
    <row r="362" spans="2:65" s="1" customFormat="1" ht="16.5" customHeight="1">
      <c r="B362" s="33"/>
      <c r="C362" s="168" t="s">
        <v>578</v>
      </c>
      <c r="D362" s="168" t="s">
        <v>291</v>
      </c>
      <c r="E362" s="169" t="s">
        <v>1851</v>
      </c>
      <c r="F362" s="170" t="s">
        <v>1852</v>
      </c>
      <c r="G362" s="171" t="s">
        <v>146</v>
      </c>
      <c r="H362" s="172">
        <v>1</v>
      </c>
      <c r="I362" s="173"/>
      <c r="J362" s="174">
        <f>ROUND(I362*H362,2)</f>
        <v>0</v>
      </c>
      <c r="K362" s="170" t="s">
        <v>197</v>
      </c>
      <c r="L362" s="175"/>
      <c r="M362" s="176" t="s">
        <v>19</v>
      </c>
      <c r="N362" s="177" t="s">
        <v>47</v>
      </c>
      <c r="P362" s="138">
        <f>O362*H362</f>
        <v>0</v>
      </c>
      <c r="Q362" s="138">
        <v>0.0085</v>
      </c>
      <c r="R362" s="138">
        <f>Q362*H362</f>
        <v>0.0085</v>
      </c>
      <c r="S362" s="138">
        <v>0</v>
      </c>
      <c r="T362" s="139">
        <f>S362*H362</f>
        <v>0</v>
      </c>
      <c r="AR362" s="140" t="s">
        <v>248</v>
      </c>
      <c r="AT362" s="140" t="s">
        <v>291</v>
      </c>
      <c r="AU362" s="140" t="s">
        <v>86</v>
      </c>
      <c r="AY362" s="18" t="s">
        <v>192</v>
      </c>
      <c r="BE362" s="141">
        <f>IF(N362="základní",J362,0)</f>
        <v>0</v>
      </c>
      <c r="BF362" s="141">
        <f>IF(N362="snížená",J362,0)</f>
        <v>0</v>
      </c>
      <c r="BG362" s="141">
        <f>IF(N362="zákl. přenesená",J362,0)</f>
        <v>0</v>
      </c>
      <c r="BH362" s="141">
        <f>IF(N362="sníž. přenesená",J362,0)</f>
        <v>0</v>
      </c>
      <c r="BI362" s="141">
        <f>IF(N362="nulová",J362,0)</f>
        <v>0</v>
      </c>
      <c r="BJ362" s="18" t="s">
        <v>84</v>
      </c>
      <c r="BK362" s="141">
        <f>ROUND(I362*H362,2)</f>
        <v>0</v>
      </c>
      <c r="BL362" s="18" t="s">
        <v>124</v>
      </c>
      <c r="BM362" s="140" t="s">
        <v>1853</v>
      </c>
    </row>
    <row r="363" spans="2:47" s="1" customFormat="1" ht="12">
      <c r="B363" s="33"/>
      <c r="D363" s="142" t="s">
        <v>199</v>
      </c>
      <c r="F363" s="143" t="s">
        <v>1852</v>
      </c>
      <c r="I363" s="144"/>
      <c r="L363" s="33"/>
      <c r="M363" s="145"/>
      <c r="T363" s="54"/>
      <c r="AT363" s="18" t="s">
        <v>199</v>
      </c>
      <c r="AU363" s="18" t="s">
        <v>86</v>
      </c>
    </row>
    <row r="364" spans="2:65" s="1" customFormat="1" ht="16.5" customHeight="1">
      <c r="B364" s="33"/>
      <c r="C364" s="129" t="s">
        <v>582</v>
      </c>
      <c r="D364" s="129" t="s">
        <v>194</v>
      </c>
      <c r="E364" s="130" t="s">
        <v>1854</v>
      </c>
      <c r="F364" s="131" t="s">
        <v>1855</v>
      </c>
      <c r="G364" s="132" t="s">
        <v>146</v>
      </c>
      <c r="H364" s="133">
        <v>1</v>
      </c>
      <c r="I364" s="134"/>
      <c r="J364" s="135">
        <f>ROUND(I364*H364,2)</f>
        <v>0</v>
      </c>
      <c r="K364" s="131" t="s">
        <v>197</v>
      </c>
      <c r="L364" s="33"/>
      <c r="M364" s="136" t="s">
        <v>19</v>
      </c>
      <c r="N364" s="137" t="s">
        <v>47</v>
      </c>
      <c r="P364" s="138">
        <f>O364*H364</f>
        <v>0</v>
      </c>
      <c r="Q364" s="138">
        <v>0.00017</v>
      </c>
      <c r="R364" s="138">
        <f>Q364*H364</f>
        <v>0.00017</v>
      </c>
      <c r="S364" s="138">
        <v>0</v>
      </c>
      <c r="T364" s="139">
        <f>S364*H364</f>
        <v>0</v>
      </c>
      <c r="AR364" s="140" t="s">
        <v>124</v>
      </c>
      <c r="AT364" s="140" t="s">
        <v>194</v>
      </c>
      <c r="AU364" s="140" t="s">
        <v>86</v>
      </c>
      <c r="AY364" s="18" t="s">
        <v>192</v>
      </c>
      <c r="BE364" s="141">
        <f>IF(N364="základní",J364,0)</f>
        <v>0</v>
      </c>
      <c r="BF364" s="141">
        <f>IF(N364="snížená",J364,0)</f>
        <v>0</v>
      </c>
      <c r="BG364" s="141">
        <f>IF(N364="zákl. přenesená",J364,0)</f>
        <v>0</v>
      </c>
      <c r="BH364" s="141">
        <f>IF(N364="sníž. přenesená",J364,0)</f>
        <v>0</v>
      </c>
      <c r="BI364" s="141">
        <f>IF(N364="nulová",J364,0)</f>
        <v>0</v>
      </c>
      <c r="BJ364" s="18" t="s">
        <v>84</v>
      </c>
      <c r="BK364" s="141">
        <f>ROUND(I364*H364,2)</f>
        <v>0</v>
      </c>
      <c r="BL364" s="18" t="s">
        <v>124</v>
      </c>
      <c r="BM364" s="140" t="s">
        <v>1856</v>
      </c>
    </row>
    <row r="365" spans="2:47" s="1" customFormat="1" ht="12">
      <c r="B365" s="33"/>
      <c r="D365" s="142" t="s">
        <v>199</v>
      </c>
      <c r="F365" s="143" t="s">
        <v>1857</v>
      </c>
      <c r="I365" s="144"/>
      <c r="L365" s="33"/>
      <c r="M365" s="145"/>
      <c r="T365" s="54"/>
      <c r="AT365" s="18" t="s">
        <v>199</v>
      </c>
      <c r="AU365" s="18" t="s">
        <v>86</v>
      </c>
    </row>
    <row r="366" spans="2:47" s="1" customFormat="1" ht="12">
      <c r="B366" s="33"/>
      <c r="D366" s="146" t="s">
        <v>201</v>
      </c>
      <c r="F366" s="147" t="s">
        <v>1858</v>
      </c>
      <c r="I366" s="144"/>
      <c r="L366" s="33"/>
      <c r="M366" s="145"/>
      <c r="T366" s="54"/>
      <c r="AT366" s="18" t="s">
        <v>201</v>
      </c>
      <c r="AU366" s="18" t="s">
        <v>86</v>
      </c>
    </row>
    <row r="367" spans="2:51" s="12" customFormat="1" ht="12">
      <c r="B367" s="148"/>
      <c r="D367" s="142" t="s">
        <v>203</v>
      </c>
      <c r="E367" s="149" t="s">
        <v>19</v>
      </c>
      <c r="F367" s="150" t="s">
        <v>1850</v>
      </c>
      <c r="H367" s="151">
        <v>1</v>
      </c>
      <c r="I367" s="152"/>
      <c r="L367" s="148"/>
      <c r="M367" s="153"/>
      <c r="T367" s="154"/>
      <c r="AT367" s="149" t="s">
        <v>203</v>
      </c>
      <c r="AU367" s="149" t="s">
        <v>86</v>
      </c>
      <c r="AV367" s="12" t="s">
        <v>86</v>
      </c>
      <c r="AW367" s="12" t="s">
        <v>37</v>
      </c>
      <c r="AX367" s="12" t="s">
        <v>84</v>
      </c>
      <c r="AY367" s="149" t="s">
        <v>192</v>
      </c>
    </row>
    <row r="368" spans="2:65" s="1" customFormat="1" ht="16.5" customHeight="1">
      <c r="B368" s="33"/>
      <c r="C368" s="168" t="s">
        <v>589</v>
      </c>
      <c r="D368" s="168" t="s">
        <v>291</v>
      </c>
      <c r="E368" s="169" t="s">
        <v>1859</v>
      </c>
      <c r="F368" s="170" t="s">
        <v>1860</v>
      </c>
      <c r="G368" s="171" t="s">
        <v>146</v>
      </c>
      <c r="H368" s="172">
        <v>1</v>
      </c>
      <c r="I368" s="173"/>
      <c r="J368" s="174">
        <f>ROUND(I368*H368,2)</f>
        <v>0</v>
      </c>
      <c r="K368" s="170" t="s">
        <v>197</v>
      </c>
      <c r="L368" s="175"/>
      <c r="M368" s="176" t="s">
        <v>19</v>
      </c>
      <c r="N368" s="177" t="s">
        <v>47</v>
      </c>
      <c r="P368" s="138">
        <f>O368*H368</f>
        <v>0</v>
      </c>
      <c r="Q368" s="138">
        <v>0.017</v>
      </c>
      <c r="R368" s="138">
        <f>Q368*H368</f>
        <v>0.017</v>
      </c>
      <c r="S368" s="138">
        <v>0</v>
      </c>
      <c r="T368" s="139">
        <f>S368*H368</f>
        <v>0</v>
      </c>
      <c r="AR368" s="140" t="s">
        <v>248</v>
      </c>
      <c r="AT368" s="140" t="s">
        <v>291</v>
      </c>
      <c r="AU368" s="140" t="s">
        <v>86</v>
      </c>
      <c r="AY368" s="18" t="s">
        <v>192</v>
      </c>
      <c r="BE368" s="141">
        <f>IF(N368="základní",J368,0)</f>
        <v>0</v>
      </c>
      <c r="BF368" s="141">
        <f>IF(N368="snížená",J368,0)</f>
        <v>0</v>
      </c>
      <c r="BG368" s="141">
        <f>IF(N368="zákl. přenesená",J368,0)</f>
        <v>0</v>
      </c>
      <c r="BH368" s="141">
        <f>IF(N368="sníž. přenesená",J368,0)</f>
        <v>0</v>
      </c>
      <c r="BI368" s="141">
        <f>IF(N368="nulová",J368,0)</f>
        <v>0</v>
      </c>
      <c r="BJ368" s="18" t="s">
        <v>84</v>
      </c>
      <c r="BK368" s="141">
        <f>ROUND(I368*H368,2)</f>
        <v>0</v>
      </c>
      <c r="BL368" s="18" t="s">
        <v>124</v>
      </c>
      <c r="BM368" s="140" t="s">
        <v>1861</v>
      </c>
    </row>
    <row r="369" spans="2:47" s="1" customFormat="1" ht="12">
      <c r="B369" s="33"/>
      <c r="D369" s="142" t="s">
        <v>199</v>
      </c>
      <c r="F369" s="143" t="s">
        <v>1860</v>
      </c>
      <c r="I369" s="144"/>
      <c r="L369" s="33"/>
      <c r="M369" s="145"/>
      <c r="T369" s="54"/>
      <c r="AT369" s="18" t="s">
        <v>199</v>
      </c>
      <c r="AU369" s="18" t="s">
        <v>86</v>
      </c>
    </row>
    <row r="370" spans="2:65" s="1" customFormat="1" ht="16.5" customHeight="1">
      <c r="B370" s="33"/>
      <c r="C370" s="129" t="s">
        <v>593</v>
      </c>
      <c r="D370" s="129" t="s">
        <v>194</v>
      </c>
      <c r="E370" s="130" t="s">
        <v>583</v>
      </c>
      <c r="F370" s="131" t="s">
        <v>584</v>
      </c>
      <c r="G370" s="132" t="s">
        <v>146</v>
      </c>
      <c r="H370" s="133">
        <v>1</v>
      </c>
      <c r="I370" s="134"/>
      <c r="J370" s="135">
        <f>ROUND(I370*H370,2)</f>
        <v>0</v>
      </c>
      <c r="K370" s="131" t="s">
        <v>197</v>
      </c>
      <c r="L370" s="33"/>
      <c r="M370" s="136" t="s">
        <v>19</v>
      </c>
      <c r="N370" s="137" t="s">
        <v>47</v>
      </c>
      <c r="P370" s="138">
        <f>O370*H370</f>
        <v>0</v>
      </c>
      <c r="Q370" s="138">
        <v>0.0012</v>
      </c>
      <c r="R370" s="138">
        <f>Q370*H370</f>
        <v>0.0012</v>
      </c>
      <c r="S370" s="138">
        <v>0</v>
      </c>
      <c r="T370" s="139">
        <f>S370*H370</f>
        <v>0</v>
      </c>
      <c r="AR370" s="140" t="s">
        <v>124</v>
      </c>
      <c r="AT370" s="140" t="s">
        <v>194</v>
      </c>
      <c r="AU370" s="140" t="s">
        <v>86</v>
      </c>
      <c r="AY370" s="18" t="s">
        <v>192</v>
      </c>
      <c r="BE370" s="141">
        <f>IF(N370="základní",J370,0)</f>
        <v>0</v>
      </c>
      <c r="BF370" s="141">
        <f>IF(N370="snížená",J370,0)</f>
        <v>0</v>
      </c>
      <c r="BG370" s="141">
        <f>IF(N370="zákl. přenesená",J370,0)</f>
        <v>0</v>
      </c>
      <c r="BH370" s="141">
        <f>IF(N370="sníž. přenesená",J370,0)</f>
        <v>0</v>
      </c>
      <c r="BI370" s="141">
        <f>IF(N370="nulová",J370,0)</f>
        <v>0</v>
      </c>
      <c r="BJ370" s="18" t="s">
        <v>84</v>
      </c>
      <c r="BK370" s="141">
        <f>ROUND(I370*H370,2)</f>
        <v>0</v>
      </c>
      <c r="BL370" s="18" t="s">
        <v>124</v>
      </c>
      <c r="BM370" s="140" t="s">
        <v>1862</v>
      </c>
    </row>
    <row r="371" spans="2:47" s="1" customFormat="1" ht="12">
      <c r="B371" s="33"/>
      <c r="D371" s="142" t="s">
        <v>199</v>
      </c>
      <c r="F371" s="143" t="s">
        <v>586</v>
      </c>
      <c r="I371" s="144"/>
      <c r="L371" s="33"/>
      <c r="M371" s="145"/>
      <c r="T371" s="54"/>
      <c r="AT371" s="18" t="s">
        <v>199</v>
      </c>
      <c r="AU371" s="18" t="s">
        <v>86</v>
      </c>
    </row>
    <row r="372" spans="2:47" s="1" customFormat="1" ht="12">
      <c r="B372" s="33"/>
      <c r="D372" s="146" t="s">
        <v>201</v>
      </c>
      <c r="F372" s="147" t="s">
        <v>587</v>
      </c>
      <c r="I372" s="144"/>
      <c r="L372" s="33"/>
      <c r="M372" s="145"/>
      <c r="T372" s="54"/>
      <c r="AT372" s="18" t="s">
        <v>201</v>
      </c>
      <c r="AU372" s="18" t="s">
        <v>86</v>
      </c>
    </row>
    <row r="373" spans="2:51" s="12" customFormat="1" ht="12">
      <c r="B373" s="148"/>
      <c r="D373" s="142" t="s">
        <v>203</v>
      </c>
      <c r="E373" s="149" t="s">
        <v>19</v>
      </c>
      <c r="F373" s="150" t="s">
        <v>1863</v>
      </c>
      <c r="H373" s="151">
        <v>1</v>
      </c>
      <c r="I373" s="152"/>
      <c r="L373" s="148"/>
      <c r="M373" s="153"/>
      <c r="T373" s="154"/>
      <c r="AT373" s="149" t="s">
        <v>203</v>
      </c>
      <c r="AU373" s="149" t="s">
        <v>86</v>
      </c>
      <c r="AV373" s="12" t="s">
        <v>86</v>
      </c>
      <c r="AW373" s="12" t="s">
        <v>37</v>
      </c>
      <c r="AX373" s="12" t="s">
        <v>84</v>
      </c>
      <c r="AY373" s="149" t="s">
        <v>192</v>
      </c>
    </row>
    <row r="374" spans="2:65" s="1" customFormat="1" ht="16.5" customHeight="1">
      <c r="B374" s="33"/>
      <c r="C374" s="168" t="s">
        <v>599</v>
      </c>
      <c r="D374" s="168" t="s">
        <v>291</v>
      </c>
      <c r="E374" s="169" t="s">
        <v>590</v>
      </c>
      <c r="F374" s="170" t="s">
        <v>591</v>
      </c>
      <c r="G374" s="171" t="s">
        <v>146</v>
      </c>
      <c r="H374" s="172">
        <v>1</v>
      </c>
      <c r="I374" s="173"/>
      <c r="J374" s="174">
        <f>ROUND(I374*H374,2)</f>
        <v>0</v>
      </c>
      <c r="K374" s="170" t="s">
        <v>19</v>
      </c>
      <c r="L374" s="175"/>
      <c r="M374" s="176" t="s">
        <v>19</v>
      </c>
      <c r="N374" s="177" t="s">
        <v>47</v>
      </c>
      <c r="P374" s="138">
        <f>O374*H374</f>
        <v>0</v>
      </c>
      <c r="Q374" s="138">
        <v>0</v>
      </c>
      <c r="R374" s="138">
        <f>Q374*H374</f>
        <v>0</v>
      </c>
      <c r="S374" s="138">
        <v>0</v>
      </c>
      <c r="T374" s="139">
        <f>S374*H374</f>
        <v>0</v>
      </c>
      <c r="AR374" s="140" t="s">
        <v>248</v>
      </c>
      <c r="AT374" s="140" t="s">
        <v>291</v>
      </c>
      <c r="AU374" s="140" t="s">
        <v>86</v>
      </c>
      <c r="AY374" s="18" t="s">
        <v>192</v>
      </c>
      <c r="BE374" s="141">
        <f>IF(N374="základní",J374,0)</f>
        <v>0</v>
      </c>
      <c r="BF374" s="141">
        <f>IF(N374="snížená",J374,0)</f>
        <v>0</v>
      </c>
      <c r="BG374" s="141">
        <f>IF(N374="zákl. přenesená",J374,0)</f>
        <v>0</v>
      </c>
      <c r="BH374" s="141">
        <f>IF(N374="sníž. přenesená",J374,0)</f>
        <v>0</v>
      </c>
      <c r="BI374" s="141">
        <f>IF(N374="nulová",J374,0)</f>
        <v>0</v>
      </c>
      <c r="BJ374" s="18" t="s">
        <v>84</v>
      </c>
      <c r="BK374" s="141">
        <f>ROUND(I374*H374,2)</f>
        <v>0</v>
      </c>
      <c r="BL374" s="18" t="s">
        <v>124</v>
      </c>
      <c r="BM374" s="140" t="s">
        <v>1864</v>
      </c>
    </row>
    <row r="375" spans="2:47" s="1" customFormat="1" ht="12">
      <c r="B375" s="33"/>
      <c r="D375" s="142" t="s">
        <v>199</v>
      </c>
      <c r="F375" s="143" t="s">
        <v>591</v>
      </c>
      <c r="I375" s="144"/>
      <c r="L375" s="33"/>
      <c r="M375" s="145"/>
      <c r="T375" s="54"/>
      <c r="AT375" s="18" t="s">
        <v>199</v>
      </c>
      <c r="AU375" s="18" t="s">
        <v>86</v>
      </c>
    </row>
    <row r="376" spans="2:65" s="1" customFormat="1" ht="16.5" customHeight="1">
      <c r="B376" s="33"/>
      <c r="C376" s="129" t="s">
        <v>605</v>
      </c>
      <c r="D376" s="129" t="s">
        <v>194</v>
      </c>
      <c r="E376" s="130" t="s">
        <v>594</v>
      </c>
      <c r="F376" s="131" t="s">
        <v>595</v>
      </c>
      <c r="G376" s="132" t="s">
        <v>146</v>
      </c>
      <c r="H376" s="133">
        <v>2</v>
      </c>
      <c r="I376" s="134"/>
      <c r="J376" s="135">
        <f>ROUND(I376*H376,2)</f>
        <v>0</v>
      </c>
      <c r="K376" s="131" t="s">
        <v>197</v>
      </c>
      <c r="L376" s="33"/>
      <c r="M376" s="136" t="s">
        <v>19</v>
      </c>
      <c r="N376" s="137" t="s">
        <v>47</v>
      </c>
      <c r="P376" s="138">
        <f>O376*H376</f>
        <v>0</v>
      </c>
      <c r="Q376" s="138">
        <v>0.45937</v>
      </c>
      <c r="R376" s="138">
        <f>Q376*H376</f>
        <v>0.91874</v>
      </c>
      <c r="S376" s="138">
        <v>0</v>
      </c>
      <c r="T376" s="139">
        <f>S376*H376</f>
        <v>0</v>
      </c>
      <c r="AR376" s="140" t="s">
        <v>124</v>
      </c>
      <c r="AT376" s="140" t="s">
        <v>194</v>
      </c>
      <c r="AU376" s="140" t="s">
        <v>86</v>
      </c>
      <c r="AY376" s="18" t="s">
        <v>192</v>
      </c>
      <c r="BE376" s="141">
        <f>IF(N376="základní",J376,0)</f>
        <v>0</v>
      </c>
      <c r="BF376" s="141">
        <f>IF(N376="snížená",J376,0)</f>
        <v>0</v>
      </c>
      <c r="BG376" s="141">
        <f>IF(N376="zákl. přenesená",J376,0)</f>
        <v>0</v>
      </c>
      <c r="BH376" s="141">
        <f>IF(N376="sníž. přenesená",J376,0)</f>
        <v>0</v>
      </c>
      <c r="BI376" s="141">
        <f>IF(N376="nulová",J376,0)</f>
        <v>0</v>
      </c>
      <c r="BJ376" s="18" t="s">
        <v>84</v>
      </c>
      <c r="BK376" s="141">
        <f>ROUND(I376*H376,2)</f>
        <v>0</v>
      </c>
      <c r="BL376" s="18" t="s">
        <v>124</v>
      </c>
      <c r="BM376" s="140" t="s">
        <v>1865</v>
      </c>
    </row>
    <row r="377" spans="2:47" s="1" customFormat="1" ht="12">
      <c r="B377" s="33"/>
      <c r="D377" s="142" t="s">
        <v>199</v>
      </c>
      <c r="F377" s="143" t="s">
        <v>597</v>
      </c>
      <c r="I377" s="144"/>
      <c r="L377" s="33"/>
      <c r="M377" s="145"/>
      <c r="T377" s="54"/>
      <c r="AT377" s="18" t="s">
        <v>199</v>
      </c>
      <c r="AU377" s="18" t="s">
        <v>86</v>
      </c>
    </row>
    <row r="378" spans="2:47" s="1" customFormat="1" ht="12">
      <c r="B378" s="33"/>
      <c r="D378" s="146" t="s">
        <v>201</v>
      </c>
      <c r="F378" s="147" t="s">
        <v>598</v>
      </c>
      <c r="I378" s="144"/>
      <c r="L378" s="33"/>
      <c r="M378" s="145"/>
      <c r="T378" s="54"/>
      <c r="AT378" s="18" t="s">
        <v>201</v>
      </c>
      <c r="AU378" s="18" t="s">
        <v>86</v>
      </c>
    </row>
    <row r="379" spans="2:65" s="1" customFormat="1" ht="16.5" customHeight="1">
      <c r="B379" s="33"/>
      <c r="C379" s="129" t="s">
        <v>612</v>
      </c>
      <c r="D379" s="129" t="s">
        <v>194</v>
      </c>
      <c r="E379" s="130" t="s">
        <v>600</v>
      </c>
      <c r="F379" s="131" t="s">
        <v>601</v>
      </c>
      <c r="G379" s="132" t="s">
        <v>149</v>
      </c>
      <c r="H379" s="133">
        <v>5.8</v>
      </c>
      <c r="I379" s="134"/>
      <c r="J379" s="135">
        <f>ROUND(I379*H379,2)</f>
        <v>0</v>
      </c>
      <c r="K379" s="131" t="s">
        <v>197</v>
      </c>
      <c r="L379" s="33"/>
      <c r="M379" s="136" t="s">
        <v>19</v>
      </c>
      <c r="N379" s="137" t="s">
        <v>47</v>
      </c>
      <c r="P379" s="138">
        <f>O379*H379</f>
        <v>0</v>
      </c>
      <c r="Q379" s="138">
        <v>0</v>
      </c>
      <c r="R379" s="138">
        <f>Q379*H379</f>
        <v>0</v>
      </c>
      <c r="S379" s="138">
        <v>0</v>
      </c>
      <c r="T379" s="139">
        <f>S379*H379</f>
        <v>0</v>
      </c>
      <c r="AR379" s="140" t="s">
        <v>124</v>
      </c>
      <c r="AT379" s="140" t="s">
        <v>194</v>
      </c>
      <c r="AU379" s="140" t="s">
        <v>86</v>
      </c>
      <c r="AY379" s="18" t="s">
        <v>192</v>
      </c>
      <c r="BE379" s="141">
        <f>IF(N379="základní",J379,0)</f>
        <v>0</v>
      </c>
      <c r="BF379" s="141">
        <f>IF(N379="snížená",J379,0)</f>
        <v>0</v>
      </c>
      <c r="BG379" s="141">
        <f>IF(N379="zákl. přenesená",J379,0)</f>
        <v>0</v>
      </c>
      <c r="BH379" s="141">
        <f>IF(N379="sníž. přenesená",J379,0)</f>
        <v>0</v>
      </c>
      <c r="BI379" s="141">
        <f>IF(N379="nulová",J379,0)</f>
        <v>0</v>
      </c>
      <c r="BJ379" s="18" t="s">
        <v>84</v>
      </c>
      <c r="BK379" s="141">
        <f>ROUND(I379*H379,2)</f>
        <v>0</v>
      </c>
      <c r="BL379" s="18" t="s">
        <v>124</v>
      </c>
      <c r="BM379" s="140" t="s">
        <v>1866</v>
      </c>
    </row>
    <row r="380" spans="2:47" s="1" customFormat="1" ht="12">
      <c r="B380" s="33"/>
      <c r="D380" s="142" t="s">
        <v>199</v>
      </c>
      <c r="F380" s="143" t="s">
        <v>603</v>
      </c>
      <c r="I380" s="144"/>
      <c r="L380" s="33"/>
      <c r="M380" s="145"/>
      <c r="T380" s="54"/>
      <c r="AT380" s="18" t="s">
        <v>199</v>
      </c>
      <c r="AU380" s="18" t="s">
        <v>86</v>
      </c>
    </row>
    <row r="381" spans="2:47" s="1" customFormat="1" ht="12">
      <c r="B381" s="33"/>
      <c r="D381" s="146" t="s">
        <v>201</v>
      </c>
      <c r="F381" s="147" t="s">
        <v>604</v>
      </c>
      <c r="I381" s="144"/>
      <c r="L381" s="33"/>
      <c r="M381" s="145"/>
      <c r="T381" s="54"/>
      <c r="AT381" s="18" t="s">
        <v>201</v>
      </c>
      <c r="AU381" s="18" t="s">
        <v>86</v>
      </c>
    </row>
    <row r="382" spans="2:51" s="12" customFormat="1" ht="12">
      <c r="B382" s="148"/>
      <c r="D382" s="142" t="s">
        <v>203</v>
      </c>
      <c r="E382" s="149" t="s">
        <v>19</v>
      </c>
      <c r="F382" s="150" t="s">
        <v>147</v>
      </c>
      <c r="H382" s="151">
        <v>5.8</v>
      </c>
      <c r="I382" s="152"/>
      <c r="L382" s="148"/>
      <c r="M382" s="153"/>
      <c r="T382" s="154"/>
      <c r="AT382" s="149" t="s">
        <v>203</v>
      </c>
      <c r="AU382" s="149" t="s">
        <v>86</v>
      </c>
      <c r="AV382" s="12" t="s">
        <v>86</v>
      </c>
      <c r="AW382" s="12" t="s">
        <v>37</v>
      </c>
      <c r="AX382" s="12" t="s">
        <v>84</v>
      </c>
      <c r="AY382" s="149" t="s">
        <v>192</v>
      </c>
    </row>
    <row r="383" spans="2:65" s="1" customFormat="1" ht="16.5" customHeight="1">
      <c r="B383" s="33"/>
      <c r="C383" s="129" t="s">
        <v>618</v>
      </c>
      <c r="D383" s="129" t="s">
        <v>194</v>
      </c>
      <c r="E383" s="130" t="s">
        <v>830</v>
      </c>
      <c r="F383" s="131" t="s">
        <v>831</v>
      </c>
      <c r="G383" s="132" t="s">
        <v>146</v>
      </c>
      <c r="H383" s="133">
        <v>2</v>
      </c>
      <c r="I383" s="134"/>
      <c r="J383" s="135">
        <f>ROUND(I383*H383,2)</f>
        <v>0</v>
      </c>
      <c r="K383" s="131" t="s">
        <v>197</v>
      </c>
      <c r="L383" s="33"/>
      <c r="M383" s="136" t="s">
        <v>19</v>
      </c>
      <c r="N383" s="137" t="s">
        <v>47</v>
      </c>
      <c r="P383" s="138">
        <f>O383*H383</f>
        <v>0</v>
      </c>
      <c r="Q383" s="138">
        <v>0.03573</v>
      </c>
      <c r="R383" s="138">
        <f>Q383*H383</f>
        <v>0.07146</v>
      </c>
      <c r="S383" s="138">
        <v>0</v>
      </c>
      <c r="T383" s="139">
        <f>S383*H383</f>
        <v>0</v>
      </c>
      <c r="AR383" s="140" t="s">
        <v>124</v>
      </c>
      <c r="AT383" s="140" t="s">
        <v>194</v>
      </c>
      <c r="AU383" s="140" t="s">
        <v>86</v>
      </c>
      <c r="AY383" s="18" t="s">
        <v>192</v>
      </c>
      <c r="BE383" s="141">
        <f>IF(N383="základní",J383,0)</f>
        <v>0</v>
      </c>
      <c r="BF383" s="141">
        <f>IF(N383="snížená",J383,0)</f>
        <v>0</v>
      </c>
      <c r="BG383" s="141">
        <f>IF(N383="zákl. přenesená",J383,0)</f>
        <v>0</v>
      </c>
      <c r="BH383" s="141">
        <f>IF(N383="sníž. přenesená",J383,0)</f>
        <v>0</v>
      </c>
      <c r="BI383" s="141">
        <f>IF(N383="nulová",J383,0)</f>
        <v>0</v>
      </c>
      <c r="BJ383" s="18" t="s">
        <v>84</v>
      </c>
      <c r="BK383" s="141">
        <f>ROUND(I383*H383,2)</f>
        <v>0</v>
      </c>
      <c r="BL383" s="18" t="s">
        <v>124</v>
      </c>
      <c r="BM383" s="140" t="s">
        <v>1867</v>
      </c>
    </row>
    <row r="384" spans="2:47" s="1" customFormat="1" ht="12">
      <c r="B384" s="33"/>
      <c r="D384" s="142" t="s">
        <v>199</v>
      </c>
      <c r="F384" s="143" t="s">
        <v>833</v>
      </c>
      <c r="I384" s="144"/>
      <c r="L384" s="33"/>
      <c r="M384" s="145"/>
      <c r="T384" s="54"/>
      <c r="AT384" s="18" t="s">
        <v>199</v>
      </c>
      <c r="AU384" s="18" t="s">
        <v>86</v>
      </c>
    </row>
    <row r="385" spans="2:47" s="1" customFormat="1" ht="12">
      <c r="B385" s="33"/>
      <c r="D385" s="146" t="s">
        <v>201</v>
      </c>
      <c r="F385" s="147" t="s">
        <v>834</v>
      </c>
      <c r="I385" s="144"/>
      <c r="L385" s="33"/>
      <c r="M385" s="145"/>
      <c r="T385" s="54"/>
      <c r="AT385" s="18" t="s">
        <v>201</v>
      </c>
      <c r="AU385" s="18" t="s">
        <v>86</v>
      </c>
    </row>
    <row r="386" spans="2:47" s="1" customFormat="1" ht="19.5">
      <c r="B386" s="33"/>
      <c r="D386" s="142" t="s">
        <v>295</v>
      </c>
      <c r="F386" s="178" t="s">
        <v>1221</v>
      </c>
      <c r="I386" s="144"/>
      <c r="L386" s="33"/>
      <c r="M386" s="145"/>
      <c r="T386" s="54"/>
      <c r="AT386" s="18" t="s">
        <v>295</v>
      </c>
      <c r="AU386" s="18" t="s">
        <v>86</v>
      </c>
    </row>
    <row r="387" spans="2:51" s="14" customFormat="1" ht="12">
      <c r="B387" s="162"/>
      <c r="D387" s="142" t="s">
        <v>203</v>
      </c>
      <c r="E387" s="163" t="s">
        <v>19</v>
      </c>
      <c r="F387" s="164" t="s">
        <v>1806</v>
      </c>
      <c r="H387" s="163" t="s">
        <v>19</v>
      </c>
      <c r="I387" s="165"/>
      <c r="L387" s="162"/>
      <c r="M387" s="166"/>
      <c r="T387" s="167"/>
      <c r="AT387" s="163" t="s">
        <v>203</v>
      </c>
      <c r="AU387" s="163" t="s">
        <v>86</v>
      </c>
      <c r="AV387" s="14" t="s">
        <v>84</v>
      </c>
      <c r="AW387" s="14" t="s">
        <v>37</v>
      </c>
      <c r="AX387" s="14" t="s">
        <v>76</v>
      </c>
      <c r="AY387" s="163" t="s">
        <v>192</v>
      </c>
    </row>
    <row r="388" spans="2:51" s="12" customFormat="1" ht="12">
      <c r="B388" s="148"/>
      <c r="D388" s="142" t="s">
        <v>203</v>
      </c>
      <c r="E388" s="149" t="s">
        <v>19</v>
      </c>
      <c r="F388" s="150" t="s">
        <v>1868</v>
      </c>
      <c r="H388" s="151">
        <v>2</v>
      </c>
      <c r="I388" s="152"/>
      <c r="L388" s="148"/>
      <c r="M388" s="153"/>
      <c r="T388" s="154"/>
      <c r="AT388" s="149" t="s">
        <v>203</v>
      </c>
      <c r="AU388" s="149" t="s">
        <v>86</v>
      </c>
      <c r="AV388" s="12" t="s">
        <v>86</v>
      </c>
      <c r="AW388" s="12" t="s">
        <v>37</v>
      </c>
      <c r="AX388" s="12" t="s">
        <v>84</v>
      </c>
      <c r="AY388" s="149" t="s">
        <v>192</v>
      </c>
    </row>
    <row r="389" spans="2:65" s="1" customFormat="1" ht="21.75" customHeight="1">
      <c r="B389" s="33"/>
      <c r="C389" s="129" t="s">
        <v>622</v>
      </c>
      <c r="D389" s="129" t="s">
        <v>194</v>
      </c>
      <c r="E389" s="130" t="s">
        <v>606</v>
      </c>
      <c r="F389" s="131" t="s">
        <v>607</v>
      </c>
      <c r="G389" s="132" t="s">
        <v>146</v>
      </c>
      <c r="H389" s="133">
        <v>1</v>
      </c>
      <c r="I389" s="134"/>
      <c r="J389" s="135">
        <f>ROUND(I389*H389,2)</f>
        <v>0</v>
      </c>
      <c r="K389" s="131" t="s">
        <v>197</v>
      </c>
      <c r="L389" s="33"/>
      <c r="M389" s="136" t="s">
        <v>19</v>
      </c>
      <c r="N389" s="137" t="s">
        <v>47</v>
      </c>
      <c r="P389" s="138">
        <f>O389*H389</f>
        <v>0</v>
      </c>
      <c r="Q389" s="138">
        <v>2.11587</v>
      </c>
      <c r="R389" s="138">
        <f>Q389*H389</f>
        <v>2.11587</v>
      </c>
      <c r="S389" s="138">
        <v>0</v>
      </c>
      <c r="T389" s="139">
        <f>S389*H389</f>
        <v>0</v>
      </c>
      <c r="AR389" s="140" t="s">
        <v>124</v>
      </c>
      <c r="AT389" s="140" t="s">
        <v>194</v>
      </c>
      <c r="AU389" s="140" t="s">
        <v>86</v>
      </c>
      <c r="AY389" s="18" t="s">
        <v>192</v>
      </c>
      <c r="BE389" s="141">
        <f>IF(N389="základní",J389,0)</f>
        <v>0</v>
      </c>
      <c r="BF389" s="141">
        <f>IF(N389="snížená",J389,0)</f>
        <v>0</v>
      </c>
      <c r="BG389" s="141">
        <f>IF(N389="zákl. přenesená",J389,0)</f>
        <v>0</v>
      </c>
      <c r="BH389" s="141">
        <f>IF(N389="sníž. přenesená",J389,0)</f>
        <v>0</v>
      </c>
      <c r="BI389" s="141">
        <f>IF(N389="nulová",J389,0)</f>
        <v>0</v>
      </c>
      <c r="BJ389" s="18" t="s">
        <v>84</v>
      </c>
      <c r="BK389" s="141">
        <f>ROUND(I389*H389,2)</f>
        <v>0</v>
      </c>
      <c r="BL389" s="18" t="s">
        <v>124</v>
      </c>
      <c r="BM389" s="140" t="s">
        <v>1869</v>
      </c>
    </row>
    <row r="390" spans="2:47" s="1" customFormat="1" ht="19.5">
      <c r="B390" s="33"/>
      <c r="D390" s="142" t="s">
        <v>199</v>
      </c>
      <c r="F390" s="143" t="s">
        <v>609</v>
      </c>
      <c r="I390" s="144"/>
      <c r="L390" s="33"/>
      <c r="M390" s="145"/>
      <c r="T390" s="54"/>
      <c r="AT390" s="18" t="s">
        <v>199</v>
      </c>
      <c r="AU390" s="18" t="s">
        <v>86</v>
      </c>
    </row>
    <row r="391" spans="2:47" s="1" customFormat="1" ht="12">
      <c r="B391" s="33"/>
      <c r="D391" s="146" t="s">
        <v>201</v>
      </c>
      <c r="F391" s="147" t="s">
        <v>610</v>
      </c>
      <c r="I391" s="144"/>
      <c r="L391" s="33"/>
      <c r="M391" s="145"/>
      <c r="T391" s="54"/>
      <c r="AT391" s="18" t="s">
        <v>201</v>
      </c>
      <c r="AU391" s="18" t="s">
        <v>86</v>
      </c>
    </row>
    <row r="392" spans="2:47" s="1" customFormat="1" ht="19.5">
      <c r="B392" s="33"/>
      <c r="D392" s="142" t="s">
        <v>295</v>
      </c>
      <c r="F392" s="178" t="s">
        <v>1221</v>
      </c>
      <c r="I392" s="144"/>
      <c r="L392" s="33"/>
      <c r="M392" s="145"/>
      <c r="T392" s="54"/>
      <c r="AT392" s="18" t="s">
        <v>295</v>
      </c>
      <c r="AU392" s="18" t="s">
        <v>86</v>
      </c>
    </row>
    <row r="393" spans="2:51" s="14" customFormat="1" ht="12">
      <c r="B393" s="162"/>
      <c r="D393" s="142" t="s">
        <v>203</v>
      </c>
      <c r="E393" s="163" t="s">
        <v>19</v>
      </c>
      <c r="F393" s="164" t="s">
        <v>1806</v>
      </c>
      <c r="H393" s="163" t="s">
        <v>19</v>
      </c>
      <c r="I393" s="165"/>
      <c r="L393" s="162"/>
      <c r="M393" s="166"/>
      <c r="T393" s="167"/>
      <c r="AT393" s="163" t="s">
        <v>203</v>
      </c>
      <c r="AU393" s="163" t="s">
        <v>86</v>
      </c>
      <c r="AV393" s="14" t="s">
        <v>84</v>
      </c>
      <c r="AW393" s="14" t="s">
        <v>37</v>
      </c>
      <c r="AX393" s="14" t="s">
        <v>76</v>
      </c>
      <c r="AY393" s="163" t="s">
        <v>192</v>
      </c>
    </row>
    <row r="394" spans="2:51" s="12" customFormat="1" ht="12">
      <c r="B394" s="148"/>
      <c r="D394" s="142" t="s">
        <v>203</v>
      </c>
      <c r="E394" s="149" t="s">
        <v>19</v>
      </c>
      <c r="F394" s="150" t="s">
        <v>1870</v>
      </c>
      <c r="H394" s="151">
        <v>1</v>
      </c>
      <c r="I394" s="152"/>
      <c r="L394" s="148"/>
      <c r="M394" s="153"/>
      <c r="T394" s="154"/>
      <c r="AT394" s="149" t="s">
        <v>203</v>
      </c>
      <c r="AU394" s="149" t="s">
        <v>86</v>
      </c>
      <c r="AV394" s="12" t="s">
        <v>86</v>
      </c>
      <c r="AW394" s="12" t="s">
        <v>37</v>
      </c>
      <c r="AX394" s="12" t="s">
        <v>84</v>
      </c>
      <c r="AY394" s="149" t="s">
        <v>192</v>
      </c>
    </row>
    <row r="395" spans="2:65" s="1" customFormat="1" ht="16.5" customHeight="1">
      <c r="B395" s="33"/>
      <c r="C395" s="168" t="s">
        <v>629</v>
      </c>
      <c r="D395" s="168" t="s">
        <v>291</v>
      </c>
      <c r="E395" s="169" t="s">
        <v>1225</v>
      </c>
      <c r="F395" s="170" t="s">
        <v>1226</v>
      </c>
      <c r="G395" s="171" t="s">
        <v>146</v>
      </c>
      <c r="H395" s="172">
        <v>1</v>
      </c>
      <c r="I395" s="173"/>
      <c r="J395" s="174">
        <f>ROUND(I395*H395,2)</f>
        <v>0</v>
      </c>
      <c r="K395" s="170" t="s">
        <v>19</v>
      </c>
      <c r="L395" s="175"/>
      <c r="M395" s="176" t="s">
        <v>19</v>
      </c>
      <c r="N395" s="177" t="s">
        <v>47</v>
      </c>
      <c r="P395" s="138">
        <f>O395*H395</f>
        <v>0</v>
      </c>
      <c r="Q395" s="138">
        <v>6.6</v>
      </c>
      <c r="R395" s="138">
        <f>Q395*H395</f>
        <v>6.6</v>
      </c>
      <c r="S395" s="138">
        <v>0</v>
      </c>
      <c r="T395" s="139">
        <f>S395*H395</f>
        <v>0</v>
      </c>
      <c r="AR395" s="140" t="s">
        <v>248</v>
      </c>
      <c r="AT395" s="140" t="s">
        <v>291</v>
      </c>
      <c r="AU395" s="140" t="s">
        <v>86</v>
      </c>
      <c r="AY395" s="18" t="s">
        <v>192</v>
      </c>
      <c r="BE395" s="141">
        <f>IF(N395="základní",J395,0)</f>
        <v>0</v>
      </c>
      <c r="BF395" s="141">
        <f>IF(N395="snížená",J395,0)</f>
        <v>0</v>
      </c>
      <c r="BG395" s="141">
        <f>IF(N395="zákl. přenesená",J395,0)</f>
        <v>0</v>
      </c>
      <c r="BH395" s="141">
        <f>IF(N395="sníž. přenesená",J395,0)</f>
        <v>0</v>
      </c>
      <c r="BI395" s="141">
        <f>IF(N395="nulová",J395,0)</f>
        <v>0</v>
      </c>
      <c r="BJ395" s="18" t="s">
        <v>84</v>
      </c>
      <c r="BK395" s="141">
        <f>ROUND(I395*H395,2)</f>
        <v>0</v>
      </c>
      <c r="BL395" s="18" t="s">
        <v>124</v>
      </c>
      <c r="BM395" s="140" t="s">
        <v>1871</v>
      </c>
    </row>
    <row r="396" spans="2:47" s="1" customFormat="1" ht="12">
      <c r="B396" s="33"/>
      <c r="D396" s="142" t="s">
        <v>199</v>
      </c>
      <c r="F396" s="143" t="s">
        <v>1226</v>
      </c>
      <c r="I396" s="144"/>
      <c r="L396" s="33"/>
      <c r="M396" s="145"/>
      <c r="T396" s="54"/>
      <c r="AT396" s="18" t="s">
        <v>199</v>
      </c>
      <c r="AU396" s="18" t="s">
        <v>86</v>
      </c>
    </row>
    <row r="397" spans="2:47" s="1" customFormat="1" ht="39">
      <c r="B397" s="33"/>
      <c r="D397" s="142" t="s">
        <v>295</v>
      </c>
      <c r="F397" s="178" t="s">
        <v>1228</v>
      </c>
      <c r="I397" s="144"/>
      <c r="L397" s="33"/>
      <c r="M397" s="145"/>
      <c r="T397" s="54"/>
      <c r="AT397" s="18" t="s">
        <v>295</v>
      </c>
      <c r="AU397" s="18" t="s">
        <v>86</v>
      </c>
    </row>
    <row r="398" spans="2:65" s="1" customFormat="1" ht="16.5" customHeight="1">
      <c r="B398" s="33"/>
      <c r="C398" s="168" t="s">
        <v>636</v>
      </c>
      <c r="D398" s="168" t="s">
        <v>291</v>
      </c>
      <c r="E398" s="169" t="s">
        <v>1232</v>
      </c>
      <c r="F398" s="170" t="s">
        <v>1233</v>
      </c>
      <c r="G398" s="171" t="s">
        <v>146</v>
      </c>
      <c r="H398" s="172">
        <v>1</v>
      </c>
      <c r="I398" s="173"/>
      <c r="J398" s="174">
        <f>ROUND(I398*H398,2)</f>
        <v>0</v>
      </c>
      <c r="K398" s="170" t="s">
        <v>19</v>
      </c>
      <c r="L398" s="175"/>
      <c r="M398" s="176" t="s">
        <v>19</v>
      </c>
      <c r="N398" s="177" t="s">
        <v>47</v>
      </c>
      <c r="P398" s="138">
        <f>O398*H398</f>
        <v>0</v>
      </c>
      <c r="Q398" s="138">
        <v>1.09</v>
      </c>
      <c r="R398" s="138">
        <f>Q398*H398</f>
        <v>1.09</v>
      </c>
      <c r="S398" s="138">
        <v>0</v>
      </c>
      <c r="T398" s="139">
        <f>S398*H398</f>
        <v>0</v>
      </c>
      <c r="AR398" s="140" t="s">
        <v>248</v>
      </c>
      <c r="AT398" s="140" t="s">
        <v>291</v>
      </c>
      <c r="AU398" s="140" t="s">
        <v>86</v>
      </c>
      <c r="AY398" s="18" t="s">
        <v>192</v>
      </c>
      <c r="BE398" s="141">
        <f>IF(N398="základní",J398,0)</f>
        <v>0</v>
      </c>
      <c r="BF398" s="141">
        <f>IF(N398="snížená",J398,0)</f>
        <v>0</v>
      </c>
      <c r="BG398" s="141">
        <f>IF(N398="zákl. přenesená",J398,0)</f>
        <v>0</v>
      </c>
      <c r="BH398" s="141">
        <f>IF(N398="sníž. přenesená",J398,0)</f>
        <v>0</v>
      </c>
      <c r="BI398" s="141">
        <f>IF(N398="nulová",J398,0)</f>
        <v>0</v>
      </c>
      <c r="BJ398" s="18" t="s">
        <v>84</v>
      </c>
      <c r="BK398" s="141">
        <f>ROUND(I398*H398,2)</f>
        <v>0</v>
      </c>
      <c r="BL398" s="18" t="s">
        <v>124</v>
      </c>
      <c r="BM398" s="140" t="s">
        <v>1872</v>
      </c>
    </row>
    <row r="399" spans="2:47" s="1" customFormat="1" ht="12">
      <c r="B399" s="33"/>
      <c r="D399" s="142" t="s">
        <v>199</v>
      </c>
      <c r="F399" s="143" t="s">
        <v>1233</v>
      </c>
      <c r="I399" s="144"/>
      <c r="L399" s="33"/>
      <c r="M399" s="145"/>
      <c r="T399" s="54"/>
      <c r="AT399" s="18" t="s">
        <v>199</v>
      </c>
      <c r="AU399" s="18" t="s">
        <v>86</v>
      </c>
    </row>
    <row r="400" spans="2:65" s="1" customFormat="1" ht="16.5" customHeight="1">
      <c r="B400" s="33"/>
      <c r="C400" s="168" t="s">
        <v>642</v>
      </c>
      <c r="D400" s="168" t="s">
        <v>291</v>
      </c>
      <c r="E400" s="169" t="s">
        <v>1235</v>
      </c>
      <c r="F400" s="170" t="s">
        <v>1236</v>
      </c>
      <c r="G400" s="171" t="s">
        <v>146</v>
      </c>
      <c r="H400" s="172">
        <v>1</v>
      </c>
      <c r="I400" s="173"/>
      <c r="J400" s="174">
        <f>ROUND(I400*H400,2)</f>
        <v>0</v>
      </c>
      <c r="K400" s="170" t="s">
        <v>19</v>
      </c>
      <c r="L400" s="175"/>
      <c r="M400" s="176" t="s">
        <v>19</v>
      </c>
      <c r="N400" s="177" t="s">
        <v>47</v>
      </c>
      <c r="P400" s="138">
        <f>O400*H400</f>
        <v>0</v>
      </c>
      <c r="Q400" s="138">
        <v>0.004</v>
      </c>
      <c r="R400" s="138">
        <f>Q400*H400</f>
        <v>0.004</v>
      </c>
      <c r="S400" s="138">
        <v>0</v>
      </c>
      <c r="T400" s="139">
        <f>S400*H400</f>
        <v>0</v>
      </c>
      <c r="AR400" s="140" t="s">
        <v>248</v>
      </c>
      <c r="AT400" s="140" t="s">
        <v>291</v>
      </c>
      <c r="AU400" s="140" t="s">
        <v>86</v>
      </c>
      <c r="AY400" s="18" t="s">
        <v>192</v>
      </c>
      <c r="BE400" s="141">
        <f>IF(N400="základní",J400,0)</f>
        <v>0</v>
      </c>
      <c r="BF400" s="141">
        <f>IF(N400="snížená",J400,0)</f>
        <v>0</v>
      </c>
      <c r="BG400" s="141">
        <f>IF(N400="zákl. přenesená",J400,0)</f>
        <v>0</v>
      </c>
      <c r="BH400" s="141">
        <f>IF(N400="sníž. přenesená",J400,0)</f>
        <v>0</v>
      </c>
      <c r="BI400" s="141">
        <f>IF(N400="nulová",J400,0)</f>
        <v>0</v>
      </c>
      <c r="BJ400" s="18" t="s">
        <v>84</v>
      </c>
      <c r="BK400" s="141">
        <f>ROUND(I400*H400,2)</f>
        <v>0</v>
      </c>
      <c r="BL400" s="18" t="s">
        <v>124</v>
      </c>
      <c r="BM400" s="140" t="s">
        <v>1873</v>
      </c>
    </row>
    <row r="401" spans="2:47" s="1" customFormat="1" ht="12">
      <c r="B401" s="33"/>
      <c r="D401" s="142" t="s">
        <v>199</v>
      </c>
      <c r="F401" s="143" t="s">
        <v>1236</v>
      </c>
      <c r="I401" s="144"/>
      <c r="L401" s="33"/>
      <c r="M401" s="145"/>
      <c r="T401" s="54"/>
      <c r="AT401" s="18" t="s">
        <v>199</v>
      </c>
      <c r="AU401" s="18" t="s">
        <v>86</v>
      </c>
    </row>
    <row r="402" spans="2:65" s="1" customFormat="1" ht="16.5" customHeight="1">
      <c r="B402" s="33"/>
      <c r="C402" s="129" t="s">
        <v>648</v>
      </c>
      <c r="D402" s="129" t="s">
        <v>194</v>
      </c>
      <c r="E402" s="130" t="s">
        <v>1238</v>
      </c>
      <c r="F402" s="131" t="s">
        <v>1239</v>
      </c>
      <c r="G402" s="132" t="s">
        <v>146</v>
      </c>
      <c r="H402" s="133">
        <v>1</v>
      </c>
      <c r="I402" s="134"/>
      <c r="J402" s="135">
        <f>ROUND(I402*H402,2)</f>
        <v>0</v>
      </c>
      <c r="K402" s="131" t="s">
        <v>197</v>
      </c>
      <c r="L402" s="33"/>
      <c r="M402" s="136" t="s">
        <v>19</v>
      </c>
      <c r="N402" s="137" t="s">
        <v>47</v>
      </c>
      <c r="P402" s="138">
        <f>O402*H402</f>
        <v>0</v>
      </c>
      <c r="Q402" s="138">
        <v>0.10833</v>
      </c>
      <c r="R402" s="138">
        <f>Q402*H402</f>
        <v>0.10833</v>
      </c>
      <c r="S402" s="138">
        <v>0</v>
      </c>
      <c r="T402" s="139">
        <f>S402*H402</f>
        <v>0</v>
      </c>
      <c r="AR402" s="140" t="s">
        <v>124</v>
      </c>
      <c r="AT402" s="140" t="s">
        <v>194</v>
      </c>
      <c r="AU402" s="140" t="s">
        <v>86</v>
      </c>
      <c r="AY402" s="18" t="s">
        <v>192</v>
      </c>
      <c r="BE402" s="141">
        <f>IF(N402="základní",J402,0)</f>
        <v>0</v>
      </c>
      <c r="BF402" s="141">
        <f>IF(N402="snížená",J402,0)</f>
        <v>0</v>
      </c>
      <c r="BG402" s="141">
        <f>IF(N402="zákl. přenesená",J402,0)</f>
        <v>0</v>
      </c>
      <c r="BH402" s="141">
        <f>IF(N402="sníž. přenesená",J402,0)</f>
        <v>0</v>
      </c>
      <c r="BI402" s="141">
        <f>IF(N402="nulová",J402,0)</f>
        <v>0</v>
      </c>
      <c r="BJ402" s="18" t="s">
        <v>84</v>
      </c>
      <c r="BK402" s="141">
        <f>ROUND(I402*H402,2)</f>
        <v>0</v>
      </c>
      <c r="BL402" s="18" t="s">
        <v>124</v>
      </c>
      <c r="BM402" s="140" t="s">
        <v>1874</v>
      </c>
    </row>
    <row r="403" spans="2:47" s="1" customFormat="1" ht="19.5">
      <c r="B403" s="33"/>
      <c r="D403" s="142" t="s">
        <v>199</v>
      </c>
      <c r="F403" s="143" t="s">
        <v>1241</v>
      </c>
      <c r="I403" s="144"/>
      <c r="L403" s="33"/>
      <c r="M403" s="145"/>
      <c r="T403" s="54"/>
      <c r="AT403" s="18" t="s">
        <v>199</v>
      </c>
      <c r="AU403" s="18" t="s">
        <v>86</v>
      </c>
    </row>
    <row r="404" spans="2:47" s="1" customFormat="1" ht="12">
      <c r="B404" s="33"/>
      <c r="D404" s="146" t="s">
        <v>201</v>
      </c>
      <c r="F404" s="147" t="s">
        <v>1242</v>
      </c>
      <c r="I404" s="144"/>
      <c r="L404" s="33"/>
      <c r="M404" s="145"/>
      <c r="T404" s="54"/>
      <c r="AT404" s="18" t="s">
        <v>201</v>
      </c>
      <c r="AU404" s="18" t="s">
        <v>86</v>
      </c>
    </row>
    <row r="405" spans="2:51" s="12" customFormat="1" ht="12">
      <c r="B405" s="148"/>
      <c r="D405" s="142" t="s">
        <v>203</v>
      </c>
      <c r="E405" s="149" t="s">
        <v>19</v>
      </c>
      <c r="F405" s="150" t="s">
        <v>1875</v>
      </c>
      <c r="H405" s="151">
        <v>1</v>
      </c>
      <c r="I405" s="152"/>
      <c r="L405" s="148"/>
      <c r="M405" s="153"/>
      <c r="T405" s="154"/>
      <c r="AT405" s="149" t="s">
        <v>203</v>
      </c>
      <c r="AU405" s="149" t="s">
        <v>86</v>
      </c>
      <c r="AV405" s="12" t="s">
        <v>86</v>
      </c>
      <c r="AW405" s="12" t="s">
        <v>37</v>
      </c>
      <c r="AX405" s="12" t="s">
        <v>84</v>
      </c>
      <c r="AY405" s="149" t="s">
        <v>192</v>
      </c>
    </row>
    <row r="406" spans="2:65" s="1" customFormat="1" ht="16.5" customHeight="1">
      <c r="B406" s="33"/>
      <c r="C406" s="129" t="s">
        <v>654</v>
      </c>
      <c r="D406" s="129" t="s">
        <v>194</v>
      </c>
      <c r="E406" s="130" t="s">
        <v>1244</v>
      </c>
      <c r="F406" s="131" t="s">
        <v>1245</v>
      </c>
      <c r="G406" s="132" t="s">
        <v>146</v>
      </c>
      <c r="H406" s="133">
        <v>1</v>
      </c>
      <c r="I406" s="134"/>
      <c r="J406" s="135">
        <f>ROUND(I406*H406,2)</f>
        <v>0</v>
      </c>
      <c r="K406" s="131" t="s">
        <v>197</v>
      </c>
      <c r="L406" s="33"/>
      <c r="M406" s="136" t="s">
        <v>19</v>
      </c>
      <c r="N406" s="137" t="s">
        <v>47</v>
      </c>
      <c r="P406" s="138">
        <f>O406*H406</f>
        <v>0</v>
      </c>
      <c r="Q406" s="138">
        <v>0.03637</v>
      </c>
      <c r="R406" s="138">
        <f>Q406*H406</f>
        <v>0.03637</v>
      </c>
      <c r="S406" s="138">
        <v>0</v>
      </c>
      <c r="T406" s="139">
        <f>S406*H406</f>
        <v>0</v>
      </c>
      <c r="AR406" s="140" t="s">
        <v>124</v>
      </c>
      <c r="AT406" s="140" t="s">
        <v>194</v>
      </c>
      <c r="AU406" s="140" t="s">
        <v>86</v>
      </c>
      <c r="AY406" s="18" t="s">
        <v>192</v>
      </c>
      <c r="BE406" s="141">
        <f>IF(N406="základní",J406,0)</f>
        <v>0</v>
      </c>
      <c r="BF406" s="141">
        <f>IF(N406="snížená",J406,0)</f>
        <v>0</v>
      </c>
      <c r="BG406" s="141">
        <f>IF(N406="zákl. přenesená",J406,0)</f>
        <v>0</v>
      </c>
      <c r="BH406" s="141">
        <f>IF(N406="sníž. přenesená",J406,0)</f>
        <v>0</v>
      </c>
      <c r="BI406" s="141">
        <f>IF(N406="nulová",J406,0)</f>
        <v>0</v>
      </c>
      <c r="BJ406" s="18" t="s">
        <v>84</v>
      </c>
      <c r="BK406" s="141">
        <f>ROUND(I406*H406,2)</f>
        <v>0</v>
      </c>
      <c r="BL406" s="18" t="s">
        <v>124</v>
      </c>
      <c r="BM406" s="140" t="s">
        <v>1876</v>
      </c>
    </row>
    <row r="407" spans="2:47" s="1" customFormat="1" ht="12">
      <c r="B407" s="33"/>
      <c r="D407" s="142" t="s">
        <v>199</v>
      </c>
      <c r="F407" s="143" t="s">
        <v>1247</v>
      </c>
      <c r="I407" s="144"/>
      <c r="L407" s="33"/>
      <c r="M407" s="145"/>
      <c r="T407" s="54"/>
      <c r="AT407" s="18" t="s">
        <v>199</v>
      </c>
      <c r="AU407" s="18" t="s">
        <v>86</v>
      </c>
    </row>
    <row r="408" spans="2:47" s="1" customFormat="1" ht="12">
      <c r="B408" s="33"/>
      <c r="D408" s="146" t="s">
        <v>201</v>
      </c>
      <c r="F408" s="147" t="s">
        <v>1248</v>
      </c>
      <c r="I408" s="144"/>
      <c r="L408" s="33"/>
      <c r="M408" s="145"/>
      <c r="T408" s="54"/>
      <c r="AT408" s="18" t="s">
        <v>201</v>
      </c>
      <c r="AU408" s="18" t="s">
        <v>86</v>
      </c>
    </row>
    <row r="409" spans="2:51" s="12" customFormat="1" ht="12">
      <c r="B409" s="148"/>
      <c r="D409" s="142" t="s">
        <v>203</v>
      </c>
      <c r="E409" s="149" t="s">
        <v>19</v>
      </c>
      <c r="F409" s="150" t="s">
        <v>1875</v>
      </c>
      <c r="H409" s="151">
        <v>1</v>
      </c>
      <c r="I409" s="152"/>
      <c r="L409" s="148"/>
      <c r="M409" s="153"/>
      <c r="T409" s="154"/>
      <c r="AT409" s="149" t="s">
        <v>203</v>
      </c>
      <c r="AU409" s="149" t="s">
        <v>86</v>
      </c>
      <c r="AV409" s="12" t="s">
        <v>86</v>
      </c>
      <c r="AW409" s="12" t="s">
        <v>37</v>
      </c>
      <c r="AX409" s="12" t="s">
        <v>84</v>
      </c>
      <c r="AY409" s="149" t="s">
        <v>192</v>
      </c>
    </row>
    <row r="410" spans="2:65" s="1" customFormat="1" ht="16.5" customHeight="1">
      <c r="B410" s="33"/>
      <c r="C410" s="129" t="s">
        <v>659</v>
      </c>
      <c r="D410" s="129" t="s">
        <v>194</v>
      </c>
      <c r="E410" s="130" t="s">
        <v>637</v>
      </c>
      <c r="F410" s="131" t="s">
        <v>638</v>
      </c>
      <c r="G410" s="132" t="s">
        <v>146</v>
      </c>
      <c r="H410" s="133">
        <v>1</v>
      </c>
      <c r="I410" s="134"/>
      <c r="J410" s="135">
        <f>ROUND(I410*H410,2)</f>
        <v>0</v>
      </c>
      <c r="K410" s="131" t="s">
        <v>197</v>
      </c>
      <c r="L410" s="33"/>
      <c r="M410" s="136" t="s">
        <v>19</v>
      </c>
      <c r="N410" s="137" t="s">
        <v>47</v>
      </c>
      <c r="P410" s="138">
        <f>O410*H410</f>
        <v>0</v>
      </c>
      <c r="Q410" s="138">
        <v>0</v>
      </c>
      <c r="R410" s="138">
        <f>Q410*H410</f>
        <v>0</v>
      </c>
      <c r="S410" s="138">
        <v>0</v>
      </c>
      <c r="T410" s="139">
        <f>S410*H410</f>
        <v>0</v>
      </c>
      <c r="AR410" s="140" t="s">
        <v>124</v>
      </c>
      <c r="AT410" s="140" t="s">
        <v>194</v>
      </c>
      <c r="AU410" s="140" t="s">
        <v>86</v>
      </c>
      <c r="AY410" s="18" t="s">
        <v>192</v>
      </c>
      <c r="BE410" s="141">
        <f>IF(N410="základní",J410,0)</f>
        <v>0</v>
      </c>
      <c r="BF410" s="141">
        <f>IF(N410="snížená",J410,0)</f>
        <v>0</v>
      </c>
      <c r="BG410" s="141">
        <f>IF(N410="zákl. přenesená",J410,0)</f>
        <v>0</v>
      </c>
      <c r="BH410" s="141">
        <f>IF(N410="sníž. přenesená",J410,0)</f>
        <v>0</v>
      </c>
      <c r="BI410" s="141">
        <f>IF(N410="nulová",J410,0)</f>
        <v>0</v>
      </c>
      <c r="BJ410" s="18" t="s">
        <v>84</v>
      </c>
      <c r="BK410" s="141">
        <f>ROUND(I410*H410,2)</f>
        <v>0</v>
      </c>
      <c r="BL410" s="18" t="s">
        <v>124</v>
      </c>
      <c r="BM410" s="140" t="s">
        <v>1877</v>
      </c>
    </row>
    <row r="411" spans="2:47" s="1" customFormat="1" ht="12">
      <c r="B411" s="33"/>
      <c r="D411" s="142" t="s">
        <v>199</v>
      </c>
      <c r="F411" s="143" t="s">
        <v>640</v>
      </c>
      <c r="I411" s="144"/>
      <c r="L411" s="33"/>
      <c r="M411" s="145"/>
      <c r="T411" s="54"/>
      <c r="AT411" s="18" t="s">
        <v>199</v>
      </c>
      <c r="AU411" s="18" t="s">
        <v>86</v>
      </c>
    </row>
    <row r="412" spans="2:47" s="1" customFormat="1" ht="12">
      <c r="B412" s="33"/>
      <c r="D412" s="146" t="s">
        <v>201</v>
      </c>
      <c r="F412" s="147" t="s">
        <v>641</v>
      </c>
      <c r="I412" s="144"/>
      <c r="L412" s="33"/>
      <c r="M412" s="145"/>
      <c r="T412" s="54"/>
      <c r="AT412" s="18" t="s">
        <v>201</v>
      </c>
      <c r="AU412" s="18" t="s">
        <v>86</v>
      </c>
    </row>
    <row r="413" spans="2:51" s="12" customFormat="1" ht="12">
      <c r="B413" s="148"/>
      <c r="D413" s="142" t="s">
        <v>203</v>
      </c>
      <c r="E413" s="149" t="s">
        <v>19</v>
      </c>
      <c r="F413" s="150" t="s">
        <v>1875</v>
      </c>
      <c r="H413" s="151">
        <v>1</v>
      </c>
      <c r="I413" s="152"/>
      <c r="L413" s="148"/>
      <c r="M413" s="153"/>
      <c r="T413" s="154"/>
      <c r="AT413" s="149" t="s">
        <v>203</v>
      </c>
      <c r="AU413" s="149" t="s">
        <v>86</v>
      </c>
      <c r="AV413" s="12" t="s">
        <v>86</v>
      </c>
      <c r="AW413" s="12" t="s">
        <v>37</v>
      </c>
      <c r="AX413" s="12" t="s">
        <v>84</v>
      </c>
      <c r="AY413" s="149" t="s">
        <v>192</v>
      </c>
    </row>
    <row r="414" spans="2:65" s="1" customFormat="1" ht="21.75" customHeight="1">
      <c r="B414" s="33"/>
      <c r="C414" s="129" t="s">
        <v>667</v>
      </c>
      <c r="D414" s="129" t="s">
        <v>194</v>
      </c>
      <c r="E414" s="130" t="s">
        <v>643</v>
      </c>
      <c r="F414" s="131" t="s">
        <v>644</v>
      </c>
      <c r="G414" s="132" t="s">
        <v>146</v>
      </c>
      <c r="H414" s="133">
        <v>1</v>
      </c>
      <c r="I414" s="134"/>
      <c r="J414" s="135">
        <f>ROUND(I414*H414,2)</f>
        <v>0</v>
      </c>
      <c r="K414" s="131" t="s">
        <v>197</v>
      </c>
      <c r="L414" s="33"/>
      <c r="M414" s="136" t="s">
        <v>19</v>
      </c>
      <c r="N414" s="137" t="s">
        <v>47</v>
      </c>
      <c r="P414" s="138">
        <f>O414*H414</f>
        <v>0</v>
      </c>
      <c r="Q414" s="138">
        <v>0.1313</v>
      </c>
      <c r="R414" s="138">
        <f>Q414*H414</f>
        <v>0.1313</v>
      </c>
      <c r="S414" s="138">
        <v>0</v>
      </c>
      <c r="T414" s="139">
        <f>S414*H414</f>
        <v>0</v>
      </c>
      <c r="AR414" s="140" t="s">
        <v>124</v>
      </c>
      <c r="AT414" s="140" t="s">
        <v>194</v>
      </c>
      <c r="AU414" s="140" t="s">
        <v>86</v>
      </c>
      <c r="AY414" s="18" t="s">
        <v>192</v>
      </c>
      <c r="BE414" s="141">
        <f>IF(N414="základní",J414,0)</f>
        <v>0</v>
      </c>
      <c r="BF414" s="141">
        <f>IF(N414="snížená",J414,0)</f>
        <v>0</v>
      </c>
      <c r="BG414" s="141">
        <f>IF(N414="zákl. přenesená",J414,0)</f>
        <v>0</v>
      </c>
      <c r="BH414" s="141">
        <f>IF(N414="sníž. přenesená",J414,0)</f>
        <v>0</v>
      </c>
      <c r="BI414" s="141">
        <f>IF(N414="nulová",J414,0)</f>
        <v>0</v>
      </c>
      <c r="BJ414" s="18" t="s">
        <v>84</v>
      </c>
      <c r="BK414" s="141">
        <f>ROUND(I414*H414,2)</f>
        <v>0</v>
      </c>
      <c r="BL414" s="18" t="s">
        <v>124</v>
      </c>
      <c r="BM414" s="140" t="s">
        <v>1878</v>
      </c>
    </row>
    <row r="415" spans="2:47" s="1" customFormat="1" ht="19.5">
      <c r="B415" s="33"/>
      <c r="D415" s="142" t="s">
        <v>199</v>
      </c>
      <c r="F415" s="143" t="s">
        <v>646</v>
      </c>
      <c r="I415" s="144"/>
      <c r="L415" s="33"/>
      <c r="M415" s="145"/>
      <c r="T415" s="54"/>
      <c r="AT415" s="18" t="s">
        <v>199</v>
      </c>
      <c r="AU415" s="18" t="s">
        <v>86</v>
      </c>
    </row>
    <row r="416" spans="2:47" s="1" customFormat="1" ht="12">
      <c r="B416" s="33"/>
      <c r="D416" s="146" t="s">
        <v>201</v>
      </c>
      <c r="F416" s="147" t="s">
        <v>647</v>
      </c>
      <c r="I416" s="144"/>
      <c r="L416" s="33"/>
      <c r="M416" s="145"/>
      <c r="T416" s="54"/>
      <c r="AT416" s="18" t="s">
        <v>201</v>
      </c>
      <c r="AU416" s="18" t="s">
        <v>86</v>
      </c>
    </row>
    <row r="417" spans="2:51" s="12" customFormat="1" ht="12">
      <c r="B417" s="148"/>
      <c r="D417" s="142" t="s">
        <v>203</v>
      </c>
      <c r="E417" s="149" t="s">
        <v>19</v>
      </c>
      <c r="F417" s="150" t="s">
        <v>1875</v>
      </c>
      <c r="H417" s="151">
        <v>1</v>
      </c>
      <c r="I417" s="152"/>
      <c r="L417" s="148"/>
      <c r="M417" s="153"/>
      <c r="T417" s="154"/>
      <c r="AT417" s="149" t="s">
        <v>203</v>
      </c>
      <c r="AU417" s="149" t="s">
        <v>86</v>
      </c>
      <c r="AV417" s="12" t="s">
        <v>86</v>
      </c>
      <c r="AW417" s="12" t="s">
        <v>37</v>
      </c>
      <c r="AX417" s="12" t="s">
        <v>84</v>
      </c>
      <c r="AY417" s="149" t="s">
        <v>192</v>
      </c>
    </row>
    <row r="418" spans="2:65" s="1" customFormat="1" ht="21.75" customHeight="1">
      <c r="B418" s="33"/>
      <c r="C418" s="129" t="s">
        <v>674</v>
      </c>
      <c r="D418" s="129" t="s">
        <v>194</v>
      </c>
      <c r="E418" s="130" t="s">
        <v>649</v>
      </c>
      <c r="F418" s="131" t="s">
        <v>650</v>
      </c>
      <c r="G418" s="132" t="s">
        <v>146</v>
      </c>
      <c r="H418" s="133">
        <v>1</v>
      </c>
      <c r="I418" s="134"/>
      <c r="J418" s="135">
        <f>ROUND(I418*H418,2)</f>
        <v>0</v>
      </c>
      <c r="K418" s="131" t="s">
        <v>197</v>
      </c>
      <c r="L418" s="33"/>
      <c r="M418" s="136" t="s">
        <v>19</v>
      </c>
      <c r="N418" s="137" t="s">
        <v>47</v>
      </c>
      <c r="P418" s="138">
        <f>O418*H418</f>
        <v>0</v>
      </c>
      <c r="Q418" s="138">
        <v>0.09</v>
      </c>
      <c r="R418" s="138">
        <f>Q418*H418</f>
        <v>0.09</v>
      </c>
      <c r="S418" s="138">
        <v>0</v>
      </c>
      <c r="T418" s="139">
        <f>S418*H418</f>
        <v>0</v>
      </c>
      <c r="AR418" s="140" t="s">
        <v>124</v>
      </c>
      <c r="AT418" s="140" t="s">
        <v>194</v>
      </c>
      <c r="AU418" s="140" t="s">
        <v>86</v>
      </c>
      <c r="AY418" s="18" t="s">
        <v>192</v>
      </c>
      <c r="BE418" s="141">
        <f>IF(N418="základní",J418,0)</f>
        <v>0</v>
      </c>
      <c r="BF418" s="141">
        <f>IF(N418="snížená",J418,0)</f>
        <v>0</v>
      </c>
      <c r="BG418" s="141">
        <f>IF(N418="zákl. přenesená",J418,0)</f>
        <v>0</v>
      </c>
      <c r="BH418" s="141">
        <f>IF(N418="sníž. přenesená",J418,0)</f>
        <v>0</v>
      </c>
      <c r="BI418" s="141">
        <f>IF(N418="nulová",J418,0)</f>
        <v>0</v>
      </c>
      <c r="BJ418" s="18" t="s">
        <v>84</v>
      </c>
      <c r="BK418" s="141">
        <f>ROUND(I418*H418,2)</f>
        <v>0</v>
      </c>
      <c r="BL418" s="18" t="s">
        <v>124</v>
      </c>
      <c r="BM418" s="140" t="s">
        <v>1879</v>
      </c>
    </row>
    <row r="419" spans="2:47" s="1" customFormat="1" ht="12">
      <c r="B419" s="33"/>
      <c r="D419" s="142" t="s">
        <v>199</v>
      </c>
      <c r="F419" s="143" t="s">
        <v>650</v>
      </c>
      <c r="I419" s="144"/>
      <c r="L419" s="33"/>
      <c r="M419" s="145"/>
      <c r="T419" s="54"/>
      <c r="AT419" s="18" t="s">
        <v>199</v>
      </c>
      <c r="AU419" s="18" t="s">
        <v>86</v>
      </c>
    </row>
    <row r="420" spans="2:47" s="1" customFormat="1" ht="12">
      <c r="B420" s="33"/>
      <c r="D420" s="146" t="s">
        <v>201</v>
      </c>
      <c r="F420" s="147" t="s">
        <v>652</v>
      </c>
      <c r="I420" s="144"/>
      <c r="L420" s="33"/>
      <c r="M420" s="145"/>
      <c r="T420" s="54"/>
      <c r="AT420" s="18" t="s">
        <v>201</v>
      </c>
      <c r="AU420" s="18" t="s">
        <v>86</v>
      </c>
    </row>
    <row r="421" spans="2:51" s="12" customFormat="1" ht="12">
      <c r="B421" s="148"/>
      <c r="D421" s="142" t="s">
        <v>203</v>
      </c>
      <c r="E421" s="149" t="s">
        <v>19</v>
      </c>
      <c r="F421" s="150" t="s">
        <v>1880</v>
      </c>
      <c r="H421" s="151">
        <v>1</v>
      </c>
      <c r="I421" s="152"/>
      <c r="L421" s="148"/>
      <c r="M421" s="153"/>
      <c r="T421" s="154"/>
      <c r="AT421" s="149" t="s">
        <v>203</v>
      </c>
      <c r="AU421" s="149" t="s">
        <v>86</v>
      </c>
      <c r="AV421" s="12" t="s">
        <v>86</v>
      </c>
      <c r="AW421" s="12" t="s">
        <v>37</v>
      </c>
      <c r="AX421" s="12" t="s">
        <v>84</v>
      </c>
      <c r="AY421" s="149" t="s">
        <v>192</v>
      </c>
    </row>
    <row r="422" spans="2:65" s="1" customFormat="1" ht="16.5" customHeight="1">
      <c r="B422" s="33"/>
      <c r="C422" s="168" t="s">
        <v>683</v>
      </c>
      <c r="D422" s="168" t="s">
        <v>291</v>
      </c>
      <c r="E422" s="169" t="s">
        <v>655</v>
      </c>
      <c r="F422" s="170" t="s">
        <v>656</v>
      </c>
      <c r="G422" s="171" t="s">
        <v>146</v>
      </c>
      <c r="H422" s="172">
        <v>1</v>
      </c>
      <c r="I422" s="173"/>
      <c r="J422" s="174">
        <f>ROUND(I422*H422,2)</f>
        <v>0</v>
      </c>
      <c r="K422" s="170" t="s">
        <v>197</v>
      </c>
      <c r="L422" s="175"/>
      <c r="M422" s="176" t="s">
        <v>19</v>
      </c>
      <c r="N422" s="177" t="s">
        <v>47</v>
      </c>
      <c r="P422" s="138">
        <f>O422*H422</f>
        <v>0</v>
      </c>
      <c r="Q422" s="138">
        <v>0.046</v>
      </c>
      <c r="R422" s="138">
        <f>Q422*H422</f>
        <v>0.046</v>
      </c>
      <c r="S422" s="138">
        <v>0</v>
      </c>
      <c r="T422" s="139">
        <f>S422*H422</f>
        <v>0</v>
      </c>
      <c r="AR422" s="140" t="s">
        <v>248</v>
      </c>
      <c r="AT422" s="140" t="s">
        <v>291</v>
      </c>
      <c r="AU422" s="140" t="s">
        <v>86</v>
      </c>
      <c r="AY422" s="18" t="s">
        <v>192</v>
      </c>
      <c r="BE422" s="141">
        <f>IF(N422="základní",J422,0)</f>
        <v>0</v>
      </c>
      <c r="BF422" s="141">
        <f>IF(N422="snížená",J422,0)</f>
        <v>0</v>
      </c>
      <c r="BG422" s="141">
        <f>IF(N422="zákl. přenesená",J422,0)</f>
        <v>0</v>
      </c>
      <c r="BH422" s="141">
        <f>IF(N422="sníž. přenesená",J422,0)</f>
        <v>0</v>
      </c>
      <c r="BI422" s="141">
        <f>IF(N422="nulová",J422,0)</f>
        <v>0</v>
      </c>
      <c r="BJ422" s="18" t="s">
        <v>84</v>
      </c>
      <c r="BK422" s="141">
        <f>ROUND(I422*H422,2)</f>
        <v>0</v>
      </c>
      <c r="BL422" s="18" t="s">
        <v>124</v>
      </c>
      <c r="BM422" s="140" t="s">
        <v>1881</v>
      </c>
    </row>
    <row r="423" spans="2:47" s="1" customFormat="1" ht="12">
      <c r="B423" s="33"/>
      <c r="D423" s="142" t="s">
        <v>199</v>
      </c>
      <c r="F423" s="143" t="s">
        <v>656</v>
      </c>
      <c r="I423" s="144"/>
      <c r="L423" s="33"/>
      <c r="M423" s="145"/>
      <c r="T423" s="54"/>
      <c r="AT423" s="18" t="s">
        <v>199</v>
      </c>
      <c r="AU423" s="18" t="s">
        <v>86</v>
      </c>
    </row>
    <row r="424" spans="2:47" s="1" customFormat="1" ht="19.5">
      <c r="B424" s="33"/>
      <c r="D424" s="142" t="s">
        <v>295</v>
      </c>
      <c r="F424" s="178" t="s">
        <v>658</v>
      </c>
      <c r="I424" s="144"/>
      <c r="L424" s="33"/>
      <c r="M424" s="145"/>
      <c r="T424" s="54"/>
      <c r="AT424" s="18" t="s">
        <v>295</v>
      </c>
      <c r="AU424" s="18" t="s">
        <v>86</v>
      </c>
    </row>
    <row r="425" spans="2:65" s="1" customFormat="1" ht="16.5" customHeight="1">
      <c r="B425" s="33"/>
      <c r="C425" s="129" t="s">
        <v>692</v>
      </c>
      <c r="D425" s="129" t="s">
        <v>194</v>
      </c>
      <c r="E425" s="130" t="s">
        <v>675</v>
      </c>
      <c r="F425" s="131" t="s">
        <v>676</v>
      </c>
      <c r="G425" s="132" t="s">
        <v>149</v>
      </c>
      <c r="H425" s="133">
        <v>5.8</v>
      </c>
      <c r="I425" s="134"/>
      <c r="J425" s="135">
        <f>ROUND(I425*H425,2)</f>
        <v>0</v>
      </c>
      <c r="K425" s="131" t="s">
        <v>197</v>
      </c>
      <c r="L425" s="33"/>
      <c r="M425" s="136" t="s">
        <v>19</v>
      </c>
      <c r="N425" s="137" t="s">
        <v>47</v>
      </c>
      <c r="P425" s="138">
        <f>O425*H425</f>
        <v>0</v>
      </c>
      <c r="Q425" s="138">
        <v>7E-05</v>
      </c>
      <c r="R425" s="138">
        <f>Q425*H425</f>
        <v>0.00040599999999999995</v>
      </c>
      <c r="S425" s="138">
        <v>0</v>
      </c>
      <c r="T425" s="139">
        <f>S425*H425</f>
        <v>0</v>
      </c>
      <c r="AR425" s="140" t="s">
        <v>124</v>
      </c>
      <c r="AT425" s="140" t="s">
        <v>194</v>
      </c>
      <c r="AU425" s="140" t="s">
        <v>86</v>
      </c>
      <c r="AY425" s="18" t="s">
        <v>192</v>
      </c>
      <c r="BE425" s="141">
        <f>IF(N425="základní",J425,0)</f>
        <v>0</v>
      </c>
      <c r="BF425" s="141">
        <f>IF(N425="snížená",J425,0)</f>
        <v>0</v>
      </c>
      <c r="BG425" s="141">
        <f>IF(N425="zákl. přenesená",J425,0)</f>
        <v>0</v>
      </c>
      <c r="BH425" s="141">
        <f>IF(N425="sníž. přenesená",J425,0)</f>
        <v>0</v>
      </c>
      <c r="BI425" s="141">
        <f>IF(N425="nulová",J425,0)</f>
        <v>0</v>
      </c>
      <c r="BJ425" s="18" t="s">
        <v>84</v>
      </c>
      <c r="BK425" s="141">
        <f>ROUND(I425*H425,2)</f>
        <v>0</v>
      </c>
      <c r="BL425" s="18" t="s">
        <v>124</v>
      </c>
      <c r="BM425" s="140" t="s">
        <v>1882</v>
      </c>
    </row>
    <row r="426" spans="2:47" s="1" customFormat="1" ht="12">
      <c r="B426" s="33"/>
      <c r="D426" s="142" t="s">
        <v>199</v>
      </c>
      <c r="F426" s="143" t="s">
        <v>678</v>
      </c>
      <c r="I426" s="144"/>
      <c r="L426" s="33"/>
      <c r="M426" s="145"/>
      <c r="T426" s="54"/>
      <c r="AT426" s="18" t="s">
        <v>199</v>
      </c>
      <c r="AU426" s="18" t="s">
        <v>86</v>
      </c>
    </row>
    <row r="427" spans="2:47" s="1" customFormat="1" ht="12">
      <c r="B427" s="33"/>
      <c r="D427" s="146" t="s">
        <v>201</v>
      </c>
      <c r="F427" s="147" t="s">
        <v>679</v>
      </c>
      <c r="I427" s="144"/>
      <c r="L427" s="33"/>
      <c r="M427" s="145"/>
      <c r="T427" s="54"/>
      <c r="AT427" s="18" t="s">
        <v>201</v>
      </c>
      <c r="AU427" s="18" t="s">
        <v>86</v>
      </c>
    </row>
    <row r="428" spans="2:47" s="1" customFormat="1" ht="19.5">
      <c r="B428" s="33"/>
      <c r="D428" s="142" t="s">
        <v>295</v>
      </c>
      <c r="F428" s="178" t="s">
        <v>680</v>
      </c>
      <c r="I428" s="144"/>
      <c r="L428" s="33"/>
      <c r="M428" s="145"/>
      <c r="T428" s="54"/>
      <c r="AT428" s="18" t="s">
        <v>295</v>
      </c>
      <c r="AU428" s="18" t="s">
        <v>86</v>
      </c>
    </row>
    <row r="429" spans="2:51" s="12" customFormat="1" ht="12">
      <c r="B429" s="148"/>
      <c r="D429" s="142" t="s">
        <v>203</v>
      </c>
      <c r="E429" s="149" t="s">
        <v>19</v>
      </c>
      <c r="F429" s="150" t="s">
        <v>147</v>
      </c>
      <c r="H429" s="151">
        <v>5.8</v>
      </c>
      <c r="I429" s="152"/>
      <c r="L429" s="148"/>
      <c r="M429" s="153"/>
      <c r="T429" s="154"/>
      <c r="AT429" s="149" t="s">
        <v>203</v>
      </c>
      <c r="AU429" s="149" t="s">
        <v>86</v>
      </c>
      <c r="AV429" s="12" t="s">
        <v>86</v>
      </c>
      <c r="AW429" s="12" t="s">
        <v>37</v>
      </c>
      <c r="AX429" s="12" t="s">
        <v>84</v>
      </c>
      <c r="AY429" s="149" t="s">
        <v>192</v>
      </c>
    </row>
    <row r="430" spans="2:65" s="1" customFormat="1" ht="16.5" customHeight="1">
      <c r="B430" s="33"/>
      <c r="C430" s="129" t="s">
        <v>700</v>
      </c>
      <c r="D430" s="129" t="s">
        <v>194</v>
      </c>
      <c r="E430" s="130" t="s">
        <v>1255</v>
      </c>
      <c r="F430" s="131" t="s">
        <v>1256</v>
      </c>
      <c r="G430" s="132" t="s">
        <v>146</v>
      </c>
      <c r="H430" s="133">
        <v>2</v>
      </c>
      <c r="I430" s="134"/>
      <c r="J430" s="135">
        <f>ROUND(I430*H430,2)</f>
        <v>0</v>
      </c>
      <c r="K430" s="131" t="s">
        <v>19</v>
      </c>
      <c r="L430" s="33"/>
      <c r="M430" s="136" t="s">
        <v>19</v>
      </c>
      <c r="N430" s="137" t="s">
        <v>47</v>
      </c>
      <c r="P430" s="138">
        <f>O430*H430</f>
        <v>0</v>
      </c>
      <c r="Q430" s="138">
        <v>0</v>
      </c>
      <c r="R430" s="138">
        <f>Q430*H430</f>
        <v>0</v>
      </c>
      <c r="S430" s="138">
        <v>0</v>
      </c>
      <c r="T430" s="139">
        <f>S430*H430</f>
        <v>0</v>
      </c>
      <c r="AR430" s="140" t="s">
        <v>124</v>
      </c>
      <c r="AT430" s="140" t="s">
        <v>194</v>
      </c>
      <c r="AU430" s="140" t="s">
        <v>86</v>
      </c>
      <c r="AY430" s="18" t="s">
        <v>192</v>
      </c>
      <c r="BE430" s="141">
        <f>IF(N430="základní",J430,0)</f>
        <v>0</v>
      </c>
      <c r="BF430" s="141">
        <f>IF(N430="snížená",J430,0)</f>
        <v>0</v>
      </c>
      <c r="BG430" s="141">
        <f>IF(N430="zákl. přenesená",J430,0)</f>
        <v>0</v>
      </c>
      <c r="BH430" s="141">
        <f>IF(N430="sníž. přenesená",J430,0)</f>
        <v>0</v>
      </c>
      <c r="BI430" s="141">
        <f>IF(N430="nulová",J430,0)</f>
        <v>0</v>
      </c>
      <c r="BJ430" s="18" t="s">
        <v>84</v>
      </c>
      <c r="BK430" s="141">
        <f>ROUND(I430*H430,2)</f>
        <v>0</v>
      </c>
      <c r="BL430" s="18" t="s">
        <v>124</v>
      </c>
      <c r="BM430" s="140" t="s">
        <v>1883</v>
      </c>
    </row>
    <row r="431" spans="2:47" s="1" customFormat="1" ht="12">
      <c r="B431" s="33"/>
      <c r="D431" s="142" t="s">
        <v>199</v>
      </c>
      <c r="F431" s="143" t="s">
        <v>1256</v>
      </c>
      <c r="I431" s="144"/>
      <c r="L431" s="33"/>
      <c r="M431" s="145"/>
      <c r="T431" s="54"/>
      <c r="AT431" s="18" t="s">
        <v>199</v>
      </c>
      <c r="AU431" s="18" t="s">
        <v>86</v>
      </c>
    </row>
    <row r="432" spans="2:63" s="11" customFormat="1" ht="22.9" customHeight="1">
      <c r="B432" s="117"/>
      <c r="D432" s="118" t="s">
        <v>75</v>
      </c>
      <c r="E432" s="127" t="s">
        <v>681</v>
      </c>
      <c r="F432" s="127" t="s">
        <v>682</v>
      </c>
      <c r="I432" s="120"/>
      <c r="J432" s="128">
        <f>BK432</f>
        <v>0</v>
      </c>
      <c r="L432" s="117"/>
      <c r="M432" s="122"/>
      <c r="P432" s="123">
        <f>SUM(P433:P435)</f>
        <v>0</v>
      </c>
      <c r="R432" s="123">
        <f>SUM(R433:R435)</f>
        <v>0</v>
      </c>
      <c r="T432" s="124">
        <f>SUM(T433:T435)</f>
        <v>0</v>
      </c>
      <c r="AR432" s="118" t="s">
        <v>84</v>
      </c>
      <c r="AT432" s="125" t="s">
        <v>75</v>
      </c>
      <c r="AU432" s="125" t="s">
        <v>84</v>
      </c>
      <c r="AY432" s="118" t="s">
        <v>192</v>
      </c>
      <c r="BK432" s="126">
        <f>SUM(BK433:BK435)</f>
        <v>0</v>
      </c>
    </row>
    <row r="433" spans="2:65" s="1" customFormat="1" ht="16.5" customHeight="1">
      <c r="B433" s="33"/>
      <c r="C433" s="129" t="s">
        <v>706</v>
      </c>
      <c r="D433" s="129" t="s">
        <v>194</v>
      </c>
      <c r="E433" s="130" t="s">
        <v>1258</v>
      </c>
      <c r="F433" s="131" t="s">
        <v>1259</v>
      </c>
      <c r="G433" s="132" t="s">
        <v>119</v>
      </c>
      <c r="H433" s="133">
        <v>22.392</v>
      </c>
      <c r="I433" s="134"/>
      <c r="J433" s="135">
        <f>ROUND(I433*H433,2)</f>
        <v>0</v>
      </c>
      <c r="K433" s="131" t="s">
        <v>197</v>
      </c>
      <c r="L433" s="33"/>
      <c r="M433" s="136" t="s">
        <v>19</v>
      </c>
      <c r="N433" s="137" t="s">
        <v>47</v>
      </c>
      <c r="P433" s="138">
        <f>O433*H433</f>
        <v>0</v>
      </c>
      <c r="Q433" s="138">
        <v>0</v>
      </c>
      <c r="R433" s="138">
        <f>Q433*H433</f>
        <v>0</v>
      </c>
      <c r="S433" s="138">
        <v>0</v>
      </c>
      <c r="T433" s="139">
        <f>S433*H433</f>
        <v>0</v>
      </c>
      <c r="AR433" s="140" t="s">
        <v>124</v>
      </c>
      <c r="AT433" s="140" t="s">
        <v>194</v>
      </c>
      <c r="AU433" s="140" t="s">
        <v>86</v>
      </c>
      <c r="AY433" s="18" t="s">
        <v>192</v>
      </c>
      <c r="BE433" s="141">
        <f>IF(N433="základní",J433,0)</f>
        <v>0</v>
      </c>
      <c r="BF433" s="141">
        <f>IF(N433="snížená",J433,0)</f>
        <v>0</v>
      </c>
      <c r="BG433" s="141">
        <f>IF(N433="zákl. přenesená",J433,0)</f>
        <v>0</v>
      </c>
      <c r="BH433" s="141">
        <f>IF(N433="sníž. přenesená",J433,0)</f>
        <v>0</v>
      </c>
      <c r="BI433" s="141">
        <f>IF(N433="nulová",J433,0)</f>
        <v>0</v>
      </c>
      <c r="BJ433" s="18" t="s">
        <v>84</v>
      </c>
      <c r="BK433" s="141">
        <f>ROUND(I433*H433,2)</f>
        <v>0</v>
      </c>
      <c r="BL433" s="18" t="s">
        <v>124</v>
      </c>
      <c r="BM433" s="140" t="s">
        <v>1884</v>
      </c>
    </row>
    <row r="434" spans="2:47" s="1" customFormat="1" ht="19.5">
      <c r="B434" s="33"/>
      <c r="D434" s="142" t="s">
        <v>199</v>
      </c>
      <c r="F434" s="143" t="s">
        <v>1261</v>
      </c>
      <c r="I434" s="144"/>
      <c r="L434" s="33"/>
      <c r="M434" s="145"/>
      <c r="T434" s="54"/>
      <c r="AT434" s="18" t="s">
        <v>199</v>
      </c>
      <c r="AU434" s="18" t="s">
        <v>86</v>
      </c>
    </row>
    <row r="435" spans="2:47" s="1" customFormat="1" ht="12">
      <c r="B435" s="33"/>
      <c r="D435" s="146" t="s">
        <v>201</v>
      </c>
      <c r="F435" s="147" t="s">
        <v>1262</v>
      </c>
      <c r="I435" s="144"/>
      <c r="L435" s="33"/>
      <c r="M435" s="189"/>
      <c r="N435" s="190"/>
      <c r="O435" s="190"/>
      <c r="P435" s="190"/>
      <c r="Q435" s="190"/>
      <c r="R435" s="190"/>
      <c r="S435" s="190"/>
      <c r="T435" s="191"/>
      <c r="AT435" s="18" t="s">
        <v>201</v>
      </c>
      <c r="AU435" s="18" t="s">
        <v>86</v>
      </c>
    </row>
    <row r="436" spans="2:12" s="1" customFormat="1" ht="6.95" customHeight="1">
      <c r="B436" s="42"/>
      <c r="C436" s="43"/>
      <c r="D436" s="43"/>
      <c r="E436" s="43"/>
      <c r="F436" s="43"/>
      <c r="G436" s="43"/>
      <c r="H436" s="43"/>
      <c r="I436" s="43"/>
      <c r="J436" s="43"/>
      <c r="K436" s="43"/>
      <c r="L436" s="33"/>
    </row>
  </sheetData>
  <sheetProtection algorithmName="SHA-512" hashValue="vW6J6Jj5DFyHwJKWbaL9ZLuyGgDAimG/ObTsHiEw0tAYAErtapn5ExrWu+ylr1X0CQIns5l04QjOy8vVh+Ea5Q==" saltValue="9uLalUwsfFe15jnQiQdesudwkxlb966kB/hYzm/d3nRnENJk37Q248RhduBsBuSxCkYZ55vIGyAwQeeYnl4zdw==" spinCount="100000" sheet="1" objects="1" scenarios="1" formatColumns="0" formatRows="0" autoFilter="0"/>
  <autoFilter ref="C84:K435"/>
  <mergeCells count="9">
    <mergeCell ref="E50:H50"/>
    <mergeCell ref="E75:H75"/>
    <mergeCell ref="E77:H77"/>
    <mergeCell ref="L2:V2"/>
    <mergeCell ref="E7:H7"/>
    <mergeCell ref="E9:H9"/>
    <mergeCell ref="E18:H18"/>
    <mergeCell ref="E27:H27"/>
    <mergeCell ref="E48:H48"/>
  </mergeCells>
  <hyperlinks>
    <hyperlink ref="F90" r:id="rId1" display="https://podminky.urs.cz/item/CS_URS_2023_02/121151113"/>
    <hyperlink ref="F95" r:id="rId2" display="https://podminky.urs.cz/item/CS_URS_2023_02/131251104"/>
    <hyperlink ref="F102" r:id="rId3" display="https://podminky.urs.cz/item/CS_URS_2023_02/162351103"/>
    <hyperlink ref="F106" r:id="rId4" display="https://podminky.urs.cz/item/CS_URS_2023_02/162751117"/>
    <hyperlink ref="F112" r:id="rId5" display="https://podminky.urs.cz/item/CS_URS_2023_02/162751119"/>
    <hyperlink ref="F116" r:id="rId6" display="https://podminky.urs.cz/item/CS_URS_2023_02/167151101"/>
    <hyperlink ref="F120" r:id="rId7" display="https://podminky.urs.cz/item/CS_URS_2023_02/171201231"/>
    <hyperlink ref="F124" r:id="rId8" display="https://podminky.urs.cz/item/CS_URS_2023_02/171251201"/>
    <hyperlink ref="F128" r:id="rId9" display="https://podminky.urs.cz/item/CS_URS_2023_02/174151101"/>
    <hyperlink ref="F139" r:id="rId10" display="https://podminky.urs.cz/item/CS_URS_2023_02/175111101"/>
    <hyperlink ref="F155" r:id="rId11" display="https://podminky.urs.cz/item/CS_URS_2023_02/175151101"/>
    <hyperlink ref="F173" r:id="rId12" display="https://podminky.urs.cz/item/CS_URS_2023_02/181351103"/>
    <hyperlink ref="F179" r:id="rId13" display="https://podminky.urs.cz/item/CS_URS_2023_02/181411121"/>
    <hyperlink ref="F188" r:id="rId14" display="https://podminky.urs.cz/item/CS_URS_2023_02/181951111"/>
    <hyperlink ref="F192" r:id="rId15" display="https://podminky.urs.cz/item/CS_URS_2023_02/185803111"/>
    <hyperlink ref="F197" r:id="rId16" display="https://podminky.urs.cz/item/CS_URS_2023_02/185804312"/>
    <hyperlink ref="F203" r:id="rId17" display="https://podminky.urs.cz/item/CS_URS_2023_02/185851121"/>
    <hyperlink ref="F208" r:id="rId18" display="https://podminky.urs.cz/item/CS_URS_2023_02/185851129"/>
    <hyperlink ref="F214" r:id="rId19" display="https://podminky.urs.cz/item/CS_URS_2023_02/211971121"/>
    <hyperlink ref="F225" r:id="rId20" display="https://podminky.urs.cz/item/CS_URS_2023_02/212532111"/>
    <hyperlink ref="F231" r:id="rId21" display="https://podminky.urs.cz/item/CS_URS_2023_02/212752401"/>
    <hyperlink ref="F238" r:id="rId22" display="https://podminky.urs.cz/item/CS_URS_2023_02/212752403"/>
    <hyperlink ref="F254" r:id="rId23" display="https://podminky.urs.cz/item/CS_URS_2023_02/451573111"/>
    <hyperlink ref="F264" r:id="rId24" display="https://podminky.urs.cz/item/CS_URS_2023_02/452112112"/>
    <hyperlink ref="F272" r:id="rId25" display="https://podminky.urs.cz/item/CS_URS_2023_02/452311131"/>
    <hyperlink ref="F286" r:id="rId26" display="https://podminky.urs.cz/item/CS_URS_2023_02/871355221"/>
    <hyperlink ref="F291" r:id="rId27" display="https://podminky.urs.cz/item/CS_URS_2023_02/871365241"/>
    <hyperlink ref="F313" r:id="rId28" display="https://podminky.urs.cz/item/CS_URS_2023_02/877350430"/>
    <hyperlink ref="F319" r:id="rId29" display="https://podminky.urs.cz/item/CS_URS_2023_02/877355211"/>
    <hyperlink ref="F336" r:id="rId30" display="https://podminky.urs.cz/item/CS_URS_2023_02/877365211"/>
    <hyperlink ref="F353" r:id="rId31" display="https://podminky.urs.cz/item/CS_URS_2023_02/877365221"/>
    <hyperlink ref="F360" r:id="rId32" display="https://podminky.urs.cz/item/CS_URS_2023_02/877390330"/>
    <hyperlink ref="F366" r:id="rId33" display="https://podminky.urs.cz/item/CS_URS_2023_02/877395121"/>
    <hyperlink ref="F372" r:id="rId34" display="https://podminky.urs.cz/item/CS_URS_2023_02/891365111"/>
    <hyperlink ref="F378" r:id="rId35" display="https://podminky.urs.cz/item/CS_URS_2023_02/892372111"/>
    <hyperlink ref="F381" r:id="rId36" display="https://podminky.urs.cz/item/CS_URS_2023_02/892381111"/>
    <hyperlink ref="F385" r:id="rId37" display="https://podminky.urs.cz/item/CS_URS_2023_02/894118001"/>
    <hyperlink ref="F391" r:id="rId38" display="https://podminky.urs.cz/item/CS_URS_2023_02/894411121"/>
    <hyperlink ref="F404" r:id="rId39" display="https://podminky.urs.cz/item/CS_URS_2023_02/894812321"/>
    <hyperlink ref="F408" r:id="rId40" display="https://podminky.urs.cz/item/CS_URS_2023_02/894812333"/>
    <hyperlink ref="F412" r:id="rId41" display="https://podminky.urs.cz/item/CS_URS_2023_02/894812339"/>
    <hyperlink ref="F416" r:id="rId42" display="https://podminky.urs.cz/item/CS_URS_2023_02/894812359"/>
    <hyperlink ref="F420" r:id="rId43" display="https://podminky.urs.cz/item/CS_URS_2023_02/899103112"/>
    <hyperlink ref="F427" r:id="rId44" display="https://podminky.urs.cz/item/CS_URS_2023_02/899722112"/>
    <hyperlink ref="F435" r:id="rId45" display="https://podminky.urs.cz/item/CS_URS_2023_02/998276101"/>
  </hyperlinks>
  <printOptions/>
  <pageMargins left="0.39375" right="0.39375" top="0.39375" bottom="0.39375" header="0" footer="0"/>
  <pageSetup blackAndWhite="1" fitToHeight="100" fitToWidth="1" horizontalDpi="600" verticalDpi="600" orientation="landscape" paperSize="9" scale="84" r:id="rId47"/>
  <headerFooter>
    <oddFooter>&amp;CStrana &amp;P z &amp;N</oddFooter>
  </headerFooter>
  <drawing r:id="rId46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B2:BM1045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56" ht="36.95" customHeight="1">
      <c r="L2" s="291"/>
      <c r="M2" s="291"/>
      <c r="N2" s="291"/>
      <c r="O2" s="291"/>
      <c r="P2" s="291"/>
      <c r="Q2" s="291"/>
      <c r="R2" s="291"/>
      <c r="S2" s="291"/>
      <c r="T2" s="291"/>
      <c r="U2" s="291"/>
      <c r="V2" s="291"/>
      <c r="AT2" s="18" t="s">
        <v>107</v>
      </c>
      <c r="AZ2" s="86" t="s">
        <v>117</v>
      </c>
      <c r="BA2" s="86" t="s">
        <v>118</v>
      </c>
      <c r="BB2" s="86" t="s">
        <v>119</v>
      </c>
      <c r="BC2" s="86" t="s">
        <v>1885</v>
      </c>
      <c r="BD2" s="86" t="s">
        <v>86</v>
      </c>
    </row>
    <row r="3" spans="2:56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86</v>
      </c>
      <c r="AZ3" s="86" t="s">
        <v>1886</v>
      </c>
      <c r="BA3" s="86" t="s">
        <v>1887</v>
      </c>
      <c r="BB3" s="86" t="s">
        <v>123</v>
      </c>
      <c r="BC3" s="86" t="s">
        <v>1888</v>
      </c>
      <c r="BD3" s="86" t="s">
        <v>86</v>
      </c>
    </row>
    <row r="4" spans="2:56" ht="24.95" customHeight="1">
      <c r="B4" s="21"/>
      <c r="D4" s="22" t="s">
        <v>125</v>
      </c>
      <c r="L4" s="21"/>
      <c r="M4" s="87" t="s">
        <v>10</v>
      </c>
      <c r="AT4" s="18" t="s">
        <v>4</v>
      </c>
      <c r="AZ4" s="86" t="s">
        <v>121</v>
      </c>
      <c r="BA4" s="86" t="s">
        <v>122</v>
      </c>
      <c r="BB4" s="86" t="s">
        <v>123</v>
      </c>
      <c r="BC4" s="86" t="s">
        <v>312</v>
      </c>
      <c r="BD4" s="86" t="s">
        <v>86</v>
      </c>
    </row>
    <row r="5" spans="2:56" ht="6.95" customHeight="1">
      <c r="B5" s="21"/>
      <c r="L5" s="21"/>
      <c r="AZ5" s="86" t="s">
        <v>126</v>
      </c>
      <c r="BA5" s="86" t="s">
        <v>127</v>
      </c>
      <c r="BB5" s="86" t="s">
        <v>128</v>
      </c>
      <c r="BC5" s="86" t="s">
        <v>1889</v>
      </c>
      <c r="BD5" s="86" t="s">
        <v>86</v>
      </c>
    </row>
    <row r="6" spans="2:56" ht="12" customHeight="1">
      <c r="B6" s="21"/>
      <c r="D6" s="28" t="s">
        <v>16</v>
      </c>
      <c r="L6" s="21"/>
      <c r="AZ6" s="86" t="s">
        <v>1890</v>
      </c>
      <c r="BA6" s="86" t="s">
        <v>1891</v>
      </c>
      <c r="BB6" s="86" t="s">
        <v>149</v>
      </c>
      <c r="BC6" s="86" t="s">
        <v>352</v>
      </c>
      <c r="BD6" s="86" t="s">
        <v>86</v>
      </c>
    </row>
    <row r="7" spans="2:56" ht="16.5" customHeight="1">
      <c r="B7" s="21"/>
      <c r="E7" s="317" t="str">
        <f>'Rekapitulace stavby'!K6</f>
        <v>Hospodaření  se  srážkovou  vodou  z budovy  Přírodovědecké  fakulty  UP  v Olomouci</v>
      </c>
      <c r="F7" s="318"/>
      <c r="G7" s="318"/>
      <c r="H7" s="318"/>
      <c r="L7" s="21"/>
      <c r="AZ7" s="86" t="s">
        <v>1892</v>
      </c>
      <c r="BA7" s="86" t="s">
        <v>1893</v>
      </c>
      <c r="BB7" s="86" t="s">
        <v>149</v>
      </c>
      <c r="BC7" s="86" t="s">
        <v>248</v>
      </c>
      <c r="BD7" s="86" t="s">
        <v>86</v>
      </c>
    </row>
    <row r="8" spans="2:56" s="1" customFormat="1" ht="12" customHeight="1">
      <c r="B8" s="33"/>
      <c r="D8" s="28" t="s">
        <v>139</v>
      </c>
      <c r="L8" s="33"/>
      <c r="AZ8" s="86" t="s">
        <v>130</v>
      </c>
      <c r="BA8" s="86" t="s">
        <v>131</v>
      </c>
      <c r="BB8" s="86" t="s">
        <v>128</v>
      </c>
      <c r="BC8" s="86" t="s">
        <v>1894</v>
      </c>
      <c r="BD8" s="86" t="s">
        <v>86</v>
      </c>
    </row>
    <row r="9" spans="2:56" s="1" customFormat="1" ht="16.5" customHeight="1">
      <c r="B9" s="33"/>
      <c r="E9" s="300" t="s">
        <v>1895</v>
      </c>
      <c r="F9" s="316"/>
      <c r="G9" s="316"/>
      <c r="H9" s="316"/>
      <c r="L9" s="33"/>
      <c r="AZ9" s="86" t="s">
        <v>133</v>
      </c>
      <c r="BA9" s="86" t="s">
        <v>134</v>
      </c>
      <c r="BB9" s="86" t="s">
        <v>128</v>
      </c>
      <c r="BC9" s="86" t="s">
        <v>1896</v>
      </c>
      <c r="BD9" s="86" t="s">
        <v>86</v>
      </c>
    </row>
    <row r="10" spans="2:56" s="1" customFormat="1" ht="12">
      <c r="B10" s="33"/>
      <c r="L10" s="33"/>
      <c r="AZ10" s="86" t="s">
        <v>136</v>
      </c>
      <c r="BA10" s="86" t="s">
        <v>137</v>
      </c>
      <c r="BB10" s="86" t="s">
        <v>123</v>
      </c>
      <c r="BC10" s="86" t="s">
        <v>1897</v>
      </c>
      <c r="BD10" s="86" t="s">
        <v>86</v>
      </c>
    </row>
    <row r="11" spans="2:56" s="1" customFormat="1" ht="12" customHeight="1">
      <c r="B11" s="33"/>
      <c r="D11" s="28" t="s">
        <v>18</v>
      </c>
      <c r="F11" s="26" t="s">
        <v>19</v>
      </c>
      <c r="I11" s="28" t="s">
        <v>20</v>
      </c>
      <c r="J11" s="26" t="s">
        <v>19</v>
      </c>
      <c r="L11" s="33"/>
      <c r="AZ11" s="86" t="s">
        <v>1898</v>
      </c>
      <c r="BA11" s="86" t="s">
        <v>1899</v>
      </c>
      <c r="BB11" s="86" t="s">
        <v>123</v>
      </c>
      <c r="BC11" s="86" t="s">
        <v>1900</v>
      </c>
      <c r="BD11" s="86" t="s">
        <v>86</v>
      </c>
    </row>
    <row r="12" spans="2:56" s="1" customFormat="1" ht="12" customHeight="1">
      <c r="B12" s="33"/>
      <c r="D12" s="28" t="s">
        <v>21</v>
      </c>
      <c r="F12" s="26" t="s">
        <v>22</v>
      </c>
      <c r="I12" s="28" t="s">
        <v>23</v>
      </c>
      <c r="J12" s="50" t="str">
        <f>'Rekapitulace stavby'!AN8</f>
        <v>4. 9. 2023</v>
      </c>
      <c r="L12" s="33"/>
      <c r="AZ12" s="86" t="s">
        <v>1901</v>
      </c>
      <c r="BA12" s="86" t="s">
        <v>1902</v>
      </c>
      <c r="BB12" s="86" t="s">
        <v>123</v>
      </c>
      <c r="BC12" s="86" t="s">
        <v>1903</v>
      </c>
      <c r="BD12" s="86" t="s">
        <v>86</v>
      </c>
    </row>
    <row r="13" spans="2:56" s="1" customFormat="1" ht="10.9" customHeight="1">
      <c r="B13" s="33"/>
      <c r="L13" s="33"/>
      <c r="AZ13" s="86" t="s">
        <v>144</v>
      </c>
      <c r="BA13" s="86" t="s">
        <v>145</v>
      </c>
      <c r="BB13" s="86" t="s">
        <v>146</v>
      </c>
      <c r="BC13" s="86" t="s">
        <v>124</v>
      </c>
      <c r="BD13" s="86" t="s">
        <v>86</v>
      </c>
    </row>
    <row r="14" spans="2:56" s="1" customFormat="1" ht="12" customHeight="1">
      <c r="B14" s="33"/>
      <c r="D14" s="28" t="s">
        <v>25</v>
      </c>
      <c r="I14" s="28" t="s">
        <v>26</v>
      </c>
      <c r="J14" s="26" t="s">
        <v>27</v>
      </c>
      <c r="L14" s="33"/>
      <c r="AZ14" s="86" t="s">
        <v>1904</v>
      </c>
      <c r="BA14" s="86" t="s">
        <v>1905</v>
      </c>
      <c r="BB14" s="86" t="s">
        <v>149</v>
      </c>
      <c r="BC14" s="86" t="s">
        <v>1906</v>
      </c>
      <c r="BD14" s="86" t="s">
        <v>86</v>
      </c>
    </row>
    <row r="15" spans="2:56" s="1" customFormat="1" ht="18" customHeight="1">
      <c r="B15" s="33"/>
      <c r="E15" s="26" t="s">
        <v>28</v>
      </c>
      <c r="I15" s="28" t="s">
        <v>29</v>
      </c>
      <c r="J15" s="26" t="s">
        <v>30</v>
      </c>
      <c r="L15" s="33"/>
      <c r="AZ15" s="86" t="s">
        <v>147</v>
      </c>
      <c r="BA15" s="86" t="s">
        <v>1907</v>
      </c>
      <c r="BB15" s="86" t="s">
        <v>149</v>
      </c>
      <c r="BC15" s="86" t="s">
        <v>1908</v>
      </c>
      <c r="BD15" s="86" t="s">
        <v>86</v>
      </c>
    </row>
    <row r="16" spans="2:56" s="1" customFormat="1" ht="6.95" customHeight="1">
      <c r="B16" s="33"/>
      <c r="L16" s="33"/>
      <c r="AZ16" s="86" t="s">
        <v>205</v>
      </c>
      <c r="BA16" s="86" t="s">
        <v>1909</v>
      </c>
      <c r="BB16" s="86" t="s">
        <v>123</v>
      </c>
      <c r="BC16" s="86" t="s">
        <v>1897</v>
      </c>
      <c r="BD16" s="86" t="s">
        <v>86</v>
      </c>
    </row>
    <row r="17" spans="2:56" s="1" customFormat="1" ht="12" customHeight="1">
      <c r="B17" s="33"/>
      <c r="D17" s="28" t="s">
        <v>31</v>
      </c>
      <c r="I17" s="28" t="s">
        <v>26</v>
      </c>
      <c r="J17" s="29" t="str">
        <f>'Rekapitulace stavby'!AN13</f>
        <v>Vyplň údaj</v>
      </c>
      <c r="L17" s="33"/>
      <c r="AZ17" s="86" t="s">
        <v>1910</v>
      </c>
      <c r="BA17" s="86" t="s">
        <v>1911</v>
      </c>
      <c r="BB17" s="86" t="s">
        <v>128</v>
      </c>
      <c r="BC17" s="86" t="s">
        <v>1912</v>
      </c>
      <c r="BD17" s="86" t="s">
        <v>86</v>
      </c>
    </row>
    <row r="18" spans="2:56" s="1" customFormat="1" ht="18" customHeight="1">
      <c r="B18" s="33"/>
      <c r="E18" s="319" t="str">
        <f>'Rekapitulace stavby'!E14</f>
        <v>Vyplň údaj</v>
      </c>
      <c r="F18" s="307"/>
      <c r="G18" s="307"/>
      <c r="H18" s="307"/>
      <c r="I18" s="28" t="s">
        <v>29</v>
      </c>
      <c r="J18" s="29" t="str">
        <f>'Rekapitulace stavby'!AN14</f>
        <v>Vyplň údaj</v>
      </c>
      <c r="L18" s="33"/>
      <c r="AZ18" s="86" t="s">
        <v>160</v>
      </c>
      <c r="BA18" s="86" t="s">
        <v>161</v>
      </c>
      <c r="BB18" s="86" t="s">
        <v>128</v>
      </c>
      <c r="BC18" s="86" t="s">
        <v>1913</v>
      </c>
      <c r="BD18" s="86" t="s">
        <v>86</v>
      </c>
    </row>
    <row r="19" spans="2:56" s="1" customFormat="1" ht="6.95" customHeight="1">
      <c r="B19" s="33"/>
      <c r="L19" s="33"/>
      <c r="AZ19" s="86" t="s">
        <v>1914</v>
      </c>
      <c r="BA19" s="86" t="s">
        <v>1915</v>
      </c>
      <c r="BB19" s="86" t="s">
        <v>123</v>
      </c>
      <c r="BC19" s="86" t="s">
        <v>593</v>
      </c>
      <c r="BD19" s="86" t="s">
        <v>86</v>
      </c>
    </row>
    <row r="20" spans="2:56" s="1" customFormat="1" ht="12" customHeight="1">
      <c r="B20" s="33"/>
      <c r="D20" s="28" t="s">
        <v>33</v>
      </c>
      <c r="I20" s="28" t="s">
        <v>26</v>
      </c>
      <c r="J20" s="26" t="s">
        <v>34</v>
      </c>
      <c r="L20" s="33"/>
      <c r="AZ20" s="86" t="s">
        <v>163</v>
      </c>
      <c r="BA20" s="86" t="s">
        <v>164</v>
      </c>
      <c r="BB20" s="86" t="s">
        <v>128</v>
      </c>
      <c r="BC20" s="86" t="s">
        <v>1916</v>
      </c>
      <c r="BD20" s="86" t="s">
        <v>86</v>
      </c>
    </row>
    <row r="21" spans="2:12" s="1" customFormat="1" ht="18" customHeight="1">
      <c r="B21" s="33"/>
      <c r="E21" s="26" t="s">
        <v>35</v>
      </c>
      <c r="I21" s="28" t="s">
        <v>29</v>
      </c>
      <c r="J21" s="26" t="s">
        <v>36</v>
      </c>
      <c r="L21" s="33"/>
    </row>
    <row r="22" spans="2:12" s="1" customFormat="1" ht="6.95" customHeight="1">
      <c r="B22" s="33"/>
      <c r="L22" s="33"/>
    </row>
    <row r="23" spans="2:12" s="1" customFormat="1" ht="12" customHeight="1">
      <c r="B23" s="33"/>
      <c r="D23" s="28" t="s">
        <v>38</v>
      </c>
      <c r="I23" s="28" t="s">
        <v>26</v>
      </c>
      <c r="J23" s="26" t="str">
        <f>IF('Rekapitulace stavby'!AN19="","",'Rekapitulace stavby'!AN19)</f>
        <v/>
      </c>
      <c r="L23" s="33"/>
    </row>
    <row r="24" spans="2:12" s="1" customFormat="1" ht="18" customHeight="1">
      <c r="B24" s="33"/>
      <c r="E24" s="26" t="str">
        <f>IF('Rekapitulace stavby'!E20="","",'Rekapitulace stavby'!E20)</f>
        <v xml:space="preserve"> </v>
      </c>
      <c r="I24" s="28" t="s">
        <v>29</v>
      </c>
      <c r="J24" s="26" t="str">
        <f>IF('Rekapitulace stavby'!AN20="","",'Rekapitulace stavby'!AN20)</f>
        <v/>
      </c>
      <c r="L24" s="33"/>
    </row>
    <row r="25" spans="2:12" s="1" customFormat="1" ht="6.95" customHeight="1">
      <c r="B25" s="33"/>
      <c r="L25" s="33"/>
    </row>
    <row r="26" spans="2:12" s="1" customFormat="1" ht="12" customHeight="1">
      <c r="B26" s="33"/>
      <c r="D26" s="28" t="s">
        <v>40</v>
      </c>
      <c r="L26" s="33"/>
    </row>
    <row r="27" spans="2:12" s="7" customFormat="1" ht="16.5" customHeight="1">
      <c r="B27" s="88"/>
      <c r="E27" s="311" t="s">
        <v>19</v>
      </c>
      <c r="F27" s="311"/>
      <c r="G27" s="311"/>
      <c r="H27" s="311"/>
      <c r="L27" s="88"/>
    </row>
    <row r="28" spans="2:12" s="1" customFormat="1" ht="6.95" customHeight="1">
      <c r="B28" s="33"/>
      <c r="L28" s="33"/>
    </row>
    <row r="29" spans="2:12" s="1" customFormat="1" ht="6.95" customHeight="1">
      <c r="B29" s="33"/>
      <c r="D29" s="51"/>
      <c r="E29" s="51"/>
      <c r="F29" s="51"/>
      <c r="G29" s="51"/>
      <c r="H29" s="51"/>
      <c r="I29" s="51"/>
      <c r="J29" s="51"/>
      <c r="K29" s="51"/>
      <c r="L29" s="33"/>
    </row>
    <row r="30" spans="2:12" s="1" customFormat="1" ht="25.35" customHeight="1">
      <c r="B30" s="33"/>
      <c r="D30" s="89" t="s">
        <v>42</v>
      </c>
      <c r="J30" s="64">
        <f>ROUND(J90,2)</f>
        <v>0</v>
      </c>
      <c r="L30" s="33"/>
    </row>
    <row r="31" spans="2:12" s="1" customFormat="1" ht="6.95" customHeight="1">
      <c r="B31" s="33"/>
      <c r="D31" s="51"/>
      <c r="E31" s="51"/>
      <c r="F31" s="51"/>
      <c r="G31" s="51"/>
      <c r="H31" s="51"/>
      <c r="I31" s="51"/>
      <c r="J31" s="51"/>
      <c r="K31" s="51"/>
      <c r="L31" s="33"/>
    </row>
    <row r="32" spans="2:12" s="1" customFormat="1" ht="14.45" customHeight="1">
      <c r="B32" s="33"/>
      <c r="F32" s="36" t="s">
        <v>44</v>
      </c>
      <c r="I32" s="36" t="s">
        <v>43</v>
      </c>
      <c r="J32" s="36" t="s">
        <v>45</v>
      </c>
      <c r="L32" s="33"/>
    </row>
    <row r="33" spans="2:12" s="1" customFormat="1" ht="14.45" customHeight="1">
      <c r="B33" s="33"/>
      <c r="D33" s="53" t="s">
        <v>46</v>
      </c>
      <c r="E33" s="28" t="s">
        <v>47</v>
      </c>
      <c r="F33" s="90">
        <f>ROUND((SUM(BE90:BE1044)),2)</f>
        <v>0</v>
      </c>
      <c r="I33" s="91">
        <v>0.21</v>
      </c>
      <c r="J33" s="90">
        <f>ROUND(((SUM(BE90:BE1044))*I33),2)</f>
        <v>0</v>
      </c>
      <c r="L33" s="33"/>
    </row>
    <row r="34" spans="2:12" s="1" customFormat="1" ht="14.45" customHeight="1">
      <c r="B34" s="33"/>
      <c r="E34" s="28" t="s">
        <v>48</v>
      </c>
      <c r="F34" s="90">
        <f>ROUND((SUM(BF90:BF1044)),2)</f>
        <v>0</v>
      </c>
      <c r="I34" s="91">
        <v>0.15</v>
      </c>
      <c r="J34" s="90">
        <f>ROUND(((SUM(BF90:BF1044))*I34),2)</f>
        <v>0</v>
      </c>
      <c r="L34" s="33"/>
    </row>
    <row r="35" spans="2:12" s="1" customFormat="1" ht="14.45" customHeight="1" hidden="1">
      <c r="B35" s="33"/>
      <c r="E35" s="28" t="s">
        <v>49</v>
      </c>
      <c r="F35" s="90">
        <f>ROUND((SUM(BG90:BG1044)),2)</f>
        <v>0</v>
      </c>
      <c r="I35" s="91">
        <v>0.21</v>
      </c>
      <c r="J35" s="90">
        <f>0</f>
        <v>0</v>
      </c>
      <c r="L35" s="33"/>
    </row>
    <row r="36" spans="2:12" s="1" customFormat="1" ht="14.45" customHeight="1" hidden="1">
      <c r="B36" s="33"/>
      <c r="E36" s="28" t="s">
        <v>50</v>
      </c>
      <c r="F36" s="90">
        <f>ROUND((SUM(BH90:BH1044)),2)</f>
        <v>0</v>
      </c>
      <c r="I36" s="91">
        <v>0.15</v>
      </c>
      <c r="J36" s="90">
        <f>0</f>
        <v>0</v>
      </c>
      <c r="L36" s="33"/>
    </row>
    <row r="37" spans="2:12" s="1" customFormat="1" ht="14.45" customHeight="1" hidden="1">
      <c r="B37" s="33"/>
      <c r="E37" s="28" t="s">
        <v>51</v>
      </c>
      <c r="F37" s="90">
        <f>ROUND((SUM(BI90:BI1044)),2)</f>
        <v>0</v>
      </c>
      <c r="I37" s="91">
        <v>0</v>
      </c>
      <c r="J37" s="90">
        <f>0</f>
        <v>0</v>
      </c>
      <c r="L37" s="33"/>
    </row>
    <row r="38" spans="2:12" s="1" customFormat="1" ht="6.95" customHeight="1">
      <c r="B38" s="33"/>
      <c r="L38" s="33"/>
    </row>
    <row r="39" spans="2:12" s="1" customFormat="1" ht="25.35" customHeight="1">
      <c r="B39" s="33"/>
      <c r="C39" s="92"/>
      <c r="D39" s="93" t="s">
        <v>52</v>
      </c>
      <c r="E39" s="55"/>
      <c r="F39" s="55"/>
      <c r="G39" s="94" t="s">
        <v>53</v>
      </c>
      <c r="H39" s="95" t="s">
        <v>54</v>
      </c>
      <c r="I39" s="55"/>
      <c r="J39" s="96">
        <f>SUM(J30:J37)</f>
        <v>0</v>
      </c>
      <c r="K39" s="97"/>
      <c r="L39" s="33"/>
    </row>
    <row r="40" spans="2:12" s="1" customFormat="1" ht="14.45" customHeight="1">
      <c r="B40" s="42"/>
      <c r="C40" s="43"/>
      <c r="D40" s="43"/>
      <c r="E40" s="43"/>
      <c r="F40" s="43"/>
      <c r="G40" s="43"/>
      <c r="H40" s="43"/>
      <c r="I40" s="43"/>
      <c r="J40" s="43"/>
      <c r="K40" s="43"/>
      <c r="L40" s="33"/>
    </row>
    <row r="44" spans="2:12" s="1" customFormat="1" ht="6.95" customHeight="1">
      <c r="B44" s="44"/>
      <c r="C44" s="45"/>
      <c r="D44" s="45"/>
      <c r="E44" s="45"/>
      <c r="F44" s="45"/>
      <c r="G44" s="45"/>
      <c r="H44" s="45"/>
      <c r="I44" s="45"/>
      <c r="J44" s="45"/>
      <c r="K44" s="45"/>
      <c r="L44" s="33"/>
    </row>
    <row r="45" spans="2:12" s="1" customFormat="1" ht="24.95" customHeight="1">
      <c r="B45" s="33"/>
      <c r="C45" s="22" t="s">
        <v>166</v>
      </c>
      <c r="L45" s="33"/>
    </row>
    <row r="46" spans="2:12" s="1" customFormat="1" ht="6.95" customHeight="1">
      <c r="B46" s="33"/>
      <c r="L46" s="33"/>
    </row>
    <row r="47" spans="2:12" s="1" customFormat="1" ht="12" customHeight="1">
      <c r="B47" s="33"/>
      <c r="C47" s="28" t="s">
        <v>16</v>
      </c>
      <c r="L47" s="33"/>
    </row>
    <row r="48" spans="2:12" s="1" customFormat="1" ht="16.5" customHeight="1">
      <c r="B48" s="33"/>
      <c r="E48" s="317" t="str">
        <f>E7</f>
        <v>Hospodaření  se  srážkovou  vodou  z budovy  Přírodovědecké  fakulty  UP  v Olomouci</v>
      </c>
      <c r="F48" s="318"/>
      <c r="G48" s="318"/>
      <c r="H48" s="318"/>
      <c r="L48" s="33"/>
    </row>
    <row r="49" spans="2:12" s="1" customFormat="1" ht="12" customHeight="1">
      <c r="B49" s="33"/>
      <c r="C49" s="28" t="s">
        <v>139</v>
      </c>
      <c r="L49" s="33"/>
    </row>
    <row r="50" spans="2:12" s="1" customFormat="1" ht="16.5" customHeight="1">
      <c r="B50" s="33"/>
      <c r="E50" s="300" t="str">
        <f>E9</f>
        <v>SO 08 - Dešťová kanalizace</v>
      </c>
      <c r="F50" s="316"/>
      <c r="G50" s="316"/>
      <c r="H50" s="316"/>
      <c r="L50" s="33"/>
    </row>
    <row r="51" spans="2:12" s="1" customFormat="1" ht="6.95" customHeight="1">
      <c r="B51" s="33"/>
      <c r="L51" s="33"/>
    </row>
    <row r="52" spans="2:12" s="1" customFormat="1" ht="12" customHeight="1">
      <c r="B52" s="33"/>
      <c r="C52" s="28" t="s">
        <v>21</v>
      </c>
      <c r="F52" s="26" t="str">
        <f>F12</f>
        <v>Olomouc – město</v>
      </c>
      <c r="I52" s="28" t="s">
        <v>23</v>
      </c>
      <c r="J52" s="50" t="str">
        <f>IF(J12="","",J12)</f>
        <v>4. 9. 2023</v>
      </c>
      <c r="L52" s="33"/>
    </row>
    <row r="53" spans="2:12" s="1" customFormat="1" ht="6.95" customHeight="1">
      <c r="B53" s="33"/>
      <c r="L53" s="33"/>
    </row>
    <row r="54" spans="2:12" s="1" customFormat="1" ht="15.2" customHeight="1">
      <c r="B54" s="33"/>
      <c r="C54" s="28" t="s">
        <v>25</v>
      </c>
      <c r="F54" s="26" t="str">
        <f>E15</f>
        <v>Univerzita Palackého v Olomouci,Přírodovědecká fa.</v>
      </c>
      <c r="I54" s="28" t="s">
        <v>33</v>
      </c>
      <c r="J54" s="31" t="str">
        <f>E21</f>
        <v>VHRoušar, s.r.o.</v>
      </c>
      <c r="L54" s="33"/>
    </row>
    <row r="55" spans="2:12" s="1" customFormat="1" ht="15.2" customHeight="1">
      <c r="B55" s="33"/>
      <c r="C55" s="28" t="s">
        <v>31</v>
      </c>
      <c r="F55" s="26" t="str">
        <f>IF(E18="","",E18)</f>
        <v>Vyplň údaj</v>
      </c>
      <c r="I55" s="28" t="s">
        <v>38</v>
      </c>
      <c r="J55" s="31" t="str">
        <f>E24</f>
        <v xml:space="preserve"> </v>
      </c>
      <c r="L55" s="33"/>
    </row>
    <row r="56" spans="2:12" s="1" customFormat="1" ht="10.35" customHeight="1">
      <c r="B56" s="33"/>
      <c r="L56" s="33"/>
    </row>
    <row r="57" spans="2:12" s="1" customFormat="1" ht="29.25" customHeight="1">
      <c r="B57" s="33"/>
      <c r="C57" s="98" t="s">
        <v>167</v>
      </c>
      <c r="D57" s="92"/>
      <c r="E57" s="92"/>
      <c r="F57" s="92"/>
      <c r="G57" s="92"/>
      <c r="H57" s="92"/>
      <c r="I57" s="92"/>
      <c r="J57" s="99" t="s">
        <v>168</v>
      </c>
      <c r="K57" s="92"/>
      <c r="L57" s="33"/>
    </row>
    <row r="58" spans="2:12" s="1" customFormat="1" ht="10.35" customHeight="1">
      <c r="B58" s="33"/>
      <c r="L58" s="33"/>
    </row>
    <row r="59" spans="2:47" s="1" customFormat="1" ht="22.9" customHeight="1">
      <c r="B59" s="33"/>
      <c r="C59" s="100" t="s">
        <v>74</v>
      </c>
      <c r="J59" s="64">
        <f>J90</f>
        <v>0</v>
      </c>
      <c r="L59" s="33"/>
      <c r="AU59" s="18" t="s">
        <v>169</v>
      </c>
    </row>
    <row r="60" spans="2:12" s="8" customFormat="1" ht="24.95" customHeight="1">
      <c r="B60" s="101"/>
      <c r="D60" s="102" t="s">
        <v>170</v>
      </c>
      <c r="E60" s="103"/>
      <c r="F60" s="103"/>
      <c r="G60" s="103"/>
      <c r="H60" s="103"/>
      <c r="I60" s="103"/>
      <c r="J60" s="104">
        <f>J91</f>
        <v>0</v>
      </c>
      <c r="L60" s="101"/>
    </row>
    <row r="61" spans="2:12" s="9" customFormat="1" ht="19.9" customHeight="1">
      <c r="B61" s="105"/>
      <c r="D61" s="106" t="s">
        <v>171</v>
      </c>
      <c r="E61" s="107"/>
      <c r="F61" s="107"/>
      <c r="G61" s="107"/>
      <c r="H61" s="107"/>
      <c r="I61" s="107"/>
      <c r="J61" s="108">
        <f>J92</f>
        <v>0</v>
      </c>
      <c r="L61" s="105"/>
    </row>
    <row r="62" spans="2:12" s="9" customFormat="1" ht="19.9" customHeight="1">
      <c r="B62" s="105"/>
      <c r="D62" s="106" t="s">
        <v>172</v>
      </c>
      <c r="E62" s="107"/>
      <c r="F62" s="107"/>
      <c r="G62" s="107"/>
      <c r="H62" s="107"/>
      <c r="I62" s="107"/>
      <c r="J62" s="108">
        <f>J631</f>
        <v>0</v>
      </c>
      <c r="L62" s="105"/>
    </row>
    <row r="63" spans="2:12" s="9" customFormat="1" ht="19.9" customHeight="1">
      <c r="B63" s="105"/>
      <c r="D63" s="106" t="s">
        <v>1917</v>
      </c>
      <c r="E63" s="107"/>
      <c r="F63" s="107"/>
      <c r="G63" s="107"/>
      <c r="H63" s="107"/>
      <c r="I63" s="107"/>
      <c r="J63" s="108">
        <f>J674</f>
        <v>0</v>
      </c>
      <c r="L63" s="105"/>
    </row>
    <row r="64" spans="2:12" s="9" customFormat="1" ht="19.9" customHeight="1">
      <c r="B64" s="105"/>
      <c r="D64" s="106" t="s">
        <v>173</v>
      </c>
      <c r="E64" s="107"/>
      <c r="F64" s="107"/>
      <c r="G64" s="107"/>
      <c r="H64" s="107"/>
      <c r="I64" s="107"/>
      <c r="J64" s="108">
        <f>J697</f>
        <v>0</v>
      </c>
      <c r="L64" s="105"/>
    </row>
    <row r="65" spans="2:12" s="9" customFormat="1" ht="19.9" customHeight="1">
      <c r="B65" s="105"/>
      <c r="D65" s="106" t="s">
        <v>1918</v>
      </c>
      <c r="E65" s="107"/>
      <c r="F65" s="107"/>
      <c r="G65" s="107"/>
      <c r="H65" s="107"/>
      <c r="I65" s="107"/>
      <c r="J65" s="108">
        <f>J949</f>
        <v>0</v>
      </c>
      <c r="L65" s="105"/>
    </row>
    <row r="66" spans="2:12" s="9" customFormat="1" ht="19.9" customHeight="1">
      <c r="B66" s="105"/>
      <c r="D66" s="106" t="s">
        <v>1275</v>
      </c>
      <c r="E66" s="107"/>
      <c r="F66" s="107"/>
      <c r="G66" s="107"/>
      <c r="H66" s="107"/>
      <c r="I66" s="107"/>
      <c r="J66" s="108">
        <f>J988</f>
        <v>0</v>
      </c>
      <c r="L66" s="105"/>
    </row>
    <row r="67" spans="2:12" s="9" customFormat="1" ht="19.9" customHeight="1">
      <c r="B67" s="105"/>
      <c r="D67" s="106" t="s">
        <v>174</v>
      </c>
      <c r="E67" s="107"/>
      <c r="F67" s="107"/>
      <c r="G67" s="107"/>
      <c r="H67" s="107"/>
      <c r="I67" s="107"/>
      <c r="J67" s="108">
        <f>J1023</f>
        <v>0</v>
      </c>
      <c r="L67" s="105"/>
    </row>
    <row r="68" spans="2:12" s="8" customFormat="1" ht="24.95" customHeight="1">
      <c r="B68" s="101"/>
      <c r="D68" s="102" t="s">
        <v>175</v>
      </c>
      <c r="E68" s="103"/>
      <c r="F68" s="103"/>
      <c r="G68" s="103"/>
      <c r="H68" s="103"/>
      <c r="I68" s="103"/>
      <c r="J68" s="104">
        <f>J1027</f>
        <v>0</v>
      </c>
      <c r="L68" s="101"/>
    </row>
    <row r="69" spans="2:12" s="9" customFormat="1" ht="19.9" customHeight="1">
      <c r="B69" s="105"/>
      <c r="D69" s="106" t="s">
        <v>723</v>
      </c>
      <c r="E69" s="107"/>
      <c r="F69" s="107"/>
      <c r="G69" s="107"/>
      <c r="H69" s="107"/>
      <c r="I69" s="107"/>
      <c r="J69" s="108">
        <f>J1028</f>
        <v>0</v>
      </c>
      <c r="L69" s="105"/>
    </row>
    <row r="70" spans="2:12" s="9" customFormat="1" ht="19.9" customHeight="1">
      <c r="B70" s="105"/>
      <c r="D70" s="106" t="s">
        <v>176</v>
      </c>
      <c r="E70" s="107"/>
      <c r="F70" s="107"/>
      <c r="G70" s="107"/>
      <c r="H70" s="107"/>
      <c r="I70" s="107"/>
      <c r="J70" s="108">
        <f>J1032</f>
        <v>0</v>
      </c>
      <c r="L70" s="105"/>
    </row>
    <row r="71" spans="2:12" s="1" customFormat="1" ht="21.75" customHeight="1">
      <c r="B71" s="33"/>
      <c r="L71" s="33"/>
    </row>
    <row r="72" spans="2:12" s="1" customFormat="1" ht="6.95" customHeight="1">
      <c r="B72" s="42"/>
      <c r="C72" s="43"/>
      <c r="D72" s="43"/>
      <c r="E72" s="43"/>
      <c r="F72" s="43"/>
      <c r="G72" s="43"/>
      <c r="H72" s="43"/>
      <c r="I72" s="43"/>
      <c r="J72" s="43"/>
      <c r="K72" s="43"/>
      <c r="L72" s="33"/>
    </row>
    <row r="76" spans="2:12" s="1" customFormat="1" ht="6.95" customHeight="1">
      <c r="B76" s="44"/>
      <c r="C76" s="45"/>
      <c r="D76" s="45"/>
      <c r="E76" s="45"/>
      <c r="F76" s="45"/>
      <c r="G76" s="45"/>
      <c r="H76" s="45"/>
      <c r="I76" s="45"/>
      <c r="J76" s="45"/>
      <c r="K76" s="45"/>
      <c r="L76" s="33"/>
    </row>
    <row r="77" spans="2:12" s="1" customFormat="1" ht="24.95" customHeight="1">
      <c r="B77" s="33"/>
      <c r="C77" s="22" t="s">
        <v>177</v>
      </c>
      <c r="L77" s="33"/>
    </row>
    <row r="78" spans="2:12" s="1" customFormat="1" ht="6.95" customHeight="1">
      <c r="B78" s="33"/>
      <c r="L78" s="33"/>
    </row>
    <row r="79" spans="2:12" s="1" customFormat="1" ht="12" customHeight="1">
      <c r="B79" s="33"/>
      <c r="C79" s="28" t="s">
        <v>16</v>
      </c>
      <c r="L79" s="33"/>
    </row>
    <row r="80" spans="2:12" s="1" customFormat="1" ht="16.5" customHeight="1">
      <c r="B80" s="33"/>
      <c r="E80" s="317" t="str">
        <f>E7</f>
        <v>Hospodaření  se  srážkovou  vodou  z budovy  Přírodovědecké  fakulty  UP  v Olomouci</v>
      </c>
      <c r="F80" s="318"/>
      <c r="G80" s="318"/>
      <c r="H80" s="318"/>
      <c r="L80" s="33"/>
    </row>
    <row r="81" spans="2:12" s="1" customFormat="1" ht="12" customHeight="1">
      <c r="B81" s="33"/>
      <c r="C81" s="28" t="s">
        <v>139</v>
      </c>
      <c r="L81" s="33"/>
    </row>
    <row r="82" spans="2:12" s="1" customFormat="1" ht="16.5" customHeight="1">
      <c r="B82" s="33"/>
      <c r="E82" s="300" t="str">
        <f>E9</f>
        <v>SO 08 - Dešťová kanalizace</v>
      </c>
      <c r="F82" s="316"/>
      <c r="G82" s="316"/>
      <c r="H82" s="316"/>
      <c r="L82" s="33"/>
    </row>
    <row r="83" spans="2:12" s="1" customFormat="1" ht="6.95" customHeight="1">
      <c r="B83" s="33"/>
      <c r="L83" s="33"/>
    </row>
    <row r="84" spans="2:12" s="1" customFormat="1" ht="12" customHeight="1">
      <c r="B84" s="33"/>
      <c r="C84" s="28" t="s">
        <v>21</v>
      </c>
      <c r="F84" s="26" t="str">
        <f>F12</f>
        <v>Olomouc – město</v>
      </c>
      <c r="I84" s="28" t="s">
        <v>23</v>
      </c>
      <c r="J84" s="50" t="str">
        <f>IF(J12="","",J12)</f>
        <v>4. 9. 2023</v>
      </c>
      <c r="L84" s="33"/>
    </row>
    <row r="85" spans="2:12" s="1" customFormat="1" ht="6.95" customHeight="1">
      <c r="B85" s="33"/>
      <c r="L85" s="33"/>
    </row>
    <row r="86" spans="2:12" s="1" customFormat="1" ht="15.2" customHeight="1">
      <c r="B86" s="33"/>
      <c r="C86" s="28" t="s">
        <v>25</v>
      </c>
      <c r="F86" s="26" t="str">
        <f>E15</f>
        <v>Univerzita Palackého v Olomouci,Přírodovědecká fa.</v>
      </c>
      <c r="I86" s="28" t="s">
        <v>33</v>
      </c>
      <c r="J86" s="31" t="str">
        <f>E21</f>
        <v>VHRoušar, s.r.o.</v>
      </c>
      <c r="L86" s="33"/>
    </row>
    <row r="87" spans="2:12" s="1" customFormat="1" ht="15.2" customHeight="1">
      <c r="B87" s="33"/>
      <c r="C87" s="28" t="s">
        <v>31</v>
      </c>
      <c r="F87" s="26" t="str">
        <f>IF(E18="","",E18)</f>
        <v>Vyplň údaj</v>
      </c>
      <c r="I87" s="28" t="s">
        <v>38</v>
      </c>
      <c r="J87" s="31" t="str">
        <f>E24</f>
        <v xml:space="preserve"> </v>
      </c>
      <c r="L87" s="33"/>
    </row>
    <row r="88" spans="2:12" s="1" customFormat="1" ht="10.35" customHeight="1">
      <c r="B88" s="33"/>
      <c r="L88" s="33"/>
    </row>
    <row r="89" spans="2:20" s="10" customFormat="1" ht="29.25" customHeight="1">
      <c r="B89" s="109"/>
      <c r="C89" s="110" t="s">
        <v>178</v>
      </c>
      <c r="D89" s="111" t="s">
        <v>61</v>
      </c>
      <c r="E89" s="111" t="s">
        <v>57</v>
      </c>
      <c r="F89" s="111" t="s">
        <v>58</v>
      </c>
      <c r="G89" s="111" t="s">
        <v>179</v>
      </c>
      <c r="H89" s="111" t="s">
        <v>180</v>
      </c>
      <c r="I89" s="111" t="s">
        <v>181</v>
      </c>
      <c r="J89" s="111" t="s">
        <v>168</v>
      </c>
      <c r="K89" s="112" t="s">
        <v>182</v>
      </c>
      <c r="L89" s="109"/>
      <c r="M89" s="57" t="s">
        <v>19</v>
      </c>
      <c r="N89" s="58" t="s">
        <v>46</v>
      </c>
      <c r="O89" s="58" t="s">
        <v>183</v>
      </c>
      <c r="P89" s="58" t="s">
        <v>184</v>
      </c>
      <c r="Q89" s="58" t="s">
        <v>185</v>
      </c>
      <c r="R89" s="58" t="s">
        <v>186</v>
      </c>
      <c r="S89" s="58" t="s">
        <v>187</v>
      </c>
      <c r="T89" s="59" t="s">
        <v>188</v>
      </c>
    </row>
    <row r="90" spans="2:63" s="1" customFormat="1" ht="22.9" customHeight="1">
      <c r="B90" s="33"/>
      <c r="C90" s="62" t="s">
        <v>189</v>
      </c>
      <c r="J90" s="113">
        <f>BK90</f>
        <v>0</v>
      </c>
      <c r="L90" s="33"/>
      <c r="M90" s="60"/>
      <c r="N90" s="51"/>
      <c r="O90" s="51"/>
      <c r="P90" s="114">
        <f>P91+P1027</f>
        <v>0</v>
      </c>
      <c r="Q90" s="51"/>
      <c r="R90" s="114">
        <f>R91+R1027</f>
        <v>119.11590707999999</v>
      </c>
      <c r="S90" s="51"/>
      <c r="T90" s="115">
        <f>T91+T1027</f>
        <v>84.43</v>
      </c>
      <c r="AT90" s="18" t="s">
        <v>75</v>
      </c>
      <c r="AU90" s="18" t="s">
        <v>169</v>
      </c>
      <c r="BK90" s="116">
        <f>BK91+BK1027</f>
        <v>0</v>
      </c>
    </row>
    <row r="91" spans="2:63" s="11" customFormat="1" ht="25.9" customHeight="1">
      <c r="B91" s="117"/>
      <c r="D91" s="118" t="s">
        <v>75</v>
      </c>
      <c r="E91" s="119" t="s">
        <v>190</v>
      </c>
      <c r="F91" s="119" t="s">
        <v>191</v>
      </c>
      <c r="I91" s="120"/>
      <c r="J91" s="121">
        <f>BK91</f>
        <v>0</v>
      </c>
      <c r="L91" s="117"/>
      <c r="M91" s="122"/>
      <c r="P91" s="123">
        <f>P92+P631+P674+P697+P949+P988+P1023</f>
        <v>0</v>
      </c>
      <c r="R91" s="123">
        <f>R92+R631+R674+R697+R949+R988+R1023</f>
        <v>119.11500707999998</v>
      </c>
      <c r="T91" s="124">
        <f>T92+T631+T674+T697+T949+T988+T1023</f>
        <v>84.43</v>
      </c>
      <c r="AR91" s="118" t="s">
        <v>84</v>
      </c>
      <c r="AT91" s="125" t="s">
        <v>75</v>
      </c>
      <c r="AU91" s="125" t="s">
        <v>76</v>
      </c>
      <c r="AY91" s="118" t="s">
        <v>192</v>
      </c>
      <c r="BK91" s="126">
        <f>BK92+BK631+BK674+BK697+BK949+BK988+BK1023</f>
        <v>0</v>
      </c>
    </row>
    <row r="92" spans="2:63" s="11" customFormat="1" ht="22.9" customHeight="1">
      <c r="B92" s="117"/>
      <c r="D92" s="118" t="s">
        <v>75</v>
      </c>
      <c r="E92" s="127" t="s">
        <v>84</v>
      </c>
      <c r="F92" s="127" t="s">
        <v>193</v>
      </c>
      <c r="I92" s="120"/>
      <c r="J92" s="128">
        <f>BK92</f>
        <v>0</v>
      </c>
      <c r="L92" s="117"/>
      <c r="M92" s="122"/>
      <c r="P92" s="123">
        <f>SUM(P93:P630)</f>
        <v>0</v>
      </c>
      <c r="R92" s="123">
        <f>SUM(R93:R630)</f>
        <v>1.6617781800000004</v>
      </c>
      <c r="T92" s="124">
        <f>SUM(T93:T630)</f>
        <v>84.361</v>
      </c>
      <c r="AR92" s="118" t="s">
        <v>84</v>
      </c>
      <c r="AT92" s="125" t="s">
        <v>75</v>
      </c>
      <c r="AU92" s="125" t="s">
        <v>84</v>
      </c>
      <c r="AY92" s="118" t="s">
        <v>192</v>
      </c>
      <c r="BK92" s="126">
        <f>SUM(BK93:BK630)</f>
        <v>0</v>
      </c>
    </row>
    <row r="93" spans="2:65" s="1" customFormat="1" ht="16.5" customHeight="1">
      <c r="B93" s="33"/>
      <c r="C93" s="129" t="s">
        <v>84</v>
      </c>
      <c r="D93" s="129" t="s">
        <v>194</v>
      </c>
      <c r="E93" s="130" t="s">
        <v>1919</v>
      </c>
      <c r="F93" s="131" t="s">
        <v>1920</v>
      </c>
      <c r="G93" s="132" t="s">
        <v>123</v>
      </c>
      <c r="H93" s="133">
        <v>60</v>
      </c>
      <c r="I93" s="134"/>
      <c r="J93" s="135">
        <f>ROUND(I93*H93,2)</f>
        <v>0</v>
      </c>
      <c r="K93" s="131" t="s">
        <v>197</v>
      </c>
      <c r="L93" s="33"/>
      <c r="M93" s="136" t="s">
        <v>19</v>
      </c>
      <c r="N93" s="137" t="s">
        <v>47</v>
      </c>
      <c r="P93" s="138">
        <f>O93*H93</f>
        <v>0</v>
      </c>
      <c r="Q93" s="138">
        <v>0</v>
      </c>
      <c r="R93" s="138">
        <f>Q93*H93</f>
        <v>0</v>
      </c>
      <c r="S93" s="138">
        <v>0.26</v>
      </c>
      <c r="T93" s="139">
        <f>S93*H93</f>
        <v>15.600000000000001</v>
      </c>
      <c r="AR93" s="140" t="s">
        <v>124</v>
      </c>
      <c r="AT93" s="140" t="s">
        <v>194</v>
      </c>
      <c r="AU93" s="140" t="s">
        <v>86</v>
      </c>
      <c r="AY93" s="18" t="s">
        <v>192</v>
      </c>
      <c r="BE93" s="141">
        <f>IF(N93="základní",J93,0)</f>
        <v>0</v>
      </c>
      <c r="BF93" s="141">
        <f>IF(N93="snížená",J93,0)</f>
        <v>0</v>
      </c>
      <c r="BG93" s="141">
        <f>IF(N93="zákl. přenesená",J93,0)</f>
        <v>0</v>
      </c>
      <c r="BH93" s="141">
        <f>IF(N93="sníž. přenesená",J93,0)</f>
        <v>0</v>
      </c>
      <c r="BI93" s="141">
        <f>IF(N93="nulová",J93,0)</f>
        <v>0</v>
      </c>
      <c r="BJ93" s="18" t="s">
        <v>84</v>
      </c>
      <c r="BK93" s="141">
        <f>ROUND(I93*H93,2)</f>
        <v>0</v>
      </c>
      <c r="BL93" s="18" t="s">
        <v>124</v>
      </c>
      <c r="BM93" s="140" t="s">
        <v>1921</v>
      </c>
    </row>
    <row r="94" spans="2:47" s="1" customFormat="1" ht="19.5">
      <c r="B94" s="33"/>
      <c r="D94" s="142" t="s">
        <v>199</v>
      </c>
      <c r="F94" s="143" t="s">
        <v>1922</v>
      </c>
      <c r="I94" s="144"/>
      <c r="L94" s="33"/>
      <c r="M94" s="145"/>
      <c r="T94" s="54"/>
      <c r="AT94" s="18" t="s">
        <v>199</v>
      </c>
      <c r="AU94" s="18" t="s">
        <v>86</v>
      </c>
    </row>
    <row r="95" spans="2:47" s="1" customFormat="1" ht="12">
      <c r="B95" s="33"/>
      <c r="D95" s="146" t="s">
        <v>201</v>
      </c>
      <c r="F95" s="147" t="s">
        <v>1923</v>
      </c>
      <c r="I95" s="144"/>
      <c r="L95" s="33"/>
      <c r="M95" s="145"/>
      <c r="T95" s="54"/>
      <c r="AT95" s="18" t="s">
        <v>201</v>
      </c>
      <c r="AU95" s="18" t="s">
        <v>86</v>
      </c>
    </row>
    <row r="96" spans="2:51" s="14" customFormat="1" ht="12">
      <c r="B96" s="162"/>
      <c r="D96" s="142" t="s">
        <v>203</v>
      </c>
      <c r="E96" s="163" t="s">
        <v>19</v>
      </c>
      <c r="F96" s="164" t="s">
        <v>1924</v>
      </c>
      <c r="H96" s="163" t="s">
        <v>19</v>
      </c>
      <c r="I96" s="165"/>
      <c r="L96" s="162"/>
      <c r="M96" s="166"/>
      <c r="T96" s="167"/>
      <c r="AT96" s="163" t="s">
        <v>203</v>
      </c>
      <c r="AU96" s="163" t="s">
        <v>86</v>
      </c>
      <c r="AV96" s="14" t="s">
        <v>84</v>
      </c>
      <c r="AW96" s="14" t="s">
        <v>37</v>
      </c>
      <c r="AX96" s="14" t="s">
        <v>76</v>
      </c>
      <c r="AY96" s="163" t="s">
        <v>192</v>
      </c>
    </row>
    <row r="97" spans="2:51" s="12" customFormat="1" ht="12">
      <c r="B97" s="148"/>
      <c r="D97" s="142" t="s">
        <v>203</v>
      </c>
      <c r="E97" s="149" t="s">
        <v>19</v>
      </c>
      <c r="F97" s="150" t="s">
        <v>1925</v>
      </c>
      <c r="H97" s="151">
        <v>11</v>
      </c>
      <c r="I97" s="152"/>
      <c r="L97" s="148"/>
      <c r="M97" s="153"/>
      <c r="T97" s="154"/>
      <c r="AT97" s="149" t="s">
        <v>203</v>
      </c>
      <c r="AU97" s="149" t="s">
        <v>86</v>
      </c>
      <c r="AV97" s="12" t="s">
        <v>86</v>
      </c>
      <c r="AW97" s="12" t="s">
        <v>37</v>
      </c>
      <c r="AX97" s="12" t="s">
        <v>76</v>
      </c>
      <c r="AY97" s="149" t="s">
        <v>192</v>
      </c>
    </row>
    <row r="98" spans="2:51" s="12" customFormat="1" ht="12">
      <c r="B98" s="148"/>
      <c r="D98" s="142" t="s">
        <v>203</v>
      </c>
      <c r="E98" s="149" t="s">
        <v>19</v>
      </c>
      <c r="F98" s="150" t="s">
        <v>1926</v>
      </c>
      <c r="H98" s="151">
        <v>28</v>
      </c>
      <c r="I98" s="152"/>
      <c r="L98" s="148"/>
      <c r="M98" s="153"/>
      <c r="T98" s="154"/>
      <c r="AT98" s="149" t="s">
        <v>203</v>
      </c>
      <c r="AU98" s="149" t="s">
        <v>86</v>
      </c>
      <c r="AV98" s="12" t="s">
        <v>86</v>
      </c>
      <c r="AW98" s="12" t="s">
        <v>37</v>
      </c>
      <c r="AX98" s="12" t="s">
        <v>76</v>
      </c>
      <c r="AY98" s="149" t="s">
        <v>192</v>
      </c>
    </row>
    <row r="99" spans="2:51" s="12" customFormat="1" ht="12">
      <c r="B99" s="148"/>
      <c r="D99" s="142" t="s">
        <v>203</v>
      </c>
      <c r="E99" s="149" t="s">
        <v>19</v>
      </c>
      <c r="F99" s="150" t="s">
        <v>1927</v>
      </c>
      <c r="H99" s="151">
        <v>21</v>
      </c>
      <c r="I99" s="152"/>
      <c r="L99" s="148"/>
      <c r="M99" s="153"/>
      <c r="T99" s="154"/>
      <c r="AT99" s="149" t="s">
        <v>203</v>
      </c>
      <c r="AU99" s="149" t="s">
        <v>86</v>
      </c>
      <c r="AV99" s="12" t="s">
        <v>86</v>
      </c>
      <c r="AW99" s="12" t="s">
        <v>37</v>
      </c>
      <c r="AX99" s="12" t="s">
        <v>76</v>
      </c>
      <c r="AY99" s="149" t="s">
        <v>192</v>
      </c>
    </row>
    <row r="100" spans="2:51" s="13" customFormat="1" ht="12">
      <c r="B100" s="155"/>
      <c r="D100" s="142" t="s">
        <v>203</v>
      </c>
      <c r="E100" s="156" t="s">
        <v>1914</v>
      </c>
      <c r="F100" s="157" t="s">
        <v>206</v>
      </c>
      <c r="H100" s="158">
        <v>60</v>
      </c>
      <c r="I100" s="159"/>
      <c r="L100" s="155"/>
      <c r="M100" s="160"/>
      <c r="T100" s="161"/>
      <c r="AT100" s="156" t="s">
        <v>203</v>
      </c>
      <c r="AU100" s="156" t="s">
        <v>86</v>
      </c>
      <c r="AV100" s="13" t="s">
        <v>124</v>
      </c>
      <c r="AW100" s="13" t="s">
        <v>37</v>
      </c>
      <c r="AX100" s="13" t="s">
        <v>84</v>
      </c>
      <c r="AY100" s="156" t="s">
        <v>192</v>
      </c>
    </row>
    <row r="101" spans="2:65" s="1" customFormat="1" ht="21.75" customHeight="1">
      <c r="B101" s="33"/>
      <c r="C101" s="129" t="s">
        <v>86</v>
      </c>
      <c r="D101" s="129" t="s">
        <v>194</v>
      </c>
      <c r="E101" s="130" t="s">
        <v>1928</v>
      </c>
      <c r="F101" s="131" t="s">
        <v>1929</v>
      </c>
      <c r="G101" s="132" t="s">
        <v>123</v>
      </c>
      <c r="H101" s="133">
        <v>120</v>
      </c>
      <c r="I101" s="134"/>
      <c r="J101" s="135">
        <f>ROUND(I101*H101,2)</f>
        <v>0</v>
      </c>
      <c r="K101" s="131" t="s">
        <v>197</v>
      </c>
      <c r="L101" s="33"/>
      <c r="M101" s="136" t="s">
        <v>19</v>
      </c>
      <c r="N101" s="137" t="s">
        <v>47</v>
      </c>
      <c r="P101" s="138">
        <f>O101*H101</f>
        <v>0</v>
      </c>
      <c r="Q101" s="138">
        <v>0</v>
      </c>
      <c r="R101" s="138">
        <f>Q101*H101</f>
        <v>0</v>
      </c>
      <c r="S101" s="138">
        <v>0.3</v>
      </c>
      <c r="T101" s="139">
        <f>S101*H101</f>
        <v>36</v>
      </c>
      <c r="AR101" s="140" t="s">
        <v>124</v>
      </c>
      <c r="AT101" s="140" t="s">
        <v>194</v>
      </c>
      <c r="AU101" s="140" t="s">
        <v>86</v>
      </c>
      <c r="AY101" s="18" t="s">
        <v>192</v>
      </c>
      <c r="BE101" s="141">
        <f>IF(N101="základní",J101,0)</f>
        <v>0</v>
      </c>
      <c r="BF101" s="141">
        <f>IF(N101="snížená",J101,0)</f>
        <v>0</v>
      </c>
      <c r="BG101" s="141">
        <f>IF(N101="zákl. přenesená",J101,0)</f>
        <v>0</v>
      </c>
      <c r="BH101" s="141">
        <f>IF(N101="sníž. přenesená",J101,0)</f>
        <v>0</v>
      </c>
      <c r="BI101" s="141">
        <f>IF(N101="nulová",J101,0)</f>
        <v>0</v>
      </c>
      <c r="BJ101" s="18" t="s">
        <v>84</v>
      </c>
      <c r="BK101" s="141">
        <f>ROUND(I101*H101,2)</f>
        <v>0</v>
      </c>
      <c r="BL101" s="18" t="s">
        <v>124</v>
      </c>
      <c r="BM101" s="140" t="s">
        <v>1930</v>
      </c>
    </row>
    <row r="102" spans="2:47" s="1" customFormat="1" ht="19.5">
      <c r="B102" s="33"/>
      <c r="D102" s="142" t="s">
        <v>199</v>
      </c>
      <c r="F102" s="143" t="s">
        <v>1931</v>
      </c>
      <c r="I102" s="144"/>
      <c r="L102" s="33"/>
      <c r="M102" s="145"/>
      <c r="T102" s="54"/>
      <c r="AT102" s="18" t="s">
        <v>199</v>
      </c>
      <c r="AU102" s="18" t="s">
        <v>86</v>
      </c>
    </row>
    <row r="103" spans="2:47" s="1" customFormat="1" ht="12">
      <c r="B103" s="33"/>
      <c r="D103" s="146" t="s">
        <v>201</v>
      </c>
      <c r="F103" s="147" t="s">
        <v>1932</v>
      </c>
      <c r="I103" s="144"/>
      <c r="L103" s="33"/>
      <c r="M103" s="145"/>
      <c r="T103" s="54"/>
      <c r="AT103" s="18" t="s">
        <v>201</v>
      </c>
      <c r="AU103" s="18" t="s">
        <v>86</v>
      </c>
    </row>
    <row r="104" spans="2:51" s="12" customFormat="1" ht="12">
      <c r="B104" s="148"/>
      <c r="D104" s="142" t="s">
        <v>203</v>
      </c>
      <c r="E104" s="149" t="s">
        <v>19</v>
      </c>
      <c r="F104" s="150" t="s">
        <v>1933</v>
      </c>
      <c r="H104" s="151">
        <v>120</v>
      </c>
      <c r="I104" s="152"/>
      <c r="L104" s="148"/>
      <c r="M104" s="153"/>
      <c r="T104" s="154"/>
      <c r="AT104" s="149" t="s">
        <v>203</v>
      </c>
      <c r="AU104" s="149" t="s">
        <v>86</v>
      </c>
      <c r="AV104" s="12" t="s">
        <v>86</v>
      </c>
      <c r="AW104" s="12" t="s">
        <v>37</v>
      </c>
      <c r="AX104" s="12" t="s">
        <v>84</v>
      </c>
      <c r="AY104" s="149" t="s">
        <v>192</v>
      </c>
    </row>
    <row r="105" spans="2:65" s="1" customFormat="1" ht="21.75" customHeight="1">
      <c r="B105" s="33"/>
      <c r="C105" s="129" t="s">
        <v>214</v>
      </c>
      <c r="D105" s="129" t="s">
        <v>194</v>
      </c>
      <c r="E105" s="130" t="s">
        <v>1934</v>
      </c>
      <c r="F105" s="131" t="s">
        <v>1935</v>
      </c>
      <c r="G105" s="132" t="s">
        <v>123</v>
      </c>
      <c r="H105" s="133">
        <v>48.9</v>
      </c>
      <c r="I105" s="134"/>
      <c r="J105" s="135">
        <f>ROUND(I105*H105,2)</f>
        <v>0</v>
      </c>
      <c r="K105" s="131" t="s">
        <v>197</v>
      </c>
      <c r="L105" s="33"/>
      <c r="M105" s="136" t="s">
        <v>19</v>
      </c>
      <c r="N105" s="137" t="s">
        <v>47</v>
      </c>
      <c r="P105" s="138">
        <f>O105*H105</f>
        <v>0</v>
      </c>
      <c r="Q105" s="138">
        <v>0</v>
      </c>
      <c r="R105" s="138">
        <f>Q105*H105</f>
        <v>0</v>
      </c>
      <c r="S105" s="138">
        <v>0.5</v>
      </c>
      <c r="T105" s="139">
        <f>S105*H105</f>
        <v>24.45</v>
      </c>
      <c r="AR105" s="140" t="s">
        <v>124</v>
      </c>
      <c r="AT105" s="140" t="s">
        <v>194</v>
      </c>
      <c r="AU105" s="140" t="s">
        <v>86</v>
      </c>
      <c r="AY105" s="18" t="s">
        <v>192</v>
      </c>
      <c r="BE105" s="141">
        <f>IF(N105="základní",J105,0)</f>
        <v>0</v>
      </c>
      <c r="BF105" s="141">
        <f>IF(N105="snížená",J105,0)</f>
        <v>0</v>
      </c>
      <c r="BG105" s="141">
        <f>IF(N105="zákl. přenesená",J105,0)</f>
        <v>0</v>
      </c>
      <c r="BH105" s="141">
        <f>IF(N105="sníž. přenesená",J105,0)</f>
        <v>0</v>
      </c>
      <c r="BI105" s="141">
        <f>IF(N105="nulová",J105,0)</f>
        <v>0</v>
      </c>
      <c r="BJ105" s="18" t="s">
        <v>84</v>
      </c>
      <c r="BK105" s="141">
        <f>ROUND(I105*H105,2)</f>
        <v>0</v>
      </c>
      <c r="BL105" s="18" t="s">
        <v>124</v>
      </c>
      <c r="BM105" s="140" t="s">
        <v>1936</v>
      </c>
    </row>
    <row r="106" spans="2:47" s="1" customFormat="1" ht="19.5">
      <c r="B106" s="33"/>
      <c r="D106" s="142" t="s">
        <v>199</v>
      </c>
      <c r="F106" s="143" t="s">
        <v>1937</v>
      </c>
      <c r="I106" s="144"/>
      <c r="L106" s="33"/>
      <c r="M106" s="145"/>
      <c r="T106" s="54"/>
      <c r="AT106" s="18" t="s">
        <v>199</v>
      </c>
      <c r="AU106" s="18" t="s">
        <v>86</v>
      </c>
    </row>
    <row r="107" spans="2:47" s="1" customFormat="1" ht="12">
      <c r="B107" s="33"/>
      <c r="D107" s="146" t="s">
        <v>201</v>
      </c>
      <c r="F107" s="147" t="s">
        <v>1938</v>
      </c>
      <c r="I107" s="144"/>
      <c r="L107" s="33"/>
      <c r="M107" s="145"/>
      <c r="T107" s="54"/>
      <c r="AT107" s="18" t="s">
        <v>201</v>
      </c>
      <c r="AU107" s="18" t="s">
        <v>86</v>
      </c>
    </row>
    <row r="108" spans="2:51" s="14" customFormat="1" ht="12">
      <c r="B108" s="162"/>
      <c r="D108" s="142" t="s">
        <v>203</v>
      </c>
      <c r="E108" s="163" t="s">
        <v>19</v>
      </c>
      <c r="F108" s="164" t="s">
        <v>1939</v>
      </c>
      <c r="H108" s="163" t="s">
        <v>19</v>
      </c>
      <c r="I108" s="165"/>
      <c r="L108" s="162"/>
      <c r="M108" s="166"/>
      <c r="T108" s="167"/>
      <c r="AT108" s="163" t="s">
        <v>203</v>
      </c>
      <c r="AU108" s="163" t="s">
        <v>86</v>
      </c>
      <c r="AV108" s="14" t="s">
        <v>84</v>
      </c>
      <c r="AW108" s="14" t="s">
        <v>37</v>
      </c>
      <c r="AX108" s="14" t="s">
        <v>76</v>
      </c>
      <c r="AY108" s="163" t="s">
        <v>192</v>
      </c>
    </row>
    <row r="109" spans="2:51" s="12" customFormat="1" ht="12">
      <c r="B109" s="148"/>
      <c r="D109" s="142" t="s">
        <v>203</v>
      </c>
      <c r="E109" s="149" t="s">
        <v>19</v>
      </c>
      <c r="F109" s="150" t="s">
        <v>1940</v>
      </c>
      <c r="H109" s="151">
        <v>25.4</v>
      </c>
      <c r="I109" s="152"/>
      <c r="L109" s="148"/>
      <c r="M109" s="153"/>
      <c r="T109" s="154"/>
      <c r="AT109" s="149" t="s">
        <v>203</v>
      </c>
      <c r="AU109" s="149" t="s">
        <v>86</v>
      </c>
      <c r="AV109" s="12" t="s">
        <v>86</v>
      </c>
      <c r="AW109" s="12" t="s">
        <v>37</v>
      </c>
      <c r="AX109" s="12" t="s">
        <v>76</v>
      </c>
      <c r="AY109" s="149" t="s">
        <v>192</v>
      </c>
    </row>
    <row r="110" spans="2:51" s="12" customFormat="1" ht="12">
      <c r="B110" s="148"/>
      <c r="D110" s="142" t="s">
        <v>203</v>
      </c>
      <c r="E110" s="149" t="s">
        <v>19</v>
      </c>
      <c r="F110" s="150" t="s">
        <v>1941</v>
      </c>
      <c r="H110" s="151">
        <v>23.5</v>
      </c>
      <c r="I110" s="152"/>
      <c r="L110" s="148"/>
      <c r="M110" s="153"/>
      <c r="T110" s="154"/>
      <c r="AT110" s="149" t="s">
        <v>203</v>
      </c>
      <c r="AU110" s="149" t="s">
        <v>86</v>
      </c>
      <c r="AV110" s="12" t="s">
        <v>86</v>
      </c>
      <c r="AW110" s="12" t="s">
        <v>37</v>
      </c>
      <c r="AX110" s="12" t="s">
        <v>76</v>
      </c>
      <c r="AY110" s="149" t="s">
        <v>192</v>
      </c>
    </row>
    <row r="111" spans="2:51" s="13" customFormat="1" ht="12">
      <c r="B111" s="155"/>
      <c r="D111" s="142" t="s">
        <v>203</v>
      </c>
      <c r="E111" s="156" t="s">
        <v>1886</v>
      </c>
      <c r="F111" s="157" t="s">
        <v>206</v>
      </c>
      <c r="H111" s="158">
        <v>48.9</v>
      </c>
      <c r="I111" s="159"/>
      <c r="L111" s="155"/>
      <c r="M111" s="160"/>
      <c r="T111" s="161"/>
      <c r="AT111" s="156" t="s">
        <v>203</v>
      </c>
      <c r="AU111" s="156" t="s">
        <v>86</v>
      </c>
      <c r="AV111" s="13" t="s">
        <v>124</v>
      </c>
      <c r="AW111" s="13" t="s">
        <v>37</v>
      </c>
      <c r="AX111" s="13" t="s">
        <v>84</v>
      </c>
      <c r="AY111" s="156" t="s">
        <v>192</v>
      </c>
    </row>
    <row r="112" spans="2:65" s="1" customFormat="1" ht="16.5" customHeight="1">
      <c r="B112" s="33"/>
      <c r="C112" s="129" t="s">
        <v>124</v>
      </c>
      <c r="D112" s="129" t="s">
        <v>194</v>
      </c>
      <c r="E112" s="130" t="s">
        <v>1942</v>
      </c>
      <c r="F112" s="131" t="s">
        <v>1943</v>
      </c>
      <c r="G112" s="132" t="s">
        <v>149</v>
      </c>
      <c r="H112" s="133">
        <v>31</v>
      </c>
      <c r="I112" s="134"/>
      <c r="J112" s="135">
        <f>ROUND(I112*H112,2)</f>
        <v>0</v>
      </c>
      <c r="K112" s="131" t="s">
        <v>197</v>
      </c>
      <c r="L112" s="33"/>
      <c r="M112" s="136" t="s">
        <v>19</v>
      </c>
      <c r="N112" s="137" t="s">
        <v>47</v>
      </c>
      <c r="P112" s="138">
        <f>O112*H112</f>
        <v>0</v>
      </c>
      <c r="Q112" s="138">
        <v>0</v>
      </c>
      <c r="R112" s="138">
        <f>Q112*H112</f>
        <v>0</v>
      </c>
      <c r="S112" s="138">
        <v>0.205</v>
      </c>
      <c r="T112" s="139">
        <f>S112*H112</f>
        <v>6.3549999999999995</v>
      </c>
      <c r="AR112" s="140" t="s">
        <v>124</v>
      </c>
      <c r="AT112" s="140" t="s">
        <v>194</v>
      </c>
      <c r="AU112" s="140" t="s">
        <v>86</v>
      </c>
      <c r="AY112" s="18" t="s">
        <v>192</v>
      </c>
      <c r="BE112" s="141">
        <f>IF(N112="základní",J112,0)</f>
        <v>0</v>
      </c>
      <c r="BF112" s="141">
        <f>IF(N112="snížená",J112,0)</f>
        <v>0</v>
      </c>
      <c r="BG112" s="141">
        <f>IF(N112="zákl. přenesená",J112,0)</f>
        <v>0</v>
      </c>
      <c r="BH112" s="141">
        <f>IF(N112="sníž. přenesená",J112,0)</f>
        <v>0</v>
      </c>
      <c r="BI112" s="141">
        <f>IF(N112="nulová",J112,0)</f>
        <v>0</v>
      </c>
      <c r="BJ112" s="18" t="s">
        <v>84</v>
      </c>
      <c r="BK112" s="141">
        <f>ROUND(I112*H112,2)</f>
        <v>0</v>
      </c>
      <c r="BL112" s="18" t="s">
        <v>124</v>
      </c>
      <c r="BM112" s="140" t="s">
        <v>1944</v>
      </c>
    </row>
    <row r="113" spans="2:47" s="1" customFormat="1" ht="19.5">
      <c r="B113" s="33"/>
      <c r="D113" s="142" t="s">
        <v>199</v>
      </c>
      <c r="F113" s="143" t="s">
        <v>1945</v>
      </c>
      <c r="I113" s="144"/>
      <c r="L113" s="33"/>
      <c r="M113" s="145"/>
      <c r="T113" s="54"/>
      <c r="AT113" s="18" t="s">
        <v>199</v>
      </c>
      <c r="AU113" s="18" t="s">
        <v>86</v>
      </c>
    </row>
    <row r="114" spans="2:47" s="1" customFormat="1" ht="12">
      <c r="B114" s="33"/>
      <c r="D114" s="146" t="s">
        <v>201</v>
      </c>
      <c r="F114" s="147" t="s">
        <v>1946</v>
      </c>
      <c r="I114" s="144"/>
      <c r="L114" s="33"/>
      <c r="M114" s="145"/>
      <c r="T114" s="54"/>
      <c r="AT114" s="18" t="s">
        <v>201</v>
      </c>
      <c r="AU114" s="18" t="s">
        <v>86</v>
      </c>
    </row>
    <row r="115" spans="2:51" s="14" customFormat="1" ht="12">
      <c r="B115" s="162"/>
      <c r="D115" s="142" t="s">
        <v>203</v>
      </c>
      <c r="E115" s="163" t="s">
        <v>19</v>
      </c>
      <c r="F115" s="164" t="s">
        <v>1924</v>
      </c>
      <c r="H115" s="163" t="s">
        <v>19</v>
      </c>
      <c r="I115" s="165"/>
      <c r="L115" s="162"/>
      <c r="M115" s="166"/>
      <c r="T115" s="167"/>
      <c r="AT115" s="163" t="s">
        <v>203</v>
      </c>
      <c r="AU115" s="163" t="s">
        <v>86</v>
      </c>
      <c r="AV115" s="14" t="s">
        <v>84</v>
      </c>
      <c r="AW115" s="14" t="s">
        <v>37</v>
      </c>
      <c r="AX115" s="14" t="s">
        <v>76</v>
      </c>
      <c r="AY115" s="163" t="s">
        <v>192</v>
      </c>
    </row>
    <row r="116" spans="2:51" s="14" customFormat="1" ht="12">
      <c r="B116" s="162"/>
      <c r="D116" s="142" t="s">
        <v>203</v>
      </c>
      <c r="E116" s="163" t="s">
        <v>19</v>
      </c>
      <c r="F116" s="164" t="s">
        <v>1947</v>
      </c>
      <c r="H116" s="163" t="s">
        <v>19</v>
      </c>
      <c r="I116" s="165"/>
      <c r="L116" s="162"/>
      <c r="M116" s="166"/>
      <c r="T116" s="167"/>
      <c r="AT116" s="163" t="s">
        <v>203</v>
      </c>
      <c r="AU116" s="163" t="s">
        <v>86</v>
      </c>
      <c r="AV116" s="14" t="s">
        <v>84</v>
      </c>
      <c r="AW116" s="14" t="s">
        <v>37</v>
      </c>
      <c r="AX116" s="14" t="s">
        <v>76</v>
      </c>
      <c r="AY116" s="163" t="s">
        <v>192</v>
      </c>
    </row>
    <row r="117" spans="2:51" s="12" customFormat="1" ht="12">
      <c r="B117" s="148"/>
      <c r="D117" s="142" t="s">
        <v>203</v>
      </c>
      <c r="E117" s="149" t="s">
        <v>19</v>
      </c>
      <c r="F117" s="150" t="s">
        <v>1948</v>
      </c>
      <c r="H117" s="151">
        <v>6</v>
      </c>
      <c r="I117" s="152"/>
      <c r="L117" s="148"/>
      <c r="M117" s="153"/>
      <c r="T117" s="154"/>
      <c r="AT117" s="149" t="s">
        <v>203</v>
      </c>
      <c r="AU117" s="149" t="s">
        <v>86</v>
      </c>
      <c r="AV117" s="12" t="s">
        <v>86</v>
      </c>
      <c r="AW117" s="12" t="s">
        <v>37</v>
      </c>
      <c r="AX117" s="12" t="s">
        <v>76</v>
      </c>
      <c r="AY117" s="149" t="s">
        <v>192</v>
      </c>
    </row>
    <row r="118" spans="2:51" s="12" customFormat="1" ht="12">
      <c r="B118" s="148"/>
      <c r="D118" s="142" t="s">
        <v>203</v>
      </c>
      <c r="E118" s="149" t="s">
        <v>19</v>
      </c>
      <c r="F118" s="150" t="s">
        <v>1949</v>
      </c>
      <c r="H118" s="151">
        <v>11</v>
      </c>
      <c r="I118" s="152"/>
      <c r="L118" s="148"/>
      <c r="M118" s="153"/>
      <c r="T118" s="154"/>
      <c r="AT118" s="149" t="s">
        <v>203</v>
      </c>
      <c r="AU118" s="149" t="s">
        <v>86</v>
      </c>
      <c r="AV118" s="12" t="s">
        <v>86</v>
      </c>
      <c r="AW118" s="12" t="s">
        <v>37</v>
      </c>
      <c r="AX118" s="12" t="s">
        <v>76</v>
      </c>
      <c r="AY118" s="149" t="s">
        <v>192</v>
      </c>
    </row>
    <row r="119" spans="2:51" s="12" customFormat="1" ht="12">
      <c r="B119" s="148"/>
      <c r="D119" s="142" t="s">
        <v>203</v>
      </c>
      <c r="E119" s="149" t="s">
        <v>19</v>
      </c>
      <c r="F119" s="150" t="s">
        <v>1950</v>
      </c>
      <c r="H119" s="151">
        <v>6</v>
      </c>
      <c r="I119" s="152"/>
      <c r="L119" s="148"/>
      <c r="M119" s="153"/>
      <c r="T119" s="154"/>
      <c r="AT119" s="149" t="s">
        <v>203</v>
      </c>
      <c r="AU119" s="149" t="s">
        <v>86</v>
      </c>
      <c r="AV119" s="12" t="s">
        <v>86</v>
      </c>
      <c r="AW119" s="12" t="s">
        <v>37</v>
      </c>
      <c r="AX119" s="12" t="s">
        <v>76</v>
      </c>
      <c r="AY119" s="149" t="s">
        <v>192</v>
      </c>
    </row>
    <row r="120" spans="2:51" s="15" customFormat="1" ht="12">
      <c r="B120" s="182"/>
      <c r="D120" s="142" t="s">
        <v>203</v>
      </c>
      <c r="E120" s="183" t="s">
        <v>1890</v>
      </c>
      <c r="F120" s="184" t="s">
        <v>1018</v>
      </c>
      <c r="H120" s="185">
        <v>23</v>
      </c>
      <c r="I120" s="186"/>
      <c r="L120" s="182"/>
      <c r="M120" s="187"/>
      <c r="T120" s="188"/>
      <c r="AT120" s="183" t="s">
        <v>203</v>
      </c>
      <c r="AU120" s="183" t="s">
        <v>86</v>
      </c>
      <c r="AV120" s="15" t="s">
        <v>214</v>
      </c>
      <c r="AW120" s="15" t="s">
        <v>37</v>
      </c>
      <c r="AX120" s="15" t="s">
        <v>76</v>
      </c>
      <c r="AY120" s="183" t="s">
        <v>192</v>
      </c>
    </row>
    <row r="121" spans="2:51" s="14" customFormat="1" ht="12">
      <c r="B121" s="162"/>
      <c r="D121" s="142" t="s">
        <v>203</v>
      </c>
      <c r="E121" s="163" t="s">
        <v>19</v>
      </c>
      <c r="F121" s="164" t="s">
        <v>1951</v>
      </c>
      <c r="H121" s="163" t="s">
        <v>19</v>
      </c>
      <c r="I121" s="165"/>
      <c r="L121" s="162"/>
      <c r="M121" s="166"/>
      <c r="T121" s="167"/>
      <c r="AT121" s="163" t="s">
        <v>203</v>
      </c>
      <c r="AU121" s="163" t="s">
        <v>86</v>
      </c>
      <c r="AV121" s="14" t="s">
        <v>84</v>
      </c>
      <c r="AW121" s="14" t="s">
        <v>37</v>
      </c>
      <c r="AX121" s="14" t="s">
        <v>76</v>
      </c>
      <c r="AY121" s="163" t="s">
        <v>192</v>
      </c>
    </row>
    <row r="122" spans="2:51" s="12" customFormat="1" ht="12">
      <c r="B122" s="148"/>
      <c r="D122" s="142" t="s">
        <v>203</v>
      </c>
      <c r="E122" s="149" t="s">
        <v>19</v>
      </c>
      <c r="F122" s="150" t="s">
        <v>1952</v>
      </c>
      <c r="H122" s="151">
        <v>5</v>
      </c>
      <c r="I122" s="152"/>
      <c r="L122" s="148"/>
      <c r="M122" s="153"/>
      <c r="T122" s="154"/>
      <c r="AT122" s="149" t="s">
        <v>203</v>
      </c>
      <c r="AU122" s="149" t="s">
        <v>86</v>
      </c>
      <c r="AV122" s="12" t="s">
        <v>86</v>
      </c>
      <c r="AW122" s="12" t="s">
        <v>37</v>
      </c>
      <c r="AX122" s="12" t="s">
        <v>76</v>
      </c>
      <c r="AY122" s="149" t="s">
        <v>192</v>
      </c>
    </row>
    <row r="123" spans="2:51" s="12" customFormat="1" ht="12">
      <c r="B123" s="148"/>
      <c r="D123" s="142" t="s">
        <v>203</v>
      </c>
      <c r="E123" s="149" t="s">
        <v>19</v>
      </c>
      <c r="F123" s="150" t="s">
        <v>1953</v>
      </c>
      <c r="H123" s="151">
        <v>3</v>
      </c>
      <c r="I123" s="152"/>
      <c r="L123" s="148"/>
      <c r="M123" s="153"/>
      <c r="T123" s="154"/>
      <c r="AT123" s="149" t="s">
        <v>203</v>
      </c>
      <c r="AU123" s="149" t="s">
        <v>86</v>
      </c>
      <c r="AV123" s="12" t="s">
        <v>86</v>
      </c>
      <c r="AW123" s="12" t="s">
        <v>37</v>
      </c>
      <c r="AX123" s="12" t="s">
        <v>76</v>
      </c>
      <c r="AY123" s="149" t="s">
        <v>192</v>
      </c>
    </row>
    <row r="124" spans="2:51" s="15" customFormat="1" ht="12">
      <c r="B124" s="182"/>
      <c r="D124" s="142" t="s">
        <v>203</v>
      </c>
      <c r="E124" s="183" t="s">
        <v>1892</v>
      </c>
      <c r="F124" s="184" t="s">
        <v>1018</v>
      </c>
      <c r="H124" s="185">
        <v>8</v>
      </c>
      <c r="I124" s="186"/>
      <c r="L124" s="182"/>
      <c r="M124" s="187"/>
      <c r="T124" s="188"/>
      <c r="AT124" s="183" t="s">
        <v>203</v>
      </c>
      <c r="AU124" s="183" t="s">
        <v>86</v>
      </c>
      <c r="AV124" s="15" t="s">
        <v>214</v>
      </c>
      <c r="AW124" s="15" t="s">
        <v>37</v>
      </c>
      <c r="AX124" s="15" t="s">
        <v>76</v>
      </c>
      <c r="AY124" s="183" t="s">
        <v>192</v>
      </c>
    </row>
    <row r="125" spans="2:51" s="13" customFormat="1" ht="12">
      <c r="B125" s="155"/>
      <c r="D125" s="142" t="s">
        <v>203</v>
      </c>
      <c r="E125" s="156" t="s">
        <v>19</v>
      </c>
      <c r="F125" s="157" t="s">
        <v>206</v>
      </c>
      <c r="H125" s="158">
        <v>31</v>
      </c>
      <c r="I125" s="159"/>
      <c r="L125" s="155"/>
      <c r="M125" s="160"/>
      <c r="T125" s="161"/>
      <c r="AT125" s="156" t="s">
        <v>203</v>
      </c>
      <c r="AU125" s="156" t="s">
        <v>86</v>
      </c>
      <c r="AV125" s="13" t="s">
        <v>124</v>
      </c>
      <c r="AW125" s="13" t="s">
        <v>37</v>
      </c>
      <c r="AX125" s="13" t="s">
        <v>84</v>
      </c>
      <c r="AY125" s="156" t="s">
        <v>192</v>
      </c>
    </row>
    <row r="126" spans="2:65" s="1" customFormat="1" ht="16.5" customHeight="1">
      <c r="B126" s="33"/>
      <c r="C126" s="129" t="s">
        <v>227</v>
      </c>
      <c r="D126" s="129" t="s">
        <v>194</v>
      </c>
      <c r="E126" s="130" t="s">
        <v>1954</v>
      </c>
      <c r="F126" s="131" t="s">
        <v>1955</v>
      </c>
      <c r="G126" s="132" t="s">
        <v>149</v>
      </c>
      <c r="H126" s="133">
        <v>48.9</v>
      </c>
      <c r="I126" s="134"/>
      <c r="J126" s="135">
        <f>ROUND(I126*H126,2)</f>
        <v>0</v>
      </c>
      <c r="K126" s="131" t="s">
        <v>197</v>
      </c>
      <c r="L126" s="33"/>
      <c r="M126" s="136" t="s">
        <v>19</v>
      </c>
      <c r="N126" s="137" t="s">
        <v>47</v>
      </c>
      <c r="P126" s="138">
        <f>O126*H126</f>
        <v>0</v>
      </c>
      <c r="Q126" s="138">
        <v>0</v>
      </c>
      <c r="R126" s="138">
        <f>Q126*H126</f>
        <v>0</v>
      </c>
      <c r="S126" s="138">
        <v>0.04</v>
      </c>
      <c r="T126" s="139">
        <f>S126*H126</f>
        <v>1.956</v>
      </c>
      <c r="AR126" s="140" t="s">
        <v>124</v>
      </c>
      <c r="AT126" s="140" t="s">
        <v>194</v>
      </c>
      <c r="AU126" s="140" t="s">
        <v>86</v>
      </c>
      <c r="AY126" s="18" t="s">
        <v>192</v>
      </c>
      <c r="BE126" s="141">
        <f>IF(N126="základní",J126,0)</f>
        <v>0</v>
      </c>
      <c r="BF126" s="141">
        <f>IF(N126="snížená",J126,0)</f>
        <v>0</v>
      </c>
      <c r="BG126" s="141">
        <f>IF(N126="zákl. přenesená",J126,0)</f>
        <v>0</v>
      </c>
      <c r="BH126" s="141">
        <f>IF(N126="sníž. přenesená",J126,0)</f>
        <v>0</v>
      </c>
      <c r="BI126" s="141">
        <f>IF(N126="nulová",J126,0)</f>
        <v>0</v>
      </c>
      <c r="BJ126" s="18" t="s">
        <v>84</v>
      </c>
      <c r="BK126" s="141">
        <f>ROUND(I126*H126,2)</f>
        <v>0</v>
      </c>
      <c r="BL126" s="18" t="s">
        <v>124</v>
      </c>
      <c r="BM126" s="140" t="s">
        <v>1956</v>
      </c>
    </row>
    <row r="127" spans="2:47" s="1" customFormat="1" ht="19.5">
      <c r="B127" s="33"/>
      <c r="D127" s="142" t="s">
        <v>199</v>
      </c>
      <c r="F127" s="143" t="s">
        <v>1957</v>
      </c>
      <c r="I127" s="144"/>
      <c r="L127" s="33"/>
      <c r="M127" s="145"/>
      <c r="T127" s="54"/>
      <c r="AT127" s="18" t="s">
        <v>199</v>
      </c>
      <c r="AU127" s="18" t="s">
        <v>86</v>
      </c>
    </row>
    <row r="128" spans="2:47" s="1" customFormat="1" ht="12">
      <c r="B128" s="33"/>
      <c r="D128" s="146" t="s">
        <v>201</v>
      </c>
      <c r="F128" s="147" t="s">
        <v>1958</v>
      </c>
      <c r="I128" s="144"/>
      <c r="L128" s="33"/>
      <c r="M128" s="145"/>
      <c r="T128" s="54"/>
      <c r="AT128" s="18" t="s">
        <v>201</v>
      </c>
      <c r="AU128" s="18" t="s">
        <v>86</v>
      </c>
    </row>
    <row r="129" spans="2:51" s="12" customFormat="1" ht="12">
      <c r="B129" s="148"/>
      <c r="D129" s="142" t="s">
        <v>203</v>
      </c>
      <c r="E129" s="149" t="s">
        <v>19</v>
      </c>
      <c r="F129" s="150" t="s">
        <v>1886</v>
      </c>
      <c r="H129" s="151">
        <v>48.9</v>
      </c>
      <c r="I129" s="152"/>
      <c r="L129" s="148"/>
      <c r="M129" s="153"/>
      <c r="T129" s="154"/>
      <c r="AT129" s="149" t="s">
        <v>203</v>
      </c>
      <c r="AU129" s="149" t="s">
        <v>86</v>
      </c>
      <c r="AV129" s="12" t="s">
        <v>86</v>
      </c>
      <c r="AW129" s="12" t="s">
        <v>37</v>
      </c>
      <c r="AX129" s="12" t="s">
        <v>84</v>
      </c>
      <c r="AY129" s="149" t="s">
        <v>192</v>
      </c>
    </row>
    <row r="130" spans="2:65" s="1" customFormat="1" ht="16.5" customHeight="1">
      <c r="B130" s="33"/>
      <c r="C130" s="129" t="s">
        <v>234</v>
      </c>
      <c r="D130" s="129" t="s">
        <v>194</v>
      </c>
      <c r="E130" s="130" t="s">
        <v>1959</v>
      </c>
      <c r="F130" s="131" t="s">
        <v>1960</v>
      </c>
      <c r="G130" s="132" t="s">
        <v>149</v>
      </c>
      <c r="H130" s="133">
        <v>8</v>
      </c>
      <c r="I130" s="134"/>
      <c r="J130" s="135">
        <f>ROUND(I130*H130,2)</f>
        <v>0</v>
      </c>
      <c r="K130" s="131" t="s">
        <v>197</v>
      </c>
      <c r="L130" s="33"/>
      <c r="M130" s="136" t="s">
        <v>19</v>
      </c>
      <c r="N130" s="137" t="s">
        <v>47</v>
      </c>
      <c r="P130" s="138">
        <f>O130*H130</f>
        <v>0</v>
      </c>
      <c r="Q130" s="138">
        <v>0.00868</v>
      </c>
      <c r="R130" s="138">
        <f>Q130*H130</f>
        <v>0.06944</v>
      </c>
      <c r="S130" s="138">
        <v>0</v>
      </c>
      <c r="T130" s="139">
        <f>S130*H130</f>
        <v>0</v>
      </c>
      <c r="AR130" s="140" t="s">
        <v>124</v>
      </c>
      <c r="AT130" s="140" t="s">
        <v>194</v>
      </c>
      <c r="AU130" s="140" t="s">
        <v>86</v>
      </c>
      <c r="AY130" s="18" t="s">
        <v>192</v>
      </c>
      <c r="BE130" s="141">
        <f>IF(N130="základní",J130,0)</f>
        <v>0</v>
      </c>
      <c r="BF130" s="141">
        <f>IF(N130="snížená",J130,0)</f>
        <v>0</v>
      </c>
      <c r="BG130" s="141">
        <f>IF(N130="zákl. přenesená",J130,0)</f>
        <v>0</v>
      </c>
      <c r="BH130" s="141">
        <f>IF(N130="sníž. přenesená",J130,0)</f>
        <v>0</v>
      </c>
      <c r="BI130" s="141">
        <f>IF(N130="nulová",J130,0)</f>
        <v>0</v>
      </c>
      <c r="BJ130" s="18" t="s">
        <v>84</v>
      </c>
      <c r="BK130" s="141">
        <f>ROUND(I130*H130,2)</f>
        <v>0</v>
      </c>
      <c r="BL130" s="18" t="s">
        <v>124</v>
      </c>
      <c r="BM130" s="140" t="s">
        <v>1961</v>
      </c>
    </row>
    <row r="131" spans="2:47" s="1" customFormat="1" ht="29.25">
      <c r="B131" s="33"/>
      <c r="D131" s="142" t="s">
        <v>199</v>
      </c>
      <c r="F131" s="143" t="s">
        <v>1962</v>
      </c>
      <c r="I131" s="144"/>
      <c r="L131" s="33"/>
      <c r="M131" s="145"/>
      <c r="T131" s="54"/>
      <c r="AT131" s="18" t="s">
        <v>199</v>
      </c>
      <c r="AU131" s="18" t="s">
        <v>86</v>
      </c>
    </row>
    <row r="132" spans="2:47" s="1" customFormat="1" ht="12">
      <c r="B132" s="33"/>
      <c r="D132" s="146" t="s">
        <v>201</v>
      </c>
      <c r="F132" s="147" t="s">
        <v>1963</v>
      </c>
      <c r="I132" s="144"/>
      <c r="L132" s="33"/>
      <c r="M132" s="145"/>
      <c r="T132" s="54"/>
      <c r="AT132" s="18" t="s">
        <v>201</v>
      </c>
      <c r="AU132" s="18" t="s">
        <v>86</v>
      </c>
    </row>
    <row r="133" spans="2:51" s="14" customFormat="1" ht="12">
      <c r="B133" s="162"/>
      <c r="D133" s="142" t="s">
        <v>203</v>
      </c>
      <c r="E133" s="163" t="s">
        <v>19</v>
      </c>
      <c r="F133" s="164" t="s">
        <v>1964</v>
      </c>
      <c r="H133" s="163" t="s">
        <v>19</v>
      </c>
      <c r="I133" s="165"/>
      <c r="L133" s="162"/>
      <c r="M133" s="166"/>
      <c r="T133" s="167"/>
      <c r="AT133" s="163" t="s">
        <v>203</v>
      </c>
      <c r="AU133" s="163" t="s">
        <v>86</v>
      </c>
      <c r="AV133" s="14" t="s">
        <v>84</v>
      </c>
      <c r="AW133" s="14" t="s">
        <v>37</v>
      </c>
      <c r="AX133" s="14" t="s">
        <v>76</v>
      </c>
      <c r="AY133" s="163" t="s">
        <v>192</v>
      </c>
    </row>
    <row r="134" spans="2:51" s="14" customFormat="1" ht="12">
      <c r="B134" s="162"/>
      <c r="D134" s="142" t="s">
        <v>203</v>
      </c>
      <c r="E134" s="163" t="s">
        <v>19</v>
      </c>
      <c r="F134" s="164" t="s">
        <v>1965</v>
      </c>
      <c r="H134" s="163" t="s">
        <v>19</v>
      </c>
      <c r="I134" s="165"/>
      <c r="L134" s="162"/>
      <c r="M134" s="166"/>
      <c r="T134" s="167"/>
      <c r="AT134" s="163" t="s">
        <v>203</v>
      </c>
      <c r="AU134" s="163" t="s">
        <v>86</v>
      </c>
      <c r="AV134" s="14" t="s">
        <v>84</v>
      </c>
      <c r="AW134" s="14" t="s">
        <v>37</v>
      </c>
      <c r="AX134" s="14" t="s">
        <v>76</v>
      </c>
      <c r="AY134" s="163" t="s">
        <v>192</v>
      </c>
    </row>
    <row r="135" spans="2:51" s="12" customFormat="1" ht="12">
      <c r="B135" s="148"/>
      <c r="D135" s="142" t="s">
        <v>203</v>
      </c>
      <c r="E135" s="149" t="s">
        <v>19</v>
      </c>
      <c r="F135" s="150" t="s">
        <v>1966</v>
      </c>
      <c r="H135" s="151">
        <v>4</v>
      </c>
      <c r="I135" s="152"/>
      <c r="L135" s="148"/>
      <c r="M135" s="153"/>
      <c r="T135" s="154"/>
      <c r="AT135" s="149" t="s">
        <v>203</v>
      </c>
      <c r="AU135" s="149" t="s">
        <v>86</v>
      </c>
      <c r="AV135" s="12" t="s">
        <v>86</v>
      </c>
      <c r="AW135" s="12" t="s">
        <v>37</v>
      </c>
      <c r="AX135" s="12" t="s">
        <v>76</v>
      </c>
      <c r="AY135" s="149" t="s">
        <v>192</v>
      </c>
    </row>
    <row r="136" spans="2:51" s="14" customFormat="1" ht="12">
      <c r="B136" s="162"/>
      <c r="D136" s="142" t="s">
        <v>203</v>
      </c>
      <c r="E136" s="163" t="s">
        <v>19</v>
      </c>
      <c r="F136" s="164" t="s">
        <v>1967</v>
      </c>
      <c r="H136" s="163" t="s">
        <v>19</v>
      </c>
      <c r="I136" s="165"/>
      <c r="L136" s="162"/>
      <c r="M136" s="166"/>
      <c r="T136" s="167"/>
      <c r="AT136" s="163" t="s">
        <v>203</v>
      </c>
      <c r="AU136" s="163" t="s">
        <v>86</v>
      </c>
      <c r="AV136" s="14" t="s">
        <v>84</v>
      </c>
      <c r="AW136" s="14" t="s">
        <v>37</v>
      </c>
      <c r="AX136" s="14" t="s">
        <v>76</v>
      </c>
      <c r="AY136" s="163" t="s">
        <v>192</v>
      </c>
    </row>
    <row r="137" spans="2:51" s="12" customFormat="1" ht="12">
      <c r="B137" s="148"/>
      <c r="D137" s="142" t="s">
        <v>203</v>
      </c>
      <c r="E137" s="149" t="s">
        <v>19</v>
      </c>
      <c r="F137" s="150" t="s">
        <v>1966</v>
      </c>
      <c r="H137" s="151">
        <v>4</v>
      </c>
      <c r="I137" s="152"/>
      <c r="L137" s="148"/>
      <c r="M137" s="153"/>
      <c r="T137" s="154"/>
      <c r="AT137" s="149" t="s">
        <v>203</v>
      </c>
      <c r="AU137" s="149" t="s">
        <v>86</v>
      </c>
      <c r="AV137" s="12" t="s">
        <v>86</v>
      </c>
      <c r="AW137" s="12" t="s">
        <v>37</v>
      </c>
      <c r="AX137" s="12" t="s">
        <v>76</v>
      </c>
      <c r="AY137" s="149" t="s">
        <v>192</v>
      </c>
    </row>
    <row r="138" spans="2:51" s="13" customFormat="1" ht="12">
      <c r="B138" s="155"/>
      <c r="D138" s="142" t="s">
        <v>203</v>
      </c>
      <c r="E138" s="156" t="s">
        <v>19</v>
      </c>
      <c r="F138" s="157" t="s">
        <v>206</v>
      </c>
      <c r="H138" s="158">
        <v>8</v>
      </c>
      <c r="I138" s="159"/>
      <c r="L138" s="155"/>
      <c r="M138" s="160"/>
      <c r="T138" s="161"/>
      <c r="AT138" s="156" t="s">
        <v>203</v>
      </c>
      <c r="AU138" s="156" t="s">
        <v>86</v>
      </c>
      <c r="AV138" s="13" t="s">
        <v>124</v>
      </c>
      <c r="AW138" s="13" t="s">
        <v>37</v>
      </c>
      <c r="AX138" s="13" t="s">
        <v>84</v>
      </c>
      <c r="AY138" s="156" t="s">
        <v>192</v>
      </c>
    </row>
    <row r="139" spans="2:65" s="1" customFormat="1" ht="16.5" customHeight="1">
      <c r="B139" s="33"/>
      <c r="C139" s="129" t="s">
        <v>241</v>
      </c>
      <c r="D139" s="129" t="s">
        <v>194</v>
      </c>
      <c r="E139" s="130" t="s">
        <v>1968</v>
      </c>
      <c r="F139" s="131" t="s">
        <v>1969</v>
      </c>
      <c r="G139" s="132" t="s">
        <v>149</v>
      </c>
      <c r="H139" s="133">
        <v>11</v>
      </c>
      <c r="I139" s="134"/>
      <c r="J139" s="135">
        <f>ROUND(I139*H139,2)</f>
        <v>0</v>
      </c>
      <c r="K139" s="131" t="s">
        <v>197</v>
      </c>
      <c r="L139" s="33"/>
      <c r="M139" s="136" t="s">
        <v>19</v>
      </c>
      <c r="N139" s="137" t="s">
        <v>47</v>
      </c>
      <c r="P139" s="138">
        <f>O139*H139</f>
        <v>0</v>
      </c>
      <c r="Q139" s="138">
        <v>0.0369</v>
      </c>
      <c r="R139" s="138">
        <f>Q139*H139</f>
        <v>0.40590000000000004</v>
      </c>
      <c r="S139" s="138">
        <v>0</v>
      </c>
      <c r="T139" s="139">
        <f>S139*H139</f>
        <v>0</v>
      </c>
      <c r="AR139" s="140" t="s">
        <v>124</v>
      </c>
      <c r="AT139" s="140" t="s">
        <v>194</v>
      </c>
      <c r="AU139" s="140" t="s">
        <v>86</v>
      </c>
      <c r="AY139" s="18" t="s">
        <v>192</v>
      </c>
      <c r="BE139" s="141">
        <f>IF(N139="základní",J139,0)</f>
        <v>0</v>
      </c>
      <c r="BF139" s="141">
        <f>IF(N139="snížená",J139,0)</f>
        <v>0</v>
      </c>
      <c r="BG139" s="141">
        <f>IF(N139="zákl. přenesená",J139,0)</f>
        <v>0</v>
      </c>
      <c r="BH139" s="141">
        <f>IF(N139="sníž. přenesená",J139,0)</f>
        <v>0</v>
      </c>
      <c r="BI139" s="141">
        <f>IF(N139="nulová",J139,0)</f>
        <v>0</v>
      </c>
      <c r="BJ139" s="18" t="s">
        <v>84</v>
      </c>
      <c r="BK139" s="141">
        <f>ROUND(I139*H139,2)</f>
        <v>0</v>
      </c>
      <c r="BL139" s="18" t="s">
        <v>124</v>
      </c>
      <c r="BM139" s="140" t="s">
        <v>1970</v>
      </c>
    </row>
    <row r="140" spans="2:47" s="1" customFormat="1" ht="29.25">
      <c r="B140" s="33"/>
      <c r="D140" s="142" t="s">
        <v>199</v>
      </c>
      <c r="F140" s="143" t="s">
        <v>1971</v>
      </c>
      <c r="I140" s="144"/>
      <c r="L140" s="33"/>
      <c r="M140" s="145"/>
      <c r="T140" s="54"/>
      <c r="AT140" s="18" t="s">
        <v>199</v>
      </c>
      <c r="AU140" s="18" t="s">
        <v>86</v>
      </c>
    </row>
    <row r="141" spans="2:47" s="1" customFormat="1" ht="12">
      <c r="B141" s="33"/>
      <c r="D141" s="146" t="s">
        <v>201</v>
      </c>
      <c r="F141" s="147" t="s">
        <v>1972</v>
      </c>
      <c r="I141" s="144"/>
      <c r="L141" s="33"/>
      <c r="M141" s="145"/>
      <c r="T141" s="54"/>
      <c r="AT141" s="18" t="s">
        <v>201</v>
      </c>
      <c r="AU141" s="18" t="s">
        <v>86</v>
      </c>
    </row>
    <row r="142" spans="2:51" s="14" customFormat="1" ht="12">
      <c r="B142" s="162"/>
      <c r="D142" s="142" t="s">
        <v>203</v>
      </c>
      <c r="E142" s="163" t="s">
        <v>19</v>
      </c>
      <c r="F142" s="164" t="s">
        <v>1964</v>
      </c>
      <c r="H142" s="163" t="s">
        <v>19</v>
      </c>
      <c r="I142" s="165"/>
      <c r="L142" s="162"/>
      <c r="M142" s="166"/>
      <c r="T142" s="167"/>
      <c r="AT142" s="163" t="s">
        <v>203</v>
      </c>
      <c r="AU142" s="163" t="s">
        <v>86</v>
      </c>
      <c r="AV142" s="14" t="s">
        <v>84</v>
      </c>
      <c r="AW142" s="14" t="s">
        <v>37</v>
      </c>
      <c r="AX142" s="14" t="s">
        <v>76</v>
      </c>
      <c r="AY142" s="163" t="s">
        <v>192</v>
      </c>
    </row>
    <row r="143" spans="2:51" s="14" customFormat="1" ht="12">
      <c r="B143" s="162"/>
      <c r="D143" s="142" t="s">
        <v>203</v>
      </c>
      <c r="E143" s="163" t="s">
        <v>19</v>
      </c>
      <c r="F143" s="164" t="s">
        <v>1965</v>
      </c>
      <c r="H143" s="163" t="s">
        <v>19</v>
      </c>
      <c r="I143" s="165"/>
      <c r="L143" s="162"/>
      <c r="M143" s="166"/>
      <c r="T143" s="167"/>
      <c r="AT143" s="163" t="s">
        <v>203</v>
      </c>
      <c r="AU143" s="163" t="s">
        <v>86</v>
      </c>
      <c r="AV143" s="14" t="s">
        <v>84</v>
      </c>
      <c r="AW143" s="14" t="s">
        <v>37</v>
      </c>
      <c r="AX143" s="14" t="s">
        <v>76</v>
      </c>
      <c r="AY143" s="163" t="s">
        <v>192</v>
      </c>
    </row>
    <row r="144" spans="2:51" s="12" customFormat="1" ht="12">
      <c r="B144" s="148"/>
      <c r="D144" s="142" t="s">
        <v>203</v>
      </c>
      <c r="E144" s="149" t="s">
        <v>19</v>
      </c>
      <c r="F144" s="150" t="s">
        <v>1973</v>
      </c>
      <c r="H144" s="151">
        <v>4</v>
      </c>
      <c r="I144" s="152"/>
      <c r="L144" s="148"/>
      <c r="M144" s="153"/>
      <c r="T144" s="154"/>
      <c r="AT144" s="149" t="s">
        <v>203</v>
      </c>
      <c r="AU144" s="149" t="s">
        <v>86</v>
      </c>
      <c r="AV144" s="12" t="s">
        <v>86</v>
      </c>
      <c r="AW144" s="12" t="s">
        <v>37</v>
      </c>
      <c r="AX144" s="12" t="s">
        <v>76</v>
      </c>
      <c r="AY144" s="149" t="s">
        <v>192</v>
      </c>
    </row>
    <row r="145" spans="2:51" s="15" customFormat="1" ht="12">
      <c r="B145" s="182"/>
      <c r="D145" s="142" t="s">
        <v>203</v>
      </c>
      <c r="E145" s="183" t="s">
        <v>19</v>
      </c>
      <c r="F145" s="184" t="s">
        <v>1018</v>
      </c>
      <c r="H145" s="185">
        <v>4</v>
      </c>
      <c r="I145" s="186"/>
      <c r="L145" s="182"/>
      <c r="M145" s="187"/>
      <c r="T145" s="188"/>
      <c r="AT145" s="183" t="s">
        <v>203</v>
      </c>
      <c r="AU145" s="183" t="s">
        <v>86</v>
      </c>
      <c r="AV145" s="15" t="s">
        <v>214</v>
      </c>
      <c r="AW145" s="15" t="s">
        <v>37</v>
      </c>
      <c r="AX145" s="15" t="s">
        <v>76</v>
      </c>
      <c r="AY145" s="183" t="s">
        <v>192</v>
      </c>
    </row>
    <row r="146" spans="2:51" s="14" customFormat="1" ht="12">
      <c r="B146" s="162"/>
      <c r="D146" s="142" t="s">
        <v>203</v>
      </c>
      <c r="E146" s="163" t="s">
        <v>19</v>
      </c>
      <c r="F146" s="164" t="s">
        <v>1967</v>
      </c>
      <c r="H146" s="163" t="s">
        <v>19</v>
      </c>
      <c r="I146" s="165"/>
      <c r="L146" s="162"/>
      <c r="M146" s="166"/>
      <c r="T146" s="167"/>
      <c r="AT146" s="163" t="s">
        <v>203</v>
      </c>
      <c r="AU146" s="163" t="s">
        <v>86</v>
      </c>
      <c r="AV146" s="14" t="s">
        <v>84</v>
      </c>
      <c r="AW146" s="14" t="s">
        <v>37</v>
      </c>
      <c r="AX146" s="14" t="s">
        <v>76</v>
      </c>
      <c r="AY146" s="163" t="s">
        <v>192</v>
      </c>
    </row>
    <row r="147" spans="2:51" s="12" customFormat="1" ht="12">
      <c r="B147" s="148"/>
      <c r="D147" s="142" t="s">
        <v>203</v>
      </c>
      <c r="E147" s="149" t="s">
        <v>19</v>
      </c>
      <c r="F147" s="150" t="s">
        <v>1973</v>
      </c>
      <c r="H147" s="151">
        <v>4</v>
      </c>
      <c r="I147" s="152"/>
      <c r="L147" s="148"/>
      <c r="M147" s="153"/>
      <c r="T147" s="154"/>
      <c r="AT147" s="149" t="s">
        <v>203</v>
      </c>
      <c r="AU147" s="149" t="s">
        <v>86</v>
      </c>
      <c r="AV147" s="12" t="s">
        <v>86</v>
      </c>
      <c r="AW147" s="12" t="s">
        <v>37</v>
      </c>
      <c r="AX147" s="12" t="s">
        <v>76</v>
      </c>
      <c r="AY147" s="149" t="s">
        <v>192</v>
      </c>
    </row>
    <row r="148" spans="2:51" s="12" customFormat="1" ht="12">
      <c r="B148" s="148"/>
      <c r="D148" s="142" t="s">
        <v>203</v>
      </c>
      <c r="E148" s="149" t="s">
        <v>19</v>
      </c>
      <c r="F148" s="150" t="s">
        <v>1974</v>
      </c>
      <c r="H148" s="151">
        <v>3</v>
      </c>
      <c r="I148" s="152"/>
      <c r="L148" s="148"/>
      <c r="M148" s="153"/>
      <c r="T148" s="154"/>
      <c r="AT148" s="149" t="s">
        <v>203</v>
      </c>
      <c r="AU148" s="149" t="s">
        <v>86</v>
      </c>
      <c r="AV148" s="12" t="s">
        <v>86</v>
      </c>
      <c r="AW148" s="12" t="s">
        <v>37</v>
      </c>
      <c r="AX148" s="12" t="s">
        <v>76</v>
      </c>
      <c r="AY148" s="149" t="s">
        <v>192</v>
      </c>
    </row>
    <row r="149" spans="2:51" s="15" customFormat="1" ht="12">
      <c r="B149" s="182"/>
      <c r="D149" s="142" t="s">
        <v>203</v>
      </c>
      <c r="E149" s="183" t="s">
        <v>19</v>
      </c>
      <c r="F149" s="184" t="s">
        <v>1018</v>
      </c>
      <c r="H149" s="185">
        <v>7</v>
      </c>
      <c r="I149" s="186"/>
      <c r="L149" s="182"/>
      <c r="M149" s="187"/>
      <c r="T149" s="188"/>
      <c r="AT149" s="183" t="s">
        <v>203</v>
      </c>
      <c r="AU149" s="183" t="s">
        <v>86</v>
      </c>
      <c r="AV149" s="15" t="s">
        <v>214</v>
      </c>
      <c r="AW149" s="15" t="s">
        <v>37</v>
      </c>
      <c r="AX149" s="15" t="s">
        <v>76</v>
      </c>
      <c r="AY149" s="183" t="s">
        <v>192</v>
      </c>
    </row>
    <row r="150" spans="2:51" s="13" customFormat="1" ht="12">
      <c r="B150" s="155"/>
      <c r="D150" s="142" t="s">
        <v>203</v>
      </c>
      <c r="E150" s="156" t="s">
        <v>19</v>
      </c>
      <c r="F150" s="157" t="s">
        <v>206</v>
      </c>
      <c r="H150" s="158">
        <v>11</v>
      </c>
      <c r="I150" s="159"/>
      <c r="L150" s="155"/>
      <c r="M150" s="160"/>
      <c r="T150" s="161"/>
      <c r="AT150" s="156" t="s">
        <v>203</v>
      </c>
      <c r="AU150" s="156" t="s">
        <v>86</v>
      </c>
      <c r="AV150" s="13" t="s">
        <v>124</v>
      </c>
      <c r="AW150" s="13" t="s">
        <v>37</v>
      </c>
      <c r="AX150" s="13" t="s">
        <v>84</v>
      </c>
      <c r="AY150" s="156" t="s">
        <v>192</v>
      </c>
    </row>
    <row r="151" spans="2:65" s="1" customFormat="1" ht="16.5" customHeight="1">
      <c r="B151" s="33"/>
      <c r="C151" s="129" t="s">
        <v>248</v>
      </c>
      <c r="D151" s="129" t="s">
        <v>194</v>
      </c>
      <c r="E151" s="130" t="s">
        <v>195</v>
      </c>
      <c r="F151" s="131" t="s">
        <v>196</v>
      </c>
      <c r="G151" s="132" t="s">
        <v>123</v>
      </c>
      <c r="H151" s="133">
        <v>914.5</v>
      </c>
      <c r="I151" s="134"/>
      <c r="J151" s="135">
        <f>ROUND(I151*H151,2)</f>
        <v>0</v>
      </c>
      <c r="K151" s="131" t="s">
        <v>197</v>
      </c>
      <c r="L151" s="33"/>
      <c r="M151" s="136" t="s">
        <v>19</v>
      </c>
      <c r="N151" s="137" t="s">
        <v>47</v>
      </c>
      <c r="P151" s="138">
        <f>O151*H151</f>
        <v>0</v>
      </c>
      <c r="Q151" s="138">
        <v>0</v>
      </c>
      <c r="R151" s="138">
        <f>Q151*H151</f>
        <v>0</v>
      </c>
      <c r="S151" s="138">
        <v>0</v>
      </c>
      <c r="T151" s="139">
        <f>S151*H151</f>
        <v>0</v>
      </c>
      <c r="AR151" s="140" t="s">
        <v>124</v>
      </c>
      <c r="AT151" s="140" t="s">
        <v>194</v>
      </c>
      <c r="AU151" s="140" t="s">
        <v>86</v>
      </c>
      <c r="AY151" s="18" t="s">
        <v>192</v>
      </c>
      <c r="BE151" s="141">
        <f>IF(N151="základní",J151,0)</f>
        <v>0</v>
      </c>
      <c r="BF151" s="141">
        <f>IF(N151="snížená",J151,0)</f>
        <v>0</v>
      </c>
      <c r="BG151" s="141">
        <f>IF(N151="zákl. přenesená",J151,0)</f>
        <v>0</v>
      </c>
      <c r="BH151" s="141">
        <f>IF(N151="sníž. přenesená",J151,0)</f>
        <v>0</v>
      </c>
      <c r="BI151" s="141">
        <f>IF(N151="nulová",J151,0)</f>
        <v>0</v>
      </c>
      <c r="BJ151" s="18" t="s">
        <v>84</v>
      </c>
      <c r="BK151" s="141">
        <f>ROUND(I151*H151,2)</f>
        <v>0</v>
      </c>
      <c r="BL151" s="18" t="s">
        <v>124</v>
      </c>
      <c r="BM151" s="140" t="s">
        <v>1975</v>
      </c>
    </row>
    <row r="152" spans="2:47" s="1" customFormat="1" ht="12">
      <c r="B152" s="33"/>
      <c r="D152" s="142" t="s">
        <v>199</v>
      </c>
      <c r="F152" s="143" t="s">
        <v>200</v>
      </c>
      <c r="I152" s="144"/>
      <c r="L152" s="33"/>
      <c r="M152" s="145"/>
      <c r="T152" s="54"/>
      <c r="AT152" s="18" t="s">
        <v>199</v>
      </c>
      <c r="AU152" s="18" t="s">
        <v>86</v>
      </c>
    </row>
    <row r="153" spans="2:47" s="1" customFormat="1" ht="12">
      <c r="B153" s="33"/>
      <c r="D153" s="146" t="s">
        <v>201</v>
      </c>
      <c r="F153" s="147" t="s">
        <v>202</v>
      </c>
      <c r="I153" s="144"/>
      <c r="L153" s="33"/>
      <c r="M153" s="145"/>
      <c r="T153" s="54"/>
      <c r="AT153" s="18" t="s">
        <v>201</v>
      </c>
      <c r="AU153" s="18" t="s">
        <v>86</v>
      </c>
    </row>
    <row r="154" spans="2:51" s="14" customFormat="1" ht="12">
      <c r="B154" s="162"/>
      <c r="D154" s="142" t="s">
        <v>203</v>
      </c>
      <c r="E154" s="163" t="s">
        <v>19</v>
      </c>
      <c r="F154" s="164" t="s">
        <v>1924</v>
      </c>
      <c r="H154" s="163" t="s">
        <v>19</v>
      </c>
      <c r="I154" s="165"/>
      <c r="L154" s="162"/>
      <c r="M154" s="166"/>
      <c r="T154" s="167"/>
      <c r="AT154" s="163" t="s">
        <v>203</v>
      </c>
      <c r="AU154" s="163" t="s">
        <v>86</v>
      </c>
      <c r="AV154" s="14" t="s">
        <v>84</v>
      </c>
      <c r="AW154" s="14" t="s">
        <v>37</v>
      </c>
      <c r="AX154" s="14" t="s">
        <v>76</v>
      </c>
      <c r="AY154" s="163" t="s">
        <v>192</v>
      </c>
    </row>
    <row r="155" spans="2:51" s="12" customFormat="1" ht="12">
      <c r="B155" s="148"/>
      <c r="D155" s="142" t="s">
        <v>203</v>
      </c>
      <c r="E155" s="149" t="s">
        <v>19</v>
      </c>
      <c r="F155" s="150" t="s">
        <v>1976</v>
      </c>
      <c r="H155" s="151">
        <v>268.5</v>
      </c>
      <c r="I155" s="152"/>
      <c r="L155" s="148"/>
      <c r="M155" s="153"/>
      <c r="T155" s="154"/>
      <c r="AT155" s="149" t="s">
        <v>203</v>
      </c>
      <c r="AU155" s="149" t="s">
        <v>86</v>
      </c>
      <c r="AV155" s="12" t="s">
        <v>86</v>
      </c>
      <c r="AW155" s="12" t="s">
        <v>37</v>
      </c>
      <c r="AX155" s="12" t="s">
        <v>76</v>
      </c>
      <c r="AY155" s="149" t="s">
        <v>192</v>
      </c>
    </row>
    <row r="156" spans="2:51" s="12" customFormat="1" ht="12">
      <c r="B156" s="148"/>
      <c r="D156" s="142" t="s">
        <v>203</v>
      </c>
      <c r="E156" s="149" t="s">
        <v>19</v>
      </c>
      <c r="F156" s="150" t="s">
        <v>1977</v>
      </c>
      <c r="H156" s="151">
        <v>151.1</v>
      </c>
      <c r="I156" s="152"/>
      <c r="L156" s="148"/>
      <c r="M156" s="153"/>
      <c r="T156" s="154"/>
      <c r="AT156" s="149" t="s">
        <v>203</v>
      </c>
      <c r="AU156" s="149" t="s">
        <v>86</v>
      </c>
      <c r="AV156" s="12" t="s">
        <v>86</v>
      </c>
      <c r="AW156" s="12" t="s">
        <v>37</v>
      </c>
      <c r="AX156" s="12" t="s">
        <v>76</v>
      </c>
      <c r="AY156" s="149" t="s">
        <v>192</v>
      </c>
    </row>
    <row r="157" spans="2:51" s="12" customFormat="1" ht="12">
      <c r="B157" s="148"/>
      <c r="D157" s="142" t="s">
        <v>203</v>
      </c>
      <c r="E157" s="149" t="s">
        <v>19</v>
      </c>
      <c r="F157" s="150" t="s">
        <v>1978</v>
      </c>
      <c r="H157" s="151">
        <v>72</v>
      </c>
      <c r="I157" s="152"/>
      <c r="L157" s="148"/>
      <c r="M157" s="153"/>
      <c r="T157" s="154"/>
      <c r="AT157" s="149" t="s">
        <v>203</v>
      </c>
      <c r="AU157" s="149" t="s">
        <v>86</v>
      </c>
      <c r="AV157" s="12" t="s">
        <v>86</v>
      </c>
      <c r="AW157" s="12" t="s">
        <v>37</v>
      </c>
      <c r="AX157" s="12" t="s">
        <v>76</v>
      </c>
      <c r="AY157" s="149" t="s">
        <v>192</v>
      </c>
    </row>
    <row r="158" spans="2:51" s="12" customFormat="1" ht="12">
      <c r="B158" s="148"/>
      <c r="D158" s="142" t="s">
        <v>203</v>
      </c>
      <c r="E158" s="149" t="s">
        <v>19</v>
      </c>
      <c r="F158" s="150" t="s">
        <v>1979</v>
      </c>
      <c r="H158" s="151">
        <v>73.7</v>
      </c>
      <c r="I158" s="152"/>
      <c r="L158" s="148"/>
      <c r="M158" s="153"/>
      <c r="T158" s="154"/>
      <c r="AT158" s="149" t="s">
        <v>203</v>
      </c>
      <c r="AU158" s="149" t="s">
        <v>86</v>
      </c>
      <c r="AV158" s="12" t="s">
        <v>86</v>
      </c>
      <c r="AW158" s="12" t="s">
        <v>37</v>
      </c>
      <c r="AX158" s="12" t="s">
        <v>76</v>
      </c>
      <c r="AY158" s="149" t="s">
        <v>192</v>
      </c>
    </row>
    <row r="159" spans="2:51" s="12" customFormat="1" ht="12">
      <c r="B159" s="148"/>
      <c r="D159" s="142" t="s">
        <v>203</v>
      </c>
      <c r="E159" s="149" t="s">
        <v>19</v>
      </c>
      <c r="F159" s="150" t="s">
        <v>1980</v>
      </c>
      <c r="H159" s="151">
        <v>188.2</v>
      </c>
      <c r="I159" s="152"/>
      <c r="L159" s="148"/>
      <c r="M159" s="153"/>
      <c r="T159" s="154"/>
      <c r="AT159" s="149" t="s">
        <v>203</v>
      </c>
      <c r="AU159" s="149" t="s">
        <v>86</v>
      </c>
      <c r="AV159" s="12" t="s">
        <v>86</v>
      </c>
      <c r="AW159" s="12" t="s">
        <v>37</v>
      </c>
      <c r="AX159" s="12" t="s">
        <v>76</v>
      </c>
      <c r="AY159" s="149" t="s">
        <v>192</v>
      </c>
    </row>
    <row r="160" spans="2:51" s="12" customFormat="1" ht="12">
      <c r="B160" s="148"/>
      <c r="D160" s="142" t="s">
        <v>203</v>
      </c>
      <c r="E160" s="149" t="s">
        <v>19</v>
      </c>
      <c r="F160" s="150" t="s">
        <v>1981</v>
      </c>
      <c r="H160" s="151">
        <v>100.9</v>
      </c>
      <c r="I160" s="152"/>
      <c r="L160" s="148"/>
      <c r="M160" s="153"/>
      <c r="T160" s="154"/>
      <c r="AT160" s="149" t="s">
        <v>203</v>
      </c>
      <c r="AU160" s="149" t="s">
        <v>86</v>
      </c>
      <c r="AV160" s="12" t="s">
        <v>86</v>
      </c>
      <c r="AW160" s="12" t="s">
        <v>37</v>
      </c>
      <c r="AX160" s="12" t="s">
        <v>76</v>
      </c>
      <c r="AY160" s="149" t="s">
        <v>192</v>
      </c>
    </row>
    <row r="161" spans="2:51" s="12" customFormat="1" ht="12">
      <c r="B161" s="148"/>
      <c r="D161" s="142" t="s">
        <v>203</v>
      </c>
      <c r="E161" s="149" t="s">
        <v>19</v>
      </c>
      <c r="F161" s="150" t="s">
        <v>1982</v>
      </c>
      <c r="H161" s="151">
        <v>60.1</v>
      </c>
      <c r="I161" s="152"/>
      <c r="L161" s="148"/>
      <c r="M161" s="153"/>
      <c r="T161" s="154"/>
      <c r="AT161" s="149" t="s">
        <v>203</v>
      </c>
      <c r="AU161" s="149" t="s">
        <v>86</v>
      </c>
      <c r="AV161" s="12" t="s">
        <v>86</v>
      </c>
      <c r="AW161" s="12" t="s">
        <v>37</v>
      </c>
      <c r="AX161" s="12" t="s">
        <v>76</v>
      </c>
      <c r="AY161" s="149" t="s">
        <v>192</v>
      </c>
    </row>
    <row r="162" spans="2:51" s="13" customFormat="1" ht="12">
      <c r="B162" s="155"/>
      <c r="D162" s="142" t="s">
        <v>203</v>
      </c>
      <c r="E162" s="156" t="s">
        <v>205</v>
      </c>
      <c r="F162" s="157" t="s">
        <v>206</v>
      </c>
      <c r="H162" s="158">
        <v>914.5</v>
      </c>
      <c r="I162" s="159"/>
      <c r="L162" s="155"/>
      <c r="M162" s="160"/>
      <c r="T162" s="161"/>
      <c r="AT162" s="156" t="s">
        <v>203</v>
      </c>
      <c r="AU162" s="156" t="s">
        <v>86</v>
      </c>
      <c r="AV162" s="13" t="s">
        <v>124</v>
      </c>
      <c r="AW162" s="13" t="s">
        <v>37</v>
      </c>
      <c r="AX162" s="13" t="s">
        <v>84</v>
      </c>
      <c r="AY162" s="156" t="s">
        <v>192</v>
      </c>
    </row>
    <row r="163" spans="2:65" s="1" customFormat="1" ht="21.75" customHeight="1">
      <c r="B163" s="33"/>
      <c r="C163" s="129" t="s">
        <v>255</v>
      </c>
      <c r="D163" s="129" t="s">
        <v>194</v>
      </c>
      <c r="E163" s="130" t="s">
        <v>1983</v>
      </c>
      <c r="F163" s="131" t="s">
        <v>1984</v>
      </c>
      <c r="G163" s="132" t="s">
        <v>128</v>
      </c>
      <c r="H163" s="133">
        <v>17.496</v>
      </c>
      <c r="I163" s="134"/>
      <c r="J163" s="135">
        <f>ROUND(I163*H163,2)</f>
        <v>0</v>
      </c>
      <c r="K163" s="131" t="s">
        <v>197</v>
      </c>
      <c r="L163" s="33"/>
      <c r="M163" s="136" t="s">
        <v>19</v>
      </c>
      <c r="N163" s="137" t="s">
        <v>47</v>
      </c>
      <c r="P163" s="138">
        <f>O163*H163</f>
        <v>0</v>
      </c>
      <c r="Q163" s="138">
        <v>0</v>
      </c>
      <c r="R163" s="138">
        <f>Q163*H163</f>
        <v>0</v>
      </c>
      <c r="S163" s="138">
        <v>0</v>
      </c>
      <c r="T163" s="139">
        <f>S163*H163</f>
        <v>0</v>
      </c>
      <c r="AR163" s="140" t="s">
        <v>124</v>
      </c>
      <c r="AT163" s="140" t="s">
        <v>194</v>
      </c>
      <c r="AU163" s="140" t="s">
        <v>86</v>
      </c>
      <c r="AY163" s="18" t="s">
        <v>192</v>
      </c>
      <c r="BE163" s="141">
        <f>IF(N163="základní",J163,0)</f>
        <v>0</v>
      </c>
      <c r="BF163" s="141">
        <f>IF(N163="snížená",J163,0)</f>
        <v>0</v>
      </c>
      <c r="BG163" s="141">
        <f>IF(N163="zákl. přenesená",J163,0)</f>
        <v>0</v>
      </c>
      <c r="BH163" s="141">
        <f>IF(N163="sníž. přenesená",J163,0)</f>
        <v>0</v>
      </c>
      <c r="BI163" s="141">
        <f>IF(N163="nulová",J163,0)</f>
        <v>0</v>
      </c>
      <c r="BJ163" s="18" t="s">
        <v>84</v>
      </c>
      <c r="BK163" s="141">
        <f>ROUND(I163*H163,2)</f>
        <v>0</v>
      </c>
      <c r="BL163" s="18" t="s">
        <v>124</v>
      </c>
      <c r="BM163" s="140" t="s">
        <v>1985</v>
      </c>
    </row>
    <row r="164" spans="2:47" s="1" customFormat="1" ht="19.5">
      <c r="B164" s="33"/>
      <c r="D164" s="142" t="s">
        <v>199</v>
      </c>
      <c r="F164" s="143" t="s">
        <v>1986</v>
      </c>
      <c r="I164" s="144"/>
      <c r="L164" s="33"/>
      <c r="M164" s="145"/>
      <c r="T164" s="54"/>
      <c r="AT164" s="18" t="s">
        <v>199</v>
      </c>
      <c r="AU164" s="18" t="s">
        <v>86</v>
      </c>
    </row>
    <row r="165" spans="2:47" s="1" customFormat="1" ht="12">
      <c r="B165" s="33"/>
      <c r="D165" s="146" t="s">
        <v>201</v>
      </c>
      <c r="F165" s="147" t="s">
        <v>1987</v>
      </c>
      <c r="I165" s="144"/>
      <c r="L165" s="33"/>
      <c r="M165" s="145"/>
      <c r="T165" s="54"/>
      <c r="AT165" s="18" t="s">
        <v>201</v>
      </c>
      <c r="AU165" s="18" t="s">
        <v>86</v>
      </c>
    </row>
    <row r="166" spans="2:51" s="14" customFormat="1" ht="12">
      <c r="B166" s="162"/>
      <c r="D166" s="142" t="s">
        <v>203</v>
      </c>
      <c r="E166" s="163" t="s">
        <v>19</v>
      </c>
      <c r="F166" s="164" t="s">
        <v>1964</v>
      </c>
      <c r="H166" s="163" t="s">
        <v>19</v>
      </c>
      <c r="I166" s="165"/>
      <c r="L166" s="162"/>
      <c r="M166" s="166"/>
      <c r="T166" s="167"/>
      <c r="AT166" s="163" t="s">
        <v>203</v>
      </c>
      <c r="AU166" s="163" t="s">
        <v>86</v>
      </c>
      <c r="AV166" s="14" t="s">
        <v>84</v>
      </c>
      <c r="AW166" s="14" t="s">
        <v>37</v>
      </c>
      <c r="AX166" s="14" t="s">
        <v>76</v>
      </c>
      <c r="AY166" s="163" t="s">
        <v>192</v>
      </c>
    </row>
    <row r="167" spans="2:51" s="14" customFormat="1" ht="12">
      <c r="B167" s="162"/>
      <c r="D167" s="142" t="s">
        <v>203</v>
      </c>
      <c r="E167" s="163" t="s">
        <v>19</v>
      </c>
      <c r="F167" s="164" t="s">
        <v>1965</v>
      </c>
      <c r="H167" s="163" t="s">
        <v>19</v>
      </c>
      <c r="I167" s="165"/>
      <c r="L167" s="162"/>
      <c r="M167" s="166"/>
      <c r="T167" s="167"/>
      <c r="AT167" s="163" t="s">
        <v>203</v>
      </c>
      <c r="AU167" s="163" t="s">
        <v>86</v>
      </c>
      <c r="AV167" s="14" t="s">
        <v>84</v>
      </c>
      <c r="AW167" s="14" t="s">
        <v>37</v>
      </c>
      <c r="AX167" s="14" t="s">
        <v>76</v>
      </c>
      <c r="AY167" s="163" t="s">
        <v>192</v>
      </c>
    </row>
    <row r="168" spans="2:51" s="12" customFormat="1" ht="12">
      <c r="B168" s="148"/>
      <c r="D168" s="142" t="s">
        <v>203</v>
      </c>
      <c r="E168" s="149" t="s">
        <v>19</v>
      </c>
      <c r="F168" s="150" t="s">
        <v>1988</v>
      </c>
      <c r="H168" s="151">
        <v>4.392</v>
      </c>
      <c r="I168" s="152"/>
      <c r="L168" s="148"/>
      <c r="M168" s="153"/>
      <c r="T168" s="154"/>
      <c r="AT168" s="149" t="s">
        <v>203</v>
      </c>
      <c r="AU168" s="149" t="s">
        <v>86</v>
      </c>
      <c r="AV168" s="12" t="s">
        <v>86</v>
      </c>
      <c r="AW168" s="12" t="s">
        <v>37</v>
      </c>
      <c r="AX168" s="12" t="s">
        <v>76</v>
      </c>
      <c r="AY168" s="149" t="s">
        <v>192</v>
      </c>
    </row>
    <row r="169" spans="2:51" s="12" customFormat="1" ht="12">
      <c r="B169" s="148"/>
      <c r="D169" s="142" t="s">
        <v>203</v>
      </c>
      <c r="E169" s="149" t="s">
        <v>19</v>
      </c>
      <c r="F169" s="150" t="s">
        <v>1989</v>
      </c>
      <c r="H169" s="151">
        <v>5.004</v>
      </c>
      <c r="I169" s="152"/>
      <c r="L169" s="148"/>
      <c r="M169" s="153"/>
      <c r="T169" s="154"/>
      <c r="AT169" s="149" t="s">
        <v>203</v>
      </c>
      <c r="AU169" s="149" t="s">
        <v>86</v>
      </c>
      <c r="AV169" s="12" t="s">
        <v>86</v>
      </c>
      <c r="AW169" s="12" t="s">
        <v>37</v>
      </c>
      <c r="AX169" s="12" t="s">
        <v>76</v>
      </c>
      <c r="AY169" s="149" t="s">
        <v>192</v>
      </c>
    </row>
    <row r="170" spans="2:51" s="15" customFormat="1" ht="12">
      <c r="B170" s="182"/>
      <c r="D170" s="142" t="s">
        <v>203</v>
      </c>
      <c r="E170" s="183" t="s">
        <v>19</v>
      </c>
      <c r="F170" s="184" t="s">
        <v>1018</v>
      </c>
      <c r="H170" s="185">
        <v>9.396</v>
      </c>
      <c r="I170" s="186"/>
      <c r="L170" s="182"/>
      <c r="M170" s="187"/>
      <c r="T170" s="188"/>
      <c r="AT170" s="183" t="s">
        <v>203</v>
      </c>
      <c r="AU170" s="183" t="s">
        <v>86</v>
      </c>
      <c r="AV170" s="15" t="s">
        <v>214</v>
      </c>
      <c r="AW170" s="15" t="s">
        <v>37</v>
      </c>
      <c r="AX170" s="15" t="s">
        <v>76</v>
      </c>
      <c r="AY170" s="183" t="s">
        <v>192</v>
      </c>
    </row>
    <row r="171" spans="2:51" s="14" customFormat="1" ht="12">
      <c r="B171" s="162"/>
      <c r="D171" s="142" t="s">
        <v>203</v>
      </c>
      <c r="E171" s="163" t="s">
        <v>19</v>
      </c>
      <c r="F171" s="164" t="s">
        <v>1967</v>
      </c>
      <c r="H171" s="163" t="s">
        <v>19</v>
      </c>
      <c r="I171" s="165"/>
      <c r="L171" s="162"/>
      <c r="M171" s="166"/>
      <c r="T171" s="167"/>
      <c r="AT171" s="163" t="s">
        <v>203</v>
      </c>
      <c r="AU171" s="163" t="s">
        <v>86</v>
      </c>
      <c r="AV171" s="14" t="s">
        <v>84</v>
      </c>
      <c r="AW171" s="14" t="s">
        <v>37</v>
      </c>
      <c r="AX171" s="14" t="s">
        <v>76</v>
      </c>
      <c r="AY171" s="163" t="s">
        <v>192</v>
      </c>
    </row>
    <row r="172" spans="2:51" s="12" customFormat="1" ht="12">
      <c r="B172" s="148"/>
      <c r="D172" s="142" t="s">
        <v>203</v>
      </c>
      <c r="E172" s="149" t="s">
        <v>19</v>
      </c>
      <c r="F172" s="150" t="s">
        <v>1990</v>
      </c>
      <c r="H172" s="151">
        <v>2.916</v>
      </c>
      <c r="I172" s="152"/>
      <c r="L172" s="148"/>
      <c r="M172" s="153"/>
      <c r="T172" s="154"/>
      <c r="AT172" s="149" t="s">
        <v>203</v>
      </c>
      <c r="AU172" s="149" t="s">
        <v>86</v>
      </c>
      <c r="AV172" s="12" t="s">
        <v>86</v>
      </c>
      <c r="AW172" s="12" t="s">
        <v>37</v>
      </c>
      <c r="AX172" s="12" t="s">
        <v>76</v>
      </c>
      <c r="AY172" s="149" t="s">
        <v>192</v>
      </c>
    </row>
    <row r="173" spans="2:51" s="12" customFormat="1" ht="12">
      <c r="B173" s="148"/>
      <c r="D173" s="142" t="s">
        <v>203</v>
      </c>
      <c r="E173" s="149" t="s">
        <v>19</v>
      </c>
      <c r="F173" s="150" t="s">
        <v>1991</v>
      </c>
      <c r="H173" s="151">
        <v>3.186</v>
      </c>
      <c r="I173" s="152"/>
      <c r="L173" s="148"/>
      <c r="M173" s="153"/>
      <c r="T173" s="154"/>
      <c r="AT173" s="149" t="s">
        <v>203</v>
      </c>
      <c r="AU173" s="149" t="s">
        <v>86</v>
      </c>
      <c r="AV173" s="12" t="s">
        <v>86</v>
      </c>
      <c r="AW173" s="12" t="s">
        <v>37</v>
      </c>
      <c r="AX173" s="12" t="s">
        <v>76</v>
      </c>
      <c r="AY173" s="149" t="s">
        <v>192</v>
      </c>
    </row>
    <row r="174" spans="2:51" s="12" customFormat="1" ht="12">
      <c r="B174" s="148"/>
      <c r="D174" s="142" t="s">
        <v>203</v>
      </c>
      <c r="E174" s="149" t="s">
        <v>19</v>
      </c>
      <c r="F174" s="150" t="s">
        <v>1992</v>
      </c>
      <c r="H174" s="151">
        <v>1.998</v>
      </c>
      <c r="I174" s="152"/>
      <c r="L174" s="148"/>
      <c r="M174" s="153"/>
      <c r="T174" s="154"/>
      <c r="AT174" s="149" t="s">
        <v>203</v>
      </c>
      <c r="AU174" s="149" t="s">
        <v>86</v>
      </c>
      <c r="AV174" s="12" t="s">
        <v>86</v>
      </c>
      <c r="AW174" s="12" t="s">
        <v>37</v>
      </c>
      <c r="AX174" s="12" t="s">
        <v>76</v>
      </c>
      <c r="AY174" s="149" t="s">
        <v>192</v>
      </c>
    </row>
    <row r="175" spans="2:51" s="15" customFormat="1" ht="12">
      <c r="B175" s="182"/>
      <c r="D175" s="142" t="s">
        <v>203</v>
      </c>
      <c r="E175" s="183" t="s">
        <v>19</v>
      </c>
      <c r="F175" s="184" t="s">
        <v>1018</v>
      </c>
      <c r="H175" s="185">
        <v>8.1</v>
      </c>
      <c r="I175" s="186"/>
      <c r="L175" s="182"/>
      <c r="M175" s="187"/>
      <c r="T175" s="188"/>
      <c r="AT175" s="183" t="s">
        <v>203</v>
      </c>
      <c r="AU175" s="183" t="s">
        <v>86</v>
      </c>
      <c r="AV175" s="15" t="s">
        <v>214</v>
      </c>
      <c r="AW175" s="15" t="s">
        <v>37</v>
      </c>
      <c r="AX175" s="15" t="s">
        <v>76</v>
      </c>
      <c r="AY175" s="183" t="s">
        <v>192</v>
      </c>
    </row>
    <row r="176" spans="2:51" s="13" customFormat="1" ht="12">
      <c r="B176" s="155"/>
      <c r="D176" s="142" t="s">
        <v>203</v>
      </c>
      <c r="E176" s="156" t="s">
        <v>1910</v>
      </c>
      <c r="F176" s="157" t="s">
        <v>206</v>
      </c>
      <c r="H176" s="158">
        <v>17.496</v>
      </c>
      <c r="I176" s="159"/>
      <c r="L176" s="155"/>
      <c r="M176" s="160"/>
      <c r="T176" s="161"/>
      <c r="AT176" s="156" t="s">
        <v>203</v>
      </c>
      <c r="AU176" s="156" t="s">
        <v>86</v>
      </c>
      <c r="AV176" s="13" t="s">
        <v>124</v>
      </c>
      <c r="AW176" s="13" t="s">
        <v>37</v>
      </c>
      <c r="AX176" s="13" t="s">
        <v>84</v>
      </c>
      <c r="AY176" s="156" t="s">
        <v>192</v>
      </c>
    </row>
    <row r="177" spans="2:65" s="1" customFormat="1" ht="21.75" customHeight="1">
      <c r="B177" s="33"/>
      <c r="C177" s="129" t="s">
        <v>262</v>
      </c>
      <c r="D177" s="129" t="s">
        <v>194</v>
      </c>
      <c r="E177" s="130" t="s">
        <v>1993</v>
      </c>
      <c r="F177" s="131" t="s">
        <v>1994</v>
      </c>
      <c r="G177" s="132" t="s">
        <v>128</v>
      </c>
      <c r="H177" s="133">
        <v>445.205</v>
      </c>
      <c r="I177" s="134"/>
      <c r="J177" s="135">
        <f>ROUND(I177*H177,2)</f>
        <v>0</v>
      </c>
      <c r="K177" s="131" t="s">
        <v>197</v>
      </c>
      <c r="L177" s="33"/>
      <c r="M177" s="136" t="s">
        <v>19</v>
      </c>
      <c r="N177" s="137" t="s">
        <v>47</v>
      </c>
      <c r="P177" s="138">
        <f>O177*H177</f>
        <v>0</v>
      </c>
      <c r="Q177" s="138">
        <v>0</v>
      </c>
      <c r="R177" s="138">
        <f>Q177*H177</f>
        <v>0</v>
      </c>
      <c r="S177" s="138">
        <v>0</v>
      </c>
      <c r="T177" s="139">
        <f>S177*H177</f>
        <v>0</v>
      </c>
      <c r="AR177" s="140" t="s">
        <v>124</v>
      </c>
      <c r="AT177" s="140" t="s">
        <v>194</v>
      </c>
      <c r="AU177" s="140" t="s">
        <v>86</v>
      </c>
      <c r="AY177" s="18" t="s">
        <v>192</v>
      </c>
      <c r="BE177" s="141">
        <f>IF(N177="základní",J177,0)</f>
        <v>0</v>
      </c>
      <c r="BF177" s="141">
        <f>IF(N177="snížená",J177,0)</f>
        <v>0</v>
      </c>
      <c r="BG177" s="141">
        <f>IF(N177="zákl. přenesená",J177,0)</f>
        <v>0</v>
      </c>
      <c r="BH177" s="141">
        <f>IF(N177="sníž. přenesená",J177,0)</f>
        <v>0</v>
      </c>
      <c r="BI177" s="141">
        <f>IF(N177="nulová",J177,0)</f>
        <v>0</v>
      </c>
      <c r="BJ177" s="18" t="s">
        <v>84</v>
      </c>
      <c r="BK177" s="141">
        <f>ROUND(I177*H177,2)</f>
        <v>0</v>
      </c>
      <c r="BL177" s="18" t="s">
        <v>124</v>
      </c>
      <c r="BM177" s="140" t="s">
        <v>1995</v>
      </c>
    </row>
    <row r="178" spans="2:47" s="1" customFormat="1" ht="19.5">
      <c r="B178" s="33"/>
      <c r="D178" s="142" t="s">
        <v>199</v>
      </c>
      <c r="F178" s="143" t="s">
        <v>1996</v>
      </c>
      <c r="I178" s="144"/>
      <c r="L178" s="33"/>
      <c r="M178" s="145"/>
      <c r="T178" s="54"/>
      <c r="AT178" s="18" t="s">
        <v>199</v>
      </c>
      <c r="AU178" s="18" t="s">
        <v>86</v>
      </c>
    </row>
    <row r="179" spans="2:47" s="1" customFormat="1" ht="12">
      <c r="B179" s="33"/>
      <c r="D179" s="146" t="s">
        <v>201</v>
      </c>
      <c r="F179" s="147" t="s">
        <v>1997</v>
      </c>
      <c r="I179" s="144"/>
      <c r="L179" s="33"/>
      <c r="M179" s="145"/>
      <c r="T179" s="54"/>
      <c r="AT179" s="18" t="s">
        <v>201</v>
      </c>
      <c r="AU179" s="18" t="s">
        <v>86</v>
      </c>
    </row>
    <row r="180" spans="2:51" s="14" customFormat="1" ht="12">
      <c r="B180" s="162"/>
      <c r="D180" s="142" t="s">
        <v>203</v>
      </c>
      <c r="E180" s="163" t="s">
        <v>19</v>
      </c>
      <c r="F180" s="164" t="s">
        <v>1964</v>
      </c>
      <c r="H180" s="163" t="s">
        <v>19</v>
      </c>
      <c r="I180" s="165"/>
      <c r="L180" s="162"/>
      <c r="M180" s="166"/>
      <c r="T180" s="167"/>
      <c r="AT180" s="163" t="s">
        <v>203</v>
      </c>
      <c r="AU180" s="163" t="s">
        <v>86</v>
      </c>
      <c r="AV180" s="14" t="s">
        <v>84</v>
      </c>
      <c r="AW180" s="14" t="s">
        <v>37</v>
      </c>
      <c r="AX180" s="14" t="s">
        <v>76</v>
      </c>
      <c r="AY180" s="163" t="s">
        <v>192</v>
      </c>
    </row>
    <row r="181" spans="2:51" s="14" customFormat="1" ht="12">
      <c r="B181" s="162"/>
      <c r="D181" s="142" t="s">
        <v>203</v>
      </c>
      <c r="E181" s="163" t="s">
        <v>19</v>
      </c>
      <c r="F181" s="164" t="s">
        <v>1965</v>
      </c>
      <c r="H181" s="163" t="s">
        <v>19</v>
      </c>
      <c r="I181" s="165"/>
      <c r="L181" s="162"/>
      <c r="M181" s="166"/>
      <c r="T181" s="167"/>
      <c r="AT181" s="163" t="s">
        <v>203</v>
      </c>
      <c r="AU181" s="163" t="s">
        <v>86</v>
      </c>
      <c r="AV181" s="14" t="s">
        <v>84</v>
      </c>
      <c r="AW181" s="14" t="s">
        <v>37</v>
      </c>
      <c r="AX181" s="14" t="s">
        <v>76</v>
      </c>
      <c r="AY181" s="163" t="s">
        <v>192</v>
      </c>
    </row>
    <row r="182" spans="2:51" s="12" customFormat="1" ht="12">
      <c r="B182" s="148"/>
      <c r="D182" s="142" t="s">
        <v>203</v>
      </c>
      <c r="E182" s="149" t="s">
        <v>19</v>
      </c>
      <c r="F182" s="150" t="s">
        <v>1998</v>
      </c>
      <c r="H182" s="151">
        <v>15.744</v>
      </c>
      <c r="I182" s="152"/>
      <c r="L182" s="148"/>
      <c r="M182" s="153"/>
      <c r="T182" s="154"/>
      <c r="AT182" s="149" t="s">
        <v>203</v>
      </c>
      <c r="AU182" s="149" t="s">
        <v>86</v>
      </c>
      <c r="AV182" s="12" t="s">
        <v>86</v>
      </c>
      <c r="AW182" s="12" t="s">
        <v>37</v>
      </c>
      <c r="AX182" s="12" t="s">
        <v>76</v>
      </c>
      <c r="AY182" s="149" t="s">
        <v>192</v>
      </c>
    </row>
    <row r="183" spans="2:51" s="12" customFormat="1" ht="12">
      <c r="B183" s="148"/>
      <c r="D183" s="142" t="s">
        <v>203</v>
      </c>
      <c r="E183" s="149" t="s">
        <v>19</v>
      </c>
      <c r="F183" s="150" t="s">
        <v>1999</v>
      </c>
      <c r="H183" s="151">
        <v>8.033</v>
      </c>
      <c r="I183" s="152"/>
      <c r="L183" s="148"/>
      <c r="M183" s="153"/>
      <c r="T183" s="154"/>
      <c r="AT183" s="149" t="s">
        <v>203</v>
      </c>
      <c r="AU183" s="149" t="s">
        <v>86</v>
      </c>
      <c r="AV183" s="12" t="s">
        <v>86</v>
      </c>
      <c r="AW183" s="12" t="s">
        <v>37</v>
      </c>
      <c r="AX183" s="12" t="s">
        <v>76</v>
      </c>
      <c r="AY183" s="149" t="s">
        <v>192</v>
      </c>
    </row>
    <row r="184" spans="2:51" s="12" customFormat="1" ht="12">
      <c r="B184" s="148"/>
      <c r="D184" s="142" t="s">
        <v>203</v>
      </c>
      <c r="E184" s="149" t="s">
        <v>19</v>
      </c>
      <c r="F184" s="150" t="s">
        <v>2000</v>
      </c>
      <c r="H184" s="151">
        <v>11.476</v>
      </c>
      <c r="I184" s="152"/>
      <c r="L184" s="148"/>
      <c r="M184" s="153"/>
      <c r="T184" s="154"/>
      <c r="AT184" s="149" t="s">
        <v>203</v>
      </c>
      <c r="AU184" s="149" t="s">
        <v>86</v>
      </c>
      <c r="AV184" s="12" t="s">
        <v>86</v>
      </c>
      <c r="AW184" s="12" t="s">
        <v>37</v>
      </c>
      <c r="AX184" s="12" t="s">
        <v>76</v>
      </c>
      <c r="AY184" s="149" t="s">
        <v>192</v>
      </c>
    </row>
    <row r="185" spans="2:51" s="12" customFormat="1" ht="12">
      <c r="B185" s="148"/>
      <c r="D185" s="142" t="s">
        <v>203</v>
      </c>
      <c r="E185" s="149" t="s">
        <v>19</v>
      </c>
      <c r="F185" s="150" t="s">
        <v>2001</v>
      </c>
      <c r="H185" s="151">
        <v>18.079</v>
      </c>
      <c r="I185" s="152"/>
      <c r="L185" s="148"/>
      <c r="M185" s="153"/>
      <c r="T185" s="154"/>
      <c r="AT185" s="149" t="s">
        <v>203</v>
      </c>
      <c r="AU185" s="149" t="s">
        <v>86</v>
      </c>
      <c r="AV185" s="12" t="s">
        <v>86</v>
      </c>
      <c r="AW185" s="12" t="s">
        <v>37</v>
      </c>
      <c r="AX185" s="12" t="s">
        <v>76</v>
      </c>
      <c r="AY185" s="149" t="s">
        <v>192</v>
      </c>
    </row>
    <row r="186" spans="2:51" s="12" customFormat="1" ht="12">
      <c r="B186" s="148"/>
      <c r="D186" s="142" t="s">
        <v>203</v>
      </c>
      <c r="E186" s="149" t="s">
        <v>19</v>
      </c>
      <c r="F186" s="150" t="s">
        <v>2002</v>
      </c>
      <c r="H186" s="151">
        <v>17.065</v>
      </c>
      <c r="I186" s="152"/>
      <c r="L186" s="148"/>
      <c r="M186" s="153"/>
      <c r="T186" s="154"/>
      <c r="AT186" s="149" t="s">
        <v>203</v>
      </c>
      <c r="AU186" s="149" t="s">
        <v>86</v>
      </c>
      <c r="AV186" s="12" t="s">
        <v>86</v>
      </c>
      <c r="AW186" s="12" t="s">
        <v>37</v>
      </c>
      <c r="AX186" s="12" t="s">
        <v>76</v>
      </c>
      <c r="AY186" s="149" t="s">
        <v>192</v>
      </c>
    </row>
    <row r="187" spans="2:51" s="15" customFormat="1" ht="12">
      <c r="B187" s="182"/>
      <c r="D187" s="142" t="s">
        <v>203</v>
      </c>
      <c r="E187" s="183" t="s">
        <v>19</v>
      </c>
      <c r="F187" s="184" t="s">
        <v>1018</v>
      </c>
      <c r="H187" s="185">
        <v>70.397</v>
      </c>
      <c r="I187" s="186"/>
      <c r="L187" s="182"/>
      <c r="M187" s="187"/>
      <c r="T187" s="188"/>
      <c r="AT187" s="183" t="s">
        <v>203</v>
      </c>
      <c r="AU187" s="183" t="s">
        <v>86</v>
      </c>
      <c r="AV187" s="15" t="s">
        <v>214</v>
      </c>
      <c r="AW187" s="15" t="s">
        <v>37</v>
      </c>
      <c r="AX187" s="15" t="s">
        <v>76</v>
      </c>
      <c r="AY187" s="183" t="s">
        <v>192</v>
      </c>
    </row>
    <row r="188" spans="2:51" s="14" customFormat="1" ht="12">
      <c r="B188" s="162"/>
      <c r="D188" s="142" t="s">
        <v>203</v>
      </c>
      <c r="E188" s="163" t="s">
        <v>19</v>
      </c>
      <c r="F188" s="164" t="s">
        <v>2003</v>
      </c>
      <c r="H188" s="163" t="s">
        <v>19</v>
      </c>
      <c r="I188" s="165"/>
      <c r="L188" s="162"/>
      <c r="M188" s="166"/>
      <c r="T188" s="167"/>
      <c r="AT188" s="163" t="s">
        <v>203</v>
      </c>
      <c r="AU188" s="163" t="s">
        <v>86</v>
      </c>
      <c r="AV188" s="14" t="s">
        <v>84</v>
      </c>
      <c r="AW188" s="14" t="s">
        <v>37</v>
      </c>
      <c r="AX188" s="14" t="s">
        <v>76</v>
      </c>
      <c r="AY188" s="163" t="s">
        <v>192</v>
      </c>
    </row>
    <row r="189" spans="2:51" s="12" customFormat="1" ht="12">
      <c r="B189" s="148"/>
      <c r="D189" s="142" t="s">
        <v>203</v>
      </c>
      <c r="E189" s="149" t="s">
        <v>19</v>
      </c>
      <c r="F189" s="150" t="s">
        <v>2004</v>
      </c>
      <c r="H189" s="151">
        <v>29.201</v>
      </c>
      <c r="I189" s="152"/>
      <c r="L189" s="148"/>
      <c r="M189" s="153"/>
      <c r="T189" s="154"/>
      <c r="AT189" s="149" t="s">
        <v>203</v>
      </c>
      <c r="AU189" s="149" t="s">
        <v>86</v>
      </c>
      <c r="AV189" s="12" t="s">
        <v>86</v>
      </c>
      <c r="AW189" s="12" t="s">
        <v>37</v>
      </c>
      <c r="AX189" s="12" t="s">
        <v>76</v>
      </c>
      <c r="AY189" s="149" t="s">
        <v>192</v>
      </c>
    </row>
    <row r="190" spans="2:51" s="15" customFormat="1" ht="12">
      <c r="B190" s="182"/>
      <c r="D190" s="142" t="s">
        <v>203</v>
      </c>
      <c r="E190" s="183" t="s">
        <v>19</v>
      </c>
      <c r="F190" s="184" t="s">
        <v>1018</v>
      </c>
      <c r="H190" s="185">
        <v>29.201</v>
      </c>
      <c r="I190" s="186"/>
      <c r="L190" s="182"/>
      <c r="M190" s="187"/>
      <c r="T190" s="188"/>
      <c r="AT190" s="183" t="s">
        <v>203</v>
      </c>
      <c r="AU190" s="183" t="s">
        <v>86</v>
      </c>
      <c r="AV190" s="15" t="s">
        <v>214</v>
      </c>
      <c r="AW190" s="15" t="s">
        <v>37</v>
      </c>
      <c r="AX190" s="15" t="s">
        <v>76</v>
      </c>
      <c r="AY190" s="183" t="s">
        <v>192</v>
      </c>
    </row>
    <row r="191" spans="2:51" s="14" customFormat="1" ht="12">
      <c r="B191" s="162"/>
      <c r="D191" s="142" t="s">
        <v>203</v>
      </c>
      <c r="E191" s="163" t="s">
        <v>19</v>
      </c>
      <c r="F191" s="164" t="s">
        <v>1967</v>
      </c>
      <c r="H191" s="163" t="s">
        <v>19</v>
      </c>
      <c r="I191" s="165"/>
      <c r="L191" s="162"/>
      <c r="M191" s="166"/>
      <c r="T191" s="167"/>
      <c r="AT191" s="163" t="s">
        <v>203</v>
      </c>
      <c r="AU191" s="163" t="s">
        <v>86</v>
      </c>
      <c r="AV191" s="14" t="s">
        <v>84</v>
      </c>
      <c r="AW191" s="14" t="s">
        <v>37</v>
      </c>
      <c r="AX191" s="14" t="s">
        <v>76</v>
      </c>
      <c r="AY191" s="163" t="s">
        <v>192</v>
      </c>
    </row>
    <row r="192" spans="2:51" s="12" customFormat="1" ht="12">
      <c r="B192" s="148"/>
      <c r="D192" s="142" t="s">
        <v>203</v>
      </c>
      <c r="E192" s="149" t="s">
        <v>19</v>
      </c>
      <c r="F192" s="150" t="s">
        <v>2005</v>
      </c>
      <c r="H192" s="151">
        <v>7.187</v>
      </c>
      <c r="I192" s="152"/>
      <c r="L192" s="148"/>
      <c r="M192" s="153"/>
      <c r="T192" s="154"/>
      <c r="AT192" s="149" t="s">
        <v>203</v>
      </c>
      <c r="AU192" s="149" t="s">
        <v>86</v>
      </c>
      <c r="AV192" s="12" t="s">
        <v>86</v>
      </c>
      <c r="AW192" s="12" t="s">
        <v>37</v>
      </c>
      <c r="AX192" s="12" t="s">
        <v>76</v>
      </c>
      <c r="AY192" s="149" t="s">
        <v>192</v>
      </c>
    </row>
    <row r="193" spans="2:51" s="12" customFormat="1" ht="12">
      <c r="B193" s="148"/>
      <c r="D193" s="142" t="s">
        <v>203</v>
      </c>
      <c r="E193" s="149" t="s">
        <v>19</v>
      </c>
      <c r="F193" s="150" t="s">
        <v>2006</v>
      </c>
      <c r="H193" s="151">
        <v>3.728</v>
      </c>
      <c r="I193" s="152"/>
      <c r="L193" s="148"/>
      <c r="M193" s="153"/>
      <c r="T193" s="154"/>
      <c r="AT193" s="149" t="s">
        <v>203</v>
      </c>
      <c r="AU193" s="149" t="s">
        <v>86</v>
      </c>
      <c r="AV193" s="12" t="s">
        <v>86</v>
      </c>
      <c r="AW193" s="12" t="s">
        <v>37</v>
      </c>
      <c r="AX193" s="12" t="s">
        <v>76</v>
      </c>
      <c r="AY193" s="149" t="s">
        <v>192</v>
      </c>
    </row>
    <row r="194" spans="2:51" s="12" customFormat="1" ht="12">
      <c r="B194" s="148"/>
      <c r="D194" s="142" t="s">
        <v>203</v>
      </c>
      <c r="E194" s="149" t="s">
        <v>19</v>
      </c>
      <c r="F194" s="150" t="s">
        <v>2007</v>
      </c>
      <c r="H194" s="151">
        <v>16.432</v>
      </c>
      <c r="I194" s="152"/>
      <c r="L194" s="148"/>
      <c r="M194" s="153"/>
      <c r="T194" s="154"/>
      <c r="AT194" s="149" t="s">
        <v>203</v>
      </c>
      <c r="AU194" s="149" t="s">
        <v>86</v>
      </c>
      <c r="AV194" s="12" t="s">
        <v>86</v>
      </c>
      <c r="AW194" s="12" t="s">
        <v>37</v>
      </c>
      <c r="AX194" s="12" t="s">
        <v>76</v>
      </c>
      <c r="AY194" s="149" t="s">
        <v>192</v>
      </c>
    </row>
    <row r="195" spans="2:51" s="12" customFormat="1" ht="12">
      <c r="B195" s="148"/>
      <c r="D195" s="142" t="s">
        <v>203</v>
      </c>
      <c r="E195" s="149" t="s">
        <v>19</v>
      </c>
      <c r="F195" s="150" t="s">
        <v>2008</v>
      </c>
      <c r="H195" s="151">
        <v>7.729</v>
      </c>
      <c r="I195" s="152"/>
      <c r="L195" s="148"/>
      <c r="M195" s="153"/>
      <c r="T195" s="154"/>
      <c r="AT195" s="149" t="s">
        <v>203</v>
      </c>
      <c r="AU195" s="149" t="s">
        <v>86</v>
      </c>
      <c r="AV195" s="12" t="s">
        <v>86</v>
      </c>
      <c r="AW195" s="12" t="s">
        <v>37</v>
      </c>
      <c r="AX195" s="12" t="s">
        <v>76</v>
      </c>
      <c r="AY195" s="149" t="s">
        <v>192</v>
      </c>
    </row>
    <row r="196" spans="2:51" s="12" customFormat="1" ht="12">
      <c r="B196" s="148"/>
      <c r="D196" s="142" t="s">
        <v>203</v>
      </c>
      <c r="E196" s="149" t="s">
        <v>19</v>
      </c>
      <c r="F196" s="150" t="s">
        <v>2009</v>
      </c>
      <c r="H196" s="151">
        <v>17.792</v>
      </c>
      <c r="I196" s="152"/>
      <c r="L196" s="148"/>
      <c r="M196" s="153"/>
      <c r="T196" s="154"/>
      <c r="AT196" s="149" t="s">
        <v>203</v>
      </c>
      <c r="AU196" s="149" t="s">
        <v>86</v>
      </c>
      <c r="AV196" s="12" t="s">
        <v>86</v>
      </c>
      <c r="AW196" s="12" t="s">
        <v>37</v>
      </c>
      <c r="AX196" s="12" t="s">
        <v>76</v>
      </c>
      <c r="AY196" s="149" t="s">
        <v>192</v>
      </c>
    </row>
    <row r="197" spans="2:51" s="15" customFormat="1" ht="12">
      <c r="B197" s="182"/>
      <c r="D197" s="142" t="s">
        <v>203</v>
      </c>
      <c r="E197" s="183" t="s">
        <v>19</v>
      </c>
      <c r="F197" s="184" t="s">
        <v>1018</v>
      </c>
      <c r="H197" s="185">
        <v>52.868</v>
      </c>
      <c r="I197" s="186"/>
      <c r="L197" s="182"/>
      <c r="M197" s="187"/>
      <c r="T197" s="188"/>
      <c r="AT197" s="183" t="s">
        <v>203</v>
      </c>
      <c r="AU197" s="183" t="s">
        <v>86</v>
      </c>
      <c r="AV197" s="15" t="s">
        <v>214</v>
      </c>
      <c r="AW197" s="15" t="s">
        <v>37</v>
      </c>
      <c r="AX197" s="15" t="s">
        <v>76</v>
      </c>
      <c r="AY197" s="183" t="s">
        <v>192</v>
      </c>
    </row>
    <row r="198" spans="2:51" s="14" customFormat="1" ht="12">
      <c r="B198" s="162"/>
      <c r="D198" s="142" t="s">
        <v>203</v>
      </c>
      <c r="E198" s="163" t="s">
        <v>19</v>
      </c>
      <c r="F198" s="164" t="s">
        <v>2010</v>
      </c>
      <c r="H198" s="163" t="s">
        <v>19</v>
      </c>
      <c r="I198" s="165"/>
      <c r="L198" s="162"/>
      <c r="M198" s="166"/>
      <c r="T198" s="167"/>
      <c r="AT198" s="163" t="s">
        <v>203</v>
      </c>
      <c r="AU198" s="163" t="s">
        <v>86</v>
      </c>
      <c r="AV198" s="14" t="s">
        <v>84</v>
      </c>
      <c r="AW198" s="14" t="s">
        <v>37</v>
      </c>
      <c r="AX198" s="14" t="s">
        <v>76</v>
      </c>
      <c r="AY198" s="163" t="s">
        <v>192</v>
      </c>
    </row>
    <row r="199" spans="2:51" s="12" customFormat="1" ht="12">
      <c r="B199" s="148"/>
      <c r="D199" s="142" t="s">
        <v>203</v>
      </c>
      <c r="E199" s="149" t="s">
        <v>19</v>
      </c>
      <c r="F199" s="150" t="s">
        <v>2011</v>
      </c>
      <c r="H199" s="151">
        <v>14.119</v>
      </c>
      <c r="I199" s="152"/>
      <c r="L199" s="148"/>
      <c r="M199" s="153"/>
      <c r="T199" s="154"/>
      <c r="AT199" s="149" t="s">
        <v>203</v>
      </c>
      <c r="AU199" s="149" t="s">
        <v>86</v>
      </c>
      <c r="AV199" s="12" t="s">
        <v>86</v>
      </c>
      <c r="AW199" s="12" t="s">
        <v>37</v>
      </c>
      <c r="AX199" s="12" t="s">
        <v>76</v>
      </c>
      <c r="AY199" s="149" t="s">
        <v>192</v>
      </c>
    </row>
    <row r="200" spans="2:51" s="12" customFormat="1" ht="12">
      <c r="B200" s="148"/>
      <c r="D200" s="142" t="s">
        <v>203</v>
      </c>
      <c r="E200" s="149" t="s">
        <v>19</v>
      </c>
      <c r="F200" s="150" t="s">
        <v>2012</v>
      </c>
      <c r="H200" s="151">
        <v>5.122</v>
      </c>
      <c r="I200" s="152"/>
      <c r="L200" s="148"/>
      <c r="M200" s="153"/>
      <c r="T200" s="154"/>
      <c r="AT200" s="149" t="s">
        <v>203</v>
      </c>
      <c r="AU200" s="149" t="s">
        <v>86</v>
      </c>
      <c r="AV200" s="12" t="s">
        <v>86</v>
      </c>
      <c r="AW200" s="12" t="s">
        <v>37</v>
      </c>
      <c r="AX200" s="12" t="s">
        <v>76</v>
      </c>
      <c r="AY200" s="149" t="s">
        <v>192</v>
      </c>
    </row>
    <row r="201" spans="2:51" s="15" customFormat="1" ht="12">
      <c r="B201" s="182"/>
      <c r="D201" s="142" t="s">
        <v>203</v>
      </c>
      <c r="E201" s="183" t="s">
        <v>19</v>
      </c>
      <c r="F201" s="184" t="s">
        <v>1018</v>
      </c>
      <c r="H201" s="185">
        <v>19.241</v>
      </c>
      <c r="I201" s="186"/>
      <c r="L201" s="182"/>
      <c r="M201" s="187"/>
      <c r="T201" s="188"/>
      <c r="AT201" s="183" t="s">
        <v>203</v>
      </c>
      <c r="AU201" s="183" t="s">
        <v>86</v>
      </c>
      <c r="AV201" s="15" t="s">
        <v>214</v>
      </c>
      <c r="AW201" s="15" t="s">
        <v>37</v>
      </c>
      <c r="AX201" s="15" t="s">
        <v>76</v>
      </c>
      <c r="AY201" s="183" t="s">
        <v>192</v>
      </c>
    </row>
    <row r="202" spans="2:51" s="14" customFormat="1" ht="12">
      <c r="B202" s="162"/>
      <c r="D202" s="142" t="s">
        <v>203</v>
      </c>
      <c r="E202" s="163" t="s">
        <v>19</v>
      </c>
      <c r="F202" s="164" t="s">
        <v>2013</v>
      </c>
      <c r="H202" s="163" t="s">
        <v>19</v>
      </c>
      <c r="I202" s="165"/>
      <c r="L202" s="162"/>
      <c r="M202" s="166"/>
      <c r="T202" s="167"/>
      <c r="AT202" s="163" t="s">
        <v>203</v>
      </c>
      <c r="AU202" s="163" t="s">
        <v>86</v>
      </c>
      <c r="AV202" s="14" t="s">
        <v>84</v>
      </c>
      <c r="AW202" s="14" t="s">
        <v>37</v>
      </c>
      <c r="AX202" s="14" t="s">
        <v>76</v>
      </c>
      <c r="AY202" s="163" t="s">
        <v>192</v>
      </c>
    </row>
    <row r="203" spans="2:51" s="12" customFormat="1" ht="12">
      <c r="B203" s="148"/>
      <c r="D203" s="142" t="s">
        <v>203</v>
      </c>
      <c r="E203" s="149" t="s">
        <v>19</v>
      </c>
      <c r="F203" s="150" t="s">
        <v>2014</v>
      </c>
      <c r="H203" s="151">
        <v>10.132</v>
      </c>
      <c r="I203" s="152"/>
      <c r="L203" s="148"/>
      <c r="M203" s="153"/>
      <c r="T203" s="154"/>
      <c r="AT203" s="149" t="s">
        <v>203</v>
      </c>
      <c r="AU203" s="149" t="s">
        <v>86</v>
      </c>
      <c r="AV203" s="12" t="s">
        <v>86</v>
      </c>
      <c r="AW203" s="12" t="s">
        <v>37</v>
      </c>
      <c r="AX203" s="12" t="s">
        <v>76</v>
      </c>
      <c r="AY203" s="149" t="s">
        <v>192</v>
      </c>
    </row>
    <row r="204" spans="2:51" s="12" customFormat="1" ht="12">
      <c r="B204" s="148"/>
      <c r="D204" s="142" t="s">
        <v>203</v>
      </c>
      <c r="E204" s="149" t="s">
        <v>19</v>
      </c>
      <c r="F204" s="150" t="s">
        <v>2015</v>
      </c>
      <c r="H204" s="151">
        <v>16.869</v>
      </c>
      <c r="I204" s="152"/>
      <c r="L204" s="148"/>
      <c r="M204" s="153"/>
      <c r="T204" s="154"/>
      <c r="AT204" s="149" t="s">
        <v>203</v>
      </c>
      <c r="AU204" s="149" t="s">
        <v>86</v>
      </c>
      <c r="AV204" s="12" t="s">
        <v>86</v>
      </c>
      <c r="AW204" s="12" t="s">
        <v>37</v>
      </c>
      <c r="AX204" s="12" t="s">
        <v>76</v>
      </c>
      <c r="AY204" s="149" t="s">
        <v>192</v>
      </c>
    </row>
    <row r="205" spans="2:51" s="12" customFormat="1" ht="12">
      <c r="B205" s="148"/>
      <c r="D205" s="142" t="s">
        <v>203</v>
      </c>
      <c r="E205" s="149" t="s">
        <v>19</v>
      </c>
      <c r="F205" s="150" t="s">
        <v>2016</v>
      </c>
      <c r="H205" s="151">
        <v>1.931</v>
      </c>
      <c r="I205" s="152"/>
      <c r="L205" s="148"/>
      <c r="M205" s="153"/>
      <c r="T205" s="154"/>
      <c r="AT205" s="149" t="s">
        <v>203</v>
      </c>
      <c r="AU205" s="149" t="s">
        <v>86</v>
      </c>
      <c r="AV205" s="12" t="s">
        <v>86</v>
      </c>
      <c r="AW205" s="12" t="s">
        <v>37</v>
      </c>
      <c r="AX205" s="12" t="s">
        <v>76</v>
      </c>
      <c r="AY205" s="149" t="s">
        <v>192</v>
      </c>
    </row>
    <row r="206" spans="2:51" s="15" customFormat="1" ht="12">
      <c r="B206" s="182"/>
      <c r="D206" s="142" t="s">
        <v>203</v>
      </c>
      <c r="E206" s="183" t="s">
        <v>19</v>
      </c>
      <c r="F206" s="184" t="s">
        <v>1018</v>
      </c>
      <c r="H206" s="185">
        <v>28.932</v>
      </c>
      <c r="I206" s="186"/>
      <c r="L206" s="182"/>
      <c r="M206" s="187"/>
      <c r="T206" s="188"/>
      <c r="AT206" s="183" t="s">
        <v>203</v>
      </c>
      <c r="AU206" s="183" t="s">
        <v>86</v>
      </c>
      <c r="AV206" s="15" t="s">
        <v>214</v>
      </c>
      <c r="AW206" s="15" t="s">
        <v>37</v>
      </c>
      <c r="AX206" s="15" t="s">
        <v>76</v>
      </c>
      <c r="AY206" s="183" t="s">
        <v>192</v>
      </c>
    </row>
    <row r="207" spans="2:51" s="14" customFormat="1" ht="12">
      <c r="B207" s="162"/>
      <c r="D207" s="142" t="s">
        <v>203</v>
      </c>
      <c r="E207" s="163" t="s">
        <v>19</v>
      </c>
      <c r="F207" s="164" t="s">
        <v>2017</v>
      </c>
      <c r="H207" s="163" t="s">
        <v>19</v>
      </c>
      <c r="I207" s="165"/>
      <c r="L207" s="162"/>
      <c r="M207" s="166"/>
      <c r="T207" s="167"/>
      <c r="AT207" s="163" t="s">
        <v>203</v>
      </c>
      <c r="AU207" s="163" t="s">
        <v>86</v>
      </c>
      <c r="AV207" s="14" t="s">
        <v>84</v>
      </c>
      <c r="AW207" s="14" t="s">
        <v>37</v>
      </c>
      <c r="AX207" s="14" t="s">
        <v>76</v>
      </c>
      <c r="AY207" s="163" t="s">
        <v>192</v>
      </c>
    </row>
    <row r="208" spans="2:51" s="12" customFormat="1" ht="12">
      <c r="B208" s="148"/>
      <c r="D208" s="142" t="s">
        <v>203</v>
      </c>
      <c r="E208" s="149" t="s">
        <v>19</v>
      </c>
      <c r="F208" s="150" t="s">
        <v>2018</v>
      </c>
      <c r="H208" s="151">
        <v>15.821</v>
      </c>
      <c r="I208" s="152"/>
      <c r="L208" s="148"/>
      <c r="M208" s="153"/>
      <c r="T208" s="154"/>
      <c r="AT208" s="149" t="s">
        <v>203</v>
      </c>
      <c r="AU208" s="149" t="s">
        <v>86</v>
      </c>
      <c r="AV208" s="12" t="s">
        <v>86</v>
      </c>
      <c r="AW208" s="12" t="s">
        <v>37</v>
      </c>
      <c r="AX208" s="12" t="s">
        <v>76</v>
      </c>
      <c r="AY208" s="149" t="s">
        <v>192</v>
      </c>
    </row>
    <row r="209" spans="2:51" s="12" customFormat="1" ht="12">
      <c r="B209" s="148"/>
      <c r="D209" s="142" t="s">
        <v>203</v>
      </c>
      <c r="E209" s="149" t="s">
        <v>19</v>
      </c>
      <c r="F209" s="150" t="s">
        <v>2019</v>
      </c>
      <c r="H209" s="151">
        <v>19.144</v>
      </c>
      <c r="I209" s="152"/>
      <c r="L209" s="148"/>
      <c r="M209" s="153"/>
      <c r="T209" s="154"/>
      <c r="AT209" s="149" t="s">
        <v>203</v>
      </c>
      <c r="AU209" s="149" t="s">
        <v>86</v>
      </c>
      <c r="AV209" s="12" t="s">
        <v>86</v>
      </c>
      <c r="AW209" s="12" t="s">
        <v>37</v>
      </c>
      <c r="AX209" s="12" t="s">
        <v>76</v>
      </c>
      <c r="AY209" s="149" t="s">
        <v>192</v>
      </c>
    </row>
    <row r="210" spans="2:51" s="12" customFormat="1" ht="12">
      <c r="B210" s="148"/>
      <c r="D210" s="142" t="s">
        <v>203</v>
      </c>
      <c r="E210" s="149" t="s">
        <v>19</v>
      </c>
      <c r="F210" s="150" t="s">
        <v>2020</v>
      </c>
      <c r="H210" s="151">
        <v>2.048</v>
      </c>
      <c r="I210" s="152"/>
      <c r="L210" s="148"/>
      <c r="M210" s="153"/>
      <c r="T210" s="154"/>
      <c r="AT210" s="149" t="s">
        <v>203</v>
      </c>
      <c r="AU210" s="149" t="s">
        <v>86</v>
      </c>
      <c r="AV210" s="12" t="s">
        <v>86</v>
      </c>
      <c r="AW210" s="12" t="s">
        <v>37</v>
      </c>
      <c r="AX210" s="12" t="s">
        <v>76</v>
      </c>
      <c r="AY210" s="149" t="s">
        <v>192</v>
      </c>
    </row>
    <row r="211" spans="2:51" s="15" customFormat="1" ht="12">
      <c r="B211" s="182"/>
      <c r="D211" s="142" t="s">
        <v>203</v>
      </c>
      <c r="E211" s="183" t="s">
        <v>19</v>
      </c>
      <c r="F211" s="184" t="s">
        <v>1018</v>
      </c>
      <c r="H211" s="185">
        <v>37.013</v>
      </c>
      <c r="I211" s="186"/>
      <c r="L211" s="182"/>
      <c r="M211" s="187"/>
      <c r="T211" s="188"/>
      <c r="AT211" s="183" t="s">
        <v>203</v>
      </c>
      <c r="AU211" s="183" t="s">
        <v>86</v>
      </c>
      <c r="AV211" s="15" t="s">
        <v>214</v>
      </c>
      <c r="AW211" s="15" t="s">
        <v>37</v>
      </c>
      <c r="AX211" s="15" t="s">
        <v>76</v>
      </c>
      <c r="AY211" s="183" t="s">
        <v>192</v>
      </c>
    </row>
    <row r="212" spans="2:51" s="14" customFormat="1" ht="12">
      <c r="B212" s="162"/>
      <c r="D212" s="142" t="s">
        <v>203</v>
      </c>
      <c r="E212" s="163" t="s">
        <v>19</v>
      </c>
      <c r="F212" s="164" t="s">
        <v>2021</v>
      </c>
      <c r="H212" s="163" t="s">
        <v>19</v>
      </c>
      <c r="I212" s="165"/>
      <c r="L212" s="162"/>
      <c r="M212" s="166"/>
      <c r="T212" s="167"/>
      <c r="AT212" s="163" t="s">
        <v>203</v>
      </c>
      <c r="AU212" s="163" t="s">
        <v>86</v>
      </c>
      <c r="AV212" s="14" t="s">
        <v>84</v>
      </c>
      <c r="AW212" s="14" t="s">
        <v>37</v>
      </c>
      <c r="AX212" s="14" t="s">
        <v>76</v>
      </c>
      <c r="AY212" s="163" t="s">
        <v>192</v>
      </c>
    </row>
    <row r="213" spans="2:51" s="12" customFormat="1" ht="12">
      <c r="B213" s="148"/>
      <c r="D213" s="142" t="s">
        <v>203</v>
      </c>
      <c r="E213" s="149" t="s">
        <v>19</v>
      </c>
      <c r="F213" s="150" t="s">
        <v>2022</v>
      </c>
      <c r="H213" s="151">
        <v>11.499</v>
      </c>
      <c r="I213" s="152"/>
      <c r="L213" s="148"/>
      <c r="M213" s="153"/>
      <c r="T213" s="154"/>
      <c r="AT213" s="149" t="s">
        <v>203</v>
      </c>
      <c r="AU213" s="149" t="s">
        <v>86</v>
      </c>
      <c r="AV213" s="12" t="s">
        <v>86</v>
      </c>
      <c r="AW213" s="12" t="s">
        <v>37</v>
      </c>
      <c r="AX213" s="12" t="s">
        <v>76</v>
      </c>
      <c r="AY213" s="149" t="s">
        <v>192</v>
      </c>
    </row>
    <row r="214" spans="2:51" s="12" customFormat="1" ht="12">
      <c r="B214" s="148"/>
      <c r="D214" s="142" t="s">
        <v>203</v>
      </c>
      <c r="E214" s="149" t="s">
        <v>19</v>
      </c>
      <c r="F214" s="150" t="s">
        <v>2023</v>
      </c>
      <c r="H214" s="151">
        <v>49.309</v>
      </c>
      <c r="I214" s="152"/>
      <c r="L214" s="148"/>
      <c r="M214" s="153"/>
      <c r="T214" s="154"/>
      <c r="AT214" s="149" t="s">
        <v>203</v>
      </c>
      <c r="AU214" s="149" t="s">
        <v>86</v>
      </c>
      <c r="AV214" s="12" t="s">
        <v>86</v>
      </c>
      <c r="AW214" s="12" t="s">
        <v>37</v>
      </c>
      <c r="AX214" s="12" t="s">
        <v>76</v>
      </c>
      <c r="AY214" s="149" t="s">
        <v>192</v>
      </c>
    </row>
    <row r="215" spans="2:51" s="12" customFormat="1" ht="12">
      <c r="B215" s="148"/>
      <c r="D215" s="142" t="s">
        <v>203</v>
      </c>
      <c r="E215" s="149" t="s">
        <v>19</v>
      </c>
      <c r="F215" s="150" t="s">
        <v>2024</v>
      </c>
      <c r="H215" s="151">
        <v>1.755</v>
      </c>
      <c r="I215" s="152"/>
      <c r="L215" s="148"/>
      <c r="M215" s="153"/>
      <c r="T215" s="154"/>
      <c r="AT215" s="149" t="s">
        <v>203</v>
      </c>
      <c r="AU215" s="149" t="s">
        <v>86</v>
      </c>
      <c r="AV215" s="12" t="s">
        <v>86</v>
      </c>
      <c r="AW215" s="12" t="s">
        <v>37</v>
      </c>
      <c r="AX215" s="12" t="s">
        <v>76</v>
      </c>
      <c r="AY215" s="149" t="s">
        <v>192</v>
      </c>
    </row>
    <row r="216" spans="2:51" s="15" customFormat="1" ht="12">
      <c r="B216" s="182"/>
      <c r="D216" s="142" t="s">
        <v>203</v>
      </c>
      <c r="E216" s="183" t="s">
        <v>19</v>
      </c>
      <c r="F216" s="184" t="s">
        <v>1018</v>
      </c>
      <c r="H216" s="185">
        <v>62.563</v>
      </c>
      <c r="I216" s="186"/>
      <c r="L216" s="182"/>
      <c r="M216" s="187"/>
      <c r="T216" s="188"/>
      <c r="AT216" s="183" t="s">
        <v>203</v>
      </c>
      <c r="AU216" s="183" t="s">
        <v>86</v>
      </c>
      <c r="AV216" s="15" t="s">
        <v>214</v>
      </c>
      <c r="AW216" s="15" t="s">
        <v>37</v>
      </c>
      <c r="AX216" s="15" t="s">
        <v>76</v>
      </c>
      <c r="AY216" s="183" t="s">
        <v>192</v>
      </c>
    </row>
    <row r="217" spans="2:51" s="14" customFormat="1" ht="12">
      <c r="B217" s="162"/>
      <c r="D217" s="142" t="s">
        <v>203</v>
      </c>
      <c r="E217" s="163" t="s">
        <v>19</v>
      </c>
      <c r="F217" s="164" t="s">
        <v>2025</v>
      </c>
      <c r="H217" s="163" t="s">
        <v>19</v>
      </c>
      <c r="I217" s="165"/>
      <c r="L217" s="162"/>
      <c r="M217" s="166"/>
      <c r="T217" s="167"/>
      <c r="AT217" s="163" t="s">
        <v>203</v>
      </c>
      <c r="AU217" s="163" t="s">
        <v>86</v>
      </c>
      <c r="AV217" s="14" t="s">
        <v>84</v>
      </c>
      <c r="AW217" s="14" t="s">
        <v>37</v>
      </c>
      <c r="AX217" s="14" t="s">
        <v>76</v>
      </c>
      <c r="AY217" s="163" t="s">
        <v>192</v>
      </c>
    </row>
    <row r="218" spans="2:51" s="12" customFormat="1" ht="12">
      <c r="B218" s="148"/>
      <c r="D218" s="142" t="s">
        <v>203</v>
      </c>
      <c r="E218" s="149" t="s">
        <v>19</v>
      </c>
      <c r="F218" s="150" t="s">
        <v>2026</v>
      </c>
      <c r="H218" s="151">
        <v>4.131</v>
      </c>
      <c r="I218" s="152"/>
      <c r="L218" s="148"/>
      <c r="M218" s="153"/>
      <c r="T218" s="154"/>
      <c r="AT218" s="149" t="s">
        <v>203</v>
      </c>
      <c r="AU218" s="149" t="s">
        <v>86</v>
      </c>
      <c r="AV218" s="12" t="s">
        <v>86</v>
      </c>
      <c r="AW218" s="12" t="s">
        <v>37</v>
      </c>
      <c r="AX218" s="12" t="s">
        <v>76</v>
      </c>
      <c r="AY218" s="149" t="s">
        <v>192</v>
      </c>
    </row>
    <row r="219" spans="2:51" s="12" customFormat="1" ht="12">
      <c r="B219" s="148"/>
      <c r="D219" s="142" t="s">
        <v>203</v>
      </c>
      <c r="E219" s="149" t="s">
        <v>19</v>
      </c>
      <c r="F219" s="150" t="s">
        <v>2027</v>
      </c>
      <c r="H219" s="151">
        <v>7.601</v>
      </c>
      <c r="I219" s="152"/>
      <c r="L219" s="148"/>
      <c r="M219" s="153"/>
      <c r="T219" s="154"/>
      <c r="AT219" s="149" t="s">
        <v>203</v>
      </c>
      <c r="AU219" s="149" t="s">
        <v>86</v>
      </c>
      <c r="AV219" s="12" t="s">
        <v>86</v>
      </c>
      <c r="AW219" s="12" t="s">
        <v>37</v>
      </c>
      <c r="AX219" s="12" t="s">
        <v>76</v>
      </c>
      <c r="AY219" s="149" t="s">
        <v>192</v>
      </c>
    </row>
    <row r="220" spans="2:51" s="12" customFormat="1" ht="12">
      <c r="B220" s="148"/>
      <c r="D220" s="142" t="s">
        <v>203</v>
      </c>
      <c r="E220" s="149" t="s">
        <v>19</v>
      </c>
      <c r="F220" s="150" t="s">
        <v>2028</v>
      </c>
      <c r="H220" s="151">
        <v>23.803</v>
      </c>
      <c r="I220" s="152"/>
      <c r="L220" s="148"/>
      <c r="M220" s="153"/>
      <c r="T220" s="154"/>
      <c r="AT220" s="149" t="s">
        <v>203</v>
      </c>
      <c r="AU220" s="149" t="s">
        <v>86</v>
      </c>
      <c r="AV220" s="12" t="s">
        <v>86</v>
      </c>
      <c r="AW220" s="12" t="s">
        <v>37</v>
      </c>
      <c r="AX220" s="12" t="s">
        <v>76</v>
      </c>
      <c r="AY220" s="149" t="s">
        <v>192</v>
      </c>
    </row>
    <row r="221" spans="2:51" s="15" customFormat="1" ht="12">
      <c r="B221" s="182"/>
      <c r="D221" s="142" t="s">
        <v>203</v>
      </c>
      <c r="E221" s="183" t="s">
        <v>19</v>
      </c>
      <c r="F221" s="184" t="s">
        <v>1018</v>
      </c>
      <c r="H221" s="185">
        <v>35.535</v>
      </c>
      <c r="I221" s="186"/>
      <c r="L221" s="182"/>
      <c r="M221" s="187"/>
      <c r="T221" s="188"/>
      <c r="AT221" s="183" t="s">
        <v>203</v>
      </c>
      <c r="AU221" s="183" t="s">
        <v>86</v>
      </c>
      <c r="AV221" s="15" t="s">
        <v>214</v>
      </c>
      <c r="AW221" s="15" t="s">
        <v>37</v>
      </c>
      <c r="AX221" s="15" t="s">
        <v>76</v>
      </c>
      <c r="AY221" s="183" t="s">
        <v>192</v>
      </c>
    </row>
    <row r="222" spans="2:51" s="14" customFormat="1" ht="12">
      <c r="B222" s="162"/>
      <c r="D222" s="142" t="s">
        <v>203</v>
      </c>
      <c r="E222" s="163" t="s">
        <v>19</v>
      </c>
      <c r="F222" s="164" t="s">
        <v>2029</v>
      </c>
      <c r="H222" s="163" t="s">
        <v>19</v>
      </c>
      <c r="I222" s="165"/>
      <c r="L222" s="162"/>
      <c r="M222" s="166"/>
      <c r="T222" s="167"/>
      <c r="AT222" s="163" t="s">
        <v>203</v>
      </c>
      <c r="AU222" s="163" t="s">
        <v>86</v>
      </c>
      <c r="AV222" s="14" t="s">
        <v>84</v>
      </c>
      <c r="AW222" s="14" t="s">
        <v>37</v>
      </c>
      <c r="AX222" s="14" t="s">
        <v>76</v>
      </c>
      <c r="AY222" s="163" t="s">
        <v>192</v>
      </c>
    </row>
    <row r="223" spans="2:51" s="12" customFormat="1" ht="12">
      <c r="B223" s="148"/>
      <c r="D223" s="142" t="s">
        <v>203</v>
      </c>
      <c r="E223" s="149" t="s">
        <v>19</v>
      </c>
      <c r="F223" s="150" t="s">
        <v>2030</v>
      </c>
      <c r="H223" s="151">
        <v>12.242</v>
      </c>
      <c r="I223" s="152"/>
      <c r="L223" s="148"/>
      <c r="M223" s="153"/>
      <c r="T223" s="154"/>
      <c r="AT223" s="149" t="s">
        <v>203</v>
      </c>
      <c r="AU223" s="149" t="s">
        <v>86</v>
      </c>
      <c r="AV223" s="12" t="s">
        <v>86</v>
      </c>
      <c r="AW223" s="12" t="s">
        <v>37</v>
      </c>
      <c r="AX223" s="12" t="s">
        <v>76</v>
      </c>
      <c r="AY223" s="149" t="s">
        <v>192</v>
      </c>
    </row>
    <row r="224" spans="2:51" s="15" customFormat="1" ht="12">
      <c r="B224" s="182"/>
      <c r="D224" s="142" t="s">
        <v>203</v>
      </c>
      <c r="E224" s="183" t="s">
        <v>19</v>
      </c>
      <c r="F224" s="184" t="s">
        <v>1018</v>
      </c>
      <c r="H224" s="185">
        <v>12.242</v>
      </c>
      <c r="I224" s="186"/>
      <c r="L224" s="182"/>
      <c r="M224" s="187"/>
      <c r="T224" s="188"/>
      <c r="AT224" s="183" t="s">
        <v>203</v>
      </c>
      <c r="AU224" s="183" t="s">
        <v>86</v>
      </c>
      <c r="AV224" s="15" t="s">
        <v>214</v>
      </c>
      <c r="AW224" s="15" t="s">
        <v>37</v>
      </c>
      <c r="AX224" s="15" t="s">
        <v>76</v>
      </c>
      <c r="AY224" s="183" t="s">
        <v>192</v>
      </c>
    </row>
    <row r="225" spans="2:51" s="14" customFormat="1" ht="12">
      <c r="B225" s="162"/>
      <c r="D225" s="142" t="s">
        <v>203</v>
      </c>
      <c r="E225" s="163" t="s">
        <v>19</v>
      </c>
      <c r="F225" s="164" t="s">
        <v>2031</v>
      </c>
      <c r="H225" s="163" t="s">
        <v>19</v>
      </c>
      <c r="I225" s="165"/>
      <c r="L225" s="162"/>
      <c r="M225" s="166"/>
      <c r="T225" s="167"/>
      <c r="AT225" s="163" t="s">
        <v>203</v>
      </c>
      <c r="AU225" s="163" t="s">
        <v>86</v>
      </c>
      <c r="AV225" s="14" t="s">
        <v>84</v>
      </c>
      <c r="AW225" s="14" t="s">
        <v>37</v>
      </c>
      <c r="AX225" s="14" t="s">
        <v>76</v>
      </c>
      <c r="AY225" s="163" t="s">
        <v>192</v>
      </c>
    </row>
    <row r="226" spans="2:51" s="12" customFormat="1" ht="12">
      <c r="B226" s="148"/>
      <c r="D226" s="142" t="s">
        <v>203</v>
      </c>
      <c r="E226" s="149" t="s">
        <v>19</v>
      </c>
      <c r="F226" s="150" t="s">
        <v>2032</v>
      </c>
      <c r="H226" s="151">
        <v>7.766</v>
      </c>
      <c r="I226" s="152"/>
      <c r="L226" s="148"/>
      <c r="M226" s="153"/>
      <c r="T226" s="154"/>
      <c r="AT226" s="149" t="s">
        <v>203</v>
      </c>
      <c r="AU226" s="149" t="s">
        <v>86</v>
      </c>
      <c r="AV226" s="12" t="s">
        <v>86</v>
      </c>
      <c r="AW226" s="12" t="s">
        <v>37</v>
      </c>
      <c r="AX226" s="12" t="s">
        <v>76</v>
      </c>
      <c r="AY226" s="149" t="s">
        <v>192</v>
      </c>
    </row>
    <row r="227" spans="2:51" s="12" customFormat="1" ht="12">
      <c r="B227" s="148"/>
      <c r="D227" s="142" t="s">
        <v>203</v>
      </c>
      <c r="E227" s="149" t="s">
        <v>19</v>
      </c>
      <c r="F227" s="150" t="s">
        <v>2033</v>
      </c>
      <c r="H227" s="151">
        <v>10.497</v>
      </c>
      <c r="I227" s="152"/>
      <c r="L227" s="148"/>
      <c r="M227" s="153"/>
      <c r="T227" s="154"/>
      <c r="AT227" s="149" t="s">
        <v>203</v>
      </c>
      <c r="AU227" s="149" t="s">
        <v>86</v>
      </c>
      <c r="AV227" s="12" t="s">
        <v>86</v>
      </c>
      <c r="AW227" s="12" t="s">
        <v>37</v>
      </c>
      <c r="AX227" s="12" t="s">
        <v>76</v>
      </c>
      <c r="AY227" s="149" t="s">
        <v>192</v>
      </c>
    </row>
    <row r="228" spans="2:51" s="12" customFormat="1" ht="12">
      <c r="B228" s="148"/>
      <c r="D228" s="142" t="s">
        <v>203</v>
      </c>
      <c r="E228" s="149" t="s">
        <v>19</v>
      </c>
      <c r="F228" s="150" t="s">
        <v>2034</v>
      </c>
      <c r="H228" s="151">
        <v>1.485</v>
      </c>
      <c r="I228" s="152"/>
      <c r="L228" s="148"/>
      <c r="M228" s="153"/>
      <c r="T228" s="154"/>
      <c r="AT228" s="149" t="s">
        <v>203</v>
      </c>
      <c r="AU228" s="149" t="s">
        <v>86</v>
      </c>
      <c r="AV228" s="12" t="s">
        <v>86</v>
      </c>
      <c r="AW228" s="12" t="s">
        <v>37</v>
      </c>
      <c r="AX228" s="12" t="s">
        <v>76</v>
      </c>
      <c r="AY228" s="149" t="s">
        <v>192</v>
      </c>
    </row>
    <row r="229" spans="2:51" s="15" customFormat="1" ht="12">
      <c r="B229" s="182"/>
      <c r="D229" s="142" t="s">
        <v>203</v>
      </c>
      <c r="E229" s="183" t="s">
        <v>19</v>
      </c>
      <c r="F229" s="184" t="s">
        <v>1018</v>
      </c>
      <c r="H229" s="185">
        <v>19.748</v>
      </c>
      <c r="I229" s="186"/>
      <c r="L229" s="182"/>
      <c r="M229" s="187"/>
      <c r="T229" s="188"/>
      <c r="AT229" s="183" t="s">
        <v>203</v>
      </c>
      <c r="AU229" s="183" t="s">
        <v>86</v>
      </c>
      <c r="AV229" s="15" t="s">
        <v>214</v>
      </c>
      <c r="AW229" s="15" t="s">
        <v>37</v>
      </c>
      <c r="AX229" s="15" t="s">
        <v>76</v>
      </c>
      <c r="AY229" s="183" t="s">
        <v>192</v>
      </c>
    </row>
    <row r="230" spans="2:51" s="14" customFormat="1" ht="12">
      <c r="B230" s="162"/>
      <c r="D230" s="142" t="s">
        <v>203</v>
      </c>
      <c r="E230" s="163" t="s">
        <v>19</v>
      </c>
      <c r="F230" s="164" t="s">
        <v>2035</v>
      </c>
      <c r="H230" s="163" t="s">
        <v>19</v>
      </c>
      <c r="I230" s="165"/>
      <c r="L230" s="162"/>
      <c r="M230" s="166"/>
      <c r="T230" s="167"/>
      <c r="AT230" s="163" t="s">
        <v>203</v>
      </c>
      <c r="AU230" s="163" t="s">
        <v>86</v>
      </c>
      <c r="AV230" s="14" t="s">
        <v>84</v>
      </c>
      <c r="AW230" s="14" t="s">
        <v>37</v>
      </c>
      <c r="AX230" s="14" t="s">
        <v>76</v>
      </c>
      <c r="AY230" s="163" t="s">
        <v>192</v>
      </c>
    </row>
    <row r="231" spans="2:51" s="14" customFormat="1" ht="12">
      <c r="B231" s="162"/>
      <c r="D231" s="142" t="s">
        <v>203</v>
      </c>
      <c r="E231" s="163" t="s">
        <v>19</v>
      </c>
      <c r="F231" s="164" t="s">
        <v>2036</v>
      </c>
      <c r="H231" s="163" t="s">
        <v>19</v>
      </c>
      <c r="I231" s="165"/>
      <c r="L231" s="162"/>
      <c r="M231" s="166"/>
      <c r="T231" s="167"/>
      <c r="AT231" s="163" t="s">
        <v>203</v>
      </c>
      <c r="AU231" s="163" t="s">
        <v>86</v>
      </c>
      <c r="AV231" s="14" t="s">
        <v>84</v>
      </c>
      <c r="AW231" s="14" t="s">
        <v>37</v>
      </c>
      <c r="AX231" s="14" t="s">
        <v>76</v>
      </c>
      <c r="AY231" s="163" t="s">
        <v>192</v>
      </c>
    </row>
    <row r="232" spans="2:51" s="12" customFormat="1" ht="12">
      <c r="B232" s="148"/>
      <c r="D232" s="142" t="s">
        <v>203</v>
      </c>
      <c r="E232" s="149" t="s">
        <v>19</v>
      </c>
      <c r="F232" s="150" t="s">
        <v>2037</v>
      </c>
      <c r="H232" s="151">
        <v>2.719</v>
      </c>
      <c r="I232" s="152"/>
      <c r="L232" s="148"/>
      <c r="M232" s="153"/>
      <c r="T232" s="154"/>
      <c r="AT232" s="149" t="s">
        <v>203</v>
      </c>
      <c r="AU232" s="149" t="s">
        <v>86</v>
      </c>
      <c r="AV232" s="12" t="s">
        <v>86</v>
      </c>
      <c r="AW232" s="12" t="s">
        <v>37</v>
      </c>
      <c r="AX232" s="12" t="s">
        <v>76</v>
      </c>
      <c r="AY232" s="149" t="s">
        <v>192</v>
      </c>
    </row>
    <row r="233" spans="2:51" s="12" customFormat="1" ht="12">
      <c r="B233" s="148"/>
      <c r="D233" s="142" t="s">
        <v>203</v>
      </c>
      <c r="E233" s="149" t="s">
        <v>19</v>
      </c>
      <c r="F233" s="150" t="s">
        <v>2038</v>
      </c>
      <c r="H233" s="151">
        <v>3.48</v>
      </c>
      <c r="I233" s="152"/>
      <c r="L233" s="148"/>
      <c r="M233" s="153"/>
      <c r="T233" s="154"/>
      <c r="AT233" s="149" t="s">
        <v>203</v>
      </c>
      <c r="AU233" s="149" t="s">
        <v>86</v>
      </c>
      <c r="AV233" s="12" t="s">
        <v>86</v>
      </c>
      <c r="AW233" s="12" t="s">
        <v>37</v>
      </c>
      <c r="AX233" s="12" t="s">
        <v>76</v>
      </c>
      <c r="AY233" s="149" t="s">
        <v>192</v>
      </c>
    </row>
    <row r="234" spans="2:51" s="12" customFormat="1" ht="12">
      <c r="B234" s="148"/>
      <c r="D234" s="142" t="s">
        <v>203</v>
      </c>
      <c r="E234" s="149" t="s">
        <v>19</v>
      </c>
      <c r="F234" s="150" t="s">
        <v>2039</v>
      </c>
      <c r="H234" s="151">
        <v>4.329</v>
      </c>
      <c r="I234" s="152"/>
      <c r="L234" s="148"/>
      <c r="M234" s="153"/>
      <c r="T234" s="154"/>
      <c r="AT234" s="149" t="s">
        <v>203</v>
      </c>
      <c r="AU234" s="149" t="s">
        <v>86</v>
      </c>
      <c r="AV234" s="12" t="s">
        <v>86</v>
      </c>
      <c r="AW234" s="12" t="s">
        <v>37</v>
      </c>
      <c r="AX234" s="12" t="s">
        <v>76</v>
      </c>
      <c r="AY234" s="149" t="s">
        <v>192</v>
      </c>
    </row>
    <row r="235" spans="2:51" s="12" customFormat="1" ht="12">
      <c r="B235" s="148"/>
      <c r="D235" s="142" t="s">
        <v>203</v>
      </c>
      <c r="E235" s="149" t="s">
        <v>19</v>
      </c>
      <c r="F235" s="150" t="s">
        <v>2040</v>
      </c>
      <c r="H235" s="151">
        <v>4.692</v>
      </c>
      <c r="I235" s="152"/>
      <c r="L235" s="148"/>
      <c r="M235" s="153"/>
      <c r="T235" s="154"/>
      <c r="AT235" s="149" t="s">
        <v>203</v>
      </c>
      <c r="AU235" s="149" t="s">
        <v>86</v>
      </c>
      <c r="AV235" s="12" t="s">
        <v>86</v>
      </c>
      <c r="AW235" s="12" t="s">
        <v>37</v>
      </c>
      <c r="AX235" s="12" t="s">
        <v>76</v>
      </c>
      <c r="AY235" s="149" t="s">
        <v>192</v>
      </c>
    </row>
    <row r="236" spans="2:51" s="12" customFormat="1" ht="12">
      <c r="B236" s="148"/>
      <c r="D236" s="142" t="s">
        <v>203</v>
      </c>
      <c r="E236" s="149" t="s">
        <v>19</v>
      </c>
      <c r="F236" s="150" t="s">
        <v>2041</v>
      </c>
      <c r="H236" s="151">
        <v>4.064</v>
      </c>
      <c r="I236" s="152"/>
      <c r="L236" s="148"/>
      <c r="M236" s="153"/>
      <c r="T236" s="154"/>
      <c r="AT236" s="149" t="s">
        <v>203</v>
      </c>
      <c r="AU236" s="149" t="s">
        <v>86</v>
      </c>
      <c r="AV236" s="12" t="s">
        <v>86</v>
      </c>
      <c r="AW236" s="12" t="s">
        <v>37</v>
      </c>
      <c r="AX236" s="12" t="s">
        <v>76</v>
      </c>
      <c r="AY236" s="149" t="s">
        <v>192</v>
      </c>
    </row>
    <row r="237" spans="2:51" s="14" customFormat="1" ht="12">
      <c r="B237" s="162"/>
      <c r="D237" s="142" t="s">
        <v>203</v>
      </c>
      <c r="E237" s="163" t="s">
        <v>19</v>
      </c>
      <c r="F237" s="164" t="s">
        <v>2042</v>
      </c>
      <c r="H237" s="163" t="s">
        <v>19</v>
      </c>
      <c r="I237" s="165"/>
      <c r="L237" s="162"/>
      <c r="M237" s="166"/>
      <c r="T237" s="167"/>
      <c r="AT237" s="163" t="s">
        <v>203</v>
      </c>
      <c r="AU237" s="163" t="s">
        <v>86</v>
      </c>
      <c r="AV237" s="14" t="s">
        <v>84</v>
      </c>
      <c r="AW237" s="14" t="s">
        <v>37</v>
      </c>
      <c r="AX237" s="14" t="s">
        <v>76</v>
      </c>
      <c r="AY237" s="163" t="s">
        <v>192</v>
      </c>
    </row>
    <row r="238" spans="2:51" s="12" customFormat="1" ht="12">
      <c r="B238" s="148"/>
      <c r="D238" s="142" t="s">
        <v>203</v>
      </c>
      <c r="E238" s="149" t="s">
        <v>19</v>
      </c>
      <c r="F238" s="150" t="s">
        <v>2043</v>
      </c>
      <c r="H238" s="151">
        <v>2.58</v>
      </c>
      <c r="I238" s="152"/>
      <c r="L238" s="148"/>
      <c r="M238" s="153"/>
      <c r="T238" s="154"/>
      <c r="AT238" s="149" t="s">
        <v>203</v>
      </c>
      <c r="AU238" s="149" t="s">
        <v>86</v>
      </c>
      <c r="AV238" s="12" t="s">
        <v>86</v>
      </c>
      <c r="AW238" s="12" t="s">
        <v>37</v>
      </c>
      <c r="AX238" s="12" t="s">
        <v>76</v>
      </c>
      <c r="AY238" s="149" t="s">
        <v>192</v>
      </c>
    </row>
    <row r="239" spans="2:51" s="12" customFormat="1" ht="12">
      <c r="B239" s="148"/>
      <c r="D239" s="142" t="s">
        <v>203</v>
      </c>
      <c r="E239" s="149" t="s">
        <v>19</v>
      </c>
      <c r="F239" s="150" t="s">
        <v>2044</v>
      </c>
      <c r="H239" s="151">
        <v>4.127</v>
      </c>
      <c r="I239" s="152"/>
      <c r="L239" s="148"/>
      <c r="M239" s="153"/>
      <c r="T239" s="154"/>
      <c r="AT239" s="149" t="s">
        <v>203</v>
      </c>
      <c r="AU239" s="149" t="s">
        <v>86</v>
      </c>
      <c r="AV239" s="12" t="s">
        <v>86</v>
      </c>
      <c r="AW239" s="12" t="s">
        <v>37</v>
      </c>
      <c r="AX239" s="12" t="s">
        <v>76</v>
      </c>
      <c r="AY239" s="149" t="s">
        <v>192</v>
      </c>
    </row>
    <row r="240" spans="2:51" s="12" customFormat="1" ht="12">
      <c r="B240" s="148"/>
      <c r="D240" s="142" t="s">
        <v>203</v>
      </c>
      <c r="E240" s="149" t="s">
        <v>19</v>
      </c>
      <c r="F240" s="150" t="s">
        <v>2045</v>
      </c>
      <c r="H240" s="151">
        <v>2.637</v>
      </c>
      <c r="I240" s="152"/>
      <c r="L240" s="148"/>
      <c r="M240" s="153"/>
      <c r="T240" s="154"/>
      <c r="AT240" s="149" t="s">
        <v>203</v>
      </c>
      <c r="AU240" s="149" t="s">
        <v>86</v>
      </c>
      <c r="AV240" s="12" t="s">
        <v>86</v>
      </c>
      <c r="AW240" s="12" t="s">
        <v>37</v>
      </c>
      <c r="AX240" s="12" t="s">
        <v>76</v>
      </c>
      <c r="AY240" s="149" t="s">
        <v>192</v>
      </c>
    </row>
    <row r="241" spans="2:51" s="12" customFormat="1" ht="12">
      <c r="B241" s="148"/>
      <c r="D241" s="142" t="s">
        <v>203</v>
      </c>
      <c r="E241" s="149" t="s">
        <v>19</v>
      </c>
      <c r="F241" s="150" t="s">
        <v>2046</v>
      </c>
      <c r="H241" s="151">
        <v>3.036</v>
      </c>
      <c r="I241" s="152"/>
      <c r="L241" s="148"/>
      <c r="M241" s="153"/>
      <c r="T241" s="154"/>
      <c r="AT241" s="149" t="s">
        <v>203</v>
      </c>
      <c r="AU241" s="149" t="s">
        <v>86</v>
      </c>
      <c r="AV241" s="12" t="s">
        <v>86</v>
      </c>
      <c r="AW241" s="12" t="s">
        <v>37</v>
      </c>
      <c r="AX241" s="12" t="s">
        <v>76</v>
      </c>
      <c r="AY241" s="149" t="s">
        <v>192</v>
      </c>
    </row>
    <row r="242" spans="2:51" s="12" customFormat="1" ht="12">
      <c r="B242" s="148"/>
      <c r="D242" s="142" t="s">
        <v>203</v>
      </c>
      <c r="E242" s="149" t="s">
        <v>19</v>
      </c>
      <c r="F242" s="150" t="s">
        <v>2047</v>
      </c>
      <c r="H242" s="151">
        <v>3.013</v>
      </c>
      <c r="I242" s="152"/>
      <c r="L242" s="148"/>
      <c r="M242" s="153"/>
      <c r="T242" s="154"/>
      <c r="AT242" s="149" t="s">
        <v>203</v>
      </c>
      <c r="AU242" s="149" t="s">
        <v>86</v>
      </c>
      <c r="AV242" s="12" t="s">
        <v>86</v>
      </c>
      <c r="AW242" s="12" t="s">
        <v>37</v>
      </c>
      <c r="AX242" s="12" t="s">
        <v>76</v>
      </c>
      <c r="AY242" s="149" t="s">
        <v>192</v>
      </c>
    </row>
    <row r="243" spans="2:51" s="14" customFormat="1" ht="12">
      <c r="B243" s="162"/>
      <c r="D243" s="142" t="s">
        <v>203</v>
      </c>
      <c r="E243" s="163" t="s">
        <v>19</v>
      </c>
      <c r="F243" s="164" t="s">
        <v>2048</v>
      </c>
      <c r="H243" s="163" t="s">
        <v>19</v>
      </c>
      <c r="I243" s="165"/>
      <c r="L243" s="162"/>
      <c r="M243" s="166"/>
      <c r="T243" s="167"/>
      <c r="AT243" s="163" t="s">
        <v>203</v>
      </c>
      <c r="AU243" s="163" t="s">
        <v>86</v>
      </c>
      <c r="AV243" s="14" t="s">
        <v>84</v>
      </c>
      <c r="AW243" s="14" t="s">
        <v>37</v>
      </c>
      <c r="AX243" s="14" t="s">
        <v>76</v>
      </c>
      <c r="AY243" s="163" t="s">
        <v>192</v>
      </c>
    </row>
    <row r="244" spans="2:51" s="12" customFormat="1" ht="12">
      <c r="B244" s="148"/>
      <c r="D244" s="142" t="s">
        <v>203</v>
      </c>
      <c r="E244" s="149" t="s">
        <v>19</v>
      </c>
      <c r="F244" s="150" t="s">
        <v>2049</v>
      </c>
      <c r="H244" s="151">
        <v>3.643</v>
      </c>
      <c r="I244" s="152"/>
      <c r="L244" s="148"/>
      <c r="M244" s="153"/>
      <c r="T244" s="154"/>
      <c r="AT244" s="149" t="s">
        <v>203</v>
      </c>
      <c r="AU244" s="149" t="s">
        <v>86</v>
      </c>
      <c r="AV244" s="12" t="s">
        <v>86</v>
      </c>
      <c r="AW244" s="12" t="s">
        <v>37</v>
      </c>
      <c r="AX244" s="12" t="s">
        <v>76</v>
      </c>
      <c r="AY244" s="149" t="s">
        <v>192</v>
      </c>
    </row>
    <row r="245" spans="2:51" s="12" customFormat="1" ht="12">
      <c r="B245" s="148"/>
      <c r="D245" s="142" t="s">
        <v>203</v>
      </c>
      <c r="E245" s="149" t="s">
        <v>19</v>
      </c>
      <c r="F245" s="150" t="s">
        <v>2050</v>
      </c>
      <c r="H245" s="151">
        <v>4.159</v>
      </c>
      <c r="I245" s="152"/>
      <c r="L245" s="148"/>
      <c r="M245" s="153"/>
      <c r="T245" s="154"/>
      <c r="AT245" s="149" t="s">
        <v>203</v>
      </c>
      <c r="AU245" s="149" t="s">
        <v>86</v>
      </c>
      <c r="AV245" s="12" t="s">
        <v>86</v>
      </c>
      <c r="AW245" s="12" t="s">
        <v>37</v>
      </c>
      <c r="AX245" s="12" t="s">
        <v>76</v>
      </c>
      <c r="AY245" s="149" t="s">
        <v>192</v>
      </c>
    </row>
    <row r="246" spans="2:51" s="12" customFormat="1" ht="12">
      <c r="B246" s="148"/>
      <c r="D246" s="142" t="s">
        <v>203</v>
      </c>
      <c r="E246" s="149" t="s">
        <v>19</v>
      </c>
      <c r="F246" s="150" t="s">
        <v>2051</v>
      </c>
      <c r="H246" s="151">
        <v>4.675</v>
      </c>
      <c r="I246" s="152"/>
      <c r="L246" s="148"/>
      <c r="M246" s="153"/>
      <c r="T246" s="154"/>
      <c r="AT246" s="149" t="s">
        <v>203</v>
      </c>
      <c r="AU246" s="149" t="s">
        <v>86</v>
      </c>
      <c r="AV246" s="12" t="s">
        <v>86</v>
      </c>
      <c r="AW246" s="12" t="s">
        <v>37</v>
      </c>
      <c r="AX246" s="12" t="s">
        <v>76</v>
      </c>
      <c r="AY246" s="149" t="s">
        <v>192</v>
      </c>
    </row>
    <row r="247" spans="2:51" s="14" customFormat="1" ht="12">
      <c r="B247" s="162"/>
      <c r="D247" s="142" t="s">
        <v>203</v>
      </c>
      <c r="E247" s="163" t="s">
        <v>19</v>
      </c>
      <c r="F247" s="164" t="s">
        <v>2052</v>
      </c>
      <c r="H247" s="163" t="s">
        <v>19</v>
      </c>
      <c r="I247" s="165"/>
      <c r="L247" s="162"/>
      <c r="M247" s="166"/>
      <c r="T247" s="167"/>
      <c r="AT247" s="163" t="s">
        <v>203</v>
      </c>
      <c r="AU247" s="163" t="s">
        <v>86</v>
      </c>
      <c r="AV247" s="14" t="s">
        <v>84</v>
      </c>
      <c r="AW247" s="14" t="s">
        <v>37</v>
      </c>
      <c r="AX247" s="14" t="s">
        <v>76</v>
      </c>
      <c r="AY247" s="163" t="s">
        <v>192</v>
      </c>
    </row>
    <row r="248" spans="2:51" s="12" customFormat="1" ht="12">
      <c r="B248" s="148"/>
      <c r="D248" s="142" t="s">
        <v>203</v>
      </c>
      <c r="E248" s="149" t="s">
        <v>19</v>
      </c>
      <c r="F248" s="150" t="s">
        <v>2053</v>
      </c>
      <c r="H248" s="151">
        <v>4.91</v>
      </c>
      <c r="I248" s="152"/>
      <c r="L248" s="148"/>
      <c r="M248" s="153"/>
      <c r="T248" s="154"/>
      <c r="AT248" s="149" t="s">
        <v>203</v>
      </c>
      <c r="AU248" s="149" t="s">
        <v>86</v>
      </c>
      <c r="AV248" s="12" t="s">
        <v>86</v>
      </c>
      <c r="AW248" s="12" t="s">
        <v>37</v>
      </c>
      <c r="AX248" s="12" t="s">
        <v>76</v>
      </c>
      <c r="AY248" s="149" t="s">
        <v>192</v>
      </c>
    </row>
    <row r="249" spans="2:51" s="12" customFormat="1" ht="12">
      <c r="B249" s="148"/>
      <c r="D249" s="142" t="s">
        <v>203</v>
      </c>
      <c r="E249" s="149" t="s">
        <v>19</v>
      </c>
      <c r="F249" s="150" t="s">
        <v>2054</v>
      </c>
      <c r="H249" s="151">
        <v>3.053</v>
      </c>
      <c r="I249" s="152"/>
      <c r="L249" s="148"/>
      <c r="M249" s="153"/>
      <c r="T249" s="154"/>
      <c r="AT249" s="149" t="s">
        <v>203</v>
      </c>
      <c r="AU249" s="149" t="s">
        <v>86</v>
      </c>
      <c r="AV249" s="12" t="s">
        <v>86</v>
      </c>
      <c r="AW249" s="12" t="s">
        <v>37</v>
      </c>
      <c r="AX249" s="12" t="s">
        <v>76</v>
      </c>
      <c r="AY249" s="149" t="s">
        <v>192</v>
      </c>
    </row>
    <row r="250" spans="2:51" s="14" customFormat="1" ht="12">
      <c r="B250" s="162"/>
      <c r="D250" s="142" t="s">
        <v>203</v>
      </c>
      <c r="E250" s="163" t="s">
        <v>19</v>
      </c>
      <c r="F250" s="164" t="s">
        <v>2055</v>
      </c>
      <c r="H250" s="163" t="s">
        <v>19</v>
      </c>
      <c r="I250" s="165"/>
      <c r="L250" s="162"/>
      <c r="M250" s="166"/>
      <c r="T250" s="167"/>
      <c r="AT250" s="163" t="s">
        <v>203</v>
      </c>
      <c r="AU250" s="163" t="s">
        <v>86</v>
      </c>
      <c r="AV250" s="14" t="s">
        <v>84</v>
      </c>
      <c r="AW250" s="14" t="s">
        <v>37</v>
      </c>
      <c r="AX250" s="14" t="s">
        <v>76</v>
      </c>
      <c r="AY250" s="163" t="s">
        <v>192</v>
      </c>
    </row>
    <row r="251" spans="2:51" s="12" customFormat="1" ht="12">
      <c r="B251" s="148"/>
      <c r="D251" s="142" t="s">
        <v>203</v>
      </c>
      <c r="E251" s="149" t="s">
        <v>19</v>
      </c>
      <c r="F251" s="150" t="s">
        <v>2056</v>
      </c>
      <c r="H251" s="151">
        <v>3.41</v>
      </c>
      <c r="I251" s="152"/>
      <c r="L251" s="148"/>
      <c r="M251" s="153"/>
      <c r="T251" s="154"/>
      <c r="AT251" s="149" t="s">
        <v>203</v>
      </c>
      <c r="AU251" s="149" t="s">
        <v>86</v>
      </c>
      <c r="AV251" s="12" t="s">
        <v>86</v>
      </c>
      <c r="AW251" s="12" t="s">
        <v>37</v>
      </c>
      <c r="AX251" s="12" t="s">
        <v>76</v>
      </c>
      <c r="AY251" s="149" t="s">
        <v>192</v>
      </c>
    </row>
    <row r="252" spans="2:51" s="12" customFormat="1" ht="12">
      <c r="B252" s="148"/>
      <c r="D252" s="142" t="s">
        <v>203</v>
      </c>
      <c r="E252" s="149" t="s">
        <v>19</v>
      </c>
      <c r="F252" s="150" t="s">
        <v>2057</v>
      </c>
      <c r="H252" s="151">
        <v>3.859</v>
      </c>
      <c r="I252" s="152"/>
      <c r="L252" s="148"/>
      <c r="M252" s="153"/>
      <c r="T252" s="154"/>
      <c r="AT252" s="149" t="s">
        <v>203</v>
      </c>
      <c r="AU252" s="149" t="s">
        <v>86</v>
      </c>
      <c r="AV252" s="12" t="s">
        <v>86</v>
      </c>
      <c r="AW252" s="12" t="s">
        <v>37</v>
      </c>
      <c r="AX252" s="12" t="s">
        <v>76</v>
      </c>
      <c r="AY252" s="149" t="s">
        <v>192</v>
      </c>
    </row>
    <row r="253" spans="2:51" s="12" customFormat="1" ht="12">
      <c r="B253" s="148"/>
      <c r="D253" s="142" t="s">
        <v>203</v>
      </c>
      <c r="E253" s="149" t="s">
        <v>19</v>
      </c>
      <c r="F253" s="150" t="s">
        <v>2058</v>
      </c>
      <c r="H253" s="151">
        <v>4.307</v>
      </c>
      <c r="I253" s="152"/>
      <c r="L253" s="148"/>
      <c r="M253" s="153"/>
      <c r="T253" s="154"/>
      <c r="AT253" s="149" t="s">
        <v>203</v>
      </c>
      <c r="AU253" s="149" t="s">
        <v>86</v>
      </c>
      <c r="AV253" s="12" t="s">
        <v>86</v>
      </c>
      <c r="AW253" s="12" t="s">
        <v>37</v>
      </c>
      <c r="AX253" s="12" t="s">
        <v>76</v>
      </c>
      <c r="AY253" s="149" t="s">
        <v>192</v>
      </c>
    </row>
    <row r="254" spans="2:51" s="12" customFormat="1" ht="12">
      <c r="B254" s="148"/>
      <c r="D254" s="142" t="s">
        <v>203</v>
      </c>
      <c r="E254" s="149" t="s">
        <v>19</v>
      </c>
      <c r="F254" s="150" t="s">
        <v>2059</v>
      </c>
      <c r="H254" s="151">
        <v>4.862</v>
      </c>
      <c r="I254" s="152"/>
      <c r="L254" s="148"/>
      <c r="M254" s="153"/>
      <c r="T254" s="154"/>
      <c r="AT254" s="149" t="s">
        <v>203</v>
      </c>
      <c r="AU254" s="149" t="s">
        <v>86</v>
      </c>
      <c r="AV254" s="12" t="s">
        <v>86</v>
      </c>
      <c r="AW254" s="12" t="s">
        <v>37</v>
      </c>
      <c r="AX254" s="12" t="s">
        <v>76</v>
      </c>
      <c r="AY254" s="149" t="s">
        <v>192</v>
      </c>
    </row>
    <row r="255" spans="2:51" s="14" customFormat="1" ht="12">
      <c r="B255" s="162"/>
      <c r="D255" s="142" t="s">
        <v>203</v>
      </c>
      <c r="E255" s="163" t="s">
        <v>19</v>
      </c>
      <c r="F255" s="164" t="s">
        <v>2060</v>
      </c>
      <c r="H255" s="163" t="s">
        <v>19</v>
      </c>
      <c r="I255" s="165"/>
      <c r="L255" s="162"/>
      <c r="M255" s="166"/>
      <c r="T255" s="167"/>
      <c r="AT255" s="163" t="s">
        <v>203</v>
      </c>
      <c r="AU255" s="163" t="s">
        <v>86</v>
      </c>
      <c r="AV255" s="14" t="s">
        <v>84</v>
      </c>
      <c r="AW255" s="14" t="s">
        <v>37</v>
      </c>
      <c r="AX255" s="14" t="s">
        <v>76</v>
      </c>
      <c r="AY255" s="163" t="s">
        <v>192</v>
      </c>
    </row>
    <row r="256" spans="2:51" s="12" customFormat="1" ht="12">
      <c r="B256" s="148"/>
      <c r="D256" s="142" t="s">
        <v>203</v>
      </c>
      <c r="E256" s="149" t="s">
        <v>19</v>
      </c>
      <c r="F256" s="150" t="s">
        <v>2061</v>
      </c>
      <c r="H256" s="151">
        <v>4.867</v>
      </c>
      <c r="I256" s="152"/>
      <c r="L256" s="148"/>
      <c r="M256" s="153"/>
      <c r="T256" s="154"/>
      <c r="AT256" s="149" t="s">
        <v>203</v>
      </c>
      <c r="AU256" s="149" t="s">
        <v>86</v>
      </c>
      <c r="AV256" s="12" t="s">
        <v>86</v>
      </c>
      <c r="AW256" s="12" t="s">
        <v>37</v>
      </c>
      <c r="AX256" s="12" t="s">
        <v>76</v>
      </c>
      <c r="AY256" s="149" t="s">
        <v>192</v>
      </c>
    </row>
    <row r="257" spans="2:51" s="12" customFormat="1" ht="12">
      <c r="B257" s="148"/>
      <c r="D257" s="142" t="s">
        <v>203</v>
      </c>
      <c r="E257" s="149" t="s">
        <v>19</v>
      </c>
      <c r="F257" s="150" t="s">
        <v>2062</v>
      </c>
      <c r="H257" s="151">
        <v>4.2</v>
      </c>
      <c r="I257" s="152"/>
      <c r="L257" s="148"/>
      <c r="M257" s="153"/>
      <c r="T257" s="154"/>
      <c r="AT257" s="149" t="s">
        <v>203</v>
      </c>
      <c r="AU257" s="149" t="s">
        <v>86</v>
      </c>
      <c r="AV257" s="12" t="s">
        <v>86</v>
      </c>
      <c r="AW257" s="12" t="s">
        <v>37</v>
      </c>
      <c r="AX257" s="12" t="s">
        <v>76</v>
      </c>
      <c r="AY257" s="149" t="s">
        <v>192</v>
      </c>
    </row>
    <row r="258" spans="2:51" s="12" customFormat="1" ht="12">
      <c r="B258" s="148"/>
      <c r="D258" s="142" t="s">
        <v>203</v>
      </c>
      <c r="E258" s="149" t="s">
        <v>19</v>
      </c>
      <c r="F258" s="150" t="s">
        <v>2063</v>
      </c>
      <c r="H258" s="151">
        <v>1.248</v>
      </c>
      <c r="I258" s="152"/>
      <c r="L258" s="148"/>
      <c r="M258" s="153"/>
      <c r="T258" s="154"/>
      <c r="AT258" s="149" t="s">
        <v>203</v>
      </c>
      <c r="AU258" s="149" t="s">
        <v>86</v>
      </c>
      <c r="AV258" s="12" t="s">
        <v>86</v>
      </c>
      <c r="AW258" s="12" t="s">
        <v>37</v>
      </c>
      <c r="AX258" s="12" t="s">
        <v>76</v>
      </c>
      <c r="AY258" s="149" t="s">
        <v>192</v>
      </c>
    </row>
    <row r="259" spans="2:51" s="14" customFormat="1" ht="12">
      <c r="B259" s="162"/>
      <c r="D259" s="142" t="s">
        <v>203</v>
      </c>
      <c r="E259" s="163" t="s">
        <v>19</v>
      </c>
      <c r="F259" s="164" t="s">
        <v>2064</v>
      </c>
      <c r="H259" s="163" t="s">
        <v>19</v>
      </c>
      <c r="I259" s="165"/>
      <c r="L259" s="162"/>
      <c r="M259" s="166"/>
      <c r="T259" s="167"/>
      <c r="AT259" s="163" t="s">
        <v>203</v>
      </c>
      <c r="AU259" s="163" t="s">
        <v>86</v>
      </c>
      <c r="AV259" s="14" t="s">
        <v>84</v>
      </c>
      <c r="AW259" s="14" t="s">
        <v>37</v>
      </c>
      <c r="AX259" s="14" t="s">
        <v>76</v>
      </c>
      <c r="AY259" s="163" t="s">
        <v>192</v>
      </c>
    </row>
    <row r="260" spans="2:51" s="12" customFormat="1" ht="12">
      <c r="B260" s="148"/>
      <c r="D260" s="142" t="s">
        <v>203</v>
      </c>
      <c r="E260" s="149" t="s">
        <v>19</v>
      </c>
      <c r="F260" s="150" t="s">
        <v>2065</v>
      </c>
      <c r="H260" s="151">
        <v>2.6</v>
      </c>
      <c r="I260" s="152"/>
      <c r="L260" s="148"/>
      <c r="M260" s="153"/>
      <c r="T260" s="154"/>
      <c r="AT260" s="149" t="s">
        <v>203</v>
      </c>
      <c r="AU260" s="149" t="s">
        <v>86</v>
      </c>
      <c r="AV260" s="12" t="s">
        <v>86</v>
      </c>
      <c r="AW260" s="12" t="s">
        <v>37</v>
      </c>
      <c r="AX260" s="12" t="s">
        <v>76</v>
      </c>
      <c r="AY260" s="149" t="s">
        <v>192</v>
      </c>
    </row>
    <row r="261" spans="2:51" s="12" customFormat="1" ht="12">
      <c r="B261" s="148"/>
      <c r="D261" s="142" t="s">
        <v>203</v>
      </c>
      <c r="E261" s="149" t="s">
        <v>19</v>
      </c>
      <c r="F261" s="150" t="s">
        <v>2066</v>
      </c>
      <c r="H261" s="151">
        <v>3.301</v>
      </c>
      <c r="I261" s="152"/>
      <c r="L261" s="148"/>
      <c r="M261" s="153"/>
      <c r="T261" s="154"/>
      <c r="AT261" s="149" t="s">
        <v>203</v>
      </c>
      <c r="AU261" s="149" t="s">
        <v>86</v>
      </c>
      <c r="AV261" s="12" t="s">
        <v>86</v>
      </c>
      <c r="AW261" s="12" t="s">
        <v>37</v>
      </c>
      <c r="AX261" s="12" t="s">
        <v>76</v>
      </c>
      <c r="AY261" s="149" t="s">
        <v>192</v>
      </c>
    </row>
    <row r="262" spans="2:51" s="15" customFormat="1" ht="12">
      <c r="B262" s="182"/>
      <c r="D262" s="142" t="s">
        <v>203</v>
      </c>
      <c r="E262" s="183" t="s">
        <v>19</v>
      </c>
      <c r="F262" s="184" t="s">
        <v>1018</v>
      </c>
      <c r="H262" s="185">
        <v>87.771</v>
      </c>
      <c r="I262" s="186"/>
      <c r="L262" s="182"/>
      <c r="M262" s="187"/>
      <c r="T262" s="188"/>
      <c r="AT262" s="183" t="s">
        <v>203</v>
      </c>
      <c r="AU262" s="183" t="s">
        <v>86</v>
      </c>
      <c r="AV262" s="15" t="s">
        <v>214</v>
      </c>
      <c r="AW262" s="15" t="s">
        <v>37</v>
      </c>
      <c r="AX262" s="15" t="s">
        <v>76</v>
      </c>
      <c r="AY262" s="183" t="s">
        <v>192</v>
      </c>
    </row>
    <row r="263" spans="2:51" s="14" customFormat="1" ht="12">
      <c r="B263" s="162"/>
      <c r="D263" s="142" t="s">
        <v>203</v>
      </c>
      <c r="E263" s="163" t="s">
        <v>19</v>
      </c>
      <c r="F263" s="164" t="s">
        <v>2067</v>
      </c>
      <c r="H263" s="163" t="s">
        <v>19</v>
      </c>
      <c r="I263" s="165"/>
      <c r="L263" s="162"/>
      <c r="M263" s="166"/>
      <c r="T263" s="167"/>
      <c r="AT263" s="163" t="s">
        <v>203</v>
      </c>
      <c r="AU263" s="163" t="s">
        <v>86</v>
      </c>
      <c r="AV263" s="14" t="s">
        <v>84</v>
      </c>
      <c r="AW263" s="14" t="s">
        <v>37</v>
      </c>
      <c r="AX263" s="14" t="s">
        <v>76</v>
      </c>
      <c r="AY263" s="163" t="s">
        <v>192</v>
      </c>
    </row>
    <row r="264" spans="2:51" s="12" customFormat="1" ht="12">
      <c r="B264" s="148"/>
      <c r="D264" s="142" t="s">
        <v>203</v>
      </c>
      <c r="E264" s="149" t="s">
        <v>19</v>
      </c>
      <c r="F264" s="150" t="s">
        <v>2068</v>
      </c>
      <c r="H264" s="151">
        <v>1.37</v>
      </c>
      <c r="I264" s="152"/>
      <c r="L264" s="148"/>
      <c r="M264" s="153"/>
      <c r="T264" s="154"/>
      <c r="AT264" s="149" t="s">
        <v>203</v>
      </c>
      <c r="AU264" s="149" t="s">
        <v>86</v>
      </c>
      <c r="AV264" s="12" t="s">
        <v>86</v>
      </c>
      <c r="AW264" s="12" t="s">
        <v>37</v>
      </c>
      <c r="AX264" s="12" t="s">
        <v>76</v>
      </c>
      <c r="AY264" s="149" t="s">
        <v>192</v>
      </c>
    </row>
    <row r="265" spans="2:51" s="12" customFormat="1" ht="12">
      <c r="B265" s="148"/>
      <c r="D265" s="142" t="s">
        <v>203</v>
      </c>
      <c r="E265" s="149" t="s">
        <v>19</v>
      </c>
      <c r="F265" s="150" t="s">
        <v>2069</v>
      </c>
      <c r="H265" s="151">
        <v>1.18</v>
      </c>
      <c r="I265" s="152"/>
      <c r="L265" s="148"/>
      <c r="M265" s="153"/>
      <c r="T265" s="154"/>
      <c r="AT265" s="149" t="s">
        <v>203</v>
      </c>
      <c r="AU265" s="149" t="s">
        <v>86</v>
      </c>
      <c r="AV265" s="12" t="s">
        <v>86</v>
      </c>
      <c r="AW265" s="12" t="s">
        <v>37</v>
      </c>
      <c r="AX265" s="12" t="s">
        <v>76</v>
      </c>
      <c r="AY265" s="149" t="s">
        <v>192</v>
      </c>
    </row>
    <row r="266" spans="2:51" s="12" customFormat="1" ht="12">
      <c r="B266" s="148"/>
      <c r="D266" s="142" t="s">
        <v>203</v>
      </c>
      <c r="E266" s="149" t="s">
        <v>19</v>
      </c>
      <c r="F266" s="150" t="s">
        <v>2070</v>
      </c>
      <c r="H266" s="151">
        <v>1.55</v>
      </c>
      <c r="I266" s="152"/>
      <c r="L266" s="148"/>
      <c r="M266" s="153"/>
      <c r="T266" s="154"/>
      <c r="AT266" s="149" t="s">
        <v>203</v>
      </c>
      <c r="AU266" s="149" t="s">
        <v>86</v>
      </c>
      <c r="AV266" s="12" t="s">
        <v>86</v>
      </c>
      <c r="AW266" s="12" t="s">
        <v>37</v>
      </c>
      <c r="AX266" s="12" t="s">
        <v>76</v>
      </c>
      <c r="AY266" s="149" t="s">
        <v>192</v>
      </c>
    </row>
    <row r="267" spans="2:51" s="12" customFormat="1" ht="12">
      <c r="B267" s="148"/>
      <c r="D267" s="142" t="s">
        <v>203</v>
      </c>
      <c r="E267" s="149" t="s">
        <v>19</v>
      </c>
      <c r="F267" s="150" t="s">
        <v>2071</v>
      </c>
      <c r="H267" s="151">
        <v>1.43</v>
      </c>
      <c r="I267" s="152"/>
      <c r="L267" s="148"/>
      <c r="M267" s="153"/>
      <c r="T267" s="154"/>
      <c r="AT267" s="149" t="s">
        <v>203</v>
      </c>
      <c r="AU267" s="149" t="s">
        <v>86</v>
      </c>
      <c r="AV267" s="12" t="s">
        <v>86</v>
      </c>
      <c r="AW267" s="12" t="s">
        <v>37</v>
      </c>
      <c r="AX267" s="12" t="s">
        <v>76</v>
      </c>
      <c r="AY267" s="149" t="s">
        <v>192</v>
      </c>
    </row>
    <row r="268" spans="2:51" s="12" customFormat="1" ht="12">
      <c r="B268" s="148"/>
      <c r="D268" s="142" t="s">
        <v>203</v>
      </c>
      <c r="E268" s="149" t="s">
        <v>19</v>
      </c>
      <c r="F268" s="150" t="s">
        <v>2072</v>
      </c>
      <c r="H268" s="151">
        <v>1.66</v>
      </c>
      <c r="I268" s="152"/>
      <c r="L268" s="148"/>
      <c r="M268" s="153"/>
      <c r="T268" s="154"/>
      <c r="AT268" s="149" t="s">
        <v>203</v>
      </c>
      <c r="AU268" s="149" t="s">
        <v>86</v>
      </c>
      <c r="AV268" s="12" t="s">
        <v>86</v>
      </c>
      <c r="AW268" s="12" t="s">
        <v>37</v>
      </c>
      <c r="AX268" s="12" t="s">
        <v>76</v>
      </c>
      <c r="AY268" s="149" t="s">
        <v>192</v>
      </c>
    </row>
    <row r="269" spans="2:51" s="15" customFormat="1" ht="12">
      <c r="B269" s="182"/>
      <c r="D269" s="142" t="s">
        <v>203</v>
      </c>
      <c r="E269" s="183" t="s">
        <v>19</v>
      </c>
      <c r="F269" s="184" t="s">
        <v>1018</v>
      </c>
      <c r="H269" s="185">
        <v>7.19</v>
      </c>
      <c r="I269" s="186"/>
      <c r="L269" s="182"/>
      <c r="M269" s="187"/>
      <c r="T269" s="188"/>
      <c r="AT269" s="183" t="s">
        <v>203</v>
      </c>
      <c r="AU269" s="183" t="s">
        <v>86</v>
      </c>
      <c r="AV269" s="15" t="s">
        <v>214</v>
      </c>
      <c r="AW269" s="15" t="s">
        <v>37</v>
      </c>
      <c r="AX269" s="15" t="s">
        <v>76</v>
      </c>
      <c r="AY269" s="183" t="s">
        <v>192</v>
      </c>
    </row>
    <row r="270" spans="2:51" s="12" customFormat="1" ht="12">
      <c r="B270" s="148"/>
      <c r="D270" s="142" t="s">
        <v>203</v>
      </c>
      <c r="E270" s="149" t="s">
        <v>19</v>
      </c>
      <c r="F270" s="150" t="s">
        <v>2073</v>
      </c>
      <c r="H270" s="151">
        <v>-17.496</v>
      </c>
      <c r="I270" s="152"/>
      <c r="L270" s="148"/>
      <c r="M270" s="153"/>
      <c r="T270" s="154"/>
      <c r="AT270" s="149" t="s">
        <v>203</v>
      </c>
      <c r="AU270" s="149" t="s">
        <v>86</v>
      </c>
      <c r="AV270" s="12" t="s">
        <v>86</v>
      </c>
      <c r="AW270" s="12" t="s">
        <v>37</v>
      </c>
      <c r="AX270" s="12" t="s">
        <v>76</v>
      </c>
      <c r="AY270" s="149" t="s">
        <v>192</v>
      </c>
    </row>
    <row r="271" spans="2:51" s="13" customFormat="1" ht="12">
      <c r="B271" s="155"/>
      <c r="D271" s="142" t="s">
        <v>203</v>
      </c>
      <c r="E271" s="156" t="s">
        <v>126</v>
      </c>
      <c r="F271" s="157" t="s">
        <v>206</v>
      </c>
      <c r="H271" s="158">
        <v>445.205</v>
      </c>
      <c r="I271" s="159"/>
      <c r="L271" s="155"/>
      <c r="M271" s="160"/>
      <c r="T271" s="161"/>
      <c r="AT271" s="156" t="s">
        <v>203</v>
      </c>
      <c r="AU271" s="156" t="s">
        <v>86</v>
      </c>
      <c r="AV271" s="13" t="s">
        <v>124</v>
      </c>
      <c r="AW271" s="13" t="s">
        <v>37</v>
      </c>
      <c r="AX271" s="13" t="s">
        <v>84</v>
      </c>
      <c r="AY271" s="156" t="s">
        <v>192</v>
      </c>
    </row>
    <row r="272" spans="2:65" s="1" customFormat="1" ht="16.5" customHeight="1">
      <c r="B272" s="33"/>
      <c r="C272" s="129" t="s">
        <v>269</v>
      </c>
      <c r="D272" s="129" t="s">
        <v>194</v>
      </c>
      <c r="E272" s="130" t="s">
        <v>2074</v>
      </c>
      <c r="F272" s="131" t="s">
        <v>2075</v>
      </c>
      <c r="G272" s="132" t="s">
        <v>123</v>
      </c>
      <c r="H272" s="133">
        <v>657.929</v>
      </c>
      <c r="I272" s="134"/>
      <c r="J272" s="135">
        <f>ROUND(I272*H272,2)</f>
        <v>0</v>
      </c>
      <c r="K272" s="131" t="s">
        <v>197</v>
      </c>
      <c r="L272" s="33"/>
      <c r="M272" s="136" t="s">
        <v>19</v>
      </c>
      <c r="N272" s="137" t="s">
        <v>47</v>
      </c>
      <c r="P272" s="138">
        <f>O272*H272</f>
        <v>0</v>
      </c>
      <c r="Q272" s="138">
        <v>0.00058</v>
      </c>
      <c r="R272" s="138">
        <f>Q272*H272</f>
        <v>0.38159882</v>
      </c>
      <c r="S272" s="138">
        <v>0</v>
      </c>
      <c r="T272" s="139">
        <f>S272*H272</f>
        <v>0</v>
      </c>
      <c r="AR272" s="140" t="s">
        <v>124</v>
      </c>
      <c r="AT272" s="140" t="s">
        <v>194</v>
      </c>
      <c r="AU272" s="140" t="s">
        <v>86</v>
      </c>
      <c r="AY272" s="18" t="s">
        <v>192</v>
      </c>
      <c r="BE272" s="141">
        <f>IF(N272="základní",J272,0)</f>
        <v>0</v>
      </c>
      <c r="BF272" s="141">
        <f>IF(N272="snížená",J272,0)</f>
        <v>0</v>
      </c>
      <c r="BG272" s="141">
        <f>IF(N272="zákl. přenesená",J272,0)</f>
        <v>0</v>
      </c>
      <c r="BH272" s="141">
        <f>IF(N272="sníž. přenesená",J272,0)</f>
        <v>0</v>
      </c>
      <c r="BI272" s="141">
        <f>IF(N272="nulová",J272,0)</f>
        <v>0</v>
      </c>
      <c r="BJ272" s="18" t="s">
        <v>84</v>
      </c>
      <c r="BK272" s="141">
        <f>ROUND(I272*H272,2)</f>
        <v>0</v>
      </c>
      <c r="BL272" s="18" t="s">
        <v>124</v>
      </c>
      <c r="BM272" s="140" t="s">
        <v>2076</v>
      </c>
    </row>
    <row r="273" spans="2:47" s="1" customFormat="1" ht="12">
      <c r="B273" s="33"/>
      <c r="D273" s="142" t="s">
        <v>199</v>
      </c>
      <c r="F273" s="143" t="s">
        <v>2077</v>
      </c>
      <c r="I273" s="144"/>
      <c r="L273" s="33"/>
      <c r="M273" s="145"/>
      <c r="T273" s="54"/>
      <c r="AT273" s="18" t="s">
        <v>199</v>
      </c>
      <c r="AU273" s="18" t="s">
        <v>86</v>
      </c>
    </row>
    <row r="274" spans="2:47" s="1" customFormat="1" ht="12">
      <c r="B274" s="33"/>
      <c r="D274" s="146" t="s">
        <v>201</v>
      </c>
      <c r="F274" s="147" t="s">
        <v>2078</v>
      </c>
      <c r="I274" s="144"/>
      <c r="L274" s="33"/>
      <c r="M274" s="145"/>
      <c r="T274" s="54"/>
      <c r="AT274" s="18" t="s">
        <v>201</v>
      </c>
      <c r="AU274" s="18" t="s">
        <v>86</v>
      </c>
    </row>
    <row r="275" spans="2:51" s="14" customFormat="1" ht="12">
      <c r="B275" s="162"/>
      <c r="D275" s="142" t="s">
        <v>203</v>
      </c>
      <c r="E275" s="163" t="s">
        <v>19</v>
      </c>
      <c r="F275" s="164" t="s">
        <v>1964</v>
      </c>
      <c r="H275" s="163" t="s">
        <v>19</v>
      </c>
      <c r="I275" s="165"/>
      <c r="L275" s="162"/>
      <c r="M275" s="166"/>
      <c r="T275" s="167"/>
      <c r="AT275" s="163" t="s">
        <v>203</v>
      </c>
      <c r="AU275" s="163" t="s">
        <v>86</v>
      </c>
      <c r="AV275" s="14" t="s">
        <v>84</v>
      </c>
      <c r="AW275" s="14" t="s">
        <v>37</v>
      </c>
      <c r="AX275" s="14" t="s">
        <v>76</v>
      </c>
      <c r="AY275" s="163" t="s">
        <v>192</v>
      </c>
    </row>
    <row r="276" spans="2:51" s="14" customFormat="1" ht="12">
      <c r="B276" s="162"/>
      <c r="D276" s="142" t="s">
        <v>203</v>
      </c>
      <c r="E276" s="163" t="s">
        <v>19</v>
      </c>
      <c r="F276" s="164" t="s">
        <v>1965</v>
      </c>
      <c r="H276" s="163" t="s">
        <v>19</v>
      </c>
      <c r="I276" s="165"/>
      <c r="L276" s="162"/>
      <c r="M276" s="166"/>
      <c r="T276" s="167"/>
      <c r="AT276" s="163" t="s">
        <v>203</v>
      </c>
      <c r="AU276" s="163" t="s">
        <v>86</v>
      </c>
      <c r="AV276" s="14" t="s">
        <v>84</v>
      </c>
      <c r="AW276" s="14" t="s">
        <v>37</v>
      </c>
      <c r="AX276" s="14" t="s">
        <v>76</v>
      </c>
      <c r="AY276" s="163" t="s">
        <v>192</v>
      </c>
    </row>
    <row r="277" spans="2:51" s="12" customFormat="1" ht="12">
      <c r="B277" s="148"/>
      <c r="D277" s="142" t="s">
        <v>203</v>
      </c>
      <c r="E277" s="149" t="s">
        <v>19</v>
      </c>
      <c r="F277" s="150" t="s">
        <v>2079</v>
      </c>
      <c r="H277" s="151">
        <v>40.176</v>
      </c>
      <c r="I277" s="152"/>
      <c r="L277" s="148"/>
      <c r="M277" s="153"/>
      <c r="T277" s="154"/>
      <c r="AT277" s="149" t="s">
        <v>203</v>
      </c>
      <c r="AU277" s="149" t="s">
        <v>86</v>
      </c>
      <c r="AV277" s="12" t="s">
        <v>86</v>
      </c>
      <c r="AW277" s="12" t="s">
        <v>37</v>
      </c>
      <c r="AX277" s="12" t="s">
        <v>76</v>
      </c>
      <c r="AY277" s="149" t="s">
        <v>192</v>
      </c>
    </row>
    <row r="278" spans="2:51" s="12" customFormat="1" ht="12">
      <c r="B278" s="148"/>
      <c r="D278" s="142" t="s">
        <v>203</v>
      </c>
      <c r="E278" s="149" t="s">
        <v>19</v>
      </c>
      <c r="F278" s="150" t="s">
        <v>2080</v>
      </c>
      <c r="H278" s="151">
        <v>37.922</v>
      </c>
      <c r="I278" s="152"/>
      <c r="L278" s="148"/>
      <c r="M278" s="153"/>
      <c r="T278" s="154"/>
      <c r="AT278" s="149" t="s">
        <v>203</v>
      </c>
      <c r="AU278" s="149" t="s">
        <v>86</v>
      </c>
      <c r="AV278" s="12" t="s">
        <v>86</v>
      </c>
      <c r="AW278" s="12" t="s">
        <v>37</v>
      </c>
      <c r="AX278" s="12" t="s">
        <v>76</v>
      </c>
      <c r="AY278" s="149" t="s">
        <v>192</v>
      </c>
    </row>
    <row r="279" spans="2:51" s="15" customFormat="1" ht="12">
      <c r="B279" s="182"/>
      <c r="D279" s="142" t="s">
        <v>203</v>
      </c>
      <c r="E279" s="183" t="s">
        <v>19</v>
      </c>
      <c r="F279" s="184" t="s">
        <v>1018</v>
      </c>
      <c r="H279" s="185">
        <v>78.098</v>
      </c>
      <c r="I279" s="186"/>
      <c r="L279" s="182"/>
      <c r="M279" s="187"/>
      <c r="T279" s="188"/>
      <c r="AT279" s="183" t="s">
        <v>203</v>
      </c>
      <c r="AU279" s="183" t="s">
        <v>86</v>
      </c>
      <c r="AV279" s="15" t="s">
        <v>214</v>
      </c>
      <c r="AW279" s="15" t="s">
        <v>37</v>
      </c>
      <c r="AX279" s="15" t="s">
        <v>76</v>
      </c>
      <c r="AY279" s="183" t="s">
        <v>192</v>
      </c>
    </row>
    <row r="280" spans="2:51" s="14" customFormat="1" ht="12">
      <c r="B280" s="162"/>
      <c r="D280" s="142" t="s">
        <v>203</v>
      </c>
      <c r="E280" s="163" t="s">
        <v>19</v>
      </c>
      <c r="F280" s="164" t="s">
        <v>2003</v>
      </c>
      <c r="H280" s="163" t="s">
        <v>19</v>
      </c>
      <c r="I280" s="165"/>
      <c r="L280" s="162"/>
      <c r="M280" s="166"/>
      <c r="T280" s="167"/>
      <c r="AT280" s="163" t="s">
        <v>203</v>
      </c>
      <c r="AU280" s="163" t="s">
        <v>86</v>
      </c>
      <c r="AV280" s="14" t="s">
        <v>84</v>
      </c>
      <c r="AW280" s="14" t="s">
        <v>37</v>
      </c>
      <c r="AX280" s="14" t="s">
        <v>76</v>
      </c>
      <c r="AY280" s="163" t="s">
        <v>192</v>
      </c>
    </row>
    <row r="281" spans="2:51" s="12" customFormat="1" ht="12">
      <c r="B281" s="148"/>
      <c r="D281" s="142" t="s">
        <v>203</v>
      </c>
      <c r="E281" s="149" t="s">
        <v>19</v>
      </c>
      <c r="F281" s="150" t="s">
        <v>2081</v>
      </c>
      <c r="H281" s="151">
        <v>64.891</v>
      </c>
      <c r="I281" s="152"/>
      <c r="L281" s="148"/>
      <c r="M281" s="153"/>
      <c r="T281" s="154"/>
      <c r="AT281" s="149" t="s">
        <v>203</v>
      </c>
      <c r="AU281" s="149" t="s">
        <v>86</v>
      </c>
      <c r="AV281" s="12" t="s">
        <v>86</v>
      </c>
      <c r="AW281" s="12" t="s">
        <v>37</v>
      </c>
      <c r="AX281" s="12" t="s">
        <v>76</v>
      </c>
      <c r="AY281" s="149" t="s">
        <v>192</v>
      </c>
    </row>
    <row r="282" spans="2:51" s="15" customFormat="1" ht="12">
      <c r="B282" s="182"/>
      <c r="D282" s="142" t="s">
        <v>203</v>
      </c>
      <c r="E282" s="183" t="s">
        <v>19</v>
      </c>
      <c r="F282" s="184" t="s">
        <v>1018</v>
      </c>
      <c r="H282" s="185">
        <v>64.891</v>
      </c>
      <c r="I282" s="186"/>
      <c r="L282" s="182"/>
      <c r="M282" s="187"/>
      <c r="T282" s="188"/>
      <c r="AT282" s="183" t="s">
        <v>203</v>
      </c>
      <c r="AU282" s="183" t="s">
        <v>86</v>
      </c>
      <c r="AV282" s="15" t="s">
        <v>214</v>
      </c>
      <c r="AW282" s="15" t="s">
        <v>37</v>
      </c>
      <c r="AX282" s="15" t="s">
        <v>76</v>
      </c>
      <c r="AY282" s="183" t="s">
        <v>192</v>
      </c>
    </row>
    <row r="283" spans="2:51" s="14" customFormat="1" ht="12">
      <c r="B283" s="162"/>
      <c r="D283" s="142" t="s">
        <v>203</v>
      </c>
      <c r="E283" s="163" t="s">
        <v>19</v>
      </c>
      <c r="F283" s="164" t="s">
        <v>1967</v>
      </c>
      <c r="H283" s="163" t="s">
        <v>19</v>
      </c>
      <c r="I283" s="165"/>
      <c r="L283" s="162"/>
      <c r="M283" s="166"/>
      <c r="T283" s="167"/>
      <c r="AT283" s="163" t="s">
        <v>203</v>
      </c>
      <c r="AU283" s="163" t="s">
        <v>86</v>
      </c>
      <c r="AV283" s="14" t="s">
        <v>84</v>
      </c>
      <c r="AW283" s="14" t="s">
        <v>37</v>
      </c>
      <c r="AX283" s="14" t="s">
        <v>76</v>
      </c>
      <c r="AY283" s="163" t="s">
        <v>192</v>
      </c>
    </row>
    <row r="284" spans="2:51" s="12" customFormat="1" ht="12">
      <c r="B284" s="148"/>
      <c r="D284" s="142" t="s">
        <v>203</v>
      </c>
      <c r="E284" s="149" t="s">
        <v>19</v>
      </c>
      <c r="F284" s="150" t="s">
        <v>2082</v>
      </c>
      <c r="H284" s="151">
        <v>17.175</v>
      </c>
      <c r="I284" s="152"/>
      <c r="L284" s="148"/>
      <c r="M284" s="153"/>
      <c r="T284" s="154"/>
      <c r="AT284" s="149" t="s">
        <v>203</v>
      </c>
      <c r="AU284" s="149" t="s">
        <v>86</v>
      </c>
      <c r="AV284" s="12" t="s">
        <v>86</v>
      </c>
      <c r="AW284" s="12" t="s">
        <v>37</v>
      </c>
      <c r="AX284" s="12" t="s">
        <v>76</v>
      </c>
      <c r="AY284" s="149" t="s">
        <v>192</v>
      </c>
    </row>
    <row r="285" spans="2:51" s="12" customFormat="1" ht="12">
      <c r="B285" s="148"/>
      <c r="D285" s="142" t="s">
        <v>203</v>
      </c>
      <c r="E285" s="149" t="s">
        <v>19</v>
      </c>
      <c r="F285" s="150" t="s">
        <v>2083</v>
      </c>
      <c r="H285" s="151">
        <v>39.537</v>
      </c>
      <c r="I285" s="152"/>
      <c r="L285" s="148"/>
      <c r="M285" s="153"/>
      <c r="T285" s="154"/>
      <c r="AT285" s="149" t="s">
        <v>203</v>
      </c>
      <c r="AU285" s="149" t="s">
        <v>86</v>
      </c>
      <c r="AV285" s="12" t="s">
        <v>86</v>
      </c>
      <c r="AW285" s="12" t="s">
        <v>37</v>
      </c>
      <c r="AX285" s="12" t="s">
        <v>76</v>
      </c>
      <c r="AY285" s="149" t="s">
        <v>192</v>
      </c>
    </row>
    <row r="286" spans="2:51" s="15" customFormat="1" ht="12">
      <c r="B286" s="182"/>
      <c r="D286" s="142" t="s">
        <v>203</v>
      </c>
      <c r="E286" s="183" t="s">
        <v>19</v>
      </c>
      <c r="F286" s="184" t="s">
        <v>1018</v>
      </c>
      <c r="H286" s="185">
        <v>56.712</v>
      </c>
      <c r="I286" s="186"/>
      <c r="L286" s="182"/>
      <c r="M286" s="187"/>
      <c r="T286" s="188"/>
      <c r="AT286" s="183" t="s">
        <v>203</v>
      </c>
      <c r="AU286" s="183" t="s">
        <v>86</v>
      </c>
      <c r="AV286" s="15" t="s">
        <v>214</v>
      </c>
      <c r="AW286" s="15" t="s">
        <v>37</v>
      </c>
      <c r="AX286" s="15" t="s">
        <v>76</v>
      </c>
      <c r="AY286" s="183" t="s">
        <v>192</v>
      </c>
    </row>
    <row r="287" spans="2:51" s="14" customFormat="1" ht="12">
      <c r="B287" s="162"/>
      <c r="D287" s="142" t="s">
        <v>203</v>
      </c>
      <c r="E287" s="163" t="s">
        <v>19</v>
      </c>
      <c r="F287" s="164" t="s">
        <v>2010</v>
      </c>
      <c r="H287" s="163" t="s">
        <v>19</v>
      </c>
      <c r="I287" s="165"/>
      <c r="L287" s="162"/>
      <c r="M287" s="166"/>
      <c r="T287" s="167"/>
      <c r="AT287" s="163" t="s">
        <v>203</v>
      </c>
      <c r="AU287" s="163" t="s">
        <v>86</v>
      </c>
      <c r="AV287" s="14" t="s">
        <v>84</v>
      </c>
      <c r="AW287" s="14" t="s">
        <v>37</v>
      </c>
      <c r="AX287" s="14" t="s">
        <v>76</v>
      </c>
      <c r="AY287" s="163" t="s">
        <v>192</v>
      </c>
    </row>
    <row r="288" spans="2:51" s="12" customFormat="1" ht="12">
      <c r="B288" s="148"/>
      <c r="D288" s="142" t="s">
        <v>203</v>
      </c>
      <c r="E288" s="149" t="s">
        <v>19</v>
      </c>
      <c r="F288" s="150" t="s">
        <v>2084</v>
      </c>
      <c r="H288" s="151">
        <v>31.376</v>
      </c>
      <c r="I288" s="152"/>
      <c r="L288" s="148"/>
      <c r="M288" s="153"/>
      <c r="T288" s="154"/>
      <c r="AT288" s="149" t="s">
        <v>203</v>
      </c>
      <c r="AU288" s="149" t="s">
        <v>86</v>
      </c>
      <c r="AV288" s="12" t="s">
        <v>86</v>
      </c>
      <c r="AW288" s="12" t="s">
        <v>37</v>
      </c>
      <c r="AX288" s="12" t="s">
        <v>76</v>
      </c>
      <c r="AY288" s="149" t="s">
        <v>192</v>
      </c>
    </row>
    <row r="289" spans="2:51" s="12" customFormat="1" ht="12">
      <c r="B289" s="148"/>
      <c r="D289" s="142" t="s">
        <v>203</v>
      </c>
      <c r="E289" s="149" t="s">
        <v>19</v>
      </c>
      <c r="F289" s="150" t="s">
        <v>2085</v>
      </c>
      <c r="H289" s="151">
        <v>11.383</v>
      </c>
      <c r="I289" s="152"/>
      <c r="L289" s="148"/>
      <c r="M289" s="153"/>
      <c r="T289" s="154"/>
      <c r="AT289" s="149" t="s">
        <v>203</v>
      </c>
      <c r="AU289" s="149" t="s">
        <v>86</v>
      </c>
      <c r="AV289" s="12" t="s">
        <v>86</v>
      </c>
      <c r="AW289" s="12" t="s">
        <v>37</v>
      </c>
      <c r="AX289" s="12" t="s">
        <v>76</v>
      </c>
      <c r="AY289" s="149" t="s">
        <v>192</v>
      </c>
    </row>
    <row r="290" spans="2:51" s="15" customFormat="1" ht="12">
      <c r="B290" s="182"/>
      <c r="D290" s="142" t="s">
        <v>203</v>
      </c>
      <c r="E290" s="183" t="s">
        <v>19</v>
      </c>
      <c r="F290" s="184" t="s">
        <v>1018</v>
      </c>
      <c r="H290" s="185">
        <v>42.759</v>
      </c>
      <c r="I290" s="186"/>
      <c r="L290" s="182"/>
      <c r="M290" s="187"/>
      <c r="T290" s="188"/>
      <c r="AT290" s="183" t="s">
        <v>203</v>
      </c>
      <c r="AU290" s="183" t="s">
        <v>86</v>
      </c>
      <c r="AV290" s="15" t="s">
        <v>214</v>
      </c>
      <c r="AW290" s="15" t="s">
        <v>37</v>
      </c>
      <c r="AX290" s="15" t="s">
        <v>76</v>
      </c>
      <c r="AY290" s="183" t="s">
        <v>192</v>
      </c>
    </row>
    <row r="291" spans="2:51" s="14" customFormat="1" ht="12">
      <c r="B291" s="162"/>
      <c r="D291" s="142" t="s">
        <v>203</v>
      </c>
      <c r="E291" s="163" t="s">
        <v>19</v>
      </c>
      <c r="F291" s="164" t="s">
        <v>2013</v>
      </c>
      <c r="H291" s="163" t="s">
        <v>19</v>
      </c>
      <c r="I291" s="165"/>
      <c r="L291" s="162"/>
      <c r="M291" s="166"/>
      <c r="T291" s="167"/>
      <c r="AT291" s="163" t="s">
        <v>203</v>
      </c>
      <c r="AU291" s="163" t="s">
        <v>86</v>
      </c>
      <c r="AV291" s="14" t="s">
        <v>84</v>
      </c>
      <c r="AW291" s="14" t="s">
        <v>37</v>
      </c>
      <c r="AX291" s="14" t="s">
        <v>76</v>
      </c>
      <c r="AY291" s="163" t="s">
        <v>192</v>
      </c>
    </row>
    <row r="292" spans="2:51" s="12" customFormat="1" ht="12">
      <c r="B292" s="148"/>
      <c r="D292" s="142" t="s">
        <v>203</v>
      </c>
      <c r="E292" s="149" t="s">
        <v>19</v>
      </c>
      <c r="F292" s="150" t="s">
        <v>2086</v>
      </c>
      <c r="H292" s="151">
        <v>37.487</v>
      </c>
      <c r="I292" s="152"/>
      <c r="L292" s="148"/>
      <c r="M292" s="153"/>
      <c r="T292" s="154"/>
      <c r="AT292" s="149" t="s">
        <v>203</v>
      </c>
      <c r="AU292" s="149" t="s">
        <v>86</v>
      </c>
      <c r="AV292" s="12" t="s">
        <v>86</v>
      </c>
      <c r="AW292" s="12" t="s">
        <v>37</v>
      </c>
      <c r="AX292" s="12" t="s">
        <v>76</v>
      </c>
      <c r="AY292" s="149" t="s">
        <v>192</v>
      </c>
    </row>
    <row r="293" spans="2:51" s="15" customFormat="1" ht="12">
      <c r="B293" s="182"/>
      <c r="D293" s="142" t="s">
        <v>203</v>
      </c>
      <c r="E293" s="183" t="s">
        <v>19</v>
      </c>
      <c r="F293" s="184" t="s">
        <v>1018</v>
      </c>
      <c r="H293" s="185">
        <v>37.487</v>
      </c>
      <c r="I293" s="186"/>
      <c r="L293" s="182"/>
      <c r="M293" s="187"/>
      <c r="T293" s="188"/>
      <c r="AT293" s="183" t="s">
        <v>203</v>
      </c>
      <c r="AU293" s="183" t="s">
        <v>86</v>
      </c>
      <c r="AV293" s="15" t="s">
        <v>214</v>
      </c>
      <c r="AW293" s="15" t="s">
        <v>37</v>
      </c>
      <c r="AX293" s="15" t="s">
        <v>76</v>
      </c>
      <c r="AY293" s="183" t="s">
        <v>192</v>
      </c>
    </row>
    <row r="294" spans="2:51" s="14" customFormat="1" ht="12">
      <c r="B294" s="162"/>
      <c r="D294" s="142" t="s">
        <v>203</v>
      </c>
      <c r="E294" s="163" t="s">
        <v>19</v>
      </c>
      <c r="F294" s="164" t="s">
        <v>2017</v>
      </c>
      <c r="H294" s="163" t="s">
        <v>19</v>
      </c>
      <c r="I294" s="165"/>
      <c r="L294" s="162"/>
      <c r="M294" s="166"/>
      <c r="T294" s="167"/>
      <c r="AT294" s="163" t="s">
        <v>203</v>
      </c>
      <c r="AU294" s="163" t="s">
        <v>86</v>
      </c>
      <c r="AV294" s="14" t="s">
        <v>84</v>
      </c>
      <c r="AW294" s="14" t="s">
        <v>37</v>
      </c>
      <c r="AX294" s="14" t="s">
        <v>76</v>
      </c>
      <c r="AY294" s="163" t="s">
        <v>192</v>
      </c>
    </row>
    <row r="295" spans="2:51" s="12" customFormat="1" ht="12">
      <c r="B295" s="148"/>
      <c r="D295" s="142" t="s">
        <v>203</v>
      </c>
      <c r="E295" s="149" t="s">
        <v>19</v>
      </c>
      <c r="F295" s="150" t="s">
        <v>2087</v>
      </c>
      <c r="H295" s="151">
        <v>42.543</v>
      </c>
      <c r="I295" s="152"/>
      <c r="L295" s="148"/>
      <c r="M295" s="153"/>
      <c r="T295" s="154"/>
      <c r="AT295" s="149" t="s">
        <v>203</v>
      </c>
      <c r="AU295" s="149" t="s">
        <v>86</v>
      </c>
      <c r="AV295" s="12" t="s">
        <v>86</v>
      </c>
      <c r="AW295" s="12" t="s">
        <v>37</v>
      </c>
      <c r="AX295" s="12" t="s">
        <v>76</v>
      </c>
      <c r="AY295" s="149" t="s">
        <v>192</v>
      </c>
    </row>
    <row r="296" spans="2:51" s="15" customFormat="1" ht="12">
      <c r="B296" s="182"/>
      <c r="D296" s="142" t="s">
        <v>203</v>
      </c>
      <c r="E296" s="183" t="s">
        <v>19</v>
      </c>
      <c r="F296" s="184" t="s">
        <v>1018</v>
      </c>
      <c r="H296" s="185">
        <v>42.543</v>
      </c>
      <c r="I296" s="186"/>
      <c r="L296" s="182"/>
      <c r="M296" s="187"/>
      <c r="T296" s="188"/>
      <c r="AT296" s="183" t="s">
        <v>203</v>
      </c>
      <c r="AU296" s="183" t="s">
        <v>86</v>
      </c>
      <c r="AV296" s="15" t="s">
        <v>214</v>
      </c>
      <c r="AW296" s="15" t="s">
        <v>37</v>
      </c>
      <c r="AX296" s="15" t="s">
        <v>76</v>
      </c>
      <c r="AY296" s="183" t="s">
        <v>192</v>
      </c>
    </row>
    <row r="297" spans="2:51" s="14" customFormat="1" ht="12">
      <c r="B297" s="162"/>
      <c r="D297" s="142" t="s">
        <v>203</v>
      </c>
      <c r="E297" s="163" t="s">
        <v>19</v>
      </c>
      <c r="F297" s="164" t="s">
        <v>2021</v>
      </c>
      <c r="H297" s="163" t="s">
        <v>19</v>
      </c>
      <c r="I297" s="165"/>
      <c r="L297" s="162"/>
      <c r="M297" s="166"/>
      <c r="T297" s="167"/>
      <c r="AT297" s="163" t="s">
        <v>203</v>
      </c>
      <c r="AU297" s="163" t="s">
        <v>86</v>
      </c>
      <c r="AV297" s="14" t="s">
        <v>84</v>
      </c>
      <c r="AW297" s="14" t="s">
        <v>37</v>
      </c>
      <c r="AX297" s="14" t="s">
        <v>76</v>
      </c>
      <c r="AY297" s="163" t="s">
        <v>192</v>
      </c>
    </row>
    <row r="298" spans="2:51" s="12" customFormat="1" ht="12">
      <c r="B298" s="148"/>
      <c r="D298" s="142" t="s">
        <v>203</v>
      </c>
      <c r="E298" s="149" t="s">
        <v>19</v>
      </c>
      <c r="F298" s="150" t="s">
        <v>2088</v>
      </c>
      <c r="H298" s="151">
        <v>109.576</v>
      </c>
      <c r="I298" s="152"/>
      <c r="L298" s="148"/>
      <c r="M298" s="153"/>
      <c r="T298" s="154"/>
      <c r="AT298" s="149" t="s">
        <v>203</v>
      </c>
      <c r="AU298" s="149" t="s">
        <v>86</v>
      </c>
      <c r="AV298" s="12" t="s">
        <v>86</v>
      </c>
      <c r="AW298" s="12" t="s">
        <v>37</v>
      </c>
      <c r="AX298" s="12" t="s">
        <v>76</v>
      </c>
      <c r="AY298" s="149" t="s">
        <v>192</v>
      </c>
    </row>
    <row r="299" spans="2:51" s="15" customFormat="1" ht="12">
      <c r="B299" s="182"/>
      <c r="D299" s="142" t="s">
        <v>203</v>
      </c>
      <c r="E299" s="183" t="s">
        <v>19</v>
      </c>
      <c r="F299" s="184" t="s">
        <v>1018</v>
      </c>
      <c r="H299" s="185">
        <v>109.576</v>
      </c>
      <c r="I299" s="186"/>
      <c r="L299" s="182"/>
      <c r="M299" s="187"/>
      <c r="T299" s="188"/>
      <c r="AT299" s="183" t="s">
        <v>203</v>
      </c>
      <c r="AU299" s="183" t="s">
        <v>86</v>
      </c>
      <c r="AV299" s="15" t="s">
        <v>214</v>
      </c>
      <c r="AW299" s="15" t="s">
        <v>37</v>
      </c>
      <c r="AX299" s="15" t="s">
        <v>76</v>
      </c>
      <c r="AY299" s="183" t="s">
        <v>192</v>
      </c>
    </row>
    <row r="300" spans="2:51" s="14" customFormat="1" ht="12">
      <c r="B300" s="162"/>
      <c r="D300" s="142" t="s">
        <v>203</v>
      </c>
      <c r="E300" s="163" t="s">
        <v>19</v>
      </c>
      <c r="F300" s="164" t="s">
        <v>2025</v>
      </c>
      <c r="H300" s="163" t="s">
        <v>19</v>
      </c>
      <c r="I300" s="165"/>
      <c r="L300" s="162"/>
      <c r="M300" s="166"/>
      <c r="T300" s="167"/>
      <c r="AT300" s="163" t="s">
        <v>203</v>
      </c>
      <c r="AU300" s="163" t="s">
        <v>86</v>
      </c>
      <c r="AV300" s="14" t="s">
        <v>84</v>
      </c>
      <c r="AW300" s="14" t="s">
        <v>37</v>
      </c>
      <c r="AX300" s="14" t="s">
        <v>76</v>
      </c>
      <c r="AY300" s="163" t="s">
        <v>192</v>
      </c>
    </row>
    <row r="301" spans="2:51" s="12" customFormat="1" ht="12">
      <c r="B301" s="148"/>
      <c r="D301" s="142" t="s">
        <v>203</v>
      </c>
      <c r="E301" s="149" t="s">
        <v>19</v>
      </c>
      <c r="F301" s="150" t="s">
        <v>2089</v>
      </c>
      <c r="H301" s="151">
        <v>9.18</v>
      </c>
      <c r="I301" s="152"/>
      <c r="L301" s="148"/>
      <c r="M301" s="153"/>
      <c r="T301" s="154"/>
      <c r="AT301" s="149" t="s">
        <v>203</v>
      </c>
      <c r="AU301" s="149" t="s">
        <v>86</v>
      </c>
      <c r="AV301" s="12" t="s">
        <v>86</v>
      </c>
      <c r="AW301" s="12" t="s">
        <v>37</v>
      </c>
      <c r="AX301" s="12" t="s">
        <v>76</v>
      </c>
      <c r="AY301" s="149" t="s">
        <v>192</v>
      </c>
    </row>
    <row r="302" spans="2:51" s="12" customFormat="1" ht="12">
      <c r="B302" s="148"/>
      <c r="D302" s="142" t="s">
        <v>203</v>
      </c>
      <c r="E302" s="149" t="s">
        <v>19</v>
      </c>
      <c r="F302" s="150" t="s">
        <v>2090</v>
      </c>
      <c r="H302" s="151">
        <v>16.89</v>
      </c>
      <c r="I302" s="152"/>
      <c r="L302" s="148"/>
      <c r="M302" s="153"/>
      <c r="T302" s="154"/>
      <c r="AT302" s="149" t="s">
        <v>203</v>
      </c>
      <c r="AU302" s="149" t="s">
        <v>86</v>
      </c>
      <c r="AV302" s="12" t="s">
        <v>86</v>
      </c>
      <c r="AW302" s="12" t="s">
        <v>37</v>
      </c>
      <c r="AX302" s="12" t="s">
        <v>76</v>
      </c>
      <c r="AY302" s="149" t="s">
        <v>192</v>
      </c>
    </row>
    <row r="303" spans="2:51" s="12" customFormat="1" ht="12">
      <c r="B303" s="148"/>
      <c r="D303" s="142" t="s">
        <v>203</v>
      </c>
      <c r="E303" s="149" t="s">
        <v>19</v>
      </c>
      <c r="F303" s="150" t="s">
        <v>2091</v>
      </c>
      <c r="H303" s="151">
        <v>52.895</v>
      </c>
      <c r="I303" s="152"/>
      <c r="L303" s="148"/>
      <c r="M303" s="153"/>
      <c r="T303" s="154"/>
      <c r="AT303" s="149" t="s">
        <v>203</v>
      </c>
      <c r="AU303" s="149" t="s">
        <v>86</v>
      </c>
      <c r="AV303" s="12" t="s">
        <v>86</v>
      </c>
      <c r="AW303" s="12" t="s">
        <v>37</v>
      </c>
      <c r="AX303" s="12" t="s">
        <v>76</v>
      </c>
      <c r="AY303" s="149" t="s">
        <v>192</v>
      </c>
    </row>
    <row r="304" spans="2:51" s="15" customFormat="1" ht="12">
      <c r="B304" s="182"/>
      <c r="D304" s="142" t="s">
        <v>203</v>
      </c>
      <c r="E304" s="183" t="s">
        <v>19</v>
      </c>
      <c r="F304" s="184" t="s">
        <v>1018</v>
      </c>
      <c r="H304" s="185">
        <v>78.965</v>
      </c>
      <c r="I304" s="186"/>
      <c r="L304" s="182"/>
      <c r="M304" s="187"/>
      <c r="T304" s="188"/>
      <c r="AT304" s="183" t="s">
        <v>203</v>
      </c>
      <c r="AU304" s="183" t="s">
        <v>86</v>
      </c>
      <c r="AV304" s="15" t="s">
        <v>214</v>
      </c>
      <c r="AW304" s="15" t="s">
        <v>37</v>
      </c>
      <c r="AX304" s="15" t="s">
        <v>76</v>
      </c>
      <c r="AY304" s="183" t="s">
        <v>192</v>
      </c>
    </row>
    <row r="305" spans="2:51" s="14" customFormat="1" ht="12">
      <c r="B305" s="162"/>
      <c r="D305" s="142" t="s">
        <v>203</v>
      </c>
      <c r="E305" s="163" t="s">
        <v>19</v>
      </c>
      <c r="F305" s="164" t="s">
        <v>2031</v>
      </c>
      <c r="H305" s="163" t="s">
        <v>19</v>
      </c>
      <c r="I305" s="165"/>
      <c r="L305" s="162"/>
      <c r="M305" s="166"/>
      <c r="T305" s="167"/>
      <c r="AT305" s="163" t="s">
        <v>203</v>
      </c>
      <c r="AU305" s="163" t="s">
        <v>86</v>
      </c>
      <c r="AV305" s="14" t="s">
        <v>84</v>
      </c>
      <c r="AW305" s="14" t="s">
        <v>37</v>
      </c>
      <c r="AX305" s="14" t="s">
        <v>76</v>
      </c>
      <c r="AY305" s="163" t="s">
        <v>192</v>
      </c>
    </row>
    <row r="306" spans="2:51" s="12" customFormat="1" ht="12">
      <c r="B306" s="148"/>
      <c r="D306" s="142" t="s">
        <v>203</v>
      </c>
      <c r="E306" s="149" t="s">
        <v>19</v>
      </c>
      <c r="F306" s="150" t="s">
        <v>2092</v>
      </c>
      <c r="H306" s="151">
        <v>23.328</v>
      </c>
      <c r="I306" s="152"/>
      <c r="L306" s="148"/>
      <c r="M306" s="153"/>
      <c r="T306" s="154"/>
      <c r="AT306" s="149" t="s">
        <v>203</v>
      </c>
      <c r="AU306" s="149" t="s">
        <v>86</v>
      </c>
      <c r="AV306" s="12" t="s">
        <v>86</v>
      </c>
      <c r="AW306" s="12" t="s">
        <v>37</v>
      </c>
      <c r="AX306" s="12" t="s">
        <v>76</v>
      </c>
      <c r="AY306" s="149" t="s">
        <v>192</v>
      </c>
    </row>
    <row r="307" spans="2:51" s="15" customFormat="1" ht="12">
      <c r="B307" s="182"/>
      <c r="D307" s="142" t="s">
        <v>203</v>
      </c>
      <c r="E307" s="183" t="s">
        <v>19</v>
      </c>
      <c r="F307" s="184" t="s">
        <v>1018</v>
      </c>
      <c r="H307" s="185">
        <v>23.328</v>
      </c>
      <c r="I307" s="186"/>
      <c r="L307" s="182"/>
      <c r="M307" s="187"/>
      <c r="T307" s="188"/>
      <c r="AT307" s="183" t="s">
        <v>203</v>
      </c>
      <c r="AU307" s="183" t="s">
        <v>86</v>
      </c>
      <c r="AV307" s="15" t="s">
        <v>214</v>
      </c>
      <c r="AW307" s="15" t="s">
        <v>37</v>
      </c>
      <c r="AX307" s="15" t="s">
        <v>76</v>
      </c>
      <c r="AY307" s="183" t="s">
        <v>192</v>
      </c>
    </row>
    <row r="308" spans="2:51" s="14" customFormat="1" ht="12">
      <c r="B308" s="162"/>
      <c r="D308" s="142" t="s">
        <v>203</v>
      </c>
      <c r="E308" s="163" t="s">
        <v>19</v>
      </c>
      <c r="F308" s="164" t="s">
        <v>2093</v>
      </c>
      <c r="H308" s="163" t="s">
        <v>19</v>
      </c>
      <c r="I308" s="165"/>
      <c r="L308" s="162"/>
      <c r="M308" s="166"/>
      <c r="T308" s="167"/>
      <c r="AT308" s="163" t="s">
        <v>203</v>
      </c>
      <c r="AU308" s="163" t="s">
        <v>86</v>
      </c>
      <c r="AV308" s="14" t="s">
        <v>84</v>
      </c>
      <c r="AW308" s="14" t="s">
        <v>37</v>
      </c>
      <c r="AX308" s="14" t="s">
        <v>76</v>
      </c>
      <c r="AY308" s="163" t="s">
        <v>192</v>
      </c>
    </row>
    <row r="309" spans="2:51" s="14" customFormat="1" ht="12">
      <c r="B309" s="162"/>
      <c r="D309" s="142" t="s">
        <v>203</v>
      </c>
      <c r="E309" s="163" t="s">
        <v>19</v>
      </c>
      <c r="F309" s="164" t="s">
        <v>2036</v>
      </c>
      <c r="H309" s="163" t="s">
        <v>19</v>
      </c>
      <c r="I309" s="165"/>
      <c r="L309" s="162"/>
      <c r="M309" s="166"/>
      <c r="T309" s="167"/>
      <c r="AT309" s="163" t="s">
        <v>203</v>
      </c>
      <c r="AU309" s="163" t="s">
        <v>86</v>
      </c>
      <c r="AV309" s="14" t="s">
        <v>84</v>
      </c>
      <c r="AW309" s="14" t="s">
        <v>37</v>
      </c>
      <c r="AX309" s="14" t="s">
        <v>76</v>
      </c>
      <c r="AY309" s="163" t="s">
        <v>192</v>
      </c>
    </row>
    <row r="310" spans="2:51" s="12" customFormat="1" ht="12">
      <c r="B310" s="148"/>
      <c r="D310" s="142" t="s">
        <v>203</v>
      </c>
      <c r="E310" s="149" t="s">
        <v>19</v>
      </c>
      <c r="F310" s="150" t="s">
        <v>2094</v>
      </c>
      <c r="H310" s="151">
        <v>10.823</v>
      </c>
      <c r="I310" s="152"/>
      <c r="L310" s="148"/>
      <c r="M310" s="153"/>
      <c r="T310" s="154"/>
      <c r="AT310" s="149" t="s">
        <v>203</v>
      </c>
      <c r="AU310" s="149" t="s">
        <v>86</v>
      </c>
      <c r="AV310" s="12" t="s">
        <v>86</v>
      </c>
      <c r="AW310" s="12" t="s">
        <v>37</v>
      </c>
      <c r="AX310" s="12" t="s">
        <v>76</v>
      </c>
      <c r="AY310" s="149" t="s">
        <v>192</v>
      </c>
    </row>
    <row r="311" spans="2:51" s="12" customFormat="1" ht="12">
      <c r="B311" s="148"/>
      <c r="D311" s="142" t="s">
        <v>203</v>
      </c>
      <c r="E311" s="149" t="s">
        <v>19</v>
      </c>
      <c r="F311" s="150" t="s">
        <v>2095</v>
      </c>
      <c r="H311" s="151">
        <v>11.729</v>
      </c>
      <c r="I311" s="152"/>
      <c r="L311" s="148"/>
      <c r="M311" s="153"/>
      <c r="T311" s="154"/>
      <c r="AT311" s="149" t="s">
        <v>203</v>
      </c>
      <c r="AU311" s="149" t="s">
        <v>86</v>
      </c>
      <c r="AV311" s="12" t="s">
        <v>86</v>
      </c>
      <c r="AW311" s="12" t="s">
        <v>37</v>
      </c>
      <c r="AX311" s="12" t="s">
        <v>76</v>
      </c>
      <c r="AY311" s="149" t="s">
        <v>192</v>
      </c>
    </row>
    <row r="312" spans="2:51" s="12" customFormat="1" ht="12">
      <c r="B312" s="148"/>
      <c r="D312" s="142" t="s">
        <v>203</v>
      </c>
      <c r="E312" s="149" t="s">
        <v>19</v>
      </c>
      <c r="F312" s="150" t="s">
        <v>2096</v>
      </c>
      <c r="H312" s="151">
        <v>10.16</v>
      </c>
      <c r="I312" s="152"/>
      <c r="L312" s="148"/>
      <c r="M312" s="153"/>
      <c r="T312" s="154"/>
      <c r="AT312" s="149" t="s">
        <v>203</v>
      </c>
      <c r="AU312" s="149" t="s">
        <v>86</v>
      </c>
      <c r="AV312" s="12" t="s">
        <v>86</v>
      </c>
      <c r="AW312" s="12" t="s">
        <v>37</v>
      </c>
      <c r="AX312" s="12" t="s">
        <v>76</v>
      </c>
      <c r="AY312" s="149" t="s">
        <v>192</v>
      </c>
    </row>
    <row r="313" spans="2:51" s="14" customFormat="1" ht="12">
      <c r="B313" s="162"/>
      <c r="D313" s="142" t="s">
        <v>203</v>
      </c>
      <c r="E313" s="163" t="s">
        <v>19</v>
      </c>
      <c r="F313" s="164" t="s">
        <v>2048</v>
      </c>
      <c r="H313" s="163" t="s">
        <v>19</v>
      </c>
      <c r="I313" s="165"/>
      <c r="L313" s="162"/>
      <c r="M313" s="166"/>
      <c r="T313" s="167"/>
      <c r="AT313" s="163" t="s">
        <v>203</v>
      </c>
      <c r="AU313" s="163" t="s">
        <v>86</v>
      </c>
      <c r="AV313" s="14" t="s">
        <v>84</v>
      </c>
      <c r="AW313" s="14" t="s">
        <v>37</v>
      </c>
      <c r="AX313" s="14" t="s">
        <v>76</v>
      </c>
      <c r="AY313" s="163" t="s">
        <v>192</v>
      </c>
    </row>
    <row r="314" spans="2:51" s="12" customFormat="1" ht="12">
      <c r="B314" s="148"/>
      <c r="D314" s="142" t="s">
        <v>203</v>
      </c>
      <c r="E314" s="149" t="s">
        <v>19</v>
      </c>
      <c r="F314" s="150" t="s">
        <v>2097</v>
      </c>
      <c r="H314" s="151">
        <v>10.397</v>
      </c>
      <c r="I314" s="152"/>
      <c r="L314" s="148"/>
      <c r="M314" s="153"/>
      <c r="T314" s="154"/>
      <c r="AT314" s="149" t="s">
        <v>203</v>
      </c>
      <c r="AU314" s="149" t="s">
        <v>86</v>
      </c>
      <c r="AV314" s="12" t="s">
        <v>86</v>
      </c>
      <c r="AW314" s="12" t="s">
        <v>37</v>
      </c>
      <c r="AX314" s="12" t="s">
        <v>76</v>
      </c>
      <c r="AY314" s="149" t="s">
        <v>192</v>
      </c>
    </row>
    <row r="315" spans="2:51" s="12" customFormat="1" ht="12">
      <c r="B315" s="148"/>
      <c r="D315" s="142" t="s">
        <v>203</v>
      </c>
      <c r="E315" s="149" t="s">
        <v>19</v>
      </c>
      <c r="F315" s="150" t="s">
        <v>2098</v>
      </c>
      <c r="H315" s="151">
        <v>11.687</v>
      </c>
      <c r="I315" s="152"/>
      <c r="L315" s="148"/>
      <c r="M315" s="153"/>
      <c r="T315" s="154"/>
      <c r="AT315" s="149" t="s">
        <v>203</v>
      </c>
      <c r="AU315" s="149" t="s">
        <v>86</v>
      </c>
      <c r="AV315" s="12" t="s">
        <v>86</v>
      </c>
      <c r="AW315" s="12" t="s">
        <v>37</v>
      </c>
      <c r="AX315" s="12" t="s">
        <v>76</v>
      </c>
      <c r="AY315" s="149" t="s">
        <v>192</v>
      </c>
    </row>
    <row r="316" spans="2:51" s="14" customFormat="1" ht="12">
      <c r="B316" s="162"/>
      <c r="D316" s="142" t="s">
        <v>203</v>
      </c>
      <c r="E316" s="163" t="s">
        <v>19</v>
      </c>
      <c r="F316" s="164" t="s">
        <v>2052</v>
      </c>
      <c r="H316" s="163" t="s">
        <v>19</v>
      </c>
      <c r="I316" s="165"/>
      <c r="L316" s="162"/>
      <c r="M316" s="166"/>
      <c r="T316" s="167"/>
      <c r="AT316" s="163" t="s">
        <v>203</v>
      </c>
      <c r="AU316" s="163" t="s">
        <v>86</v>
      </c>
      <c r="AV316" s="14" t="s">
        <v>84</v>
      </c>
      <c r="AW316" s="14" t="s">
        <v>37</v>
      </c>
      <c r="AX316" s="14" t="s">
        <v>76</v>
      </c>
      <c r="AY316" s="163" t="s">
        <v>192</v>
      </c>
    </row>
    <row r="317" spans="2:51" s="12" customFormat="1" ht="12">
      <c r="B317" s="148"/>
      <c r="D317" s="142" t="s">
        <v>203</v>
      </c>
      <c r="E317" s="149" t="s">
        <v>19</v>
      </c>
      <c r="F317" s="150" t="s">
        <v>2099</v>
      </c>
      <c r="H317" s="151">
        <v>12.276</v>
      </c>
      <c r="I317" s="152"/>
      <c r="L317" s="148"/>
      <c r="M317" s="153"/>
      <c r="T317" s="154"/>
      <c r="AT317" s="149" t="s">
        <v>203</v>
      </c>
      <c r="AU317" s="149" t="s">
        <v>86</v>
      </c>
      <c r="AV317" s="12" t="s">
        <v>86</v>
      </c>
      <c r="AW317" s="12" t="s">
        <v>37</v>
      </c>
      <c r="AX317" s="12" t="s">
        <v>76</v>
      </c>
      <c r="AY317" s="149" t="s">
        <v>192</v>
      </c>
    </row>
    <row r="318" spans="2:51" s="14" customFormat="1" ht="12">
      <c r="B318" s="162"/>
      <c r="D318" s="142" t="s">
        <v>203</v>
      </c>
      <c r="E318" s="163" t="s">
        <v>19</v>
      </c>
      <c r="F318" s="164" t="s">
        <v>2055</v>
      </c>
      <c r="H318" s="163" t="s">
        <v>19</v>
      </c>
      <c r="I318" s="165"/>
      <c r="L318" s="162"/>
      <c r="M318" s="166"/>
      <c r="T318" s="167"/>
      <c r="AT318" s="163" t="s">
        <v>203</v>
      </c>
      <c r="AU318" s="163" t="s">
        <v>86</v>
      </c>
      <c r="AV318" s="14" t="s">
        <v>84</v>
      </c>
      <c r="AW318" s="14" t="s">
        <v>37</v>
      </c>
      <c r="AX318" s="14" t="s">
        <v>76</v>
      </c>
      <c r="AY318" s="163" t="s">
        <v>192</v>
      </c>
    </row>
    <row r="319" spans="2:51" s="12" customFormat="1" ht="12">
      <c r="B319" s="148"/>
      <c r="D319" s="142" t="s">
        <v>203</v>
      </c>
      <c r="E319" s="149" t="s">
        <v>19</v>
      </c>
      <c r="F319" s="150" t="s">
        <v>2100</v>
      </c>
      <c r="H319" s="151">
        <v>9.647</v>
      </c>
      <c r="I319" s="152"/>
      <c r="L319" s="148"/>
      <c r="M319" s="153"/>
      <c r="T319" s="154"/>
      <c r="AT319" s="149" t="s">
        <v>203</v>
      </c>
      <c r="AU319" s="149" t="s">
        <v>86</v>
      </c>
      <c r="AV319" s="12" t="s">
        <v>86</v>
      </c>
      <c r="AW319" s="12" t="s">
        <v>37</v>
      </c>
      <c r="AX319" s="12" t="s">
        <v>76</v>
      </c>
      <c r="AY319" s="149" t="s">
        <v>192</v>
      </c>
    </row>
    <row r="320" spans="2:51" s="12" customFormat="1" ht="12">
      <c r="B320" s="148"/>
      <c r="D320" s="142" t="s">
        <v>203</v>
      </c>
      <c r="E320" s="149" t="s">
        <v>19</v>
      </c>
      <c r="F320" s="150" t="s">
        <v>2101</v>
      </c>
      <c r="H320" s="151">
        <v>10.768</v>
      </c>
      <c r="I320" s="152"/>
      <c r="L320" s="148"/>
      <c r="M320" s="153"/>
      <c r="T320" s="154"/>
      <c r="AT320" s="149" t="s">
        <v>203</v>
      </c>
      <c r="AU320" s="149" t="s">
        <v>86</v>
      </c>
      <c r="AV320" s="12" t="s">
        <v>86</v>
      </c>
      <c r="AW320" s="12" t="s">
        <v>37</v>
      </c>
      <c r="AX320" s="12" t="s">
        <v>76</v>
      </c>
      <c r="AY320" s="149" t="s">
        <v>192</v>
      </c>
    </row>
    <row r="321" spans="2:51" s="12" customFormat="1" ht="12">
      <c r="B321" s="148"/>
      <c r="D321" s="142" t="s">
        <v>203</v>
      </c>
      <c r="E321" s="149" t="s">
        <v>19</v>
      </c>
      <c r="F321" s="150" t="s">
        <v>2102</v>
      </c>
      <c r="H321" s="151">
        <v>12.155</v>
      </c>
      <c r="I321" s="152"/>
      <c r="L321" s="148"/>
      <c r="M321" s="153"/>
      <c r="T321" s="154"/>
      <c r="AT321" s="149" t="s">
        <v>203</v>
      </c>
      <c r="AU321" s="149" t="s">
        <v>86</v>
      </c>
      <c r="AV321" s="12" t="s">
        <v>86</v>
      </c>
      <c r="AW321" s="12" t="s">
        <v>37</v>
      </c>
      <c r="AX321" s="12" t="s">
        <v>76</v>
      </c>
      <c r="AY321" s="149" t="s">
        <v>192</v>
      </c>
    </row>
    <row r="322" spans="2:51" s="14" customFormat="1" ht="12">
      <c r="B322" s="162"/>
      <c r="D322" s="142" t="s">
        <v>203</v>
      </c>
      <c r="E322" s="163" t="s">
        <v>19</v>
      </c>
      <c r="F322" s="164" t="s">
        <v>2060</v>
      </c>
      <c r="H322" s="163" t="s">
        <v>19</v>
      </c>
      <c r="I322" s="165"/>
      <c r="L322" s="162"/>
      <c r="M322" s="166"/>
      <c r="T322" s="167"/>
      <c r="AT322" s="163" t="s">
        <v>203</v>
      </c>
      <c r="AU322" s="163" t="s">
        <v>86</v>
      </c>
      <c r="AV322" s="14" t="s">
        <v>84</v>
      </c>
      <c r="AW322" s="14" t="s">
        <v>37</v>
      </c>
      <c r="AX322" s="14" t="s">
        <v>76</v>
      </c>
      <c r="AY322" s="163" t="s">
        <v>192</v>
      </c>
    </row>
    <row r="323" spans="2:51" s="12" customFormat="1" ht="12">
      <c r="B323" s="148"/>
      <c r="D323" s="142" t="s">
        <v>203</v>
      </c>
      <c r="E323" s="149" t="s">
        <v>19</v>
      </c>
      <c r="F323" s="150" t="s">
        <v>2103</v>
      </c>
      <c r="H323" s="151">
        <v>12.168</v>
      </c>
      <c r="I323" s="152"/>
      <c r="L323" s="148"/>
      <c r="M323" s="153"/>
      <c r="T323" s="154"/>
      <c r="AT323" s="149" t="s">
        <v>203</v>
      </c>
      <c r="AU323" s="149" t="s">
        <v>86</v>
      </c>
      <c r="AV323" s="12" t="s">
        <v>86</v>
      </c>
      <c r="AW323" s="12" t="s">
        <v>37</v>
      </c>
      <c r="AX323" s="12" t="s">
        <v>76</v>
      </c>
      <c r="AY323" s="149" t="s">
        <v>192</v>
      </c>
    </row>
    <row r="324" spans="2:51" s="12" customFormat="1" ht="12">
      <c r="B324" s="148"/>
      <c r="D324" s="142" t="s">
        <v>203</v>
      </c>
      <c r="E324" s="149" t="s">
        <v>19</v>
      </c>
      <c r="F324" s="150" t="s">
        <v>2104</v>
      </c>
      <c r="H324" s="151">
        <v>11.76</v>
      </c>
      <c r="I324" s="152"/>
      <c r="L324" s="148"/>
      <c r="M324" s="153"/>
      <c r="T324" s="154"/>
      <c r="AT324" s="149" t="s">
        <v>203</v>
      </c>
      <c r="AU324" s="149" t="s">
        <v>86</v>
      </c>
      <c r="AV324" s="12" t="s">
        <v>86</v>
      </c>
      <c r="AW324" s="12" t="s">
        <v>37</v>
      </c>
      <c r="AX324" s="12" t="s">
        <v>76</v>
      </c>
      <c r="AY324" s="149" t="s">
        <v>192</v>
      </c>
    </row>
    <row r="325" spans="2:51" s="15" customFormat="1" ht="12">
      <c r="B325" s="182"/>
      <c r="D325" s="142" t="s">
        <v>203</v>
      </c>
      <c r="E325" s="183" t="s">
        <v>19</v>
      </c>
      <c r="F325" s="184" t="s">
        <v>1018</v>
      </c>
      <c r="H325" s="185">
        <v>123.57</v>
      </c>
      <c r="I325" s="186"/>
      <c r="L325" s="182"/>
      <c r="M325" s="187"/>
      <c r="T325" s="188"/>
      <c r="AT325" s="183" t="s">
        <v>203</v>
      </c>
      <c r="AU325" s="183" t="s">
        <v>86</v>
      </c>
      <c r="AV325" s="15" t="s">
        <v>214</v>
      </c>
      <c r="AW325" s="15" t="s">
        <v>37</v>
      </c>
      <c r="AX325" s="15" t="s">
        <v>76</v>
      </c>
      <c r="AY325" s="183" t="s">
        <v>192</v>
      </c>
    </row>
    <row r="326" spans="2:51" s="13" customFormat="1" ht="12">
      <c r="B326" s="155"/>
      <c r="D326" s="142" t="s">
        <v>203</v>
      </c>
      <c r="E326" s="156" t="s">
        <v>1898</v>
      </c>
      <c r="F326" s="157" t="s">
        <v>206</v>
      </c>
      <c r="H326" s="158">
        <v>657.929</v>
      </c>
      <c r="I326" s="159"/>
      <c r="L326" s="155"/>
      <c r="M326" s="160"/>
      <c r="T326" s="161"/>
      <c r="AT326" s="156" t="s">
        <v>203</v>
      </c>
      <c r="AU326" s="156" t="s">
        <v>86</v>
      </c>
      <c r="AV326" s="13" t="s">
        <v>124</v>
      </c>
      <c r="AW326" s="13" t="s">
        <v>37</v>
      </c>
      <c r="AX326" s="13" t="s">
        <v>84</v>
      </c>
      <c r="AY326" s="156" t="s">
        <v>192</v>
      </c>
    </row>
    <row r="327" spans="2:65" s="1" customFormat="1" ht="16.5" customHeight="1">
      <c r="B327" s="33"/>
      <c r="C327" s="129" t="s">
        <v>280</v>
      </c>
      <c r="D327" s="129" t="s">
        <v>194</v>
      </c>
      <c r="E327" s="130" t="s">
        <v>2105</v>
      </c>
      <c r="F327" s="131" t="s">
        <v>2106</v>
      </c>
      <c r="G327" s="132" t="s">
        <v>123</v>
      </c>
      <c r="H327" s="133">
        <v>150.104</v>
      </c>
      <c r="I327" s="134"/>
      <c r="J327" s="135">
        <f>ROUND(I327*H327,2)</f>
        <v>0</v>
      </c>
      <c r="K327" s="131" t="s">
        <v>197</v>
      </c>
      <c r="L327" s="33"/>
      <c r="M327" s="136" t="s">
        <v>19</v>
      </c>
      <c r="N327" s="137" t="s">
        <v>47</v>
      </c>
      <c r="P327" s="138">
        <f>O327*H327</f>
        <v>0</v>
      </c>
      <c r="Q327" s="138">
        <v>0.00059</v>
      </c>
      <c r="R327" s="138">
        <f>Q327*H327</f>
        <v>0.08856136</v>
      </c>
      <c r="S327" s="138">
        <v>0</v>
      </c>
      <c r="T327" s="139">
        <f>S327*H327</f>
        <v>0</v>
      </c>
      <c r="AR327" s="140" t="s">
        <v>124</v>
      </c>
      <c r="AT327" s="140" t="s">
        <v>194</v>
      </c>
      <c r="AU327" s="140" t="s">
        <v>86</v>
      </c>
      <c r="AY327" s="18" t="s">
        <v>192</v>
      </c>
      <c r="BE327" s="141">
        <f>IF(N327="základní",J327,0)</f>
        <v>0</v>
      </c>
      <c r="BF327" s="141">
        <f>IF(N327="snížená",J327,0)</f>
        <v>0</v>
      </c>
      <c r="BG327" s="141">
        <f>IF(N327="zákl. přenesená",J327,0)</f>
        <v>0</v>
      </c>
      <c r="BH327" s="141">
        <f>IF(N327="sníž. přenesená",J327,0)</f>
        <v>0</v>
      </c>
      <c r="BI327" s="141">
        <f>IF(N327="nulová",J327,0)</f>
        <v>0</v>
      </c>
      <c r="BJ327" s="18" t="s">
        <v>84</v>
      </c>
      <c r="BK327" s="141">
        <f>ROUND(I327*H327,2)</f>
        <v>0</v>
      </c>
      <c r="BL327" s="18" t="s">
        <v>124</v>
      </c>
      <c r="BM327" s="140" t="s">
        <v>2107</v>
      </c>
    </row>
    <row r="328" spans="2:47" s="1" customFormat="1" ht="12">
      <c r="B328" s="33"/>
      <c r="D328" s="142" t="s">
        <v>199</v>
      </c>
      <c r="F328" s="143" t="s">
        <v>2108</v>
      </c>
      <c r="I328" s="144"/>
      <c r="L328" s="33"/>
      <c r="M328" s="145"/>
      <c r="T328" s="54"/>
      <c r="AT328" s="18" t="s">
        <v>199</v>
      </c>
      <c r="AU328" s="18" t="s">
        <v>86</v>
      </c>
    </row>
    <row r="329" spans="2:47" s="1" customFormat="1" ht="12">
      <c r="B329" s="33"/>
      <c r="D329" s="146" t="s">
        <v>201</v>
      </c>
      <c r="F329" s="147" t="s">
        <v>2109</v>
      </c>
      <c r="I329" s="144"/>
      <c r="L329" s="33"/>
      <c r="M329" s="145"/>
      <c r="T329" s="54"/>
      <c r="AT329" s="18" t="s">
        <v>201</v>
      </c>
      <c r="AU329" s="18" t="s">
        <v>86</v>
      </c>
    </row>
    <row r="330" spans="2:51" s="14" customFormat="1" ht="12">
      <c r="B330" s="162"/>
      <c r="D330" s="142" t="s">
        <v>203</v>
      </c>
      <c r="E330" s="163" t="s">
        <v>19</v>
      </c>
      <c r="F330" s="164" t="s">
        <v>1964</v>
      </c>
      <c r="H330" s="163" t="s">
        <v>19</v>
      </c>
      <c r="I330" s="165"/>
      <c r="L330" s="162"/>
      <c r="M330" s="166"/>
      <c r="T330" s="167"/>
      <c r="AT330" s="163" t="s">
        <v>203</v>
      </c>
      <c r="AU330" s="163" t="s">
        <v>86</v>
      </c>
      <c r="AV330" s="14" t="s">
        <v>84</v>
      </c>
      <c r="AW330" s="14" t="s">
        <v>37</v>
      </c>
      <c r="AX330" s="14" t="s">
        <v>76</v>
      </c>
      <c r="AY330" s="163" t="s">
        <v>192</v>
      </c>
    </row>
    <row r="331" spans="2:51" s="14" customFormat="1" ht="12">
      <c r="B331" s="162"/>
      <c r="D331" s="142" t="s">
        <v>203</v>
      </c>
      <c r="E331" s="163" t="s">
        <v>19</v>
      </c>
      <c r="F331" s="164" t="s">
        <v>1965</v>
      </c>
      <c r="H331" s="163" t="s">
        <v>19</v>
      </c>
      <c r="I331" s="165"/>
      <c r="L331" s="162"/>
      <c r="M331" s="166"/>
      <c r="T331" s="167"/>
      <c r="AT331" s="163" t="s">
        <v>203</v>
      </c>
      <c r="AU331" s="163" t="s">
        <v>86</v>
      </c>
      <c r="AV331" s="14" t="s">
        <v>84</v>
      </c>
      <c r="AW331" s="14" t="s">
        <v>37</v>
      </c>
      <c r="AX331" s="14" t="s">
        <v>76</v>
      </c>
      <c r="AY331" s="163" t="s">
        <v>192</v>
      </c>
    </row>
    <row r="332" spans="2:51" s="12" customFormat="1" ht="12">
      <c r="B332" s="148"/>
      <c r="D332" s="142" t="s">
        <v>203</v>
      </c>
      <c r="E332" s="149" t="s">
        <v>19</v>
      </c>
      <c r="F332" s="150" t="s">
        <v>2110</v>
      </c>
      <c r="H332" s="151">
        <v>17.493</v>
      </c>
      <c r="I332" s="152"/>
      <c r="L332" s="148"/>
      <c r="M332" s="153"/>
      <c r="T332" s="154"/>
      <c r="AT332" s="149" t="s">
        <v>203</v>
      </c>
      <c r="AU332" s="149" t="s">
        <v>86</v>
      </c>
      <c r="AV332" s="12" t="s">
        <v>86</v>
      </c>
      <c r="AW332" s="12" t="s">
        <v>37</v>
      </c>
      <c r="AX332" s="12" t="s">
        <v>76</v>
      </c>
      <c r="AY332" s="149" t="s">
        <v>192</v>
      </c>
    </row>
    <row r="333" spans="2:51" s="12" customFormat="1" ht="12">
      <c r="B333" s="148"/>
      <c r="D333" s="142" t="s">
        <v>203</v>
      </c>
      <c r="E333" s="149" t="s">
        <v>19</v>
      </c>
      <c r="F333" s="150" t="s">
        <v>2111</v>
      </c>
      <c r="H333" s="151">
        <v>10.188</v>
      </c>
      <c r="I333" s="152"/>
      <c r="L333" s="148"/>
      <c r="M333" s="153"/>
      <c r="T333" s="154"/>
      <c r="AT333" s="149" t="s">
        <v>203</v>
      </c>
      <c r="AU333" s="149" t="s">
        <v>86</v>
      </c>
      <c r="AV333" s="12" t="s">
        <v>86</v>
      </c>
      <c r="AW333" s="12" t="s">
        <v>37</v>
      </c>
      <c r="AX333" s="12" t="s">
        <v>76</v>
      </c>
      <c r="AY333" s="149" t="s">
        <v>192</v>
      </c>
    </row>
    <row r="334" spans="2:51" s="12" customFormat="1" ht="12">
      <c r="B334" s="148"/>
      <c r="D334" s="142" t="s">
        <v>203</v>
      </c>
      <c r="E334" s="149" t="s">
        <v>19</v>
      </c>
      <c r="F334" s="150" t="s">
        <v>2112</v>
      </c>
      <c r="H334" s="151">
        <v>12.751</v>
      </c>
      <c r="I334" s="152"/>
      <c r="L334" s="148"/>
      <c r="M334" s="153"/>
      <c r="T334" s="154"/>
      <c r="AT334" s="149" t="s">
        <v>203</v>
      </c>
      <c r="AU334" s="149" t="s">
        <v>86</v>
      </c>
      <c r="AV334" s="12" t="s">
        <v>86</v>
      </c>
      <c r="AW334" s="12" t="s">
        <v>37</v>
      </c>
      <c r="AX334" s="12" t="s">
        <v>76</v>
      </c>
      <c r="AY334" s="149" t="s">
        <v>192</v>
      </c>
    </row>
    <row r="335" spans="2:51" s="15" customFormat="1" ht="12">
      <c r="B335" s="182"/>
      <c r="D335" s="142" t="s">
        <v>203</v>
      </c>
      <c r="E335" s="183" t="s">
        <v>19</v>
      </c>
      <c r="F335" s="184" t="s">
        <v>1018</v>
      </c>
      <c r="H335" s="185">
        <v>40.432</v>
      </c>
      <c r="I335" s="186"/>
      <c r="L335" s="182"/>
      <c r="M335" s="187"/>
      <c r="T335" s="188"/>
      <c r="AT335" s="183" t="s">
        <v>203</v>
      </c>
      <c r="AU335" s="183" t="s">
        <v>86</v>
      </c>
      <c r="AV335" s="15" t="s">
        <v>214</v>
      </c>
      <c r="AW335" s="15" t="s">
        <v>37</v>
      </c>
      <c r="AX335" s="15" t="s">
        <v>76</v>
      </c>
      <c r="AY335" s="183" t="s">
        <v>192</v>
      </c>
    </row>
    <row r="336" spans="2:51" s="14" customFormat="1" ht="12">
      <c r="B336" s="162"/>
      <c r="D336" s="142" t="s">
        <v>203</v>
      </c>
      <c r="E336" s="163" t="s">
        <v>19</v>
      </c>
      <c r="F336" s="164" t="s">
        <v>1967</v>
      </c>
      <c r="H336" s="163" t="s">
        <v>19</v>
      </c>
      <c r="I336" s="165"/>
      <c r="L336" s="162"/>
      <c r="M336" s="166"/>
      <c r="T336" s="167"/>
      <c r="AT336" s="163" t="s">
        <v>203</v>
      </c>
      <c r="AU336" s="163" t="s">
        <v>86</v>
      </c>
      <c r="AV336" s="14" t="s">
        <v>84</v>
      </c>
      <c r="AW336" s="14" t="s">
        <v>37</v>
      </c>
      <c r="AX336" s="14" t="s">
        <v>76</v>
      </c>
      <c r="AY336" s="163" t="s">
        <v>192</v>
      </c>
    </row>
    <row r="337" spans="2:51" s="12" customFormat="1" ht="12">
      <c r="B337" s="148"/>
      <c r="D337" s="142" t="s">
        <v>203</v>
      </c>
      <c r="E337" s="149" t="s">
        <v>19</v>
      </c>
      <c r="F337" s="150" t="s">
        <v>2113</v>
      </c>
      <c r="H337" s="151">
        <v>7.986</v>
      </c>
      <c r="I337" s="152"/>
      <c r="L337" s="148"/>
      <c r="M337" s="153"/>
      <c r="T337" s="154"/>
      <c r="AT337" s="149" t="s">
        <v>203</v>
      </c>
      <c r="AU337" s="149" t="s">
        <v>86</v>
      </c>
      <c r="AV337" s="12" t="s">
        <v>86</v>
      </c>
      <c r="AW337" s="12" t="s">
        <v>37</v>
      </c>
      <c r="AX337" s="12" t="s">
        <v>76</v>
      </c>
      <c r="AY337" s="149" t="s">
        <v>192</v>
      </c>
    </row>
    <row r="338" spans="2:51" s="12" customFormat="1" ht="12">
      <c r="B338" s="148"/>
      <c r="D338" s="142" t="s">
        <v>203</v>
      </c>
      <c r="E338" s="149" t="s">
        <v>19</v>
      </c>
      <c r="F338" s="150" t="s">
        <v>2114</v>
      </c>
      <c r="H338" s="151">
        <v>5.204</v>
      </c>
      <c r="I338" s="152"/>
      <c r="L338" s="148"/>
      <c r="M338" s="153"/>
      <c r="T338" s="154"/>
      <c r="AT338" s="149" t="s">
        <v>203</v>
      </c>
      <c r="AU338" s="149" t="s">
        <v>86</v>
      </c>
      <c r="AV338" s="12" t="s">
        <v>86</v>
      </c>
      <c r="AW338" s="12" t="s">
        <v>37</v>
      </c>
      <c r="AX338" s="12" t="s">
        <v>76</v>
      </c>
      <c r="AY338" s="149" t="s">
        <v>192</v>
      </c>
    </row>
    <row r="339" spans="2:51" s="12" customFormat="1" ht="12">
      <c r="B339" s="148"/>
      <c r="D339" s="142" t="s">
        <v>203</v>
      </c>
      <c r="E339" s="149" t="s">
        <v>19</v>
      </c>
      <c r="F339" s="150" t="s">
        <v>2115</v>
      </c>
      <c r="H339" s="151">
        <v>18.258</v>
      </c>
      <c r="I339" s="152"/>
      <c r="L339" s="148"/>
      <c r="M339" s="153"/>
      <c r="T339" s="154"/>
      <c r="AT339" s="149" t="s">
        <v>203</v>
      </c>
      <c r="AU339" s="149" t="s">
        <v>86</v>
      </c>
      <c r="AV339" s="12" t="s">
        <v>86</v>
      </c>
      <c r="AW339" s="12" t="s">
        <v>37</v>
      </c>
      <c r="AX339" s="12" t="s">
        <v>76</v>
      </c>
      <c r="AY339" s="149" t="s">
        <v>192</v>
      </c>
    </row>
    <row r="340" spans="2:51" s="15" customFormat="1" ht="12">
      <c r="B340" s="182"/>
      <c r="D340" s="142" t="s">
        <v>203</v>
      </c>
      <c r="E340" s="183" t="s">
        <v>19</v>
      </c>
      <c r="F340" s="184" t="s">
        <v>1018</v>
      </c>
      <c r="H340" s="185">
        <v>31.448</v>
      </c>
      <c r="I340" s="186"/>
      <c r="L340" s="182"/>
      <c r="M340" s="187"/>
      <c r="T340" s="188"/>
      <c r="AT340" s="183" t="s">
        <v>203</v>
      </c>
      <c r="AU340" s="183" t="s">
        <v>86</v>
      </c>
      <c r="AV340" s="15" t="s">
        <v>214</v>
      </c>
      <c r="AW340" s="15" t="s">
        <v>37</v>
      </c>
      <c r="AX340" s="15" t="s">
        <v>76</v>
      </c>
      <c r="AY340" s="183" t="s">
        <v>192</v>
      </c>
    </row>
    <row r="341" spans="2:51" s="14" customFormat="1" ht="12">
      <c r="B341" s="162"/>
      <c r="D341" s="142" t="s">
        <v>203</v>
      </c>
      <c r="E341" s="163" t="s">
        <v>19</v>
      </c>
      <c r="F341" s="164" t="s">
        <v>2013</v>
      </c>
      <c r="H341" s="163" t="s">
        <v>19</v>
      </c>
      <c r="I341" s="165"/>
      <c r="L341" s="162"/>
      <c r="M341" s="166"/>
      <c r="T341" s="167"/>
      <c r="AT341" s="163" t="s">
        <v>203</v>
      </c>
      <c r="AU341" s="163" t="s">
        <v>86</v>
      </c>
      <c r="AV341" s="14" t="s">
        <v>84</v>
      </c>
      <c r="AW341" s="14" t="s">
        <v>37</v>
      </c>
      <c r="AX341" s="14" t="s">
        <v>76</v>
      </c>
      <c r="AY341" s="163" t="s">
        <v>192</v>
      </c>
    </row>
    <row r="342" spans="2:51" s="12" customFormat="1" ht="12">
      <c r="B342" s="148"/>
      <c r="D342" s="142" t="s">
        <v>203</v>
      </c>
      <c r="E342" s="149" t="s">
        <v>19</v>
      </c>
      <c r="F342" s="150" t="s">
        <v>2116</v>
      </c>
      <c r="H342" s="151">
        <v>11.258</v>
      </c>
      <c r="I342" s="152"/>
      <c r="L342" s="148"/>
      <c r="M342" s="153"/>
      <c r="T342" s="154"/>
      <c r="AT342" s="149" t="s">
        <v>203</v>
      </c>
      <c r="AU342" s="149" t="s">
        <v>86</v>
      </c>
      <c r="AV342" s="12" t="s">
        <v>86</v>
      </c>
      <c r="AW342" s="12" t="s">
        <v>37</v>
      </c>
      <c r="AX342" s="12" t="s">
        <v>76</v>
      </c>
      <c r="AY342" s="149" t="s">
        <v>192</v>
      </c>
    </row>
    <row r="343" spans="2:51" s="15" customFormat="1" ht="12">
      <c r="B343" s="182"/>
      <c r="D343" s="142" t="s">
        <v>203</v>
      </c>
      <c r="E343" s="183" t="s">
        <v>19</v>
      </c>
      <c r="F343" s="184" t="s">
        <v>1018</v>
      </c>
      <c r="H343" s="185">
        <v>11.258</v>
      </c>
      <c r="I343" s="186"/>
      <c r="L343" s="182"/>
      <c r="M343" s="187"/>
      <c r="T343" s="188"/>
      <c r="AT343" s="183" t="s">
        <v>203</v>
      </c>
      <c r="AU343" s="183" t="s">
        <v>86</v>
      </c>
      <c r="AV343" s="15" t="s">
        <v>214</v>
      </c>
      <c r="AW343" s="15" t="s">
        <v>37</v>
      </c>
      <c r="AX343" s="15" t="s">
        <v>76</v>
      </c>
      <c r="AY343" s="183" t="s">
        <v>192</v>
      </c>
    </row>
    <row r="344" spans="2:51" s="14" customFormat="1" ht="12">
      <c r="B344" s="162"/>
      <c r="D344" s="142" t="s">
        <v>203</v>
      </c>
      <c r="E344" s="163" t="s">
        <v>19</v>
      </c>
      <c r="F344" s="164" t="s">
        <v>2017</v>
      </c>
      <c r="H344" s="163" t="s">
        <v>19</v>
      </c>
      <c r="I344" s="165"/>
      <c r="L344" s="162"/>
      <c r="M344" s="166"/>
      <c r="T344" s="167"/>
      <c r="AT344" s="163" t="s">
        <v>203</v>
      </c>
      <c r="AU344" s="163" t="s">
        <v>86</v>
      </c>
      <c r="AV344" s="14" t="s">
        <v>84</v>
      </c>
      <c r="AW344" s="14" t="s">
        <v>37</v>
      </c>
      <c r="AX344" s="14" t="s">
        <v>76</v>
      </c>
      <c r="AY344" s="163" t="s">
        <v>192</v>
      </c>
    </row>
    <row r="345" spans="2:51" s="12" customFormat="1" ht="12">
      <c r="B345" s="148"/>
      <c r="D345" s="142" t="s">
        <v>203</v>
      </c>
      <c r="E345" s="149" t="s">
        <v>19</v>
      </c>
      <c r="F345" s="150" t="s">
        <v>2117</v>
      </c>
      <c r="H345" s="151">
        <v>17.578</v>
      </c>
      <c r="I345" s="152"/>
      <c r="L345" s="148"/>
      <c r="M345" s="153"/>
      <c r="T345" s="154"/>
      <c r="AT345" s="149" t="s">
        <v>203</v>
      </c>
      <c r="AU345" s="149" t="s">
        <v>86</v>
      </c>
      <c r="AV345" s="12" t="s">
        <v>86</v>
      </c>
      <c r="AW345" s="12" t="s">
        <v>37</v>
      </c>
      <c r="AX345" s="12" t="s">
        <v>76</v>
      </c>
      <c r="AY345" s="149" t="s">
        <v>192</v>
      </c>
    </row>
    <row r="346" spans="2:51" s="15" customFormat="1" ht="12">
      <c r="B346" s="182"/>
      <c r="D346" s="142" t="s">
        <v>203</v>
      </c>
      <c r="E346" s="183" t="s">
        <v>19</v>
      </c>
      <c r="F346" s="184" t="s">
        <v>1018</v>
      </c>
      <c r="H346" s="185">
        <v>17.578</v>
      </c>
      <c r="I346" s="186"/>
      <c r="L346" s="182"/>
      <c r="M346" s="187"/>
      <c r="T346" s="188"/>
      <c r="AT346" s="183" t="s">
        <v>203</v>
      </c>
      <c r="AU346" s="183" t="s">
        <v>86</v>
      </c>
      <c r="AV346" s="15" t="s">
        <v>214</v>
      </c>
      <c r="AW346" s="15" t="s">
        <v>37</v>
      </c>
      <c r="AX346" s="15" t="s">
        <v>76</v>
      </c>
      <c r="AY346" s="183" t="s">
        <v>192</v>
      </c>
    </row>
    <row r="347" spans="2:51" s="14" customFormat="1" ht="12">
      <c r="B347" s="162"/>
      <c r="D347" s="142" t="s">
        <v>203</v>
      </c>
      <c r="E347" s="163" t="s">
        <v>19</v>
      </c>
      <c r="F347" s="164" t="s">
        <v>2021</v>
      </c>
      <c r="H347" s="163" t="s">
        <v>19</v>
      </c>
      <c r="I347" s="165"/>
      <c r="L347" s="162"/>
      <c r="M347" s="166"/>
      <c r="T347" s="167"/>
      <c r="AT347" s="163" t="s">
        <v>203</v>
      </c>
      <c r="AU347" s="163" t="s">
        <v>86</v>
      </c>
      <c r="AV347" s="14" t="s">
        <v>84</v>
      </c>
      <c r="AW347" s="14" t="s">
        <v>37</v>
      </c>
      <c r="AX347" s="14" t="s">
        <v>76</v>
      </c>
      <c r="AY347" s="163" t="s">
        <v>192</v>
      </c>
    </row>
    <row r="348" spans="2:51" s="12" customFormat="1" ht="12">
      <c r="B348" s="148"/>
      <c r="D348" s="142" t="s">
        <v>203</v>
      </c>
      <c r="E348" s="149" t="s">
        <v>19</v>
      </c>
      <c r="F348" s="150" t="s">
        <v>2118</v>
      </c>
      <c r="H348" s="151">
        <v>12.776</v>
      </c>
      <c r="I348" s="152"/>
      <c r="L348" s="148"/>
      <c r="M348" s="153"/>
      <c r="T348" s="154"/>
      <c r="AT348" s="149" t="s">
        <v>203</v>
      </c>
      <c r="AU348" s="149" t="s">
        <v>86</v>
      </c>
      <c r="AV348" s="12" t="s">
        <v>86</v>
      </c>
      <c r="AW348" s="12" t="s">
        <v>37</v>
      </c>
      <c r="AX348" s="12" t="s">
        <v>76</v>
      </c>
      <c r="AY348" s="149" t="s">
        <v>192</v>
      </c>
    </row>
    <row r="349" spans="2:51" s="15" customFormat="1" ht="12">
      <c r="B349" s="182"/>
      <c r="D349" s="142" t="s">
        <v>203</v>
      </c>
      <c r="E349" s="183" t="s">
        <v>19</v>
      </c>
      <c r="F349" s="184" t="s">
        <v>1018</v>
      </c>
      <c r="H349" s="185">
        <v>12.776</v>
      </c>
      <c r="I349" s="186"/>
      <c r="L349" s="182"/>
      <c r="M349" s="187"/>
      <c r="T349" s="188"/>
      <c r="AT349" s="183" t="s">
        <v>203</v>
      </c>
      <c r="AU349" s="183" t="s">
        <v>86</v>
      </c>
      <c r="AV349" s="15" t="s">
        <v>214</v>
      </c>
      <c r="AW349" s="15" t="s">
        <v>37</v>
      </c>
      <c r="AX349" s="15" t="s">
        <v>76</v>
      </c>
      <c r="AY349" s="183" t="s">
        <v>192</v>
      </c>
    </row>
    <row r="350" spans="2:51" s="14" customFormat="1" ht="12">
      <c r="B350" s="162"/>
      <c r="D350" s="142" t="s">
        <v>203</v>
      </c>
      <c r="E350" s="163" t="s">
        <v>19</v>
      </c>
      <c r="F350" s="164" t="s">
        <v>2029</v>
      </c>
      <c r="H350" s="163" t="s">
        <v>19</v>
      </c>
      <c r="I350" s="165"/>
      <c r="L350" s="162"/>
      <c r="M350" s="166"/>
      <c r="T350" s="167"/>
      <c r="AT350" s="163" t="s">
        <v>203</v>
      </c>
      <c r="AU350" s="163" t="s">
        <v>86</v>
      </c>
      <c r="AV350" s="14" t="s">
        <v>84</v>
      </c>
      <c r="AW350" s="14" t="s">
        <v>37</v>
      </c>
      <c r="AX350" s="14" t="s">
        <v>76</v>
      </c>
      <c r="AY350" s="163" t="s">
        <v>192</v>
      </c>
    </row>
    <row r="351" spans="2:51" s="12" customFormat="1" ht="12">
      <c r="B351" s="148"/>
      <c r="D351" s="142" t="s">
        <v>203</v>
      </c>
      <c r="E351" s="149" t="s">
        <v>19</v>
      </c>
      <c r="F351" s="150" t="s">
        <v>2119</v>
      </c>
      <c r="H351" s="151">
        <v>13.603</v>
      </c>
      <c r="I351" s="152"/>
      <c r="L351" s="148"/>
      <c r="M351" s="153"/>
      <c r="T351" s="154"/>
      <c r="AT351" s="149" t="s">
        <v>203</v>
      </c>
      <c r="AU351" s="149" t="s">
        <v>86</v>
      </c>
      <c r="AV351" s="12" t="s">
        <v>86</v>
      </c>
      <c r="AW351" s="12" t="s">
        <v>37</v>
      </c>
      <c r="AX351" s="12" t="s">
        <v>76</v>
      </c>
      <c r="AY351" s="149" t="s">
        <v>192</v>
      </c>
    </row>
    <row r="352" spans="2:51" s="15" customFormat="1" ht="12">
      <c r="B352" s="182"/>
      <c r="D352" s="142" t="s">
        <v>203</v>
      </c>
      <c r="E352" s="183" t="s">
        <v>19</v>
      </c>
      <c r="F352" s="184" t="s">
        <v>1018</v>
      </c>
      <c r="H352" s="185">
        <v>13.603</v>
      </c>
      <c r="I352" s="186"/>
      <c r="L352" s="182"/>
      <c r="M352" s="187"/>
      <c r="T352" s="188"/>
      <c r="AT352" s="183" t="s">
        <v>203</v>
      </c>
      <c r="AU352" s="183" t="s">
        <v>86</v>
      </c>
      <c r="AV352" s="15" t="s">
        <v>214</v>
      </c>
      <c r="AW352" s="15" t="s">
        <v>37</v>
      </c>
      <c r="AX352" s="15" t="s">
        <v>76</v>
      </c>
      <c r="AY352" s="183" t="s">
        <v>192</v>
      </c>
    </row>
    <row r="353" spans="2:51" s="14" customFormat="1" ht="12">
      <c r="B353" s="162"/>
      <c r="D353" s="142" t="s">
        <v>203</v>
      </c>
      <c r="E353" s="163" t="s">
        <v>19</v>
      </c>
      <c r="F353" s="164" t="s">
        <v>2031</v>
      </c>
      <c r="H353" s="163" t="s">
        <v>19</v>
      </c>
      <c r="I353" s="165"/>
      <c r="L353" s="162"/>
      <c r="M353" s="166"/>
      <c r="T353" s="167"/>
      <c r="AT353" s="163" t="s">
        <v>203</v>
      </c>
      <c r="AU353" s="163" t="s">
        <v>86</v>
      </c>
      <c r="AV353" s="14" t="s">
        <v>84</v>
      </c>
      <c r="AW353" s="14" t="s">
        <v>37</v>
      </c>
      <c r="AX353" s="14" t="s">
        <v>76</v>
      </c>
      <c r="AY353" s="163" t="s">
        <v>192</v>
      </c>
    </row>
    <row r="354" spans="2:51" s="12" customFormat="1" ht="12">
      <c r="B354" s="148"/>
      <c r="D354" s="142" t="s">
        <v>203</v>
      </c>
      <c r="E354" s="149" t="s">
        <v>19</v>
      </c>
      <c r="F354" s="150" t="s">
        <v>2120</v>
      </c>
      <c r="H354" s="151">
        <v>8.629</v>
      </c>
      <c r="I354" s="152"/>
      <c r="L354" s="148"/>
      <c r="M354" s="153"/>
      <c r="T354" s="154"/>
      <c r="AT354" s="149" t="s">
        <v>203</v>
      </c>
      <c r="AU354" s="149" t="s">
        <v>86</v>
      </c>
      <c r="AV354" s="12" t="s">
        <v>86</v>
      </c>
      <c r="AW354" s="12" t="s">
        <v>37</v>
      </c>
      <c r="AX354" s="12" t="s">
        <v>76</v>
      </c>
      <c r="AY354" s="149" t="s">
        <v>192</v>
      </c>
    </row>
    <row r="355" spans="2:51" s="15" customFormat="1" ht="12">
      <c r="B355" s="182"/>
      <c r="D355" s="142" t="s">
        <v>203</v>
      </c>
      <c r="E355" s="183" t="s">
        <v>19</v>
      </c>
      <c r="F355" s="184" t="s">
        <v>1018</v>
      </c>
      <c r="H355" s="185">
        <v>8.629</v>
      </c>
      <c r="I355" s="186"/>
      <c r="L355" s="182"/>
      <c r="M355" s="187"/>
      <c r="T355" s="188"/>
      <c r="AT355" s="183" t="s">
        <v>203</v>
      </c>
      <c r="AU355" s="183" t="s">
        <v>86</v>
      </c>
      <c r="AV355" s="15" t="s">
        <v>214</v>
      </c>
      <c r="AW355" s="15" t="s">
        <v>37</v>
      </c>
      <c r="AX355" s="15" t="s">
        <v>76</v>
      </c>
      <c r="AY355" s="183" t="s">
        <v>192</v>
      </c>
    </row>
    <row r="356" spans="2:51" s="14" customFormat="1" ht="12">
      <c r="B356" s="162"/>
      <c r="D356" s="142" t="s">
        <v>203</v>
      </c>
      <c r="E356" s="163" t="s">
        <v>19</v>
      </c>
      <c r="F356" s="164" t="s">
        <v>2067</v>
      </c>
      <c r="H356" s="163" t="s">
        <v>19</v>
      </c>
      <c r="I356" s="165"/>
      <c r="L356" s="162"/>
      <c r="M356" s="166"/>
      <c r="T356" s="167"/>
      <c r="AT356" s="163" t="s">
        <v>203</v>
      </c>
      <c r="AU356" s="163" t="s">
        <v>86</v>
      </c>
      <c r="AV356" s="14" t="s">
        <v>84</v>
      </c>
      <c r="AW356" s="14" t="s">
        <v>37</v>
      </c>
      <c r="AX356" s="14" t="s">
        <v>76</v>
      </c>
      <c r="AY356" s="163" t="s">
        <v>192</v>
      </c>
    </row>
    <row r="357" spans="2:51" s="12" customFormat="1" ht="12">
      <c r="B357" s="148"/>
      <c r="D357" s="142" t="s">
        <v>203</v>
      </c>
      <c r="E357" s="149" t="s">
        <v>19</v>
      </c>
      <c r="F357" s="150" t="s">
        <v>2121</v>
      </c>
      <c r="H357" s="151">
        <v>2.74</v>
      </c>
      <c r="I357" s="152"/>
      <c r="L357" s="148"/>
      <c r="M357" s="153"/>
      <c r="T357" s="154"/>
      <c r="AT357" s="149" t="s">
        <v>203</v>
      </c>
      <c r="AU357" s="149" t="s">
        <v>86</v>
      </c>
      <c r="AV357" s="12" t="s">
        <v>86</v>
      </c>
      <c r="AW357" s="12" t="s">
        <v>37</v>
      </c>
      <c r="AX357" s="12" t="s">
        <v>76</v>
      </c>
      <c r="AY357" s="149" t="s">
        <v>192</v>
      </c>
    </row>
    <row r="358" spans="2:51" s="12" customFormat="1" ht="12">
      <c r="B358" s="148"/>
      <c r="D358" s="142" t="s">
        <v>203</v>
      </c>
      <c r="E358" s="149" t="s">
        <v>19</v>
      </c>
      <c r="F358" s="150" t="s">
        <v>2122</v>
      </c>
      <c r="H358" s="151">
        <v>2.36</v>
      </c>
      <c r="I358" s="152"/>
      <c r="L358" s="148"/>
      <c r="M358" s="153"/>
      <c r="T358" s="154"/>
      <c r="AT358" s="149" t="s">
        <v>203</v>
      </c>
      <c r="AU358" s="149" t="s">
        <v>86</v>
      </c>
      <c r="AV358" s="12" t="s">
        <v>86</v>
      </c>
      <c r="AW358" s="12" t="s">
        <v>37</v>
      </c>
      <c r="AX358" s="12" t="s">
        <v>76</v>
      </c>
      <c r="AY358" s="149" t="s">
        <v>192</v>
      </c>
    </row>
    <row r="359" spans="2:51" s="12" customFormat="1" ht="12">
      <c r="B359" s="148"/>
      <c r="D359" s="142" t="s">
        <v>203</v>
      </c>
      <c r="E359" s="149" t="s">
        <v>19</v>
      </c>
      <c r="F359" s="150" t="s">
        <v>2123</v>
      </c>
      <c r="H359" s="151">
        <v>3.1</v>
      </c>
      <c r="I359" s="152"/>
      <c r="L359" s="148"/>
      <c r="M359" s="153"/>
      <c r="T359" s="154"/>
      <c r="AT359" s="149" t="s">
        <v>203</v>
      </c>
      <c r="AU359" s="149" t="s">
        <v>86</v>
      </c>
      <c r="AV359" s="12" t="s">
        <v>86</v>
      </c>
      <c r="AW359" s="12" t="s">
        <v>37</v>
      </c>
      <c r="AX359" s="12" t="s">
        <v>76</v>
      </c>
      <c r="AY359" s="149" t="s">
        <v>192</v>
      </c>
    </row>
    <row r="360" spans="2:51" s="12" customFormat="1" ht="12">
      <c r="B360" s="148"/>
      <c r="D360" s="142" t="s">
        <v>203</v>
      </c>
      <c r="E360" s="149" t="s">
        <v>19</v>
      </c>
      <c r="F360" s="150" t="s">
        <v>2124</v>
      </c>
      <c r="H360" s="151">
        <v>2.86</v>
      </c>
      <c r="I360" s="152"/>
      <c r="L360" s="148"/>
      <c r="M360" s="153"/>
      <c r="T360" s="154"/>
      <c r="AT360" s="149" t="s">
        <v>203</v>
      </c>
      <c r="AU360" s="149" t="s">
        <v>86</v>
      </c>
      <c r="AV360" s="12" t="s">
        <v>86</v>
      </c>
      <c r="AW360" s="12" t="s">
        <v>37</v>
      </c>
      <c r="AX360" s="12" t="s">
        <v>76</v>
      </c>
      <c r="AY360" s="149" t="s">
        <v>192</v>
      </c>
    </row>
    <row r="361" spans="2:51" s="12" customFormat="1" ht="12">
      <c r="B361" s="148"/>
      <c r="D361" s="142" t="s">
        <v>203</v>
      </c>
      <c r="E361" s="149" t="s">
        <v>19</v>
      </c>
      <c r="F361" s="150" t="s">
        <v>2125</v>
      </c>
      <c r="H361" s="151">
        <v>3.32</v>
      </c>
      <c r="I361" s="152"/>
      <c r="L361" s="148"/>
      <c r="M361" s="153"/>
      <c r="T361" s="154"/>
      <c r="AT361" s="149" t="s">
        <v>203</v>
      </c>
      <c r="AU361" s="149" t="s">
        <v>86</v>
      </c>
      <c r="AV361" s="12" t="s">
        <v>86</v>
      </c>
      <c r="AW361" s="12" t="s">
        <v>37</v>
      </c>
      <c r="AX361" s="12" t="s">
        <v>76</v>
      </c>
      <c r="AY361" s="149" t="s">
        <v>192</v>
      </c>
    </row>
    <row r="362" spans="2:51" s="15" customFormat="1" ht="12">
      <c r="B362" s="182"/>
      <c r="D362" s="142" t="s">
        <v>203</v>
      </c>
      <c r="E362" s="183" t="s">
        <v>19</v>
      </c>
      <c r="F362" s="184" t="s">
        <v>1018</v>
      </c>
      <c r="H362" s="185">
        <v>14.38</v>
      </c>
      <c r="I362" s="186"/>
      <c r="L362" s="182"/>
      <c r="M362" s="187"/>
      <c r="T362" s="188"/>
      <c r="AT362" s="183" t="s">
        <v>203</v>
      </c>
      <c r="AU362" s="183" t="s">
        <v>86</v>
      </c>
      <c r="AV362" s="15" t="s">
        <v>214</v>
      </c>
      <c r="AW362" s="15" t="s">
        <v>37</v>
      </c>
      <c r="AX362" s="15" t="s">
        <v>76</v>
      </c>
      <c r="AY362" s="183" t="s">
        <v>192</v>
      </c>
    </row>
    <row r="363" spans="2:51" s="13" customFormat="1" ht="12">
      <c r="B363" s="155"/>
      <c r="D363" s="142" t="s">
        <v>203</v>
      </c>
      <c r="E363" s="156" t="s">
        <v>1901</v>
      </c>
      <c r="F363" s="157" t="s">
        <v>206</v>
      </c>
      <c r="H363" s="158">
        <v>150.104</v>
      </c>
      <c r="I363" s="159"/>
      <c r="L363" s="155"/>
      <c r="M363" s="160"/>
      <c r="T363" s="161"/>
      <c r="AT363" s="156" t="s">
        <v>203</v>
      </c>
      <c r="AU363" s="156" t="s">
        <v>86</v>
      </c>
      <c r="AV363" s="13" t="s">
        <v>124</v>
      </c>
      <c r="AW363" s="13" t="s">
        <v>37</v>
      </c>
      <c r="AX363" s="13" t="s">
        <v>84</v>
      </c>
      <c r="AY363" s="156" t="s">
        <v>192</v>
      </c>
    </row>
    <row r="364" spans="2:65" s="1" customFormat="1" ht="16.5" customHeight="1">
      <c r="B364" s="33"/>
      <c r="C364" s="129" t="s">
        <v>290</v>
      </c>
      <c r="D364" s="129" t="s">
        <v>194</v>
      </c>
      <c r="E364" s="130" t="s">
        <v>2126</v>
      </c>
      <c r="F364" s="131" t="s">
        <v>2127</v>
      </c>
      <c r="G364" s="132" t="s">
        <v>123</v>
      </c>
      <c r="H364" s="133">
        <v>657.929</v>
      </c>
      <c r="I364" s="134"/>
      <c r="J364" s="135">
        <f>ROUND(I364*H364,2)</f>
        <v>0</v>
      </c>
      <c r="K364" s="131" t="s">
        <v>197</v>
      </c>
      <c r="L364" s="33"/>
      <c r="M364" s="136" t="s">
        <v>19</v>
      </c>
      <c r="N364" s="137" t="s">
        <v>47</v>
      </c>
      <c r="P364" s="138">
        <f>O364*H364</f>
        <v>0</v>
      </c>
      <c r="Q364" s="138">
        <v>0</v>
      </c>
      <c r="R364" s="138">
        <f>Q364*H364</f>
        <v>0</v>
      </c>
      <c r="S364" s="138">
        <v>0</v>
      </c>
      <c r="T364" s="139">
        <f>S364*H364</f>
        <v>0</v>
      </c>
      <c r="AR364" s="140" t="s">
        <v>124</v>
      </c>
      <c r="AT364" s="140" t="s">
        <v>194</v>
      </c>
      <c r="AU364" s="140" t="s">
        <v>86</v>
      </c>
      <c r="AY364" s="18" t="s">
        <v>192</v>
      </c>
      <c r="BE364" s="141">
        <f>IF(N364="základní",J364,0)</f>
        <v>0</v>
      </c>
      <c r="BF364" s="141">
        <f>IF(N364="snížená",J364,0)</f>
        <v>0</v>
      </c>
      <c r="BG364" s="141">
        <f>IF(N364="zákl. přenesená",J364,0)</f>
        <v>0</v>
      </c>
      <c r="BH364" s="141">
        <f>IF(N364="sníž. přenesená",J364,0)</f>
        <v>0</v>
      </c>
      <c r="BI364" s="141">
        <f>IF(N364="nulová",J364,0)</f>
        <v>0</v>
      </c>
      <c r="BJ364" s="18" t="s">
        <v>84</v>
      </c>
      <c r="BK364" s="141">
        <f>ROUND(I364*H364,2)</f>
        <v>0</v>
      </c>
      <c r="BL364" s="18" t="s">
        <v>124</v>
      </c>
      <c r="BM364" s="140" t="s">
        <v>2128</v>
      </c>
    </row>
    <row r="365" spans="2:47" s="1" customFormat="1" ht="12">
      <c r="B365" s="33"/>
      <c r="D365" s="142" t="s">
        <v>199</v>
      </c>
      <c r="F365" s="143" t="s">
        <v>2129</v>
      </c>
      <c r="I365" s="144"/>
      <c r="L365" s="33"/>
      <c r="M365" s="145"/>
      <c r="T365" s="54"/>
      <c r="AT365" s="18" t="s">
        <v>199</v>
      </c>
      <c r="AU365" s="18" t="s">
        <v>86</v>
      </c>
    </row>
    <row r="366" spans="2:47" s="1" customFormat="1" ht="12">
      <c r="B366" s="33"/>
      <c r="D366" s="146" t="s">
        <v>201</v>
      </c>
      <c r="F366" s="147" t="s">
        <v>2130</v>
      </c>
      <c r="I366" s="144"/>
      <c r="L366" s="33"/>
      <c r="M366" s="145"/>
      <c r="T366" s="54"/>
      <c r="AT366" s="18" t="s">
        <v>201</v>
      </c>
      <c r="AU366" s="18" t="s">
        <v>86</v>
      </c>
    </row>
    <row r="367" spans="2:51" s="12" customFormat="1" ht="12">
      <c r="B367" s="148"/>
      <c r="D367" s="142" t="s">
        <v>203</v>
      </c>
      <c r="E367" s="149" t="s">
        <v>19</v>
      </c>
      <c r="F367" s="150" t="s">
        <v>1898</v>
      </c>
      <c r="H367" s="151">
        <v>657.929</v>
      </c>
      <c r="I367" s="152"/>
      <c r="L367" s="148"/>
      <c r="M367" s="153"/>
      <c r="T367" s="154"/>
      <c r="AT367" s="149" t="s">
        <v>203</v>
      </c>
      <c r="AU367" s="149" t="s">
        <v>86</v>
      </c>
      <c r="AV367" s="12" t="s">
        <v>86</v>
      </c>
      <c r="AW367" s="12" t="s">
        <v>37</v>
      </c>
      <c r="AX367" s="12" t="s">
        <v>84</v>
      </c>
      <c r="AY367" s="149" t="s">
        <v>192</v>
      </c>
    </row>
    <row r="368" spans="2:65" s="1" customFormat="1" ht="16.5" customHeight="1">
      <c r="B368" s="33"/>
      <c r="C368" s="129" t="s">
        <v>298</v>
      </c>
      <c r="D368" s="129" t="s">
        <v>194</v>
      </c>
      <c r="E368" s="130" t="s">
        <v>2131</v>
      </c>
      <c r="F368" s="131" t="s">
        <v>2132</v>
      </c>
      <c r="G368" s="132" t="s">
        <v>123</v>
      </c>
      <c r="H368" s="133">
        <v>150.104</v>
      </c>
      <c r="I368" s="134"/>
      <c r="J368" s="135">
        <f>ROUND(I368*H368,2)</f>
        <v>0</v>
      </c>
      <c r="K368" s="131" t="s">
        <v>197</v>
      </c>
      <c r="L368" s="33"/>
      <c r="M368" s="136" t="s">
        <v>19</v>
      </c>
      <c r="N368" s="137" t="s">
        <v>47</v>
      </c>
      <c r="P368" s="138">
        <f>O368*H368</f>
        <v>0</v>
      </c>
      <c r="Q368" s="138">
        <v>0</v>
      </c>
      <c r="R368" s="138">
        <f>Q368*H368</f>
        <v>0</v>
      </c>
      <c r="S368" s="138">
        <v>0</v>
      </c>
      <c r="T368" s="139">
        <f>S368*H368</f>
        <v>0</v>
      </c>
      <c r="AR368" s="140" t="s">
        <v>124</v>
      </c>
      <c r="AT368" s="140" t="s">
        <v>194</v>
      </c>
      <c r="AU368" s="140" t="s">
        <v>86</v>
      </c>
      <c r="AY368" s="18" t="s">
        <v>192</v>
      </c>
      <c r="BE368" s="141">
        <f>IF(N368="základní",J368,0)</f>
        <v>0</v>
      </c>
      <c r="BF368" s="141">
        <f>IF(N368="snížená",J368,0)</f>
        <v>0</v>
      </c>
      <c r="BG368" s="141">
        <f>IF(N368="zákl. přenesená",J368,0)</f>
        <v>0</v>
      </c>
      <c r="BH368" s="141">
        <f>IF(N368="sníž. přenesená",J368,0)</f>
        <v>0</v>
      </c>
      <c r="BI368" s="141">
        <f>IF(N368="nulová",J368,0)</f>
        <v>0</v>
      </c>
      <c r="BJ368" s="18" t="s">
        <v>84</v>
      </c>
      <c r="BK368" s="141">
        <f>ROUND(I368*H368,2)</f>
        <v>0</v>
      </c>
      <c r="BL368" s="18" t="s">
        <v>124</v>
      </c>
      <c r="BM368" s="140" t="s">
        <v>2133</v>
      </c>
    </row>
    <row r="369" spans="2:47" s="1" customFormat="1" ht="12">
      <c r="B369" s="33"/>
      <c r="D369" s="142" t="s">
        <v>199</v>
      </c>
      <c r="F369" s="143" t="s">
        <v>2134</v>
      </c>
      <c r="I369" s="144"/>
      <c r="L369" s="33"/>
      <c r="M369" s="145"/>
      <c r="T369" s="54"/>
      <c r="AT369" s="18" t="s">
        <v>199</v>
      </c>
      <c r="AU369" s="18" t="s">
        <v>86</v>
      </c>
    </row>
    <row r="370" spans="2:47" s="1" customFormat="1" ht="12">
      <c r="B370" s="33"/>
      <c r="D370" s="146" t="s">
        <v>201</v>
      </c>
      <c r="F370" s="147" t="s">
        <v>2135</v>
      </c>
      <c r="I370" s="144"/>
      <c r="L370" s="33"/>
      <c r="M370" s="145"/>
      <c r="T370" s="54"/>
      <c r="AT370" s="18" t="s">
        <v>201</v>
      </c>
      <c r="AU370" s="18" t="s">
        <v>86</v>
      </c>
    </row>
    <row r="371" spans="2:51" s="12" customFormat="1" ht="12">
      <c r="B371" s="148"/>
      <c r="D371" s="142" t="s">
        <v>203</v>
      </c>
      <c r="E371" s="149" t="s">
        <v>19</v>
      </c>
      <c r="F371" s="150" t="s">
        <v>1901</v>
      </c>
      <c r="H371" s="151">
        <v>150.104</v>
      </c>
      <c r="I371" s="152"/>
      <c r="L371" s="148"/>
      <c r="M371" s="153"/>
      <c r="T371" s="154"/>
      <c r="AT371" s="149" t="s">
        <v>203</v>
      </c>
      <c r="AU371" s="149" t="s">
        <v>86</v>
      </c>
      <c r="AV371" s="12" t="s">
        <v>86</v>
      </c>
      <c r="AW371" s="12" t="s">
        <v>37</v>
      </c>
      <c r="AX371" s="12" t="s">
        <v>84</v>
      </c>
      <c r="AY371" s="149" t="s">
        <v>192</v>
      </c>
    </row>
    <row r="372" spans="2:65" s="1" customFormat="1" ht="21.75" customHeight="1">
      <c r="B372" s="33"/>
      <c r="C372" s="129" t="s">
        <v>8</v>
      </c>
      <c r="D372" s="129" t="s">
        <v>194</v>
      </c>
      <c r="E372" s="130" t="s">
        <v>228</v>
      </c>
      <c r="F372" s="131" t="s">
        <v>229</v>
      </c>
      <c r="G372" s="132" t="s">
        <v>128</v>
      </c>
      <c r="H372" s="133">
        <v>462.398</v>
      </c>
      <c r="I372" s="134"/>
      <c r="J372" s="135">
        <f>ROUND(I372*H372,2)</f>
        <v>0</v>
      </c>
      <c r="K372" s="131" t="s">
        <v>197</v>
      </c>
      <c r="L372" s="33"/>
      <c r="M372" s="136" t="s">
        <v>19</v>
      </c>
      <c r="N372" s="137" t="s">
        <v>47</v>
      </c>
      <c r="P372" s="138">
        <f>O372*H372</f>
        <v>0</v>
      </c>
      <c r="Q372" s="138">
        <v>0</v>
      </c>
      <c r="R372" s="138">
        <f>Q372*H372</f>
        <v>0</v>
      </c>
      <c r="S372" s="138">
        <v>0</v>
      </c>
      <c r="T372" s="139">
        <f>S372*H372</f>
        <v>0</v>
      </c>
      <c r="AR372" s="140" t="s">
        <v>124</v>
      </c>
      <c r="AT372" s="140" t="s">
        <v>194</v>
      </c>
      <c r="AU372" s="140" t="s">
        <v>86</v>
      </c>
      <c r="AY372" s="18" t="s">
        <v>192</v>
      </c>
      <c r="BE372" s="141">
        <f>IF(N372="základní",J372,0)</f>
        <v>0</v>
      </c>
      <c r="BF372" s="141">
        <f>IF(N372="snížená",J372,0)</f>
        <v>0</v>
      </c>
      <c r="BG372" s="141">
        <f>IF(N372="zákl. přenesená",J372,0)</f>
        <v>0</v>
      </c>
      <c r="BH372" s="141">
        <f>IF(N372="sníž. přenesená",J372,0)</f>
        <v>0</v>
      </c>
      <c r="BI372" s="141">
        <f>IF(N372="nulová",J372,0)</f>
        <v>0</v>
      </c>
      <c r="BJ372" s="18" t="s">
        <v>84</v>
      </c>
      <c r="BK372" s="141">
        <f>ROUND(I372*H372,2)</f>
        <v>0</v>
      </c>
      <c r="BL372" s="18" t="s">
        <v>124</v>
      </c>
      <c r="BM372" s="140" t="s">
        <v>2136</v>
      </c>
    </row>
    <row r="373" spans="2:47" s="1" customFormat="1" ht="19.5">
      <c r="B373" s="33"/>
      <c r="D373" s="142" t="s">
        <v>199</v>
      </c>
      <c r="F373" s="143" t="s">
        <v>231</v>
      </c>
      <c r="I373" s="144"/>
      <c r="L373" s="33"/>
      <c r="M373" s="145"/>
      <c r="T373" s="54"/>
      <c r="AT373" s="18" t="s">
        <v>199</v>
      </c>
      <c r="AU373" s="18" t="s">
        <v>86</v>
      </c>
    </row>
    <row r="374" spans="2:47" s="1" customFormat="1" ht="12">
      <c r="B374" s="33"/>
      <c r="D374" s="146" t="s">
        <v>201</v>
      </c>
      <c r="F374" s="147" t="s">
        <v>232</v>
      </c>
      <c r="I374" s="144"/>
      <c r="L374" s="33"/>
      <c r="M374" s="145"/>
      <c r="T374" s="54"/>
      <c r="AT374" s="18" t="s">
        <v>201</v>
      </c>
      <c r="AU374" s="18" t="s">
        <v>86</v>
      </c>
    </row>
    <row r="375" spans="2:51" s="12" customFormat="1" ht="12">
      <c r="B375" s="148"/>
      <c r="D375" s="142" t="s">
        <v>203</v>
      </c>
      <c r="E375" s="149" t="s">
        <v>19</v>
      </c>
      <c r="F375" s="150" t="s">
        <v>233</v>
      </c>
      <c r="H375" s="151">
        <v>462.398</v>
      </c>
      <c r="I375" s="152"/>
      <c r="L375" s="148"/>
      <c r="M375" s="153"/>
      <c r="T375" s="154"/>
      <c r="AT375" s="149" t="s">
        <v>203</v>
      </c>
      <c r="AU375" s="149" t="s">
        <v>86</v>
      </c>
      <c r="AV375" s="12" t="s">
        <v>86</v>
      </c>
      <c r="AW375" s="12" t="s">
        <v>37</v>
      </c>
      <c r="AX375" s="12" t="s">
        <v>84</v>
      </c>
      <c r="AY375" s="149" t="s">
        <v>192</v>
      </c>
    </row>
    <row r="376" spans="2:65" s="1" customFormat="1" ht="21.75" customHeight="1">
      <c r="B376" s="33"/>
      <c r="C376" s="129" t="s">
        <v>312</v>
      </c>
      <c r="D376" s="129" t="s">
        <v>194</v>
      </c>
      <c r="E376" s="130" t="s">
        <v>235</v>
      </c>
      <c r="F376" s="131" t="s">
        <v>236</v>
      </c>
      <c r="G376" s="132" t="s">
        <v>128</v>
      </c>
      <c r="H376" s="133">
        <v>231.502</v>
      </c>
      <c r="I376" s="134"/>
      <c r="J376" s="135">
        <f>ROUND(I376*H376,2)</f>
        <v>0</v>
      </c>
      <c r="K376" s="131" t="s">
        <v>197</v>
      </c>
      <c r="L376" s="33"/>
      <c r="M376" s="136" t="s">
        <v>19</v>
      </c>
      <c r="N376" s="137" t="s">
        <v>47</v>
      </c>
      <c r="P376" s="138">
        <f>O376*H376</f>
        <v>0</v>
      </c>
      <c r="Q376" s="138">
        <v>0</v>
      </c>
      <c r="R376" s="138">
        <f>Q376*H376</f>
        <v>0</v>
      </c>
      <c r="S376" s="138">
        <v>0</v>
      </c>
      <c r="T376" s="139">
        <f>S376*H376</f>
        <v>0</v>
      </c>
      <c r="AR376" s="140" t="s">
        <v>124</v>
      </c>
      <c r="AT376" s="140" t="s">
        <v>194</v>
      </c>
      <c r="AU376" s="140" t="s">
        <v>86</v>
      </c>
      <c r="AY376" s="18" t="s">
        <v>192</v>
      </c>
      <c r="BE376" s="141">
        <f>IF(N376="základní",J376,0)</f>
        <v>0</v>
      </c>
      <c r="BF376" s="141">
        <f>IF(N376="snížená",J376,0)</f>
        <v>0</v>
      </c>
      <c r="BG376" s="141">
        <f>IF(N376="zákl. přenesená",J376,0)</f>
        <v>0</v>
      </c>
      <c r="BH376" s="141">
        <f>IF(N376="sníž. přenesená",J376,0)</f>
        <v>0</v>
      </c>
      <c r="BI376" s="141">
        <f>IF(N376="nulová",J376,0)</f>
        <v>0</v>
      </c>
      <c r="BJ376" s="18" t="s">
        <v>84</v>
      </c>
      <c r="BK376" s="141">
        <f>ROUND(I376*H376,2)</f>
        <v>0</v>
      </c>
      <c r="BL376" s="18" t="s">
        <v>124</v>
      </c>
      <c r="BM376" s="140" t="s">
        <v>2137</v>
      </c>
    </row>
    <row r="377" spans="2:47" s="1" customFormat="1" ht="19.5">
      <c r="B377" s="33"/>
      <c r="D377" s="142" t="s">
        <v>199</v>
      </c>
      <c r="F377" s="143" t="s">
        <v>238</v>
      </c>
      <c r="I377" s="144"/>
      <c r="L377" s="33"/>
      <c r="M377" s="145"/>
      <c r="T377" s="54"/>
      <c r="AT377" s="18" t="s">
        <v>199</v>
      </c>
      <c r="AU377" s="18" t="s">
        <v>86</v>
      </c>
    </row>
    <row r="378" spans="2:47" s="1" customFormat="1" ht="12">
      <c r="B378" s="33"/>
      <c r="D378" s="146" t="s">
        <v>201</v>
      </c>
      <c r="F378" s="147" t="s">
        <v>239</v>
      </c>
      <c r="I378" s="144"/>
      <c r="L378" s="33"/>
      <c r="M378" s="145"/>
      <c r="T378" s="54"/>
      <c r="AT378" s="18" t="s">
        <v>201</v>
      </c>
      <c r="AU378" s="18" t="s">
        <v>86</v>
      </c>
    </row>
    <row r="379" spans="2:51" s="12" customFormat="1" ht="12">
      <c r="B379" s="148"/>
      <c r="D379" s="142" t="s">
        <v>203</v>
      </c>
      <c r="E379" s="149" t="s">
        <v>19</v>
      </c>
      <c r="F379" s="150" t="s">
        <v>126</v>
      </c>
      <c r="H379" s="151">
        <v>445.205</v>
      </c>
      <c r="I379" s="152"/>
      <c r="L379" s="148"/>
      <c r="M379" s="153"/>
      <c r="T379" s="154"/>
      <c r="AT379" s="149" t="s">
        <v>203</v>
      </c>
      <c r="AU379" s="149" t="s">
        <v>86</v>
      </c>
      <c r="AV379" s="12" t="s">
        <v>86</v>
      </c>
      <c r="AW379" s="12" t="s">
        <v>37</v>
      </c>
      <c r="AX379" s="12" t="s">
        <v>76</v>
      </c>
      <c r="AY379" s="149" t="s">
        <v>192</v>
      </c>
    </row>
    <row r="380" spans="2:51" s="12" customFormat="1" ht="12">
      <c r="B380" s="148"/>
      <c r="D380" s="142" t="s">
        <v>203</v>
      </c>
      <c r="E380" s="149" t="s">
        <v>19</v>
      </c>
      <c r="F380" s="150" t="s">
        <v>1910</v>
      </c>
      <c r="H380" s="151">
        <v>17.496</v>
      </c>
      <c r="I380" s="152"/>
      <c r="L380" s="148"/>
      <c r="M380" s="153"/>
      <c r="T380" s="154"/>
      <c r="AT380" s="149" t="s">
        <v>203</v>
      </c>
      <c r="AU380" s="149" t="s">
        <v>86</v>
      </c>
      <c r="AV380" s="12" t="s">
        <v>86</v>
      </c>
      <c r="AW380" s="12" t="s">
        <v>37</v>
      </c>
      <c r="AX380" s="12" t="s">
        <v>76</v>
      </c>
      <c r="AY380" s="149" t="s">
        <v>192</v>
      </c>
    </row>
    <row r="381" spans="2:51" s="12" customFormat="1" ht="12">
      <c r="B381" s="148"/>
      <c r="D381" s="142" t="s">
        <v>203</v>
      </c>
      <c r="E381" s="149" t="s">
        <v>19</v>
      </c>
      <c r="F381" s="150" t="s">
        <v>240</v>
      </c>
      <c r="H381" s="151">
        <v>-231.199</v>
      </c>
      <c r="I381" s="152"/>
      <c r="L381" s="148"/>
      <c r="M381" s="153"/>
      <c r="T381" s="154"/>
      <c r="AT381" s="149" t="s">
        <v>203</v>
      </c>
      <c r="AU381" s="149" t="s">
        <v>86</v>
      </c>
      <c r="AV381" s="12" t="s">
        <v>86</v>
      </c>
      <c r="AW381" s="12" t="s">
        <v>37</v>
      </c>
      <c r="AX381" s="12" t="s">
        <v>76</v>
      </c>
      <c r="AY381" s="149" t="s">
        <v>192</v>
      </c>
    </row>
    <row r="382" spans="2:51" s="13" customFormat="1" ht="12">
      <c r="B382" s="155"/>
      <c r="D382" s="142" t="s">
        <v>203</v>
      </c>
      <c r="E382" s="156" t="s">
        <v>133</v>
      </c>
      <c r="F382" s="157" t="s">
        <v>206</v>
      </c>
      <c r="H382" s="158">
        <v>231.502</v>
      </c>
      <c r="I382" s="159"/>
      <c r="L382" s="155"/>
      <c r="M382" s="160"/>
      <c r="T382" s="161"/>
      <c r="AT382" s="156" t="s">
        <v>203</v>
      </c>
      <c r="AU382" s="156" t="s">
        <v>86</v>
      </c>
      <c r="AV382" s="13" t="s">
        <v>124</v>
      </c>
      <c r="AW382" s="13" t="s">
        <v>37</v>
      </c>
      <c r="AX382" s="13" t="s">
        <v>84</v>
      </c>
      <c r="AY382" s="156" t="s">
        <v>192</v>
      </c>
    </row>
    <row r="383" spans="2:65" s="1" customFormat="1" ht="24.2" customHeight="1">
      <c r="B383" s="33"/>
      <c r="C383" s="129" t="s">
        <v>319</v>
      </c>
      <c r="D383" s="129" t="s">
        <v>194</v>
      </c>
      <c r="E383" s="130" t="s">
        <v>242</v>
      </c>
      <c r="F383" s="131" t="s">
        <v>243</v>
      </c>
      <c r="G383" s="132" t="s">
        <v>128</v>
      </c>
      <c r="H383" s="133">
        <v>1389.012</v>
      </c>
      <c r="I383" s="134"/>
      <c r="J383" s="135">
        <f>ROUND(I383*H383,2)</f>
        <v>0</v>
      </c>
      <c r="K383" s="131" t="s">
        <v>197</v>
      </c>
      <c r="L383" s="33"/>
      <c r="M383" s="136" t="s">
        <v>19</v>
      </c>
      <c r="N383" s="137" t="s">
        <v>47</v>
      </c>
      <c r="P383" s="138">
        <f>O383*H383</f>
        <v>0</v>
      </c>
      <c r="Q383" s="138">
        <v>0</v>
      </c>
      <c r="R383" s="138">
        <f>Q383*H383</f>
        <v>0</v>
      </c>
      <c r="S383" s="138">
        <v>0</v>
      </c>
      <c r="T383" s="139">
        <f>S383*H383</f>
        <v>0</v>
      </c>
      <c r="AR383" s="140" t="s">
        <v>124</v>
      </c>
      <c r="AT383" s="140" t="s">
        <v>194</v>
      </c>
      <c r="AU383" s="140" t="s">
        <v>86</v>
      </c>
      <c r="AY383" s="18" t="s">
        <v>192</v>
      </c>
      <c r="BE383" s="141">
        <f>IF(N383="základní",J383,0)</f>
        <v>0</v>
      </c>
      <c r="BF383" s="141">
        <f>IF(N383="snížená",J383,0)</f>
        <v>0</v>
      </c>
      <c r="BG383" s="141">
        <f>IF(N383="zákl. přenesená",J383,0)</f>
        <v>0</v>
      </c>
      <c r="BH383" s="141">
        <f>IF(N383="sníž. přenesená",J383,0)</f>
        <v>0</v>
      </c>
      <c r="BI383" s="141">
        <f>IF(N383="nulová",J383,0)</f>
        <v>0</v>
      </c>
      <c r="BJ383" s="18" t="s">
        <v>84</v>
      </c>
      <c r="BK383" s="141">
        <f>ROUND(I383*H383,2)</f>
        <v>0</v>
      </c>
      <c r="BL383" s="18" t="s">
        <v>124</v>
      </c>
      <c r="BM383" s="140" t="s">
        <v>2138</v>
      </c>
    </row>
    <row r="384" spans="2:47" s="1" customFormat="1" ht="19.5">
      <c r="B384" s="33"/>
      <c r="D384" s="142" t="s">
        <v>199</v>
      </c>
      <c r="F384" s="143" t="s">
        <v>245</v>
      </c>
      <c r="I384" s="144"/>
      <c r="L384" s="33"/>
      <c r="M384" s="145"/>
      <c r="T384" s="54"/>
      <c r="AT384" s="18" t="s">
        <v>199</v>
      </c>
      <c r="AU384" s="18" t="s">
        <v>86</v>
      </c>
    </row>
    <row r="385" spans="2:47" s="1" customFormat="1" ht="12">
      <c r="B385" s="33"/>
      <c r="D385" s="146" t="s">
        <v>201</v>
      </c>
      <c r="F385" s="147" t="s">
        <v>246</v>
      </c>
      <c r="I385" s="144"/>
      <c r="L385" s="33"/>
      <c r="M385" s="145"/>
      <c r="T385" s="54"/>
      <c r="AT385" s="18" t="s">
        <v>201</v>
      </c>
      <c r="AU385" s="18" t="s">
        <v>86</v>
      </c>
    </row>
    <row r="386" spans="2:51" s="12" customFormat="1" ht="12">
      <c r="B386" s="148"/>
      <c r="D386" s="142" t="s">
        <v>203</v>
      </c>
      <c r="E386" s="149" t="s">
        <v>19</v>
      </c>
      <c r="F386" s="150" t="s">
        <v>247</v>
      </c>
      <c r="H386" s="151">
        <v>1389.012</v>
      </c>
      <c r="I386" s="152"/>
      <c r="L386" s="148"/>
      <c r="M386" s="153"/>
      <c r="T386" s="154"/>
      <c r="AT386" s="149" t="s">
        <v>203</v>
      </c>
      <c r="AU386" s="149" t="s">
        <v>86</v>
      </c>
      <c r="AV386" s="12" t="s">
        <v>86</v>
      </c>
      <c r="AW386" s="12" t="s">
        <v>37</v>
      </c>
      <c r="AX386" s="12" t="s">
        <v>84</v>
      </c>
      <c r="AY386" s="149" t="s">
        <v>192</v>
      </c>
    </row>
    <row r="387" spans="2:65" s="1" customFormat="1" ht="16.5" customHeight="1">
      <c r="B387" s="33"/>
      <c r="C387" s="129" t="s">
        <v>325</v>
      </c>
      <c r="D387" s="129" t="s">
        <v>194</v>
      </c>
      <c r="E387" s="130" t="s">
        <v>249</v>
      </c>
      <c r="F387" s="131" t="s">
        <v>250</v>
      </c>
      <c r="G387" s="132" t="s">
        <v>128</v>
      </c>
      <c r="H387" s="133">
        <v>231.199</v>
      </c>
      <c r="I387" s="134"/>
      <c r="J387" s="135">
        <f>ROUND(I387*H387,2)</f>
        <v>0</v>
      </c>
      <c r="K387" s="131" t="s">
        <v>197</v>
      </c>
      <c r="L387" s="33"/>
      <c r="M387" s="136" t="s">
        <v>19</v>
      </c>
      <c r="N387" s="137" t="s">
        <v>47</v>
      </c>
      <c r="P387" s="138">
        <f>O387*H387</f>
        <v>0</v>
      </c>
      <c r="Q387" s="138">
        <v>0</v>
      </c>
      <c r="R387" s="138">
        <f>Q387*H387</f>
        <v>0</v>
      </c>
      <c r="S387" s="138">
        <v>0</v>
      </c>
      <c r="T387" s="139">
        <f>S387*H387</f>
        <v>0</v>
      </c>
      <c r="AR387" s="140" t="s">
        <v>124</v>
      </c>
      <c r="AT387" s="140" t="s">
        <v>194</v>
      </c>
      <c r="AU387" s="140" t="s">
        <v>86</v>
      </c>
      <c r="AY387" s="18" t="s">
        <v>192</v>
      </c>
      <c r="BE387" s="141">
        <f>IF(N387="základní",J387,0)</f>
        <v>0</v>
      </c>
      <c r="BF387" s="141">
        <f>IF(N387="snížená",J387,0)</f>
        <v>0</v>
      </c>
      <c r="BG387" s="141">
        <f>IF(N387="zákl. přenesená",J387,0)</f>
        <v>0</v>
      </c>
      <c r="BH387" s="141">
        <f>IF(N387="sníž. přenesená",J387,0)</f>
        <v>0</v>
      </c>
      <c r="BI387" s="141">
        <f>IF(N387="nulová",J387,0)</f>
        <v>0</v>
      </c>
      <c r="BJ387" s="18" t="s">
        <v>84</v>
      </c>
      <c r="BK387" s="141">
        <f>ROUND(I387*H387,2)</f>
        <v>0</v>
      </c>
      <c r="BL387" s="18" t="s">
        <v>124</v>
      </c>
      <c r="BM387" s="140" t="s">
        <v>2139</v>
      </c>
    </row>
    <row r="388" spans="2:47" s="1" customFormat="1" ht="19.5">
      <c r="B388" s="33"/>
      <c r="D388" s="142" t="s">
        <v>199</v>
      </c>
      <c r="F388" s="143" t="s">
        <v>252</v>
      </c>
      <c r="I388" s="144"/>
      <c r="L388" s="33"/>
      <c r="M388" s="145"/>
      <c r="T388" s="54"/>
      <c r="AT388" s="18" t="s">
        <v>199</v>
      </c>
      <c r="AU388" s="18" t="s">
        <v>86</v>
      </c>
    </row>
    <row r="389" spans="2:47" s="1" customFormat="1" ht="12">
      <c r="B389" s="33"/>
      <c r="D389" s="146" t="s">
        <v>201</v>
      </c>
      <c r="F389" s="147" t="s">
        <v>253</v>
      </c>
      <c r="I389" s="144"/>
      <c r="L389" s="33"/>
      <c r="M389" s="145"/>
      <c r="T389" s="54"/>
      <c r="AT389" s="18" t="s">
        <v>201</v>
      </c>
      <c r="AU389" s="18" t="s">
        <v>86</v>
      </c>
    </row>
    <row r="390" spans="2:51" s="12" customFormat="1" ht="12">
      <c r="B390" s="148"/>
      <c r="D390" s="142" t="s">
        <v>203</v>
      </c>
      <c r="E390" s="149" t="s">
        <v>19</v>
      </c>
      <c r="F390" s="150" t="s">
        <v>254</v>
      </c>
      <c r="H390" s="151">
        <v>231.199</v>
      </c>
      <c r="I390" s="152"/>
      <c r="L390" s="148"/>
      <c r="M390" s="153"/>
      <c r="T390" s="154"/>
      <c r="AT390" s="149" t="s">
        <v>203</v>
      </c>
      <c r="AU390" s="149" t="s">
        <v>86</v>
      </c>
      <c r="AV390" s="12" t="s">
        <v>86</v>
      </c>
      <c r="AW390" s="12" t="s">
        <v>37</v>
      </c>
      <c r="AX390" s="12" t="s">
        <v>84</v>
      </c>
      <c r="AY390" s="149" t="s">
        <v>192</v>
      </c>
    </row>
    <row r="391" spans="2:65" s="1" customFormat="1" ht="16.5" customHeight="1">
      <c r="B391" s="33"/>
      <c r="C391" s="129" t="s">
        <v>328</v>
      </c>
      <c r="D391" s="129" t="s">
        <v>194</v>
      </c>
      <c r="E391" s="130" t="s">
        <v>256</v>
      </c>
      <c r="F391" s="131" t="s">
        <v>257</v>
      </c>
      <c r="G391" s="132" t="s">
        <v>119</v>
      </c>
      <c r="H391" s="133">
        <v>416.704</v>
      </c>
      <c r="I391" s="134"/>
      <c r="J391" s="135">
        <f>ROUND(I391*H391,2)</f>
        <v>0</v>
      </c>
      <c r="K391" s="131" t="s">
        <v>197</v>
      </c>
      <c r="L391" s="33"/>
      <c r="M391" s="136" t="s">
        <v>19</v>
      </c>
      <c r="N391" s="137" t="s">
        <v>47</v>
      </c>
      <c r="P391" s="138">
        <f>O391*H391</f>
        <v>0</v>
      </c>
      <c r="Q391" s="138">
        <v>0</v>
      </c>
      <c r="R391" s="138">
        <f>Q391*H391</f>
        <v>0</v>
      </c>
      <c r="S391" s="138">
        <v>0</v>
      </c>
      <c r="T391" s="139">
        <f>S391*H391</f>
        <v>0</v>
      </c>
      <c r="AR391" s="140" t="s">
        <v>124</v>
      </c>
      <c r="AT391" s="140" t="s">
        <v>194</v>
      </c>
      <c r="AU391" s="140" t="s">
        <v>86</v>
      </c>
      <c r="AY391" s="18" t="s">
        <v>192</v>
      </c>
      <c r="BE391" s="141">
        <f>IF(N391="základní",J391,0)</f>
        <v>0</v>
      </c>
      <c r="BF391" s="141">
        <f>IF(N391="snížená",J391,0)</f>
        <v>0</v>
      </c>
      <c r="BG391" s="141">
        <f>IF(N391="zákl. přenesená",J391,0)</f>
        <v>0</v>
      </c>
      <c r="BH391" s="141">
        <f>IF(N391="sníž. přenesená",J391,0)</f>
        <v>0</v>
      </c>
      <c r="BI391" s="141">
        <f>IF(N391="nulová",J391,0)</f>
        <v>0</v>
      </c>
      <c r="BJ391" s="18" t="s">
        <v>84</v>
      </c>
      <c r="BK391" s="141">
        <f>ROUND(I391*H391,2)</f>
        <v>0</v>
      </c>
      <c r="BL391" s="18" t="s">
        <v>124</v>
      </c>
      <c r="BM391" s="140" t="s">
        <v>2140</v>
      </c>
    </row>
    <row r="392" spans="2:47" s="1" customFormat="1" ht="19.5">
      <c r="B392" s="33"/>
      <c r="D392" s="142" t="s">
        <v>199</v>
      </c>
      <c r="F392" s="143" t="s">
        <v>259</v>
      </c>
      <c r="I392" s="144"/>
      <c r="L392" s="33"/>
      <c r="M392" s="145"/>
      <c r="T392" s="54"/>
      <c r="AT392" s="18" t="s">
        <v>199</v>
      </c>
      <c r="AU392" s="18" t="s">
        <v>86</v>
      </c>
    </row>
    <row r="393" spans="2:47" s="1" customFormat="1" ht="12">
      <c r="B393" s="33"/>
      <c r="D393" s="146" t="s">
        <v>201</v>
      </c>
      <c r="F393" s="147" t="s">
        <v>260</v>
      </c>
      <c r="I393" s="144"/>
      <c r="L393" s="33"/>
      <c r="M393" s="145"/>
      <c r="T393" s="54"/>
      <c r="AT393" s="18" t="s">
        <v>201</v>
      </c>
      <c r="AU393" s="18" t="s">
        <v>86</v>
      </c>
    </row>
    <row r="394" spans="2:51" s="12" customFormat="1" ht="12">
      <c r="B394" s="148"/>
      <c r="D394" s="142" t="s">
        <v>203</v>
      </c>
      <c r="E394" s="149" t="s">
        <v>19</v>
      </c>
      <c r="F394" s="150" t="s">
        <v>261</v>
      </c>
      <c r="H394" s="151">
        <v>416.704</v>
      </c>
      <c r="I394" s="152"/>
      <c r="L394" s="148"/>
      <c r="M394" s="153"/>
      <c r="T394" s="154"/>
      <c r="AT394" s="149" t="s">
        <v>203</v>
      </c>
      <c r="AU394" s="149" t="s">
        <v>86</v>
      </c>
      <c r="AV394" s="12" t="s">
        <v>86</v>
      </c>
      <c r="AW394" s="12" t="s">
        <v>37</v>
      </c>
      <c r="AX394" s="12" t="s">
        <v>84</v>
      </c>
      <c r="AY394" s="149" t="s">
        <v>192</v>
      </c>
    </row>
    <row r="395" spans="2:65" s="1" customFormat="1" ht="16.5" customHeight="1">
      <c r="B395" s="33"/>
      <c r="C395" s="129" t="s">
        <v>334</v>
      </c>
      <c r="D395" s="129" t="s">
        <v>194</v>
      </c>
      <c r="E395" s="130" t="s">
        <v>270</v>
      </c>
      <c r="F395" s="131" t="s">
        <v>271</v>
      </c>
      <c r="G395" s="132" t="s">
        <v>128</v>
      </c>
      <c r="H395" s="133">
        <v>231.199</v>
      </c>
      <c r="I395" s="134"/>
      <c r="J395" s="135">
        <f>ROUND(I395*H395,2)</f>
        <v>0</v>
      </c>
      <c r="K395" s="131" t="s">
        <v>197</v>
      </c>
      <c r="L395" s="33"/>
      <c r="M395" s="136" t="s">
        <v>19</v>
      </c>
      <c r="N395" s="137" t="s">
        <v>47</v>
      </c>
      <c r="P395" s="138">
        <f>O395*H395</f>
        <v>0</v>
      </c>
      <c r="Q395" s="138">
        <v>0</v>
      </c>
      <c r="R395" s="138">
        <f>Q395*H395</f>
        <v>0</v>
      </c>
      <c r="S395" s="138">
        <v>0</v>
      </c>
      <c r="T395" s="139">
        <f>S395*H395</f>
        <v>0</v>
      </c>
      <c r="AR395" s="140" t="s">
        <v>124</v>
      </c>
      <c r="AT395" s="140" t="s">
        <v>194</v>
      </c>
      <c r="AU395" s="140" t="s">
        <v>86</v>
      </c>
      <c r="AY395" s="18" t="s">
        <v>192</v>
      </c>
      <c r="BE395" s="141">
        <f>IF(N395="základní",J395,0)</f>
        <v>0</v>
      </c>
      <c r="BF395" s="141">
        <f>IF(N395="snížená",J395,0)</f>
        <v>0</v>
      </c>
      <c r="BG395" s="141">
        <f>IF(N395="zákl. přenesená",J395,0)</f>
        <v>0</v>
      </c>
      <c r="BH395" s="141">
        <f>IF(N395="sníž. přenesená",J395,0)</f>
        <v>0</v>
      </c>
      <c r="BI395" s="141">
        <f>IF(N395="nulová",J395,0)</f>
        <v>0</v>
      </c>
      <c r="BJ395" s="18" t="s">
        <v>84</v>
      </c>
      <c r="BK395" s="141">
        <f>ROUND(I395*H395,2)</f>
        <v>0</v>
      </c>
      <c r="BL395" s="18" t="s">
        <v>124</v>
      </c>
      <c r="BM395" s="140" t="s">
        <v>2141</v>
      </c>
    </row>
    <row r="396" spans="2:47" s="1" customFormat="1" ht="19.5">
      <c r="B396" s="33"/>
      <c r="D396" s="142" t="s">
        <v>199</v>
      </c>
      <c r="F396" s="143" t="s">
        <v>273</v>
      </c>
      <c r="I396" s="144"/>
      <c r="L396" s="33"/>
      <c r="M396" s="145"/>
      <c r="T396" s="54"/>
      <c r="AT396" s="18" t="s">
        <v>199</v>
      </c>
      <c r="AU396" s="18" t="s">
        <v>86</v>
      </c>
    </row>
    <row r="397" spans="2:47" s="1" customFormat="1" ht="12">
      <c r="B397" s="33"/>
      <c r="D397" s="146" t="s">
        <v>201</v>
      </c>
      <c r="F397" s="147" t="s">
        <v>274</v>
      </c>
      <c r="I397" s="144"/>
      <c r="L397" s="33"/>
      <c r="M397" s="145"/>
      <c r="T397" s="54"/>
      <c r="AT397" s="18" t="s">
        <v>201</v>
      </c>
      <c r="AU397" s="18" t="s">
        <v>86</v>
      </c>
    </row>
    <row r="398" spans="2:51" s="14" customFormat="1" ht="12">
      <c r="B398" s="162"/>
      <c r="D398" s="142" t="s">
        <v>203</v>
      </c>
      <c r="E398" s="163" t="s">
        <v>19</v>
      </c>
      <c r="F398" s="164" t="s">
        <v>1964</v>
      </c>
      <c r="H398" s="163" t="s">
        <v>19</v>
      </c>
      <c r="I398" s="165"/>
      <c r="L398" s="162"/>
      <c r="M398" s="166"/>
      <c r="T398" s="167"/>
      <c r="AT398" s="163" t="s">
        <v>203</v>
      </c>
      <c r="AU398" s="163" t="s">
        <v>86</v>
      </c>
      <c r="AV398" s="14" t="s">
        <v>84</v>
      </c>
      <c r="AW398" s="14" t="s">
        <v>37</v>
      </c>
      <c r="AX398" s="14" t="s">
        <v>76</v>
      </c>
      <c r="AY398" s="163" t="s">
        <v>192</v>
      </c>
    </row>
    <row r="399" spans="2:51" s="14" customFormat="1" ht="12">
      <c r="B399" s="162"/>
      <c r="D399" s="142" t="s">
        <v>203</v>
      </c>
      <c r="E399" s="163" t="s">
        <v>19</v>
      </c>
      <c r="F399" s="164" t="s">
        <v>1965</v>
      </c>
      <c r="H399" s="163" t="s">
        <v>19</v>
      </c>
      <c r="I399" s="165"/>
      <c r="L399" s="162"/>
      <c r="M399" s="166"/>
      <c r="T399" s="167"/>
      <c r="AT399" s="163" t="s">
        <v>203</v>
      </c>
      <c r="AU399" s="163" t="s">
        <v>86</v>
      </c>
      <c r="AV399" s="14" t="s">
        <v>84</v>
      </c>
      <c r="AW399" s="14" t="s">
        <v>37</v>
      </c>
      <c r="AX399" s="14" t="s">
        <v>76</v>
      </c>
      <c r="AY399" s="163" t="s">
        <v>192</v>
      </c>
    </row>
    <row r="400" spans="2:51" s="12" customFormat="1" ht="12">
      <c r="B400" s="148"/>
      <c r="D400" s="142" t="s">
        <v>203</v>
      </c>
      <c r="E400" s="149" t="s">
        <v>19</v>
      </c>
      <c r="F400" s="150" t="s">
        <v>2142</v>
      </c>
      <c r="H400" s="151">
        <v>6.922</v>
      </c>
      <c r="I400" s="152"/>
      <c r="L400" s="148"/>
      <c r="M400" s="153"/>
      <c r="T400" s="154"/>
      <c r="AT400" s="149" t="s">
        <v>203</v>
      </c>
      <c r="AU400" s="149" t="s">
        <v>86</v>
      </c>
      <c r="AV400" s="12" t="s">
        <v>86</v>
      </c>
      <c r="AW400" s="12" t="s">
        <v>37</v>
      </c>
      <c r="AX400" s="12" t="s">
        <v>76</v>
      </c>
      <c r="AY400" s="149" t="s">
        <v>192</v>
      </c>
    </row>
    <row r="401" spans="2:51" s="12" customFormat="1" ht="12">
      <c r="B401" s="148"/>
      <c r="D401" s="142" t="s">
        <v>203</v>
      </c>
      <c r="E401" s="149" t="s">
        <v>19</v>
      </c>
      <c r="F401" s="150" t="s">
        <v>2143</v>
      </c>
      <c r="H401" s="151">
        <v>3.107</v>
      </c>
      <c r="I401" s="152"/>
      <c r="L401" s="148"/>
      <c r="M401" s="153"/>
      <c r="T401" s="154"/>
      <c r="AT401" s="149" t="s">
        <v>203</v>
      </c>
      <c r="AU401" s="149" t="s">
        <v>86</v>
      </c>
      <c r="AV401" s="12" t="s">
        <v>86</v>
      </c>
      <c r="AW401" s="12" t="s">
        <v>37</v>
      </c>
      <c r="AX401" s="12" t="s">
        <v>76</v>
      </c>
      <c r="AY401" s="149" t="s">
        <v>192</v>
      </c>
    </row>
    <row r="402" spans="2:51" s="14" customFormat="1" ht="12">
      <c r="B402" s="162"/>
      <c r="D402" s="142" t="s">
        <v>203</v>
      </c>
      <c r="E402" s="163" t="s">
        <v>19</v>
      </c>
      <c r="F402" s="164" t="s">
        <v>2144</v>
      </c>
      <c r="H402" s="163" t="s">
        <v>19</v>
      </c>
      <c r="I402" s="165"/>
      <c r="L402" s="162"/>
      <c r="M402" s="166"/>
      <c r="T402" s="167"/>
      <c r="AT402" s="163" t="s">
        <v>203</v>
      </c>
      <c r="AU402" s="163" t="s">
        <v>86</v>
      </c>
      <c r="AV402" s="14" t="s">
        <v>84</v>
      </c>
      <c r="AW402" s="14" t="s">
        <v>37</v>
      </c>
      <c r="AX402" s="14" t="s">
        <v>76</v>
      </c>
      <c r="AY402" s="163" t="s">
        <v>192</v>
      </c>
    </row>
    <row r="403" spans="2:51" s="12" customFormat="1" ht="12">
      <c r="B403" s="148"/>
      <c r="D403" s="142" t="s">
        <v>203</v>
      </c>
      <c r="E403" s="149" t="s">
        <v>19</v>
      </c>
      <c r="F403" s="150" t="s">
        <v>2145</v>
      </c>
      <c r="H403" s="151">
        <v>9.655</v>
      </c>
      <c r="I403" s="152"/>
      <c r="L403" s="148"/>
      <c r="M403" s="153"/>
      <c r="T403" s="154"/>
      <c r="AT403" s="149" t="s">
        <v>203</v>
      </c>
      <c r="AU403" s="149" t="s">
        <v>86</v>
      </c>
      <c r="AV403" s="12" t="s">
        <v>86</v>
      </c>
      <c r="AW403" s="12" t="s">
        <v>37</v>
      </c>
      <c r="AX403" s="12" t="s">
        <v>76</v>
      </c>
      <c r="AY403" s="149" t="s">
        <v>192</v>
      </c>
    </row>
    <row r="404" spans="2:51" s="12" customFormat="1" ht="12">
      <c r="B404" s="148"/>
      <c r="D404" s="142" t="s">
        <v>203</v>
      </c>
      <c r="E404" s="149" t="s">
        <v>19</v>
      </c>
      <c r="F404" s="150" t="s">
        <v>2146</v>
      </c>
      <c r="H404" s="151">
        <v>8.693</v>
      </c>
      <c r="I404" s="152"/>
      <c r="L404" s="148"/>
      <c r="M404" s="153"/>
      <c r="T404" s="154"/>
      <c r="AT404" s="149" t="s">
        <v>203</v>
      </c>
      <c r="AU404" s="149" t="s">
        <v>86</v>
      </c>
      <c r="AV404" s="12" t="s">
        <v>86</v>
      </c>
      <c r="AW404" s="12" t="s">
        <v>37</v>
      </c>
      <c r="AX404" s="12" t="s">
        <v>76</v>
      </c>
      <c r="AY404" s="149" t="s">
        <v>192</v>
      </c>
    </row>
    <row r="405" spans="2:51" s="15" customFormat="1" ht="12">
      <c r="B405" s="182"/>
      <c r="D405" s="142" t="s">
        <v>203</v>
      </c>
      <c r="E405" s="183" t="s">
        <v>19</v>
      </c>
      <c r="F405" s="184" t="s">
        <v>1018</v>
      </c>
      <c r="H405" s="185">
        <v>28.377</v>
      </c>
      <c r="I405" s="186"/>
      <c r="L405" s="182"/>
      <c r="M405" s="187"/>
      <c r="T405" s="188"/>
      <c r="AT405" s="183" t="s">
        <v>203</v>
      </c>
      <c r="AU405" s="183" t="s">
        <v>86</v>
      </c>
      <c r="AV405" s="15" t="s">
        <v>214</v>
      </c>
      <c r="AW405" s="15" t="s">
        <v>37</v>
      </c>
      <c r="AX405" s="15" t="s">
        <v>76</v>
      </c>
      <c r="AY405" s="183" t="s">
        <v>192</v>
      </c>
    </row>
    <row r="406" spans="2:51" s="14" customFormat="1" ht="12">
      <c r="B406" s="162"/>
      <c r="D406" s="142" t="s">
        <v>203</v>
      </c>
      <c r="E406" s="163" t="s">
        <v>19</v>
      </c>
      <c r="F406" s="164" t="s">
        <v>2003</v>
      </c>
      <c r="H406" s="163" t="s">
        <v>19</v>
      </c>
      <c r="I406" s="165"/>
      <c r="L406" s="162"/>
      <c r="M406" s="166"/>
      <c r="T406" s="167"/>
      <c r="AT406" s="163" t="s">
        <v>203</v>
      </c>
      <c r="AU406" s="163" t="s">
        <v>86</v>
      </c>
      <c r="AV406" s="14" t="s">
        <v>84</v>
      </c>
      <c r="AW406" s="14" t="s">
        <v>37</v>
      </c>
      <c r="AX406" s="14" t="s">
        <v>76</v>
      </c>
      <c r="AY406" s="163" t="s">
        <v>192</v>
      </c>
    </row>
    <row r="407" spans="2:51" s="12" customFormat="1" ht="12">
      <c r="B407" s="148"/>
      <c r="D407" s="142" t="s">
        <v>203</v>
      </c>
      <c r="E407" s="149" t="s">
        <v>19</v>
      </c>
      <c r="F407" s="150" t="s">
        <v>2147</v>
      </c>
      <c r="H407" s="151">
        <v>12.908</v>
      </c>
      <c r="I407" s="152"/>
      <c r="L407" s="148"/>
      <c r="M407" s="153"/>
      <c r="T407" s="154"/>
      <c r="AT407" s="149" t="s">
        <v>203</v>
      </c>
      <c r="AU407" s="149" t="s">
        <v>86</v>
      </c>
      <c r="AV407" s="12" t="s">
        <v>86</v>
      </c>
      <c r="AW407" s="12" t="s">
        <v>37</v>
      </c>
      <c r="AX407" s="12" t="s">
        <v>76</v>
      </c>
      <c r="AY407" s="149" t="s">
        <v>192</v>
      </c>
    </row>
    <row r="408" spans="2:51" s="15" customFormat="1" ht="12">
      <c r="B408" s="182"/>
      <c r="D408" s="142" t="s">
        <v>203</v>
      </c>
      <c r="E408" s="183" t="s">
        <v>19</v>
      </c>
      <c r="F408" s="184" t="s">
        <v>1018</v>
      </c>
      <c r="H408" s="185">
        <v>12.908</v>
      </c>
      <c r="I408" s="186"/>
      <c r="L408" s="182"/>
      <c r="M408" s="187"/>
      <c r="T408" s="188"/>
      <c r="AT408" s="183" t="s">
        <v>203</v>
      </c>
      <c r="AU408" s="183" t="s">
        <v>86</v>
      </c>
      <c r="AV408" s="15" t="s">
        <v>214</v>
      </c>
      <c r="AW408" s="15" t="s">
        <v>37</v>
      </c>
      <c r="AX408" s="15" t="s">
        <v>76</v>
      </c>
      <c r="AY408" s="183" t="s">
        <v>192</v>
      </c>
    </row>
    <row r="409" spans="2:51" s="14" customFormat="1" ht="12">
      <c r="B409" s="162"/>
      <c r="D409" s="142" t="s">
        <v>203</v>
      </c>
      <c r="E409" s="163" t="s">
        <v>19</v>
      </c>
      <c r="F409" s="164" t="s">
        <v>1967</v>
      </c>
      <c r="H409" s="163" t="s">
        <v>19</v>
      </c>
      <c r="I409" s="165"/>
      <c r="L409" s="162"/>
      <c r="M409" s="166"/>
      <c r="T409" s="167"/>
      <c r="AT409" s="163" t="s">
        <v>203</v>
      </c>
      <c r="AU409" s="163" t="s">
        <v>86</v>
      </c>
      <c r="AV409" s="14" t="s">
        <v>84</v>
      </c>
      <c r="AW409" s="14" t="s">
        <v>37</v>
      </c>
      <c r="AX409" s="14" t="s">
        <v>76</v>
      </c>
      <c r="AY409" s="163" t="s">
        <v>192</v>
      </c>
    </row>
    <row r="410" spans="2:51" s="12" customFormat="1" ht="12">
      <c r="B410" s="148"/>
      <c r="D410" s="142" t="s">
        <v>203</v>
      </c>
      <c r="E410" s="149" t="s">
        <v>19</v>
      </c>
      <c r="F410" s="150" t="s">
        <v>2148</v>
      </c>
      <c r="H410" s="151">
        <v>2.109</v>
      </c>
      <c r="I410" s="152"/>
      <c r="L410" s="148"/>
      <c r="M410" s="153"/>
      <c r="T410" s="154"/>
      <c r="AT410" s="149" t="s">
        <v>203</v>
      </c>
      <c r="AU410" s="149" t="s">
        <v>86</v>
      </c>
      <c r="AV410" s="12" t="s">
        <v>86</v>
      </c>
      <c r="AW410" s="12" t="s">
        <v>37</v>
      </c>
      <c r="AX410" s="12" t="s">
        <v>76</v>
      </c>
      <c r="AY410" s="149" t="s">
        <v>192</v>
      </c>
    </row>
    <row r="411" spans="2:51" s="12" customFormat="1" ht="12">
      <c r="B411" s="148"/>
      <c r="D411" s="142" t="s">
        <v>203</v>
      </c>
      <c r="E411" s="149" t="s">
        <v>19</v>
      </c>
      <c r="F411" s="150" t="s">
        <v>2149</v>
      </c>
      <c r="H411" s="151">
        <v>-0.414</v>
      </c>
      <c r="I411" s="152"/>
      <c r="L411" s="148"/>
      <c r="M411" s="153"/>
      <c r="T411" s="154"/>
      <c r="AT411" s="149" t="s">
        <v>203</v>
      </c>
      <c r="AU411" s="149" t="s">
        <v>86</v>
      </c>
      <c r="AV411" s="12" t="s">
        <v>86</v>
      </c>
      <c r="AW411" s="12" t="s">
        <v>37</v>
      </c>
      <c r="AX411" s="12" t="s">
        <v>76</v>
      </c>
      <c r="AY411" s="149" t="s">
        <v>192</v>
      </c>
    </row>
    <row r="412" spans="2:51" s="12" customFormat="1" ht="12">
      <c r="B412" s="148"/>
      <c r="D412" s="142" t="s">
        <v>203</v>
      </c>
      <c r="E412" s="149" t="s">
        <v>19</v>
      </c>
      <c r="F412" s="150" t="s">
        <v>2150</v>
      </c>
      <c r="H412" s="151">
        <v>5.961</v>
      </c>
      <c r="I412" s="152"/>
      <c r="L412" s="148"/>
      <c r="M412" s="153"/>
      <c r="T412" s="154"/>
      <c r="AT412" s="149" t="s">
        <v>203</v>
      </c>
      <c r="AU412" s="149" t="s">
        <v>86</v>
      </c>
      <c r="AV412" s="12" t="s">
        <v>86</v>
      </c>
      <c r="AW412" s="12" t="s">
        <v>37</v>
      </c>
      <c r="AX412" s="12" t="s">
        <v>76</v>
      </c>
      <c r="AY412" s="149" t="s">
        <v>192</v>
      </c>
    </row>
    <row r="413" spans="2:51" s="12" customFormat="1" ht="12">
      <c r="B413" s="148"/>
      <c r="D413" s="142" t="s">
        <v>203</v>
      </c>
      <c r="E413" s="149" t="s">
        <v>19</v>
      </c>
      <c r="F413" s="150" t="s">
        <v>2151</v>
      </c>
      <c r="H413" s="151">
        <v>3.341</v>
      </c>
      <c r="I413" s="152"/>
      <c r="L413" s="148"/>
      <c r="M413" s="153"/>
      <c r="T413" s="154"/>
      <c r="AT413" s="149" t="s">
        <v>203</v>
      </c>
      <c r="AU413" s="149" t="s">
        <v>86</v>
      </c>
      <c r="AV413" s="12" t="s">
        <v>86</v>
      </c>
      <c r="AW413" s="12" t="s">
        <v>37</v>
      </c>
      <c r="AX413" s="12" t="s">
        <v>76</v>
      </c>
      <c r="AY413" s="149" t="s">
        <v>192</v>
      </c>
    </row>
    <row r="414" spans="2:51" s="12" customFormat="1" ht="12">
      <c r="B414" s="148"/>
      <c r="D414" s="142" t="s">
        <v>203</v>
      </c>
      <c r="E414" s="149" t="s">
        <v>19</v>
      </c>
      <c r="F414" s="150" t="s">
        <v>2152</v>
      </c>
      <c r="H414" s="151">
        <v>5.682</v>
      </c>
      <c r="I414" s="152"/>
      <c r="L414" s="148"/>
      <c r="M414" s="153"/>
      <c r="T414" s="154"/>
      <c r="AT414" s="149" t="s">
        <v>203</v>
      </c>
      <c r="AU414" s="149" t="s">
        <v>86</v>
      </c>
      <c r="AV414" s="12" t="s">
        <v>86</v>
      </c>
      <c r="AW414" s="12" t="s">
        <v>37</v>
      </c>
      <c r="AX414" s="12" t="s">
        <v>76</v>
      </c>
      <c r="AY414" s="149" t="s">
        <v>192</v>
      </c>
    </row>
    <row r="415" spans="2:51" s="15" customFormat="1" ht="12">
      <c r="B415" s="182"/>
      <c r="D415" s="142" t="s">
        <v>203</v>
      </c>
      <c r="E415" s="183" t="s">
        <v>19</v>
      </c>
      <c r="F415" s="184" t="s">
        <v>1018</v>
      </c>
      <c r="H415" s="185">
        <v>16.679</v>
      </c>
      <c r="I415" s="186"/>
      <c r="L415" s="182"/>
      <c r="M415" s="187"/>
      <c r="T415" s="188"/>
      <c r="AT415" s="183" t="s">
        <v>203</v>
      </c>
      <c r="AU415" s="183" t="s">
        <v>86</v>
      </c>
      <c r="AV415" s="15" t="s">
        <v>214</v>
      </c>
      <c r="AW415" s="15" t="s">
        <v>37</v>
      </c>
      <c r="AX415" s="15" t="s">
        <v>76</v>
      </c>
      <c r="AY415" s="183" t="s">
        <v>192</v>
      </c>
    </row>
    <row r="416" spans="2:51" s="14" customFormat="1" ht="12">
      <c r="B416" s="162"/>
      <c r="D416" s="142" t="s">
        <v>203</v>
      </c>
      <c r="E416" s="163" t="s">
        <v>19</v>
      </c>
      <c r="F416" s="164" t="s">
        <v>2010</v>
      </c>
      <c r="H416" s="163" t="s">
        <v>19</v>
      </c>
      <c r="I416" s="165"/>
      <c r="L416" s="162"/>
      <c r="M416" s="166"/>
      <c r="T416" s="167"/>
      <c r="AT416" s="163" t="s">
        <v>203</v>
      </c>
      <c r="AU416" s="163" t="s">
        <v>86</v>
      </c>
      <c r="AV416" s="14" t="s">
        <v>84</v>
      </c>
      <c r="AW416" s="14" t="s">
        <v>37</v>
      </c>
      <c r="AX416" s="14" t="s">
        <v>76</v>
      </c>
      <c r="AY416" s="163" t="s">
        <v>192</v>
      </c>
    </row>
    <row r="417" spans="2:51" s="12" customFormat="1" ht="12">
      <c r="B417" s="148"/>
      <c r="D417" s="142" t="s">
        <v>203</v>
      </c>
      <c r="E417" s="149" t="s">
        <v>19</v>
      </c>
      <c r="F417" s="150" t="s">
        <v>2153</v>
      </c>
      <c r="H417" s="151">
        <v>5.42</v>
      </c>
      <c r="I417" s="152"/>
      <c r="L417" s="148"/>
      <c r="M417" s="153"/>
      <c r="T417" s="154"/>
      <c r="AT417" s="149" t="s">
        <v>203</v>
      </c>
      <c r="AU417" s="149" t="s">
        <v>86</v>
      </c>
      <c r="AV417" s="12" t="s">
        <v>86</v>
      </c>
      <c r="AW417" s="12" t="s">
        <v>37</v>
      </c>
      <c r="AX417" s="12" t="s">
        <v>76</v>
      </c>
      <c r="AY417" s="149" t="s">
        <v>192</v>
      </c>
    </row>
    <row r="418" spans="2:51" s="12" customFormat="1" ht="12">
      <c r="B418" s="148"/>
      <c r="D418" s="142" t="s">
        <v>203</v>
      </c>
      <c r="E418" s="149" t="s">
        <v>19</v>
      </c>
      <c r="F418" s="150" t="s">
        <v>2154</v>
      </c>
      <c r="H418" s="151">
        <v>1.542</v>
      </c>
      <c r="I418" s="152"/>
      <c r="L418" s="148"/>
      <c r="M418" s="153"/>
      <c r="T418" s="154"/>
      <c r="AT418" s="149" t="s">
        <v>203</v>
      </c>
      <c r="AU418" s="149" t="s">
        <v>86</v>
      </c>
      <c r="AV418" s="12" t="s">
        <v>86</v>
      </c>
      <c r="AW418" s="12" t="s">
        <v>37</v>
      </c>
      <c r="AX418" s="12" t="s">
        <v>76</v>
      </c>
      <c r="AY418" s="149" t="s">
        <v>192</v>
      </c>
    </row>
    <row r="419" spans="2:51" s="15" customFormat="1" ht="12">
      <c r="B419" s="182"/>
      <c r="D419" s="142" t="s">
        <v>203</v>
      </c>
      <c r="E419" s="183" t="s">
        <v>19</v>
      </c>
      <c r="F419" s="184" t="s">
        <v>1018</v>
      </c>
      <c r="H419" s="185">
        <v>6.962</v>
      </c>
      <c r="I419" s="186"/>
      <c r="L419" s="182"/>
      <c r="M419" s="187"/>
      <c r="T419" s="188"/>
      <c r="AT419" s="183" t="s">
        <v>203</v>
      </c>
      <c r="AU419" s="183" t="s">
        <v>86</v>
      </c>
      <c r="AV419" s="15" t="s">
        <v>214</v>
      </c>
      <c r="AW419" s="15" t="s">
        <v>37</v>
      </c>
      <c r="AX419" s="15" t="s">
        <v>76</v>
      </c>
      <c r="AY419" s="183" t="s">
        <v>192</v>
      </c>
    </row>
    <row r="420" spans="2:51" s="14" customFormat="1" ht="12">
      <c r="B420" s="162"/>
      <c r="D420" s="142" t="s">
        <v>203</v>
      </c>
      <c r="E420" s="163" t="s">
        <v>19</v>
      </c>
      <c r="F420" s="164" t="s">
        <v>2013</v>
      </c>
      <c r="H420" s="163" t="s">
        <v>19</v>
      </c>
      <c r="I420" s="165"/>
      <c r="L420" s="162"/>
      <c r="M420" s="166"/>
      <c r="T420" s="167"/>
      <c r="AT420" s="163" t="s">
        <v>203</v>
      </c>
      <c r="AU420" s="163" t="s">
        <v>86</v>
      </c>
      <c r="AV420" s="14" t="s">
        <v>84</v>
      </c>
      <c r="AW420" s="14" t="s">
        <v>37</v>
      </c>
      <c r="AX420" s="14" t="s">
        <v>76</v>
      </c>
      <c r="AY420" s="163" t="s">
        <v>192</v>
      </c>
    </row>
    <row r="421" spans="2:51" s="12" customFormat="1" ht="12">
      <c r="B421" s="148"/>
      <c r="D421" s="142" t="s">
        <v>203</v>
      </c>
      <c r="E421" s="149" t="s">
        <v>19</v>
      </c>
      <c r="F421" s="150" t="s">
        <v>2155</v>
      </c>
      <c r="H421" s="151">
        <v>5.51</v>
      </c>
      <c r="I421" s="152"/>
      <c r="L421" s="148"/>
      <c r="M421" s="153"/>
      <c r="T421" s="154"/>
      <c r="AT421" s="149" t="s">
        <v>203</v>
      </c>
      <c r="AU421" s="149" t="s">
        <v>86</v>
      </c>
      <c r="AV421" s="12" t="s">
        <v>86</v>
      </c>
      <c r="AW421" s="12" t="s">
        <v>37</v>
      </c>
      <c r="AX421" s="12" t="s">
        <v>76</v>
      </c>
      <c r="AY421" s="149" t="s">
        <v>192</v>
      </c>
    </row>
    <row r="422" spans="2:51" s="12" customFormat="1" ht="12">
      <c r="B422" s="148"/>
      <c r="D422" s="142" t="s">
        <v>203</v>
      </c>
      <c r="E422" s="149" t="s">
        <v>19</v>
      </c>
      <c r="F422" s="150" t="s">
        <v>2156</v>
      </c>
      <c r="H422" s="151">
        <v>8.369</v>
      </c>
      <c r="I422" s="152"/>
      <c r="L422" s="148"/>
      <c r="M422" s="153"/>
      <c r="T422" s="154"/>
      <c r="AT422" s="149" t="s">
        <v>203</v>
      </c>
      <c r="AU422" s="149" t="s">
        <v>86</v>
      </c>
      <c r="AV422" s="12" t="s">
        <v>86</v>
      </c>
      <c r="AW422" s="12" t="s">
        <v>37</v>
      </c>
      <c r="AX422" s="12" t="s">
        <v>76</v>
      </c>
      <c r="AY422" s="149" t="s">
        <v>192</v>
      </c>
    </row>
    <row r="423" spans="2:51" s="12" customFormat="1" ht="12">
      <c r="B423" s="148"/>
      <c r="D423" s="142" t="s">
        <v>203</v>
      </c>
      <c r="E423" s="149" t="s">
        <v>19</v>
      </c>
      <c r="F423" s="150" t="s">
        <v>2157</v>
      </c>
      <c r="H423" s="151">
        <v>1.17</v>
      </c>
      <c r="I423" s="152"/>
      <c r="L423" s="148"/>
      <c r="M423" s="153"/>
      <c r="T423" s="154"/>
      <c r="AT423" s="149" t="s">
        <v>203</v>
      </c>
      <c r="AU423" s="149" t="s">
        <v>86</v>
      </c>
      <c r="AV423" s="12" t="s">
        <v>86</v>
      </c>
      <c r="AW423" s="12" t="s">
        <v>37</v>
      </c>
      <c r="AX423" s="12" t="s">
        <v>76</v>
      </c>
      <c r="AY423" s="149" t="s">
        <v>192</v>
      </c>
    </row>
    <row r="424" spans="2:51" s="15" customFormat="1" ht="12">
      <c r="B424" s="182"/>
      <c r="D424" s="142" t="s">
        <v>203</v>
      </c>
      <c r="E424" s="183" t="s">
        <v>19</v>
      </c>
      <c r="F424" s="184" t="s">
        <v>1018</v>
      </c>
      <c r="H424" s="185">
        <v>15.049</v>
      </c>
      <c r="I424" s="186"/>
      <c r="L424" s="182"/>
      <c r="M424" s="187"/>
      <c r="T424" s="188"/>
      <c r="AT424" s="183" t="s">
        <v>203</v>
      </c>
      <c r="AU424" s="183" t="s">
        <v>86</v>
      </c>
      <c r="AV424" s="15" t="s">
        <v>214</v>
      </c>
      <c r="AW424" s="15" t="s">
        <v>37</v>
      </c>
      <c r="AX424" s="15" t="s">
        <v>76</v>
      </c>
      <c r="AY424" s="183" t="s">
        <v>192</v>
      </c>
    </row>
    <row r="425" spans="2:51" s="14" customFormat="1" ht="12">
      <c r="B425" s="162"/>
      <c r="D425" s="142" t="s">
        <v>203</v>
      </c>
      <c r="E425" s="163" t="s">
        <v>19</v>
      </c>
      <c r="F425" s="164" t="s">
        <v>2017</v>
      </c>
      <c r="H425" s="163" t="s">
        <v>19</v>
      </c>
      <c r="I425" s="165"/>
      <c r="L425" s="162"/>
      <c r="M425" s="166"/>
      <c r="T425" s="167"/>
      <c r="AT425" s="163" t="s">
        <v>203</v>
      </c>
      <c r="AU425" s="163" t="s">
        <v>86</v>
      </c>
      <c r="AV425" s="14" t="s">
        <v>84</v>
      </c>
      <c r="AW425" s="14" t="s">
        <v>37</v>
      </c>
      <c r="AX425" s="14" t="s">
        <v>76</v>
      </c>
      <c r="AY425" s="163" t="s">
        <v>192</v>
      </c>
    </row>
    <row r="426" spans="2:51" s="12" customFormat="1" ht="12">
      <c r="B426" s="148"/>
      <c r="D426" s="142" t="s">
        <v>203</v>
      </c>
      <c r="E426" s="149" t="s">
        <v>19</v>
      </c>
      <c r="F426" s="150" t="s">
        <v>2158</v>
      </c>
      <c r="H426" s="151">
        <v>8.777</v>
      </c>
      <c r="I426" s="152"/>
      <c r="L426" s="148"/>
      <c r="M426" s="153"/>
      <c r="T426" s="154"/>
      <c r="AT426" s="149" t="s">
        <v>203</v>
      </c>
      <c r="AU426" s="149" t="s">
        <v>86</v>
      </c>
      <c r="AV426" s="12" t="s">
        <v>86</v>
      </c>
      <c r="AW426" s="12" t="s">
        <v>37</v>
      </c>
      <c r="AX426" s="12" t="s">
        <v>76</v>
      </c>
      <c r="AY426" s="149" t="s">
        <v>192</v>
      </c>
    </row>
    <row r="427" spans="2:51" s="12" customFormat="1" ht="12">
      <c r="B427" s="148"/>
      <c r="D427" s="142" t="s">
        <v>203</v>
      </c>
      <c r="E427" s="149" t="s">
        <v>19</v>
      </c>
      <c r="F427" s="150" t="s">
        <v>2159</v>
      </c>
      <c r="H427" s="151">
        <v>9.609</v>
      </c>
      <c r="I427" s="152"/>
      <c r="L427" s="148"/>
      <c r="M427" s="153"/>
      <c r="T427" s="154"/>
      <c r="AT427" s="149" t="s">
        <v>203</v>
      </c>
      <c r="AU427" s="149" t="s">
        <v>86</v>
      </c>
      <c r="AV427" s="12" t="s">
        <v>86</v>
      </c>
      <c r="AW427" s="12" t="s">
        <v>37</v>
      </c>
      <c r="AX427" s="12" t="s">
        <v>76</v>
      </c>
      <c r="AY427" s="149" t="s">
        <v>192</v>
      </c>
    </row>
    <row r="428" spans="2:51" s="12" customFormat="1" ht="12">
      <c r="B428" s="148"/>
      <c r="D428" s="142" t="s">
        <v>203</v>
      </c>
      <c r="E428" s="149" t="s">
        <v>19</v>
      </c>
      <c r="F428" s="150" t="s">
        <v>2160</v>
      </c>
      <c r="H428" s="151">
        <v>1.287</v>
      </c>
      <c r="I428" s="152"/>
      <c r="L428" s="148"/>
      <c r="M428" s="153"/>
      <c r="T428" s="154"/>
      <c r="AT428" s="149" t="s">
        <v>203</v>
      </c>
      <c r="AU428" s="149" t="s">
        <v>86</v>
      </c>
      <c r="AV428" s="12" t="s">
        <v>86</v>
      </c>
      <c r="AW428" s="12" t="s">
        <v>37</v>
      </c>
      <c r="AX428" s="12" t="s">
        <v>76</v>
      </c>
      <c r="AY428" s="149" t="s">
        <v>192</v>
      </c>
    </row>
    <row r="429" spans="2:51" s="15" customFormat="1" ht="12">
      <c r="B429" s="182"/>
      <c r="D429" s="142" t="s">
        <v>203</v>
      </c>
      <c r="E429" s="183" t="s">
        <v>19</v>
      </c>
      <c r="F429" s="184" t="s">
        <v>1018</v>
      </c>
      <c r="H429" s="185">
        <v>19.673</v>
      </c>
      <c r="I429" s="186"/>
      <c r="L429" s="182"/>
      <c r="M429" s="187"/>
      <c r="T429" s="188"/>
      <c r="AT429" s="183" t="s">
        <v>203</v>
      </c>
      <c r="AU429" s="183" t="s">
        <v>86</v>
      </c>
      <c r="AV429" s="15" t="s">
        <v>214</v>
      </c>
      <c r="AW429" s="15" t="s">
        <v>37</v>
      </c>
      <c r="AX429" s="15" t="s">
        <v>76</v>
      </c>
      <c r="AY429" s="183" t="s">
        <v>192</v>
      </c>
    </row>
    <row r="430" spans="2:51" s="14" customFormat="1" ht="12">
      <c r="B430" s="162"/>
      <c r="D430" s="142" t="s">
        <v>203</v>
      </c>
      <c r="E430" s="163" t="s">
        <v>19</v>
      </c>
      <c r="F430" s="164" t="s">
        <v>2021</v>
      </c>
      <c r="H430" s="163" t="s">
        <v>19</v>
      </c>
      <c r="I430" s="165"/>
      <c r="L430" s="162"/>
      <c r="M430" s="166"/>
      <c r="T430" s="167"/>
      <c r="AT430" s="163" t="s">
        <v>203</v>
      </c>
      <c r="AU430" s="163" t="s">
        <v>86</v>
      </c>
      <c r="AV430" s="14" t="s">
        <v>84</v>
      </c>
      <c r="AW430" s="14" t="s">
        <v>37</v>
      </c>
      <c r="AX430" s="14" t="s">
        <v>76</v>
      </c>
      <c r="AY430" s="163" t="s">
        <v>192</v>
      </c>
    </row>
    <row r="431" spans="2:51" s="12" customFormat="1" ht="12">
      <c r="B431" s="148"/>
      <c r="D431" s="142" t="s">
        <v>203</v>
      </c>
      <c r="E431" s="149" t="s">
        <v>19</v>
      </c>
      <c r="F431" s="150" t="s">
        <v>2022</v>
      </c>
      <c r="H431" s="151">
        <v>11.499</v>
      </c>
      <c r="I431" s="152"/>
      <c r="L431" s="148"/>
      <c r="M431" s="153"/>
      <c r="T431" s="154"/>
      <c r="AT431" s="149" t="s">
        <v>203</v>
      </c>
      <c r="AU431" s="149" t="s">
        <v>86</v>
      </c>
      <c r="AV431" s="12" t="s">
        <v>86</v>
      </c>
      <c r="AW431" s="12" t="s">
        <v>37</v>
      </c>
      <c r="AX431" s="12" t="s">
        <v>76</v>
      </c>
      <c r="AY431" s="149" t="s">
        <v>192</v>
      </c>
    </row>
    <row r="432" spans="2:51" s="12" customFormat="1" ht="12">
      <c r="B432" s="148"/>
      <c r="D432" s="142" t="s">
        <v>203</v>
      </c>
      <c r="E432" s="149" t="s">
        <v>19</v>
      </c>
      <c r="F432" s="150" t="s">
        <v>2023</v>
      </c>
      <c r="H432" s="151">
        <v>49.309</v>
      </c>
      <c r="I432" s="152"/>
      <c r="L432" s="148"/>
      <c r="M432" s="153"/>
      <c r="T432" s="154"/>
      <c r="AT432" s="149" t="s">
        <v>203</v>
      </c>
      <c r="AU432" s="149" t="s">
        <v>86</v>
      </c>
      <c r="AV432" s="12" t="s">
        <v>86</v>
      </c>
      <c r="AW432" s="12" t="s">
        <v>37</v>
      </c>
      <c r="AX432" s="12" t="s">
        <v>76</v>
      </c>
      <c r="AY432" s="149" t="s">
        <v>192</v>
      </c>
    </row>
    <row r="433" spans="2:51" s="12" customFormat="1" ht="12">
      <c r="B433" s="148"/>
      <c r="D433" s="142" t="s">
        <v>203</v>
      </c>
      <c r="E433" s="149" t="s">
        <v>19</v>
      </c>
      <c r="F433" s="150" t="s">
        <v>2024</v>
      </c>
      <c r="H433" s="151">
        <v>1.755</v>
      </c>
      <c r="I433" s="152"/>
      <c r="L433" s="148"/>
      <c r="M433" s="153"/>
      <c r="T433" s="154"/>
      <c r="AT433" s="149" t="s">
        <v>203</v>
      </c>
      <c r="AU433" s="149" t="s">
        <v>86</v>
      </c>
      <c r="AV433" s="12" t="s">
        <v>86</v>
      </c>
      <c r="AW433" s="12" t="s">
        <v>37</v>
      </c>
      <c r="AX433" s="12" t="s">
        <v>76</v>
      </c>
      <c r="AY433" s="149" t="s">
        <v>192</v>
      </c>
    </row>
    <row r="434" spans="2:51" s="15" customFormat="1" ht="12">
      <c r="B434" s="182"/>
      <c r="D434" s="142" t="s">
        <v>203</v>
      </c>
      <c r="E434" s="183" t="s">
        <v>19</v>
      </c>
      <c r="F434" s="184" t="s">
        <v>1018</v>
      </c>
      <c r="H434" s="185">
        <v>62.563</v>
      </c>
      <c r="I434" s="186"/>
      <c r="L434" s="182"/>
      <c r="M434" s="187"/>
      <c r="T434" s="188"/>
      <c r="AT434" s="183" t="s">
        <v>203</v>
      </c>
      <c r="AU434" s="183" t="s">
        <v>86</v>
      </c>
      <c r="AV434" s="15" t="s">
        <v>214</v>
      </c>
      <c r="AW434" s="15" t="s">
        <v>37</v>
      </c>
      <c r="AX434" s="15" t="s">
        <v>76</v>
      </c>
      <c r="AY434" s="183" t="s">
        <v>192</v>
      </c>
    </row>
    <row r="435" spans="2:51" s="14" customFormat="1" ht="12">
      <c r="B435" s="162"/>
      <c r="D435" s="142" t="s">
        <v>203</v>
      </c>
      <c r="E435" s="163" t="s">
        <v>19</v>
      </c>
      <c r="F435" s="164" t="s">
        <v>2025</v>
      </c>
      <c r="H435" s="163" t="s">
        <v>19</v>
      </c>
      <c r="I435" s="165"/>
      <c r="L435" s="162"/>
      <c r="M435" s="166"/>
      <c r="T435" s="167"/>
      <c r="AT435" s="163" t="s">
        <v>203</v>
      </c>
      <c r="AU435" s="163" t="s">
        <v>86</v>
      </c>
      <c r="AV435" s="14" t="s">
        <v>84</v>
      </c>
      <c r="AW435" s="14" t="s">
        <v>37</v>
      </c>
      <c r="AX435" s="14" t="s">
        <v>76</v>
      </c>
      <c r="AY435" s="163" t="s">
        <v>192</v>
      </c>
    </row>
    <row r="436" spans="2:51" s="12" customFormat="1" ht="12">
      <c r="B436" s="148"/>
      <c r="D436" s="142" t="s">
        <v>203</v>
      </c>
      <c r="E436" s="149" t="s">
        <v>19</v>
      </c>
      <c r="F436" s="150" t="s">
        <v>2161</v>
      </c>
      <c r="H436" s="151">
        <v>2.376</v>
      </c>
      <c r="I436" s="152"/>
      <c r="L436" s="148"/>
      <c r="M436" s="153"/>
      <c r="T436" s="154"/>
      <c r="AT436" s="149" t="s">
        <v>203</v>
      </c>
      <c r="AU436" s="149" t="s">
        <v>86</v>
      </c>
      <c r="AV436" s="12" t="s">
        <v>86</v>
      </c>
      <c r="AW436" s="12" t="s">
        <v>37</v>
      </c>
      <c r="AX436" s="12" t="s">
        <v>76</v>
      </c>
      <c r="AY436" s="149" t="s">
        <v>192</v>
      </c>
    </row>
    <row r="437" spans="2:51" s="12" customFormat="1" ht="12">
      <c r="B437" s="148"/>
      <c r="D437" s="142" t="s">
        <v>203</v>
      </c>
      <c r="E437" s="149" t="s">
        <v>19</v>
      </c>
      <c r="F437" s="150" t="s">
        <v>2162</v>
      </c>
      <c r="H437" s="151">
        <v>4.307</v>
      </c>
      <c r="I437" s="152"/>
      <c r="L437" s="148"/>
      <c r="M437" s="153"/>
      <c r="T437" s="154"/>
      <c r="AT437" s="149" t="s">
        <v>203</v>
      </c>
      <c r="AU437" s="149" t="s">
        <v>86</v>
      </c>
      <c r="AV437" s="12" t="s">
        <v>86</v>
      </c>
      <c r="AW437" s="12" t="s">
        <v>37</v>
      </c>
      <c r="AX437" s="12" t="s">
        <v>76</v>
      </c>
      <c r="AY437" s="149" t="s">
        <v>192</v>
      </c>
    </row>
    <row r="438" spans="2:51" s="12" customFormat="1" ht="12">
      <c r="B438" s="148"/>
      <c r="D438" s="142" t="s">
        <v>203</v>
      </c>
      <c r="E438" s="149" t="s">
        <v>19</v>
      </c>
      <c r="F438" s="150" t="s">
        <v>2163</v>
      </c>
      <c r="H438" s="151">
        <v>13.349</v>
      </c>
      <c r="I438" s="152"/>
      <c r="L438" s="148"/>
      <c r="M438" s="153"/>
      <c r="T438" s="154"/>
      <c r="AT438" s="149" t="s">
        <v>203</v>
      </c>
      <c r="AU438" s="149" t="s">
        <v>86</v>
      </c>
      <c r="AV438" s="12" t="s">
        <v>86</v>
      </c>
      <c r="AW438" s="12" t="s">
        <v>37</v>
      </c>
      <c r="AX438" s="12" t="s">
        <v>76</v>
      </c>
      <c r="AY438" s="149" t="s">
        <v>192</v>
      </c>
    </row>
    <row r="439" spans="2:51" s="15" customFormat="1" ht="12">
      <c r="B439" s="182"/>
      <c r="D439" s="142" t="s">
        <v>203</v>
      </c>
      <c r="E439" s="183" t="s">
        <v>19</v>
      </c>
      <c r="F439" s="184" t="s">
        <v>1018</v>
      </c>
      <c r="H439" s="185">
        <v>20.032</v>
      </c>
      <c r="I439" s="186"/>
      <c r="L439" s="182"/>
      <c r="M439" s="187"/>
      <c r="T439" s="188"/>
      <c r="AT439" s="183" t="s">
        <v>203</v>
      </c>
      <c r="AU439" s="183" t="s">
        <v>86</v>
      </c>
      <c r="AV439" s="15" t="s">
        <v>214</v>
      </c>
      <c r="AW439" s="15" t="s">
        <v>37</v>
      </c>
      <c r="AX439" s="15" t="s">
        <v>76</v>
      </c>
      <c r="AY439" s="183" t="s">
        <v>192</v>
      </c>
    </row>
    <row r="440" spans="2:51" s="14" customFormat="1" ht="12">
      <c r="B440" s="162"/>
      <c r="D440" s="142" t="s">
        <v>203</v>
      </c>
      <c r="E440" s="163" t="s">
        <v>19</v>
      </c>
      <c r="F440" s="164" t="s">
        <v>2029</v>
      </c>
      <c r="H440" s="163" t="s">
        <v>19</v>
      </c>
      <c r="I440" s="165"/>
      <c r="L440" s="162"/>
      <c r="M440" s="166"/>
      <c r="T440" s="167"/>
      <c r="AT440" s="163" t="s">
        <v>203</v>
      </c>
      <c r="AU440" s="163" t="s">
        <v>86</v>
      </c>
      <c r="AV440" s="14" t="s">
        <v>84</v>
      </c>
      <c r="AW440" s="14" t="s">
        <v>37</v>
      </c>
      <c r="AX440" s="14" t="s">
        <v>76</v>
      </c>
      <c r="AY440" s="163" t="s">
        <v>192</v>
      </c>
    </row>
    <row r="441" spans="2:51" s="12" customFormat="1" ht="12">
      <c r="B441" s="148"/>
      <c r="D441" s="142" t="s">
        <v>203</v>
      </c>
      <c r="E441" s="149" t="s">
        <v>19</v>
      </c>
      <c r="F441" s="150" t="s">
        <v>2164</v>
      </c>
      <c r="H441" s="151">
        <v>5.293</v>
      </c>
      <c r="I441" s="152"/>
      <c r="L441" s="148"/>
      <c r="M441" s="153"/>
      <c r="T441" s="154"/>
      <c r="AT441" s="149" t="s">
        <v>203</v>
      </c>
      <c r="AU441" s="149" t="s">
        <v>86</v>
      </c>
      <c r="AV441" s="12" t="s">
        <v>86</v>
      </c>
      <c r="AW441" s="12" t="s">
        <v>37</v>
      </c>
      <c r="AX441" s="12" t="s">
        <v>76</v>
      </c>
      <c r="AY441" s="149" t="s">
        <v>192</v>
      </c>
    </row>
    <row r="442" spans="2:51" s="15" customFormat="1" ht="12">
      <c r="B442" s="182"/>
      <c r="D442" s="142" t="s">
        <v>203</v>
      </c>
      <c r="E442" s="183" t="s">
        <v>19</v>
      </c>
      <c r="F442" s="184" t="s">
        <v>1018</v>
      </c>
      <c r="H442" s="185">
        <v>5.293</v>
      </c>
      <c r="I442" s="186"/>
      <c r="L442" s="182"/>
      <c r="M442" s="187"/>
      <c r="T442" s="188"/>
      <c r="AT442" s="183" t="s">
        <v>203</v>
      </c>
      <c r="AU442" s="183" t="s">
        <v>86</v>
      </c>
      <c r="AV442" s="15" t="s">
        <v>214</v>
      </c>
      <c r="AW442" s="15" t="s">
        <v>37</v>
      </c>
      <c r="AX442" s="15" t="s">
        <v>76</v>
      </c>
      <c r="AY442" s="183" t="s">
        <v>192</v>
      </c>
    </row>
    <row r="443" spans="2:51" s="14" customFormat="1" ht="12">
      <c r="B443" s="162"/>
      <c r="D443" s="142" t="s">
        <v>203</v>
      </c>
      <c r="E443" s="163" t="s">
        <v>19</v>
      </c>
      <c r="F443" s="164" t="s">
        <v>2031</v>
      </c>
      <c r="H443" s="163" t="s">
        <v>19</v>
      </c>
      <c r="I443" s="165"/>
      <c r="L443" s="162"/>
      <c r="M443" s="166"/>
      <c r="T443" s="167"/>
      <c r="AT443" s="163" t="s">
        <v>203</v>
      </c>
      <c r="AU443" s="163" t="s">
        <v>86</v>
      </c>
      <c r="AV443" s="14" t="s">
        <v>84</v>
      </c>
      <c r="AW443" s="14" t="s">
        <v>37</v>
      </c>
      <c r="AX443" s="14" t="s">
        <v>76</v>
      </c>
      <c r="AY443" s="163" t="s">
        <v>192</v>
      </c>
    </row>
    <row r="444" spans="2:51" s="12" customFormat="1" ht="12">
      <c r="B444" s="148"/>
      <c r="D444" s="142" t="s">
        <v>203</v>
      </c>
      <c r="E444" s="149" t="s">
        <v>19</v>
      </c>
      <c r="F444" s="150" t="s">
        <v>2165</v>
      </c>
      <c r="H444" s="151">
        <v>2.396</v>
      </c>
      <c r="I444" s="152"/>
      <c r="L444" s="148"/>
      <c r="M444" s="153"/>
      <c r="T444" s="154"/>
      <c r="AT444" s="149" t="s">
        <v>203</v>
      </c>
      <c r="AU444" s="149" t="s">
        <v>86</v>
      </c>
      <c r="AV444" s="12" t="s">
        <v>86</v>
      </c>
      <c r="AW444" s="12" t="s">
        <v>37</v>
      </c>
      <c r="AX444" s="12" t="s">
        <v>76</v>
      </c>
      <c r="AY444" s="149" t="s">
        <v>192</v>
      </c>
    </row>
    <row r="445" spans="2:51" s="12" customFormat="1" ht="12">
      <c r="B445" s="148"/>
      <c r="D445" s="142" t="s">
        <v>203</v>
      </c>
      <c r="E445" s="149" t="s">
        <v>19</v>
      </c>
      <c r="F445" s="150" t="s">
        <v>2166</v>
      </c>
      <c r="H445" s="151">
        <v>2.699</v>
      </c>
      <c r="I445" s="152"/>
      <c r="L445" s="148"/>
      <c r="M445" s="153"/>
      <c r="T445" s="154"/>
      <c r="AT445" s="149" t="s">
        <v>203</v>
      </c>
      <c r="AU445" s="149" t="s">
        <v>86</v>
      </c>
      <c r="AV445" s="12" t="s">
        <v>86</v>
      </c>
      <c r="AW445" s="12" t="s">
        <v>37</v>
      </c>
      <c r="AX445" s="12" t="s">
        <v>76</v>
      </c>
      <c r="AY445" s="149" t="s">
        <v>192</v>
      </c>
    </row>
    <row r="446" spans="2:51" s="12" customFormat="1" ht="12">
      <c r="B446" s="148"/>
      <c r="D446" s="142" t="s">
        <v>203</v>
      </c>
      <c r="E446" s="149" t="s">
        <v>19</v>
      </c>
      <c r="F446" s="150" t="s">
        <v>2167</v>
      </c>
      <c r="H446" s="151">
        <v>0.608</v>
      </c>
      <c r="I446" s="152"/>
      <c r="L446" s="148"/>
      <c r="M446" s="153"/>
      <c r="T446" s="154"/>
      <c r="AT446" s="149" t="s">
        <v>203</v>
      </c>
      <c r="AU446" s="149" t="s">
        <v>86</v>
      </c>
      <c r="AV446" s="12" t="s">
        <v>86</v>
      </c>
      <c r="AW446" s="12" t="s">
        <v>37</v>
      </c>
      <c r="AX446" s="12" t="s">
        <v>76</v>
      </c>
      <c r="AY446" s="149" t="s">
        <v>192</v>
      </c>
    </row>
    <row r="447" spans="2:51" s="15" customFormat="1" ht="12">
      <c r="B447" s="182"/>
      <c r="D447" s="142" t="s">
        <v>203</v>
      </c>
      <c r="E447" s="183" t="s">
        <v>19</v>
      </c>
      <c r="F447" s="184" t="s">
        <v>1018</v>
      </c>
      <c r="H447" s="185">
        <v>5.703</v>
      </c>
      <c r="I447" s="186"/>
      <c r="L447" s="182"/>
      <c r="M447" s="187"/>
      <c r="T447" s="188"/>
      <c r="AT447" s="183" t="s">
        <v>203</v>
      </c>
      <c r="AU447" s="183" t="s">
        <v>86</v>
      </c>
      <c r="AV447" s="15" t="s">
        <v>214</v>
      </c>
      <c r="AW447" s="15" t="s">
        <v>37</v>
      </c>
      <c r="AX447" s="15" t="s">
        <v>76</v>
      </c>
      <c r="AY447" s="183" t="s">
        <v>192</v>
      </c>
    </row>
    <row r="448" spans="2:51" s="14" customFormat="1" ht="12">
      <c r="B448" s="162"/>
      <c r="D448" s="142" t="s">
        <v>203</v>
      </c>
      <c r="E448" s="163" t="s">
        <v>19</v>
      </c>
      <c r="F448" s="164" t="s">
        <v>2035</v>
      </c>
      <c r="H448" s="163" t="s">
        <v>19</v>
      </c>
      <c r="I448" s="165"/>
      <c r="L448" s="162"/>
      <c r="M448" s="166"/>
      <c r="T448" s="167"/>
      <c r="AT448" s="163" t="s">
        <v>203</v>
      </c>
      <c r="AU448" s="163" t="s">
        <v>86</v>
      </c>
      <c r="AV448" s="14" t="s">
        <v>84</v>
      </c>
      <c r="AW448" s="14" t="s">
        <v>37</v>
      </c>
      <c r="AX448" s="14" t="s">
        <v>76</v>
      </c>
      <c r="AY448" s="163" t="s">
        <v>192</v>
      </c>
    </row>
    <row r="449" spans="2:51" s="14" customFormat="1" ht="12">
      <c r="B449" s="162"/>
      <c r="D449" s="142" t="s">
        <v>203</v>
      </c>
      <c r="E449" s="163" t="s">
        <v>19</v>
      </c>
      <c r="F449" s="164" t="s">
        <v>2036</v>
      </c>
      <c r="H449" s="163" t="s">
        <v>19</v>
      </c>
      <c r="I449" s="165"/>
      <c r="L449" s="162"/>
      <c r="M449" s="166"/>
      <c r="T449" s="167"/>
      <c r="AT449" s="163" t="s">
        <v>203</v>
      </c>
      <c r="AU449" s="163" t="s">
        <v>86</v>
      </c>
      <c r="AV449" s="14" t="s">
        <v>84</v>
      </c>
      <c r="AW449" s="14" t="s">
        <v>37</v>
      </c>
      <c r="AX449" s="14" t="s">
        <v>76</v>
      </c>
      <c r="AY449" s="163" t="s">
        <v>192</v>
      </c>
    </row>
    <row r="450" spans="2:51" s="12" customFormat="1" ht="12">
      <c r="B450" s="148"/>
      <c r="D450" s="142" t="s">
        <v>203</v>
      </c>
      <c r="E450" s="149" t="s">
        <v>19</v>
      </c>
      <c r="F450" s="150" t="s">
        <v>2168</v>
      </c>
      <c r="H450" s="151">
        <v>1.133</v>
      </c>
      <c r="I450" s="152"/>
      <c r="L450" s="148"/>
      <c r="M450" s="153"/>
      <c r="T450" s="154"/>
      <c r="AT450" s="149" t="s">
        <v>203</v>
      </c>
      <c r="AU450" s="149" t="s">
        <v>86</v>
      </c>
      <c r="AV450" s="12" t="s">
        <v>86</v>
      </c>
      <c r="AW450" s="12" t="s">
        <v>37</v>
      </c>
      <c r="AX450" s="12" t="s">
        <v>76</v>
      </c>
      <c r="AY450" s="149" t="s">
        <v>192</v>
      </c>
    </row>
    <row r="451" spans="2:51" s="12" customFormat="1" ht="12">
      <c r="B451" s="148"/>
      <c r="D451" s="142" t="s">
        <v>203</v>
      </c>
      <c r="E451" s="149" t="s">
        <v>19</v>
      </c>
      <c r="F451" s="150" t="s">
        <v>2169</v>
      </c>
      <c r="H451" s="151">
        <v>1.8</v>
      </c>
      <c r="I451" s="152"/>
      <c r="L451" s="148"/>
      <c r="M451" s="153"/>
      <c r="T451" s="154"/>
      <c r="AT451" s="149" t="s">
        <v>203</v>
      </c>
      <c r="AU451" s="149" t="s">
        <v>86</v>
      </c>
      <c r="AV451" s="12" t="s">
        <v>86</v>
      </c>
      <c r="AW451" s="12" t="s">
        <v>37</v>
      </c>
      <c r="AX451" s="12" t="s">
        <v>76</v>
      </c>
      <c r="AY451" s="149" t="s">
        <v>192</v>
      </c>
    </row>
    <row r="452" spans="2:51" s="12" customFormat="1" ht="12">
      <c r="B452" s="148"/>
      <c r="D452" s="142" t="s">
        <v>203</v>
      </c>
      <c r="E452" s="149" t="s">
        <v>19</v>
      </c>
      <c r="F452" s="150" t="s">
        <v>2170</v>
      </c>
      <c r="H452" s="151">
        <v>2.56</v>
      </c>
      <c r="I452" s="152"/>
      <c r="L452" s="148"/>
      <c r="M452" s="153"/>
      <c r="T452" s="154"/>
      <c r="AT452" s="149" t="s">
        <v>203</v>
      </c>
      <c r="AU452" s="149" t="s">
        <v>86</v>
      </c>
      <c r="AV452" s="12" t="s">
        <v>86</v>
      </c>
      <c r="AW452" s="12" t="s">
        <v>37</v>
      </c>
      <c r="AX452" s="12" t="s">
        <v>76</v>
      </c>
      <c r="AY452" s="149" t="s">
        <v>192</v>
      </c>
    </row>
    <row r="453" spans="2:51" s="12" customFormat="1" ht="12">
      <c r="B453" s="148"/>
      <c r="D453" s="142" t="s">
        <v>203</v>
      </c>
      <c r="E453" s="149" t="s">
        <v>19</v>
      </c>
      <c r="F453" s="150" t="s">
        <v>2171</v>
      </c>
      <c r="H453" s="151">
        <v>2.841</v>
      </c>
      <c r="I453" s="152"/>
      <c r="L453" s="148"/>
      <c r="M453" s="153"/>
      <c r="T453" s="154"/>
      <c r="AT453" s="149" t="s">
        <v>203</v>
      </c>
      <c r="AU453" s="149" t="s">
        <v>86</v>
      </c>
      <c r="AV453" s="12" t="s">
        <v>86</v>
      </c>
      <c r="AW453" s="12" t="s">
        <v>37</v>
      </c>
      <c r="AX453" s="12" t="s">
        <v>76</v>
      </c>
      <c r="AY453" s="149" t="s">
        <v>192</v>
      </c>
    </row>
    <row r="454" spans="2:51" s="12" customFormat="1" ht="12">
      <c r="B454" s="148"/>
      <c r="D454" s="142" t="s">
        <v>203</v>
      </c>
      <c r="E454" s="149" t="s">
        <v>19</v>
      </c>
      <c r="F454" s="150" t="s">
        <v>2172</v>
      </c>
      <c r="H454" s="151">
        <v>2.214</v>
      </c>
      <c r="I454" s="152"/>
      <c r="L454" s="148"/>
      <c r="M454" s="153"/>
      <c r="T454" s="154"/>
      <c r="AT454" s="149" t="s">
        <v>203</v>
      </c>
      <c r="AU454" s="149" t="s">
        <v>86</v>
      </c>
      <c r="AV454" s="12" t="s">
        <v>86</v>
      </c>
      <c r="AW454" s="12" t="s">
        <v>37</v>
      </c>
      <c r="AX454" s="12" t="s">
        <v>76</v>
      </c>
      <c r="AY454" s="149" t="s">
        <v>192</v>
      </c>
    </row>
    <row r="455" spans="2:51" s="14" customFormat="1" ht="12">
      <c r="B455" s="162"/>
      <c r="D455" s="142" t="s">
        <v>203</v>
      </c>
      <c r="E455" s="163" t="s">
        <v>19</v>
      </c>
      <c r="F455" s="164" t="s">
        <v>2042</v>
      </c>
      <c r="H455" s="163" t="s">
        <v>19</v>
      </c>
      <c r="I455" s="165"/>
      <c r="L455" s="162"/>
      <c r="M455" s="166"/>
      <c r="T455" s="167"/>
      <c r="AT455" s="163" t="s">
        <v>203</v>
      </c>
      <c r="AU455" s="163" t="s">
        <v>86</v>
      </c>
      <c r="AV455" s="14" t="s">
        <v>84</v>
      </c>
      <c r="AW455" s="14" t="s">
        <v>37</v>
      </c>
      <c r="AX455" s="14" t="s">
        <v>76</v>
      </c>
      <c r="AY455" s="163" t="s">
        <v>192</v>
      </c>
    </row>
    <row r="456" spans="2:51" s="12" customFormat="1" ht="12">
      <c r="B456" s="148"/>
      <c r="D456" s="142" t="s">
        <v>203</v>
      </c>
      <c r="E456" s="149" t="s">
        <v>19</v>
      </c>
      <c r="F456" s="150" t="s">
        <v>2173</v>
      </c>
      <c r="H456" s="151">
        <v>0.654</v>
      </c>
      <c r="I456" s="152"/>
      <c r="L456" s="148"/>
      <c r="M456" s="153"/>
      <c r="T456" s="154"/>
      <c r="AT456" s="149" t="s">
        <v>203</v>
      </c>
      <c r="AU456" s="149" t="s">
        <v>86</v>
      </c>
      <c r="AV456" s="12" t="s">
        <v>86</v>
      </c>
      <c r="AW456" s="12" t="s">
        <v>37</v>
      </c>
      <c r="AX456" s="12" t="s">
        <v>76</v>
      </c>
      <c r="AY456" s="149" t="s">
        <v>192</v>
      </c>
    </row>
    <row r="457" spans="2:51" s="12" customFormat="1" ht="12">
      <c r="B457" s="148"/>
      <c r="D457" s="142" t="s">
        <v>203</v>
      </c>
      <c r="E457" s="149" t="s">
        <v>19</v>
      </c>
      <c r="F457" s="150" t="s">
        <v>2174</v>
      </c>
      <c r="H457" s="151">
        <v>1.905</v>
      </c>
      <c r="I457" s="152"/>
      <c r="L457" s="148"/>
      <c r="M457" s="153"/>
      <c r="T457" s="154"/>
      <c r="AT457" s="149" t="s">
        <v>203</v>
      </c>
      <c r="AU457" s="149" t="s">
        <v>86</v>
      </c>
      <c r="AV457" s="12" t="s">
        <v>86</v>
      </c>
      <c r="AW457" s="12" t="s">
        <v>37</v>
      </c>
      <c r="AX457" s="12" t="s">
        <v>76</v>
      </c>
      <c r="AY457" s="149" t="s">
        <v>192</v>
      </c>
    </row>
    <row r="458" spans="2:51" s="12" customFormat="1" ht="12">
      <c r="B458" s="148"/>
      <c r="D458" s="142" t="s">
        <v>203</v>
      </c>
      <c r="E458" s="149" t="s">
        <v>19</v>
      </c>
      <c r="F458" s="150" t="s">
        <v>2175</v>
      </c>
      <c r="H458" s="151">
        <v>1.307</v>
      </c>
      <c r="I458" s="152"/>
      <c r="L458" s="148"/>
      <c r="M458" s="153"/>
      <c r="T458" s="154"/>
      <c r="AT458" s="149" t="s">
        <v>203</v>
      </c>
      <c r="AU458" s="149" t="s">
        <v>86</v>
      </c>
      <c r="AV458" s="12" t="s">
        <v>86</v>
      </c>
      <c r="AW458" s="12" t="s">
        <v>37</v>
      </c>
      <c r="AX458" s="12" t="s">
        <v>76</v>
      </c>
      <c r="AY458" s="149" t="s">
        <v>192</v>
      </c>
    </row>
    <row r="459" spans="2:51" s="12" customFormat="1" ht="12">
      <c r="B459" s="148"/>
      <c r="D459" s="142" t="s">
        <v>203</v>
      </c>
      <c r="E459" s="149" t="s">
        <v>19</v>
      </c>
      <c r="F459" s="150" t="s">
        <v>2176</v>
      </c>
      <c r="H459" s="151">
        <v>1.208</v>
      </c>
      <c r="I459" s="152"/>
      <c r="L459" s="148"/>
      <c r="M459" s="153"/>
      <c r="T459" s="154"/>
      <c r="AT459" s="149" t="s">
        <v>203</v>
      </c>
      <c r="AU459" s="149" t="s">
        <v>86</v>
      </c>
      <c r="AV459" s="12" t="s">
        <v>86</v>
      </c>
      <c r="AW459" s="12" t="s">
        <v>37</v>
      </c>
      <c r="AX459" s="12" t="s">
        <v>76</v>
      </c>
      <c r="AY459" s="149" t="s">
        <v>192</v>
      </c>
    </row>
    <row r="460" spans="2:51" s="12" customFormat="1" ht="12">
      <c r="B460" s="148"/>
      <c r="D460" s="142" t="s">
        <v>203</v>
      </c>
      <c r="E460" s="149" t="s">
        <v>19</v>
      </c>
      <c r="F460" s="150" t="s">
        <v>2177</v>
      </c>
      <c r="H460" s="151">
        <v>1.199</v>
      </c>
      <c r="I460" s="152"/>
      <c r="L460" s="148"/>
      <c r="M460" s="153"/>
      <c r="T460" s="154"/>
      <c r="AT460" s="149" t="s">
        <v>203</v>
      </c>
      <c r="AU460" s="149" t="s">
        <v>86</v>
      </c>
      <c r="AV460" s="12" t="s">
        <v>86</v>
      </c>
      <c r="AW460" s="12" t="s">
        <v>37</v>
      </c>
      <c r="AX460" s="12" t="s">
        <v>76</v>
      </c>
      <c r="AY460" s="149" t="s">
        <v>192</v>
      </c>
    </row>
    <row r="461" spans="2:51" s="14" customFormat="1" ht="12">
      <c r="B461" s="162"/>
      <c r="D461" s="142" t="s">
        <v>203</v>
      </c>
      <c r="E461" s="163" t="s">
        <v>19</v>
      </c>
      <c r="F461" s="164" t="s">
        <v>2048</v>
      </c>
      <c r="H461" s="163" t="s">
        <v>19</v>
      </c>
      <c r="I461" s="165"/>
      <c r="L461" s="162"/>
      <c r="M461" s="166"/>
      <c r="T461" s="167"/>
      <c r="AT461" s="163" t="s">
        <v>203</v>
      </c>
      <c r="AU461" s="163" t="s">
        <v>86</v>
      </c>
      <c r="AV461" s="14" t="s">
        <v>84</v>
      </c>
      <c r="AW461" s="14" t="s">
        <v>37</v>
      </c>
      <c r="AX461" s="14" t="s">
        <v>76</v>
      </c>
      <c r="AY461" s="163" t="s">
        <v>192</v>
      </c>
    </row>
    <row r="462" spans="2:51" s="12" customFormat="1" ht="12">
      <c r="B462" s="148"/>
      <c r="D462" s="142" t="s">
        <v>203</v>
      </c>
      <c r="E462" s="149" t="s">
        <v>19</v>
      </c>
      <c r="F462" s="150" t="s">
        <v>2178</v>
      </c>
      <c r="H462" s="151">
        <v>1.838</v>
      </c>
      <c r="I462" s="152"/>
      <c r="L462" s="148"/>
      <c r="M462" s="153"/>
      <c r="T462" s="154"/>
      <c r="AT462" s="149" t="s">
        <v>203</v>
      </c>
      <c r="AU462" s="149" t="s">
        <v>86</v>
      </c>
      <c r="AV462" s="12" t="s">
        <v>86</v>
      </c>
      <c r="AW462" s="12" t="s">
        <v>37</v>
      </c>
      <c r="AX462" s="12" t="s">
        <v>76</v>
      </c>
      <c r="AY462" s="149" t="s">
        <v>192</v>
      </c>
    </row>
    <row r="463" spans="2:51" s="12" customFormat="1" ht="12">
      <c r="B463" s="148"/>
      <c r="D463" s="142" t="s">
        <v>203</v>
      </c>
      <c r="E463" s="149" t="s">
        <v>19</v>
      </c>
      <c r="F463" s="150" t="s">
        <v>2179</v>
      </c>
      <c r="H463" s="151">
        <v>2.354</v>
      </c>
      <c r="I463" s="152"/>
      <c r="L463" s="148"/>
      <c r="M463" s="153"/>
      <c r="T463" s="154"/>
      <c r="AT463" s="149" t="s">
        <v>203</v>
      </c>
      <c r="AU463" s="149" t="s">
        <v>86</v>
      </c>
      <c r="AV463" s="12" t="s">
        <v>86</v>
      </c>
      <c r="AW463" s="12" t="s">
        <v>37</v>
      </c>
      <c r="AX463" s="12" t="s">
        <v>76</v>
      </c>
      <c r="AY463" s="149" t="s">
        <v>192</v>
      </c>
    </row>
    <row r="464" spans="2:51" s="12" customFormat="1" ht="12">
      <c r="B464" s="148"/>
      <c r="D464" s="142" t="s">
        <v>203</v>
      </c>
      <c r="E464" s="149" t="s">
        <v>19</v>
      </c>
      <c r="F464" s="150" t="s">
        <v>2180</v>
      </c>
      <c r="H464" s="151">
        <v>2.869</v>
      </c>
      <c r="I464" s="152"/>
      <c r="L464" s="148"/>
      <c r="M464" s="153"/>
      <c r="T464" s="154"/>
      <c r="AT464" s="149" t="s">
        <v>203</v>
      </c>
      <c r="AU464" s="149" t="s">
        <v>86</v>
      </c>
      <c r="AV464" s="12" t="s">
        <v>86</v>
      </c>
      <c r="AW464" s="12" t="s">
        <v>37</v>
      </c>
      <c r="AX464" s="12" t="s">
        <v>76</v>
      </c>
      <c r="AY464" s="149" t="s">
        <v>192</v>
      </c>
    </row>
    <row r="465" spans="2:51" s="14" customFormat="1" ht="12">
      <c r="B465" s="162"/>
      <c r="D465" s="142" t="s">
        <v>203</v>
      </c>
      <c r="E465" s="163" t="s">
        <v>19</v>
      </c>
      <c r="F465" s="164" t="s">
        <v>2052</v>
      </c>
      <c r="H465" s="163" t="s">
        <v>19</v>
      </c>
      <c r="I465" s="165"/>
      <c r="L465" s="162"/>
      <c r="M465" s="166"/>
      <c r="T465" s="167"/>
      <c r="AT465" s="163" t="s">
        <v>203</v>
      </c>
      <c r="AU465" s="163" t="s">
        <v>86</v>
      </c>
      <c r="AV465" s="14" t="s">
        <v>84</v>
      </c>
      <c r="AW465" s="14" t="s">
        <v>37</v>
      </c>
      <c r="AX465" s="14" t="s">
        <v>76</v>
      </c>
      <c r="AY465" s="163" t="s">
        <v>192</v>
      </c>
    </row>
    <row r="466" spans="2:51" s="12" customFormat="1" ht="12">
      <c r="B466" s="148"/>
      <c r="D466" s="142" t="s">
        <v>203</v>
      </c>
      <c r="E466" s="149" t="s">
        <v>19</v>
      </c>
      <c r="F466" s="150" t="s">
        <v>2181</v>
      </c>
      <c r="H466" s="151">
        <v>3.136</v>
      </c>
      <c r="I466" s="152"/>
      <c r="L466" s="148"/>
      <c r="M466" s="153"/>
      <c r="T466" s="154"/>
      <c r="AT466" s="149" t="s">
        <v>203</v>
      </c>
      <c r="AU466" s="149" t="s">
        <v>86</v>
      </c>
      <c r="AV466" s="12" t="s">
        <v>86</v>
      </c>
      <c r="AW466" s="12" t="s">
        <v>37</v>
      </c>
      <c r="AX466" s="12" t="s">
        <v>76</v>
      </c>
      <c r="AY466" s="149" t="s">
        <v>192</v>
      </c>
    </row>
    <row r="467" spans="2:51" s="12" customFormat="1" ht="12">
      <c r="B467" s="148"/>
      <c r="D467" s="142" t="s">
        <v>203</v>
      </c>
      <c r="E467" s="149" t="s">
        <v>19</v>
      </c>
      <c r="F467" s="150" t="s">
        <v>2182</v>
      </c>
      <c r="H467" s="151">
        <v>1.44</v>
      </c>
      <c r="I467" s="152"/>
      <c r="L467" s="148"/>
      <c r="M467" s="153"/>
      <c r="T467" s="154"/>
      <c r="AT467" s="149" t="s">
        <v>203</v>
      </c>
      <c r="AU467" s="149" t="s">
        <v>86</v>
      </c>
      <c r="AV467" s="12" t="s">
        <v>86</v>
      </c>
      <c r="AW467" s="12" t="s">
        <v>37</v>
      </c>
      <c r="AX467" s="12" t="s">
        <v>76</v>
      </c>
      <c r="AY467" s="149" t="s">
        <v>192</v>
      </c>
    </row>
    <row r="468" spans="2:51" s="14" customFormat="1" ht="12">
      <c r="B468" s="162"/>
      <c r="D468" s="142" t="s">
        <v>203</v>
      </c>
      <c r="E468" s="163" t="s">
        <v>19</v>
      </c>
      <c r="F468" s="164" t="s">
        <v>2055</v>
      </c>
      <c r="H468" s="163" t="s">
        <v>19</v>
      </c>
      <c r="I468" s="165"/>
      <c r="L468" s="162"/>
      <c r="M468" s="166"/>
      <c r="T468" s="167"/>
      <c r="AT468" s="163" t="s">
        <v>203</v>
      </c>
      <c r="AU468" s="163" t="s">
        <v>86</v>
      </c>
      <c r="AV468" s="14" t="s">
        <v>84</v>
      </c>
      <c r="AW468" s="14" t="s">
        <v>37</v>
      </c>
      <c r="AX468" s="14" t="s">
        <v>76</v>
      </c>
      <c r="AY468" s="163" t="s">
        <v>192</v>
      </c>
    </row>
    <row r="469" spans="2:51" s="12" customFormat="1" ht="12">
      <c r="B469" s="148"/>
      <c r="D469" s="142" t="s">
        <v>203</v>
      </c>
      <c r="E469" s="149" t="s">
        <v>19</v>
      </c>
      <c r="F469" s="150" t="s">
        <v>2183</v>
      </c>
      <c r="H469" s="151">
        <v>1.69</v>
      </c>
      <c r="I469" s="152"/>
      <c r="L469" s="148"/>
      <c r="M469" s="153"/>
      <c r="T469" s="154"/>
      <c r="AT469" s="149" t="s">
        <v>203</v>
      </c>
      <c r="AU469" s="149" t="s">
        <v>86</v>
      </c>
      <c r="AV469" s="12" t="s">
        <v>86</v>
      </c>
      <c r="AW469" s="12" t="s">
        <v>37</v>
      </c>
      <c r="AX469" s="12" t="s">
        <v>76</v>
      </c>
      <c r="AY469" s="149" t="s">
        <v>192</v>
      </c>
    </row>
    <row r="470" spans="2:51" s="12" customFormat="1" ht="12">
      <c r="B470" s="148"/>
      <c r="D470" s="142" t="s">
        <v>203</v>
      </c>
      <c r="E470" s="149" t="s">
        <v>19</v>
      </c>
      <c r="F470" s="150" t="s">
        <v>2184</v>
      </c>
      <c r="H470" s="151">
        <v>2.116</v>
      </c>
      <c r="I470" s="152"/>
      <c r="L470" s="148"/>
      <c r="M470" s="153"/>
      <c r="T470" s="154"/>
      <c r="AT470" s="149" t="s">
        <v>203</v>
      </c>
      <c r="AU470" s="149" t="s">
        <v>86</v>
      </c>
      <c r="AV470" s="12" t="s">
        <v>86</v>
      </c>
      <c r="AW470" s="12" t="s">
        <v>37</v>
      </c>
      <c r="AX470" s="12" t="s">
        <v>76</v>
      </c>
      <c r="AY470" s="149" t="s">
        <v>192</v>
      </c>
    </row>
    <row r="471" spans="2:51" s="12" customFormat="1" ht="12">
      <c r="B471" s="148"/>
      <c r="D471" s="142" t="s">
        <v>203</v>
      </c>
      <c r="E471" s="149" t="s">
        <v>19</v>
      </c>
      <c r="F471" s="150" t="s">
        <v>2185</v>
      </c>
      <c r="H471" s="151">
        <v>2.466</v>
      </c>
      <c r="I471" s="152"/>
      <c r="L471" s="148"/>
      <c r="M471" s="153"/>
      <c r="T471" s="154"/>
      <c r="AT471" s="149" t="s">
        <v>203</v>
      </c>
      <c r="AU471" s="149" t="s">
        <v>86</v>
      </c>
      <c r="AV471" s="12" t="s">
        <v>86</v>
      </c>
      <c r="AW471" s="12" t="s">
        <v>37</v>
      </c>
      <c r="AX471" s="12" t="s">
        <v>76</v>
      </c>
      <c r="AY471" s="149" t="s">
        <v>192</v>
      </c>
    </row>
    <row r="472" spans="2:51" s="12" customFormat="1" ht="12">
      <c r="B472" s="148"/>
      <c r="D472" s="142" t="s">
        <v>203</v>
      </c>
      <c r="E472" s="149" t="s">
        <v>19</v>
      </c>
      <c r="F472" s="150" t="s">
        <v>2186</v>
      </c>
      <c r="H472" s="151">
        <v>2.958</v>
      </c>
      <c r="I472" s="152"/>
      <c r="L472" s="148"/>
      <c r="M472" s="153"/>
      <c r="T472" s="154"/>
      <c r="AT472" s="149" t="s">
        <v>203</v>
      </c>
      <c r="AU472" s="149" t="s">
        <v>86</v>
      </c>
      <c r="AV472" s="12" t="s">
        <v>86</v>
      </c>
      <c r="AW472" s="12" t="s">
        <v>37</v>
      </c>
      <c r="AX472" s="12" t="s">
        <v>76</v>
      </c>
      <c r="AY472" s="149" t="s">
        <v>192</v>
      </c>
    </row>
    <row r="473" spans="2:51" s="14" customFormat="1" ht="12">
      <c r="B473" s="162"/>
      <c r="D473" s="142" t="s">
        <v>203</v>
      </c>
      <c r="E473" s="163" t="s">
        <v>19</v>
      </c>
      <c r="F473" s="164" t="s">
        <v>2060</v>
      </c>
      <c r="H473" s="163" t="s">
        <v>19</v>
      </c>
      <c r="I473" s="165"/>
      <c r="L473" s="162"/>
      <c r="M473" s="166"/>
      <c r="T473" s="167"/>
      <c r="AT473" s="163" t="s">
        <v>203</v>
      </c>
      <c r="AU473" s="163" t="s">
        <v>86</v>
      </c>
      <c r="AV473" s="14" t="s">
        <v>84</v>
      </c>
      <c r="AW473" s="14" t="s">
        <v>37</v>
      </c>
      <c r="AX473" s="14" t="s">
        <v>76</v>
      </c>
      <c r="AY473" s="163" t="s">
        <v>192</v>
      </c>
    </row>
    <row r="474" spans="2:51" s="12" customFormat="1" ht="12">
      <c r="B474" s="148"/>
      <c r="D474" s="142" t="s">
        <v>203</v>
      </c>
      <c r="E474" s="149" t="s">
        <v>19</v>
      </c>
      <c r="F474" s="150" t="s">
        <v>2187</v>
      </c>
      <c r="H474" s="151">
        <v>3.12</v>
      </c>
      <c r="I474" s="152"/>
      <c r="L474" s="148"/>
      <c r="M474" s="153"/>
      <c r="T474" s="154"/>
      <c r="AT474" s="149" t="s">
        <v>203</v>
      </c>
      <c r="AU474" s="149" t="s">
        <v>86</v>
      </c>
      <c r="AV474" s="12" t="s">
        <v>86</v>
      </c>
      <c r="AW474" s="12" t="s">
        <v>37</v>
      </c>
      <c r="AX474" s="12" t="s">
        <v>76</v>
      </c>
      <c r="AY474" s="149" t="s">
        <v>192</v>
      </c>
    </row>
    <row r="475" spans="2:51" s="12" customFormat="1" ht="12">
      <c r="B475" s="148"/>
      <c r="D475" s="142" t="s">
        <v>203</v>
      </c>
      <c r="E475" s="149" t="s">
        <v>19</v>
      </c>
      <c r="F475" s="150" t="s">
        <v>2188</v>
      </c>
      <c r="H475" s="151">
        <v>2.318</v>
      </c>
      <c r="I475" s="152"/>
      <c r="L475" s="148"/>
      <c r="M475" s="153"/>
      <c r="T475" s="154"/>
      <c r="AT475" s="149" t="s">
        <v>203</v>
      </c>
      <c r="AU475" s="149" t="s">
        <v>86</v>
      </c>
      <c r="AV475" s="12" t="s">
        <v>86</v>
      </c>
      <c r="AW475" s="12" t="s">
        <v>37</v>
      </c>
      <c r="AX475" s="12" t="s">
        <v>76</v>
      </c>
      <c r="AY475" s="149" t="s">
        <v>192</v>
      </c>
    </row>
    <row r="476" spans="2:51" s="12" customFormat="1" ht="12">
      <c r="B476" s="148"/>
      <c r="D476" s="142" t="s">
        <v>203</v>
      </c>
      <c r="E476" s="149" t="s">
        <v>19</v>
      </c>
      <c r="F476" s="150" t="s">
        <v>2189</v>
      </c>
      <c r="H476" s="151">
        <v>0.576</v>
      </c>
      <c r="I476" s="152"/>
      <c r="L476" s="148"/>
      <c r="M476" s="153"/>
      <c r="T476" s="154"/>
      <c r="AT476" s="149" t="s">
        <v>203</v>
      </c>
      <c r="AU476" s="149" t="s">
        <v>86</v>
      </c>
      <c r="AV476" s="12" t="s">
        <v>86</v>
      </c>
      <c r="AW476" s="12" t="s">
        <v>37</v>
      </c>
      <c r="AX476" s="12" t="s">
        <v>76</v>
      </c>
      <c r="AY476" s="149" t="s">
        <v>192</v>
      </c>
    </row>
    <row r="477" spans="2:51" s="14" customFormat="1" ht="12">
      <c r="B477" s="162"/>
      <c r="D477" s="142" t="s">
        <v>203</v>
      </c>
      <c r="E477" s="163" t="s">
        <v>19</v>
      </c>
      <c r="F477" s="164" t="s">
        <v>2064</v>
      </c>
      <c r="H477" s="163" t="s">
        <v>19</v>
      </c>
      <c r="I477" s="165"/>
      <c r="L477" s="162"/>
      <c r="M477" s="166"/>
      <c r="T477" s="167"/>
      <c r="AT477" s="163" t="s">
        <v>203</v>
      </c>
      <c r="AU477" s="163" t="s">
        <v>86</v>
      </c>
      <c r="AV477" s="14" t="s">
        <v>84</v>
      </c>
      <c r="AW477" s="14" t="s">
        <v>37</v>
      </c>
      <c r="AX477" s="14" t="s">
        <v>76</v>
      </c>
      <c r="AY477" s="163" t="s">
        <v>192</v>
      </c>
    </row>
    <row r="478" spans="2:51" s="12" customFormat="1" ht="12">
      <c r="B478" s="148"/>
      <c r="D478" s="142" t="s">
        <v>203</v>
      </c>
      <c r="E478" s="149" t="s">
        <v>19</v>
      </c>
      <c r="F478" s="150" t="s">
        <v>2190</v>
      </c>
      <c r="H478" s="151">
        <v>0.709</v>
      </c>
      <c r="I478" s="152"/>
      <c r="L478" s="148"/>
      <c r="M478" s="153"/>
      <c r="T478" s="154"/>
      <c r="AT478" s="149" t="s">
        <v>203</v>
      </c>
      <c r="AU478" s="149" t="s">
        <v>86</v>
      </c>
      <c r="AV478" s="12" t="s">
        <v>86</v>
      </c>
      <c r="AW478" s="12" t="s">
        <v>37</v>
      </c>
      <c r="AX478" s="12" t="s">
        <v>76</v>
      </c>
      <c r="AY478" s="149" t="s">
        <v>192</v>
      </c>
    </row>
    <row r="479" spans="2:51" s="12" customFormat="1" ht="12">
      <c r="B479" s="148"/>
      <c r="D479" s="142" t="s">
        <v>203</v>
      </c>
      <c r="E479" s="149" t="s">
        <v>19</v>
      </c>
      <c r="F479" s="150" t="s">
        <v>2191</v>
      </c>
      <c r="H479" s="151">
        <v>1.415</v>
      </c>
      <c r="I479" s="152"/>
      <c r="L479" s="148"/>
      <c r="M479" s="153"/>
      <c r="T479" s="154"/>
      <c r="AT479" s="149" t="s">
        <v>203</v>
      </c>
      <c r="AU479" s="149" t="s">
        <v>86</v>
      </c>
      <c r="AV479" s="12" t="s">
        <v>86</v>
      </c>
      <c r="AW479" s="12" t="s">
        <v>37</v>
      </c>
      <c r="AX479" s="12" t="s">
        <v>76</v>
      </c>
      <c r="AY479" s="149" t="s">
        <v>192</v>
      </c>
    </row>
    <row r="480" spans="2:51" s="15" customFormat="1" ht="12">
      <c r="B480" s="182"/>
      <c r="D480" s="142" t="s">
        <v>203</v>
      </c>
      <c r="E480" s="183" t="s">
        <v>19</v>
      </c>
      <c r="F480" s="184" t="s">
        <v>1018</v>
      </c>
      <c r="H480" s="185">
        <v>45.826</v>
      </c>
      <c r="I480" s="186"/>
      <c r="L480" s="182"/>
      <c r="M480" s="187"/>
      <c r="T480" s="188"/>
      <c r="AT480" s="183" t="s">
        <v>203</v>
      </c>
      <c r="AU480" s="183" t="s">
        <v>86</v>
      </c>
      <c r="AV480" s="15" t="s">
        <v>214</v>
      </c>
      <c r="AW480" s="15" t="s">
        <v>37</v>
      </c>
      <c r="AX480" s="15" t="s">
        <v>76</v>
      </c>
      <c r="AY480" s="183" t="s">
        <v>192</v>
      </c>
    </row>
    <row r="481" spans="2:51" s="14" customFormat="1" ht="12">
      <c r="B481" s="162"/>
      <c r="D481" s="142" t="s">
        <v>203</v>
      </c>
      <c r="E481" s="163" t="s">
        <v>19</v>
      </c>
      <c r="F481" s="164" t="s">
        <v>2067</v>
      </c>
      <c r="H481" s="163" t="s">
        <v>19</v>
      </c>
      <c r="I481" s="165"/>
      <c r="L481" s="162"/>
      <c r="M481" s="166"/>
      <c r="T481" s="167"/>
      <c r="AT481" s="163" t="s">
        <v>203</v>
      </c>
      <c r="AU481" s="163" t="s">
        <v>86</v>
      </c>
      <c r="AV481" s="14" t="s">
        <v>84</v>
      </c>
      <c r="AW481" s="14" t="s">
        <v>37</v>
      </c>
      <c r="AX481" s="14" t="s">
        <v>76</v>
      </c>
      <c r="AY481" s="163" t="s">
        <v>192</v>
      </c>
    </row>
    <row r="482" spans="2:51" s="12" customFormat="1" ht="12">
      <c r="B482" s="148"/>
      <c r="D482" s="142" t="s">
        <v>203</v>
      </c>
      <c r="E482" s="149" t="s">
        <v>19</v>
      </c>
      <c r="F482" s="150" t="s">
        <v>2068</v>
      </c>
      <c r="H482" s="151">
        <v>1.37</v>
      </c>
      <c r="I482" s="152"/>
      <c r="L482" s="148"/>
      <c r="M482" s="153"/>
      <c r="T482" s="154"/>
      <c r="AT482" s="149" t="s">
        <v>203</v>
      </c>
      <c r="AU482" s="149" t="s">
        <v>86</v>
      </c>
      <c r="AV482" s="12" t="s">
        <v>86</v>
      </c>
      <c r="AW482" s="12" t="s">
        <v>37</v>
      </c>
      <c r="AX482" s="12" t="s">
        <v>76</v>
      </c>
      <c r="AY482" s="149" t="s">
        <v>192</v>
      </c>
    </row>
    <row r="483" spans="2:51" s="12" customFormat="1" ht="12">
      <c r="B483" s="148"/>
      <c r="D483" s="142" t="s">
        <v>203</v>
      </c>
      <c r="E483" s="149" t="s">
        <v>19</v>
      </c>
      <c r="F483" s="150" t="s">
        <v>2069</v>
      </c>
      <c r="H483" s="151">
        <v>1.18</v>
      </c>
      <c r="I483" s="152"/>
      <c r="L483" s="148"/>
      <c r="M483" s="153"/>
      <c r="T483" s="154"/>
      <c r="AT483" s="149" t="s">
        <v>203</v>
      </c>
      <c r="AU483" s="149" t="s">
        <v>86</v>
      </c>
      <c r="AV483" s="12" t="s">
        <v>86</v>
      </c>
      <c r="AW483" s="12" t="s">
        <v>37</v>
      </c>
      <c r="AX483" s="12" t="s">
        <v>76</v>
      </c>
      <c r="AY483" s="149" t="s">
        <v>192</v>
      </c>
    </row>
    <row r="484" spans="2:51" s="12" customFormat="1" ht="12">
      <c r="B484" s="148"/>
      <c r="D484" s="142" t="s">
        <v>203</v>
      </c>
      <c r="E484" s="149" t="s">
        <v>19</v>
      </c>
      <c r="F484" s="150" t="s">
        <v>2070</v>
      </c>
      <c r="H484" s="151">
        <v>1.55</v>
      </c>
      <c r="I484" s="152"/>
      <c r="L484" s="148"/>
      <c r="M484" s="153"/>
      <c r="T484" s="154"/>
      <c r="AT484" s="149" t="s">
        <v>203</v>
      </c>
      <c r="AU484" s="149" t="s">
        <v>86</v>
      </c>
      <c r="AV484" s="12" t="s">
        <v>86</v>
      </c>
      <c r="AW484" s="12" t="s">
        <v>37</v>
      </c>
      <c r="AX484" s="12" t="s">
        <v>76</v>
      </c>
      <c r="AY484" s="149" t="s">
        <v>192</v>
      </c>
    </row>
    <row r="485" spans="2:51" s="12" customFormat="1" ht="12">
      <c r="B485" s="148"/>
      <c r="D485" s="142" t="s">
        <v>203</v>
      </c>
      <c r="E485" s="149" t="s">
        <v>19</v>
      </c>
      <c r="F485" s="150" t="s">
        <v>2071</v>
      </c>
      <c r="H485" s="151">
        <v>1.43</v>
      </c>
      <c r="I485" s="152"/>
      <c r="L485" s="148"/>
      <c r="M485" s="153"/>
      <c r="T485" s="154"/>
      <c r="AT485" s="149" t="s">
        <v>203</v>
      </c>
      <c r="AU485" s="149" t="s">
        <v>86</v>
      </c>
      <c r="AV485" s="12" t="s">
        <v>86</v>
      </c>
      <c r="AW485" s="12" t="s">
        <v>37</v>
      </c>
      <c r="AX485" s="12" t="s">
        <v>76</v>
      </c>
      <c r="AY485" s="149" t="s">
        <v>192</v>
      </c>
    </row>
    <row r="486" spans="2:51" s="12" customFormat="1" ht="12">
      <c r="B486" s="148"/>
      <c r="D486" s="142" t="s">
        <v>203</v>
      </c>
      <c r="E486" s="149" t="s">
        <v>19</v>
      </c>
      <c r="F486" s="150" t="s">
        <v>2072</v>
      </c>
      <c r="H486" s="151">
        <v>1.66</v>
      </c>
      <c r="I486" s="152"/>
      <c r="L486" s="148"/>
      <c r="M486" s="153"/>
      <c r="T486" s="154"/>
      <c r="AT486" s="149" t="s">
        <v>203</v>
      </c>
      <c r="AU486" s="149" t="s">
        <v>86</v>
      </c>
      <c r="AV486" s="12" t="s">
        <v>86</v>
      </c>
      <c r="AW486" s="12" t="s">
        <v>37</v>
      </c>
      <c r="AX486" s="12" t="s">
        <v>76</v>
      </c>
      <c r="AY486" s="149" t="s">
        <v>192</v>
      </c>
    </row>
    <row r="487" spans="2:51" s="15" customFormat="1" ht="12">
      <c r="B487" s="182"/>
      <c r="D487" s="142" t="s">
        <v>203</v>
      </c>
      <c r="E487" s="183" t="s">
        <v>19</v>
      </c>
      <c r="F487" s="184" t="s">
        <v>1018</v>
      </c>
      <c r="H487" s="185">
        <v>7.19</v>
      </c>
      <c r="I487" s="186"/>
      <c r="L487" s="182"/>
      <c r="M487" s="187"/>
      <c r="T487" s="188"/>
      <c r="AT487" s="183" t="s">
        <v>203</v>
      </c>
      <c r="AU487" s="183" t="s">
        <v>86</v>
      </c>
      <c r="AV487" s="15" t="s">
        <v>214</v>
      </c>
      <c r="AW487" s="15" t="s">
        <v>37</v>
      </c>
      <c r="AX487" s="15" t="s">
        <v>76</v>
      </c>
      <c r="AY487" s="183" t="s">
        <v>192</v>
      </c>
    </row>
    <row r="488" spans="2:51" s="14" customFormat="1" ht="12">
      <c r="B488" s="162"/>
      <c r="D488" s="142" t="s">
        <v>203</v>
      </c>
      <c r="E488" s="163" t="s">
        <v>19</v>
      </c>
      <c r="F488" s="164" t="s">
        <v>2192</v>
      </c>
      <c r="H488" s="163" t="s">
        <v>19</v>
      </c>
      <c r="I488" s="165"/>
      <c r="L488" s="162"/>
      <c r="M488" s="166"/>
      <c r="T488" s="167"/>
      <c r="AT488" s="163" t="s">
        <v>203</v>
      </c>
      <c r="AU488" s="163" t="s">
        <v>86</v>
      </c>
      <c r="AV488" s="14" t="s">
        <v>84</v>
      </c>
      <c r="AW488" s="14" t="s">
        <v>37</v>
      </c>
      <c r="AX488" s="14" t="s">
        <v>76</v>
      </c>
      <c r="AY488" s="163" t="s">
        <v>192</v>
      </c>
    </row>
    <row r="489" spans="2:51" s="12" customFormat="1" ht="12">
      <c r="B489" s="148"/>
      <c r="D489" s="142" t="s">
        <v>203</v>
      </c>
      <c r="E489" s="149" t="s">
        <v>19</v>
      </c>
      <c r="F489" s="150" t="s">
        <v>2193</v>
      </c>
      <c r="H489" s="151">
        <v>-1.654</v>
      </c>
      <c r="I489" s="152"/>
      <c r="L489" s="148"/>
      <c r="M489" s="153"/>
      <c r="T489" s="154"/>
      <c r="AT489" s="149" t="s">
        <v>203</v>
      </c>
      <c r="AU489" s="149" t="s">
        <v>86</v>
      </c>
      <c r="AV489" s="12" t="s">
        <v>86</v>
      </c>
      <c r="AW489" s="12" t="s">
        <v>37</v>
      </c>
      <c r="AX489" s="12" t="s">
        <v>76</v>
      </c>
      <c r="AY489" s="149" t="s">
        <v>192</v>
      </c>
    </row>
    <row r="490" spans="2:51" s="12" customFormat="1" ht="12">
      <c r="B490" s="148"/>
      <c r="D490" s="142" t="s">
        <v>203</v>
      </c>
      <c r="E490" s="149" t="s">
        <v>19</v>
      </c>
      <c r="F490" s="150" t="s">
        <v>2194</v>
      </c>
      <c r="H490" s="151">
        <v>-1.425</v>
      </c>
      <c r="I490" s="152"/>
      <c r="L490" s="148"/>
      <c r="M490" s="153"/>
      <c r="T490" s="154"/>
      <c r="AT490" s="149" t="s">
        <v>203</v>
      </c>
      <c r="AU490" s="149" t="s">
        <v>86</v>
      </c>
      <c r="AV490" s="12" t="s">
        <v>86</v>
      </c>
      <c r="AW490" s="12" t="s">
        <v>37</v>
      </c>
      <c r="AX490" s="12" t="s">
        <v>76</v>
      </c>
      <c r="AY490" s="149" t="s">
        <v>192</v>
      </c>
    </row>
    <row r="491" spans="2:51" s="12" customFormat="1" ht="12">
      <c r="B491" s="148"/>
      <c r="D491" s="142" t="s">
        <v>203</v>
      </c>
      <c r="E491" s="149" t="s">
        <v>19</v>
      </c>
      <c r="F491" s="150" t="s">
        <v>2195</v>
      </c>
      <c r="H491" s="151">
        <v>-1.872</v>
      </c>
      <c r="I491" s="152"/>
      <c r="L491" s="148"/>
      <c r="M491" s="153"/>
      <c r="T491" s="154"/>
      <c r="AT491" s="149" t="s">
        <v>203</v>
      </c>
      <c r="AU491" s="149" t="s">
        <v>86</v>
      </c>
      <c r="AV491" s="12" t="s">
        <v>86</v>
      </c>
      <c r="AW491" s="12" t="s">
        <v>37</v>
      </c>
      <c r="AX491" s="12" t="s">
        <v>76</v>
      </c>
      <c r="AY491" s="149" t="s">
        <v>192</v>
      </c>
    </row>
    <row r="492" spans="2:51" s="12" customFormat="1" ht="12">
      <c r="B492" s="148"/>
      <c r="D492" s="142" t="s">
        <v>203</v>
      </c>
      <c r="E492" s="149" t="s">
        <v>19</v>
      </c>
      <c r="F492" s="150" t="s">
        <v>2196</v>
      </c>
      <c r="H492" s="151">
        <v>-1.727</v>
      </c>
      <c r="I492" s="152"/>
      <c r="L492" s="148"/>
      <c r="M492" s="153"/>
      <c r="T492" s="154"/>
      <c r="AT492" s="149" t="s">
        <v>203</v>
      </c>
      <c r="AU492" s="149" t="s">
        <v>86</v>
      </c>
      <c r="AV492" s="12" t="s">
        <v>86</v>
      </c>
      <c r="AW492" s="12" t="s">
        <v>37</v>
      </c>
      <c r="AX492" s="12" t="s">
        <v>76</v>
      </c>
      <c r="AY492" s="149" t="s">
        <v>192</v>
      </c>
    </row>
    <row r="493" spans="2:51" s="12" customFormat="1" ht="12">
      <c r="B493" s="148"/>
      <c r="D493" s="142" t="s">
        <v>203</v>
      </c>
      <c r="E493" s="149" t="s">
        <v>19</v>
      </c>
      <c r="F493" s="150" t="s">
        <v>2197</v>
      </c>
      <c r="H493" s="151">
        <v>-2.005</v>
      </c>
      <c r="I493" s="152"/>
      <c r="L493" s="148"/>
      <c r="M493" s="153"/>
      <c r="T493" s="154"/>
      <c r="AT493" s="149" t="s">
        <v>203</v>
      </c>
      <c r="AU493" s="149" t="s">
        <v>86</v>
      </c>
      <c r="AV493" s="12" t="s">
        <v>86</v>
      </c>
      <c r="AW493" s="12" t="s">
        <v>37</v>
      </c>
      <c r="AX493" s="12" t="s">
        <v>76</v>
      </c>
      <c r="AY493" s="149" t="s">
        <v>192</v>
      </c>
    </row>
    <row r="494" spans="2:51" s="15" customFormat="1" ht="12">
      <c r="B494" s="182"/>
      <c r="D494" s="142" t="s">
        <v>203</v>
      </c>
      <c r="E494" s="183" t="s">
        <v>19</v>
      </c>
      <c r="F494" s="184" t="s">
        <v>1018</v>
      </c>
      <c r="H494" s="185">
        <v>-8.683</v>
      </c>
      <c r="I494" s="186"/>
      <c r="L494" s="182"/>
      <c r="M494" s="187"/>
      <c r="T494" s="188"/>
      <c r="AT494" s="183" t="s">
        <v>203</v>
      </c>
      <c r="AU494" s="183" t="s">
        <v>86</v>
      </c>
      <c r="AV494" s="15" t="s">
        <v>214</v>
      </c>
      <c r="AW494" s="15" t="s">
        <v>37</v>
      </c>
      <c r="AX494" s="15" t="s">
        <v>76</v>
      </c>
      <c r="AY494" s="183" t="s">
        <v>192</v>
      </c>
    </row>
    <row r="495" spans="2:51" s="14" customFormat="1" ht="12">
      <c r="B495" s="162"/>
      <c r="D495" s="142" t="s">
        <v>203</v>
      </c>
      <c r="E495" s="163" t="s">
        <v>19</v>
      </c>
      <c r="F495" s="164" t="s">
        <v>2198</v>
      </c>
      <c r="H495" s="163" t="s">
        <v>19</v>
      </c>
      <c r="I495" s="165"/>
      <c r="L495" s="162"/>
      <c r="M495" s="166"/>
      <c r="T495" s="167"/>
      <c r="AT495" s="163" t="s">
        <v>203</v>
      </c>
      <c r="AU495" s="163" t="s">
        <v>86</v>
      </c>
      <c r="AV495" s="14" t="s">
        <v>84</v>
      </c>
      <c r="AW495" s="14" t="s">
        <v>37</v>
      </c>
      <c r="AX495" s="14" t="s">
        <v>76</v>
      </c>
      <c r="AY495" s="163" t="s">
        <v>192</v>
      </c>
    </row>
    <row r="496" spans="2:51" s="12" customFormat="1" ht="12">
      <c r="B496" s="148"/>
      <c r="D496" s="142" t="s">
        <v>203</v>
      </c>
      <c r="E496" s="149" t="s">
        <v>19</v>
      </c>
      <c r="F496" s="150" t="s">
        <v>2199</v>
      </c>
      <c r="H496" s="151">
        <v>-1.326</v>
      </c>
      <c r="I496" s="152"/>
      <c r="L496" s="148"/>
      <c r="M496" s="153"/>
      <c r="T496" s="154"/>
      <c r="AT496" s="149" t="s">
        <v>203</v>
      </c>
      <c r="AU496" s="149" t="s">
        <v>86</v>
      </c>
      <c r="AV496" s="12" t="s">
        <v>86</v>
      </c>
      <c r="AW496" s="12" t="s">
        <v>37</v>
      </c>
      <c r="AX496" s="12" t="s">
        <v>76</v>
      </c>
      <c r="AY496" s="149" t="s">
        <v>192</v>
      </c>
    </row>
    <row r="497" spans="2:51" s="12" customFormat="1" ht="12">
      <c r="B497" s="148"/>
      <c r="D497" s="142" t="s">
        <v>203</v>
      </c>
      <c r="E497" s="149" t="s">
        <v>19</v>
      </c>
      <c r="F497" s="150" t="s">
        <v>2200</v>
      </c>
      <c r="H497" s="151">
        <v>-1.388</v>
      </c>
      <c r="I497" s="152"/>
      <c r="L497" s="148"/>
      <c r="M497" s="153"/>
      <c r="T497" s="154"/>
      <c r="AT497" s="149" t="s">
        <v>203</v>
      </c>
      <c r="AU497" s="149" t="s">
        <v>86</v>
      </c>
      <c r="AV497" s="12" t="s">
        <v>86</v>
      </c>
      <c r="AW497" s="12" t="s">
        <v>37</v>
      </c>
      <c r="AX497" s="12" t="s">
        <v>76</v>
      </c>
      <c r="AY497" s="149" t="s">
        <v>192</v>
      </c>
    </row>
    <row r="498" spans="2:51" s="12" customFormat="1" ht="12">
      <c r="B498" s="148"/>
      <c r="D498" s="142" t="s">
        <v>203</v>
      </c>
      <c r="E498" s="149" t="s">
        <v>19</v>
      </c>
      <c r="F498" s="150" t="s">
        <v>2201</v>
      </c>
      <c r="H498" s="151">
        <v>-1.094</v>
      </c>
      <c r="I498" s="152"/>
      <c r="L498" s="148"/>
      <c r="M498" s="153"/>
      <c r="T498" s="154"/>
      <c r="AT498" s="149" t="s">
        <v>203</v>
      </c>
      <c r="AU498" s="149" t="s">
        <v>86</v>
      </c>
      <c r="AV498" s="12" t="s">
        <v>86</v>
      </c>
      <c r="AW498" s="12" t="s">
        <v>37</v>
      </c>
      <c r="AX498" s="12" t="s">
        <v>76</v>
      </c>
      <c r="AY498" s="149" t="s">
        <v>192</v>
      </c>
    </row>
    <row r="499" spans="2:51" s="12" customFormat="1" ht="12">
      <c r="B499" s="148"/>
      <c r="D499" s="142" t="s">
        <v>203</v>
      </c>
      <c r="E499" s="149" t="s">
        <v>19</v>
      </c>
      <c r="F499" s="150" t="s">
        <v>2202</v>
      </c>
      <c r="H499" s="151">
        <v>-0.3</v>
      </c>
      <c r="I499" s="152"/>
      <c r="L499" s="148"/>
      <c r="M499" s="153"/>
      <c r="T499" s="154"/>
      <c r="AT499" s="149" t="s">
        <v>203</v>
      </c>
      <c r="AU499" s="149" t="s">
        <v>86</v>
      </c>
      <c r="AV499" s="12" t="s">
        <v>86</v>
      </c>
      <c r="AW499" s="12" t="s">
        <v>37</v>
      </c>
      <c r="AX499" s="12" t="s">
        <v>76</v>
      </c>
      <c r="AY499" s="149" t="s">
        <v>192</v>
      </c>
    </row>
    <row r="500" spans="2:51" s="12" customFormat="1" ht="12">
      <c r="B500" s="148"/>
      <c r="D500" s="142" t="s">
        <v>203</v>
      </c>
      <c r="E500" s="149" t="s">
        <v>19</v>
      </c>
      <c r="F500" s="150" t="s">
        <v>2203</v>
      </c>
      <c r="H500" s="151">
        <v>-1.035</v>
      </c>
      <c r="I500" s="152"/>
      <c r="L500" s="148"/>
      <c r="M500" s="153"/>
      <c r="T500" s="154"/>
      <c r="AT500" s="149" t="s">
        <v>203</v>
      </c>
      <c r="AU500" s="149" t="s">
        <v>86</v>
      </c>
      <c r="AV500" s="12" t="s">
        <v>86</v>
      </c>
      <c r="AW500" s="12" t="s">
        <v>37</v>
      </c>
      <c r="AX500" s="12" t="s">
        <v>76</v>
      </c>
      <c r="AY500" s="149" t="s">
        <v>192</v>
      </c>
    </row>
    <row r="501" spans="2:51" s="12" customFormat="1" ht="12">
      <c r="B501" s="148"/>
      <c r="D501" s="142" t="s">
        <v>203</v>
      </c>
      <c r="E501" s="149" t="s">
        <v>19</v>
      </c>
      <c r="F501" s="150" t="s">
        <v>2204</v>
      </c>
      <c r="H501" s="151">
        <v>-0.735</v>
      </c>
      <c r="I501" s="152"/>
      <c r="L501" s="148"/>
      <c r="M501" s="153"/>
      <c r="T501" s="154"/>
      <c r="AT501" s="149" t="s">
        <v>203</v>
      </c>
      <c r="AU501" s="149" t="s">
        <v>86</v>
      </c>
      <c r="AV501" s="12" t="s">
        <v>86</v>
      </c>
      <c r="AW501" s="12" t="s">
        <v>37</v>
      </c>
      <c r="AX501" s="12" t="s">
        <v>76</v>
      </c>
      <c r="AY501" s="149" t="s">
        <v>192</v>
      </c>
    </row>
    <row r="502" spans="2:51" s="12" customFormat="1" ht="12">
      <c r="B502" s="148"/>
      <c r="D502" s="142" t="s">
        <v>203</v>
      </c>
      <c r="E502" s="149" t="s">
        <v>19</v>
      </c>
      <c r="F502" s="150" t="s">
        <v>2205</v>
      </c>
      <c r="H502" s="151">
        <v>-0.495</v>
      </c>
      <c r="I502" s="152"/>
      <c r="L502" s="148"/>
      <c r="M502" s="153"/>
      <c r="T502" s="154"/>
      <c r="AT502" s="149" t="s">
        <v>203</v>
      </c>
      <c r="AU502" s="149" t="s">
        <v>86</v>
      </c>
      <c r="AV502" s="12" t="s">
        <v>86</v>
      </c>
      <c r="AW502" s="12" t="s">
        <v>37</v>
      </c>
      <c r="AX502" s="12" t="s">
        <v>76</v>
      </c>
      <c r="AY502" s="149" t="s">
        <v>192</v>
      </c>
    </row>
    <row r="503" spans="2:51" s="15" customFormat="1" ht="12">
      <c r="B503" s="182"/>
      <c r="D503" s="142" t="s">
        <v>203</v>
      </c>
      <c r="E503" s="183" t="s">
        <v>19</v>
      </c>
      <c r="F503" s="184" t="s">
        <v>1018</v>
      </c>
      <c r="H503" s="185">
        <v>-6.373</v>
      </c>
      <c r="I503" s="186"/>
      <c r="L503" s="182"/>
      <c r="M503" s="187"/>
      <c r="T503" s="188"/>
      <c r="AT503" s="183" t="s">
        <v>203</v>
      </c>
      <c r="AU503" s="183" t="s">
        <v>86</v>
      </c>
      <c r="AV503" s="15" t="s">
        <v>214</v>
      </c>
      <c r="AW503" s="15" t="s">
        <v>37</v>
      </c>
      <c r="AX503" s="15" t="s">
        <v>76</v>
      </c>
      <c r="AY503" s="183" t="s">
        <v>192</v>
      </c>
    </row>
    <row r="504" spans="2:51" s="13" customFormat="1" ht="12">
      <c r="B504" s="155"/>
      <c r="D504" s="142" t="s">
        <v>203</v>
      </c>
      <c r="E504" s="156" t="s">
        <v>163</v>
      </c>
      <c r="F504" s="157" t="s">
        <v>206</v>
      </c>
      <c r="H504" s="158">
        <v>231.199</v>
      </c>
      <c r="I504" s="159"/>
      <c r="L504" s="155"/>
      <c r="M504" s="160"/>
      <c r="T504" s="161"/>
      <c r="AT504" s="156" t="s">
        <v>203</v>
      </c>
      <c r="AU504" s="156" t="s">
        <v>86</v>
      </c>
      <c r="AV504" s="13" t="s">
        <v>124</v>
      </c>
      <c r="AW504" s="13" t="s">
        <v>37</v>
      </c>
      <c r="AX504" s="13" t="s">
        <v>84</v>
      </c>
      <c r="AY504" s="156" t="s">
        <v>192</v>
      </c>
    </row>
    <row r="505" spans="2:65" s="1" customFormat="1" ht="16.5" customHeight="1">
      <c r="B505" s="33"/>
      <c r="C505" s="129" t="s">
        <v>7</v>
      </c>
      <c r="D505" s="129" t="s">
        <v>194</v>
      </c>
      <c r="E505" s="130" t="s">
        <v>281</v>
      </c>
      <c r="F505" s="131" t="s">
        <v>282</v>
      </c>
      <c r="G505" s="132" t="s">
        <v>128</v>
      </c>
      <c r="H505" s="133">
        <v>155.914</v>
      </c>
      <c r="I505" s="134"/>
      <c r="J505" s="135">
        <f>ROUND(I505*H505,2)</f>
        <v>0</v>
      </c>
      <c r="K505" s="131" t="s">
        <v>197</v>
      </c>
      <c r="L505" s="33"/>
      <c r="M505" s="136" t="s">
        <v>19</v>
      </c>
      <c r="N505" s="137" t="s">
        <v>47</v>
      </c>
      <c r="P505" s="138">
        <f>O505*H505</f>
        <v>0</v>
      </c>
      <c r="Q505" s="138">
        <v>0</v>
      </c>
      <c r="R505" s="138">
        <f>Q505*H505</f>
        <v>0</v>
      </c>
      <c r="S505" s="138">
        <v>0</v>
      </c>
      <c r="T505" s="139">
        <f>S505*H505</f>
        <v>0</v>
      </c>
      <c r="AR505" s="140" t="s">
        <v>124</v>
      </c>
      <c r="AT505" s="140" t="s">
        <v>194</v>
      </c>
      <c r="AU505" s="140" t="s">
        <v>86</v>
      </c>
      <c r="AY505" s="18" t="s">
        <v>192</v>
      </c>
      <c r="BE505" s="141">
        <f>IF(N505="základní",J505,0)</f>
        <v>0</v>
      </c>
      <c r="BF505" s="141">
        <f>IF(N505="snížená",J505,0)</f>
        <v>0</v>
      </c>
      <c r="BG505" s="141">
        <f>IF(N505="zákl. přenesená",J505,0)</f>
        <v>0</v>
      </c>
      <c r="BH505" s="141">
        <f>IF(N505="sníž. přenesená",J505,0)</f>
        <v>0</v>
      </c>
      <c r="BI505" s="141">
        <f>IF(N505="nulová",J505,0)</f>
        <v>0</v>
      </c>
      <c r="BJ505" s="18" t="s">
        <v>84</v>
      </c>
      <c r="BK505" s="141">
        <f>ROUND(I505*H505,2)</f>
        <v>0</v>
      </c>
      <c r="BL505" s="18" t="s">
        <v>124</v>
      </c>
      <c r="BM505" s="140" t="s">
        <v>2206</v>
      </c>
    </row>
    <row r="506" spans="2:47" s="1" customFormat="1" ht="19.5">
      <c r="B506" s="33"/>
      <c r="D506" s="142" t="s">
        <v>199</v>
      </c>
      <c r="F506" s="143" t="s">
        <v>284</v>
      </c>
      <c r="I506" s="144"/>
      <c r="L506" s="33"/>
      <c r="M506" s="145"/>
      <c r="T506" s="54"/>
      <c r="AT506" s="18" t="s">
        <v>199</v>
      </c>
      <c r="AU506" s="18" t="s">
        <v>86</v>
      </c>
    </row>
    <row r="507" spans="2:47" s="1" customFormat="1" ht="12">
      <c r="B507" s="33"/>
      <c r="D507" s="146" t="s">
        <v>201</v>
      </c>
      <c r="F507" s="147" t="s">
        <v>285</v>
      </c>
      <c r="I507" s="144"/>
      <c r="L507" s="33"/>
      <c r="M507" s="145"/>
      <c r="T507" s="54"/>
      <c r="AT507" s="18" t="s">
        <v>201</v>
      </c>
      <c r="AU507" s="18" t="s">
        <v>86</v>
      </c>
    </row>
    <row r="508" spans="2:51" s="14" customFormat="1" ht="12">
      <c r="B508" s="162"/>
      <c r="D508" s="142" t="s">
        <v>203</v>
      </c>
      <c r="E508" s="163" t="s">
        <v>19</v>
      </c>
      <c r="F508" s="164" t="s">
        <v>2207</v>
      </c>
      <c r="H508" s="163" t="s">
        <v>19</v>
      </c>
      <c r="I508" s="165"/>
      <c r="L508" s="162"/>
      <c r="M508" s="166"/>
      <c r="T508" s="167"/>
      <c r="AT508" s="163" t="s">
        <v>203</v>
      </c>
      <c r="AU508" s="163" t="s">
        <v>86</v>
      </c>
      <c r="AV508" s="14" t="s">
        <v>84</v>
      </c>
      <c r="AW508" s="14" t="s">
        <v>37</v>
      </c>
      <c r="AX508" s="14" t="s">
        <v>76</v>
      </c>
      <c r="AY508" s="163" t="s">
        <v>192</v>
      </c>
    </row>
    <row r="509" spans="2:51" s="12" customFormat="1" ht="12">
      <c r="B509" s="148"/>
      <c r="D509" s="142" t="s">
        <v>203</v>
      </c>
      <c r="E509" s="149" t="s">
        <v>19</v>
      </c>
      <c r="F509" s="150" t="s">
        <v>2208</v>
      </c>
      <c r="H509" s="151">
        <v>134.64</v>
      </c>
      <c r="I509" s="152"/>
      <c r="L509" s="148"/>
      <c r="M509" s="153"/>
      <c r="T509" s="154"/>
      <c r="AT509" s="149" t="s">
        <v>203</v>
      </c>
      <c r="AU509" s="149" t="s">
        <v>86</v>
      </c>
      <c r="AV509" s="12" t="s">
        <v>86</v>
      </c>
      <c r="AW509" s="12" t="s">
        <v>37</v>
      </c>
      <c r="AX509" s="12" t="s">
        <v>76</v>
      </c>
      <c r="AY509" s="149" t="s">
        <v>192</v>
      </c>
    </row>
    <row r="510" spans="2:51" s="12" customFormat="1" ht="12">
      <c r="B510" s="148"/>
      <c r="D510" s="142" t="s">
        <v>203</v>
      </c>
      <c r="E510" s="149" t="s">
        <v>19</v>
      </c>
      <c r="F510" s="150" t="s">
        <v>2209</v>
      </c>
      <c r="H510" s="151">
        <v>-13.352</v>
      </c>
      <c r="I510" s="152"/>
      <c r="L510" s="148"/>
      <c r="M510" s="153"/>
      <c r="T510" s="154"/>
      <c r="AT510" s="149" t="s">
        <v>203</v>
      </c>
      <c r="AU510" s="149" t="s">
        <v>86</v>
      </c>
      <c r="AV510" s="12" t="s">
        <v>86</v>
      </c>
      <c r="AW510" s="12" t="s">
        <v>37</v>
      </c>
      <c r="AX510" s="12" t="s">
        <v>76</v>
      </c>
      <c r="AY510" s="149" t="s">
        <v>192</v>
      </c>
    </row>
    <row r="511" spans="2:51" s="12" customFormat="1" ht="12">
      <c r="B511" s="148"/>
      <c r="D511" s="142" t="s">
        <v>203</v>
      </c>
      <c r="E511" s="149" t="s">
        <v>19</v>
      </c>
      <c r="F511" s="150" t="s">
        <v>2210</v>
      </c>
      <c r="H511" s="151">
        <v>36.627</v>
      </c>
      <c r="I511" s="152"/>
      <c r="L511" s="148"/>
      <c r="M511" s="153"/>
      <c r="T511" s="154"/>
      <c r="AT511" s="149" t="s">
        <v>203</v>
      </c>
      <c r="AU511" s="149" t="s">
        <v>86</v>
      </c>
      <c r="AV511" s="12" t="s">
        <v>86</v>
      </c>
      <c r="AW511" s="12" t="s">
        <v>37</v>
      </c>
      <c r="AX511" s="12" t="s">
        <v>76</v>
      </c>
      <c r="AY511" s="149" t="s">
        <v>192</v>
      </c>
    </row>
    <row r="512" spans="2:51" s="12" customFormat="1" ht="12">
      <c r="B512" s="148"/>
      <c r="D512" s="142" t="s">
        <v>203</v>
      </c>
      <c r="E512" s="149" t="s">
        <v>19</v>
      </c>
      <c r="F512" s="150" t="s">
        <v>2211</v>
      </c>
      <c r="H512" s="151">
        <v>-2.001</v>
      </c>
      <c r="I512" s="152"/>
      <c r="L512" s="148"/>
      <c r="M512" s="153"/>
      <c r="T512" s="154"/>
      <c r="AT512" s="149" t="s">
        <v>203</v>
      </c>
      <c r="AU512" s="149" t="s">
        <v>86</v>
      </c>
      <c r="AV512" s="12" t="s">
        <v>86</v>
      </c>
      <c r="AW512" s="12" t="s">
        <v>37</v>
      </c>
      <c r="AX512" s="12" t="s">
        <v>76</v>
      </c>
      <c r="AY512" s="149" t="s">
        <v>192</v>
      </c>
    </row>
    <row r="513" spans="2:51" s="13" customFormat="1" ht="12">
      <c r="B513" s="155"/>
      <c r="D513" s="142" t="s">
        <v>203</v>
      </c>
      <c r="E513" s="156" t="s">
        <v>130</v>
      </c>
      <c r="F513" s="157" t="s">
        <v>206</v>
      </c>
      <c r="H513" s="158">
        <v>155.914</v>
      </c>
      <c r="I513" s="159"/>
      <c r="L513" s="155"/>
      <c r="M513" s="160"/>
      <c r="T513" s="161"/>
      <c r="AT513" s="156" t="s">
        <v>203</v>
      </c>
      <c r="AU513" s="156" t="s">
        <v>86</v>
      </c>
      <c r="AV513" s="13" t="s">
        <v>124</v>
      </c>
      <c r="AW513" s="13" t="s">
        <v>37</v>
      </c>
      <c r="AX513" s="13" t="s">
        <v>84</v>
      </c>
      <c r="AY513" s="156" t="s">
        <v>192</v>
      </c>
    </row>
    <row r="514" spans="2:65" s="1" customFormat="1" ht="16.5" customHeight="1">
      <c r="B514" s="33"/>
      <c r="C514" s="168" t="s">
        <v>346</v>
      </c>
      <c r="D514" s="168" t="s">
        <v>291</v>
      </c>
      <c r="E514" s="169" t="s">
        <v>292</v>
      </c>
      <c r="F514" s="170" t="s">
        <v>293</v>
      </c>
      <c r="G514" s="171" t="s">
        <v>119</v>
      </c>
      <c r="H514" s="172">
        <v>294.677</v>
      </c>
      <c r="I514" s="173"/>
      <c r="J514" s="174">
        <f>ROUND(I514*H514,2)</f>
        <v>0</v>
      </c>
      <c r="K514" s="170" t="s">
        <v>197</v>
      </c>
      <c r="L514" s="175"/>
      <c r="M514" s="176" t="s">
        <v>19</v>
      </c>
      <c r="N514" s="177" t="s">
        <v>47</v>
      </c>
      <c r="P514" s="138">
        <f>O514*H514</f>
        <v>0</v>
      </c>
      <c r="Q514" s="138">
        <v>0</v>
      </c>
      <c r="R514" s="138">
        <f>Q514*H514</f>
        <v>0</v>
      </c>
      <c r="S514" s="138">
        <v>0</v>
      </c>
      <c r="T514" s="139">
        <f>S514*H514</f>
        <v>0</v>
      </c>
      <c r="AR514" s="140" t="s">
        <v>248</v>
      </c>
      <c r="AT514" s="140" t="s">
        <v>291</v>
      </c>
      <c r="AU514" s="140" t="s">
        <v>86</v>
      </c>
      <c r="AY514" s="18" t="s">
        <v>192</v>
      </c>
      <c r="BE514" s="141">
        <f>IF(N514="základní",J514,0)</f>
        <v>0</v>
      </c>
      <c r="BF514" s="141">
        <f>IF(N514="snížená",J514,0)</f>
        <v>0</v>
      </c>
      <c r="BG514" s="141">
        <f>IF(N514="zákl. přenesená",J514,0)</f>
        <v>0</v>
      </c>
      <c r="BH514" s="141">
        <f>IF(N514="sníž. přenesená",J514,0)</f>
        <v>0</v>
      </c>
      <c r="BI514" s="141">
        <f>IF(N514="nulová",J514,0)</f>
        <v>0</v>
      </c>
      <c r="BJ514" s="18" t="s">
        <v>84</v>
      </c>
      <c r="BK514" s="141">
        <f>ROUND(I514*H514,2)</f>
        <v>0</v>
      </c>
      <c r="BL514" s="18" t="s">
        <v>124</v>
      </c>
      <c r="BM514" s="140" t="s">
        <v>2212</v>
      </c>
    </row>
    <row r="515" spans="2:47" s="1" customFormat="1" ht="12">
      <c r="B515" s="33"/>
      <c r="D515" s="142" t="s">
        <v>199</v>
      </c>
      <c r="F515" s="143" t="s">
        <v>293</v>
      </c>
      <c r="I515" s="144"/>
      <c r="L515" s="33"/>
      <c r="M515" s="145"/>
      <c r="T515" s="54"/>
      <c r="AT515" s="18" t="s">
        <v>199</v>
      </c>
      <c r="AU515" s="18" t="s">
        <v>86</v>
      </c>
    </row>
    <row r="516" spans="2:47" s="1" customFormat="1" ht="29.25">
      <c r="B516" s="33"/>
      <c r="D516" s="142" t="s">
        <v>295</v>
      </c>
      <c r="F516" s="178" t="s">
        <v>296</v>
      </c>
      <c r="I516" s="144"/>
      <c r="L516" s="33"/>
      <c r="M516" s="145"/>
      <c r="T516" s="54"/>
      <c r="AT516" s="18" t="s">
        <v>295</v>
      </c>
      <c r="AU516" s="18" t="s">
        <v>86</v>
      </c>
    </row>
    <row r="517" spans="2:51" s="12" customFormat="1" ht="12">
      <c r="B517" s="148"/>
      <c r="D517" s="142" t="s">
        <v>203</v>
      </c>
      <c r="E517" s="149" t="s">
        <v>19</v>
      </c>
      <c r="F517" s="150" t="s">
        <v>297</v>
      </c>
      <c r="H517" s="151">
        <v>294.677</v>
      </c>
      <c r="I517" s="152"/>
      <c r="L517" s="148"/>
      <c r="M517" s="153"/>
      <c r="T517" s="154"/>
      <c r="AT517" s="149" t="s">
        <v>203</v>
      </c>
      <c r="AU517" s="149" t="s">
        <v>86</v>
      </c>
      <c r="AV517" s="12" t="s">
        <v>86</v>
      </c>
      <c r="AW517" s="12" t="s">
        <v>37</v>
      </c>
      <c r="AX517" s="12" t="s">
        <v>84</v>
      </c>
      <c r="AY517" s="149" t="s">
        <v>192</v>
      </c>
    </row>
    <row r="518" spans="2:65" s="1" customFormat="1" ht="21.75" customHeight="1">
      <c r="B518" s="33"/>
      <c r="C518" s="129" t="s">
        <v>352</v>
      </c>
      <c r="D518" s="129" t="s">
        <v>194</v>
      </c>
      <c r="E518" s="130" t="s">
        <v>299</v>
      </c>
      <c r="F518" s="131" t="s">
        <v>300</v>
      </c>
      <c r="G518" s="132" t="s">
        <v>123</v>
      </c>
      <c r="H518" s="133">
        <v>914.5</v>
      </c>
      <c r="I518" s="134"/>
      <c r="J518" s="135">
        <f>ROUND(I518*H518,2)</f>
        <v>0</v>
      </c>
      <c r="K518" s="131" t="s">
        <v>197</v>
      </c>
      <c r="L518" s="33"/>
      <c r="M518" s="136" t="s">
        <v>19</v>
      </c>
      <c r="N518" s="137" t="s">
        <v>47</v>
      </c>
      <c r="P518" s="138">
        <f>O518*H518</f>
        <v>0</v>
      </c>
      <c r="Q518" s="138">
        <v>0</v>
      </c>
      <c r="R518" s="138">
        <f>Q518*H518</f>
        <v>0</v>
      </c>
      <c r="S518" s="138">
        <v>0</v>
      </c>
      <c r="T518" s="139">
        <f>S518*H518</f>
        <v>0</v>
      </c>
      <c r="AR518" s="140" t="s">
        <v>124</v>
      </c>
      <c r="AT518" s="140" t="s">
        <v>194</v>
      </c>
      <c r="AU518" s="140" t="s">
        <v>86</v>
      </c>
      <c r="AY518" s="18" t="s">
        <v>192</v>
      </c>
      <c r="BE518" s="141">
        <f>IF(N518="základní",J518,0)</f>
        <v>0</v>
      </c>
      <c r="BF518" s="141">
        <f>IF(N518="snížená",J518,0)</f>
        <v>0</v>
      </c>
      <c r="BG518" s="141">
        <f>IF(N518="zákl. přenesená",J518,0)</f>
        <v>0</v>
      </c>
      <c r="BH518" s="141">
        <f>IF(N518="sníž. přenesená",J518,0)</f>
        <v>0</v>
      </c>
      <c r="BI518" s="141">
        <f>IF(N518="nulová",J518,0)</f>
        <v>0</v>
      </c>
      <c r="BJ518" s="18" t="s">
        <v>84</v>
      </c>
      <c r="BK518" s="141">
        <f>ROUND(I518*H518,2)</f>
        <v>0</v>
      </c>
      <c r="BL518" s="18" t="s">
        <v>124</v>
      </c>
      <c r="BM518" s="140" t="s">
        <v>2213</v>
      </c>
    </row>
    <row r="519" spans="2:47" s="1" customFormat="1" ht="19.5">
      <c r="B519" s="33"/>
      <c r="D519" s="142" t="s">
        <v>199</v>
      </c>
      <c r="F519" s="143" t="s">
        <v>302</v>
      </c>
      <c r="I519" s="144"/>
      <c r="L519" s="33"/>
      <c r="M519" s="145"/>
      <c r="T519" s="54"/>
      <c r="AT519" s="18" t="s">
        <v>199</v>
      </c>
      <c r="AU519" s="18" t="s">
        <v>86</v>
      </c>
    </row>
    <row r="520" spans="2:47" s="1" customFormat="1" ht="12">
      <c r="B520" s="33"/>
      <c r="D520" s="146" t="s">
        <v>201</v>
      </c>
      <c r="F520" s="147" t="s">
        <v>303</v>
      </c>
      <c r="I520" s="144"/>
      <c r="L520" s="33"/>
      <c r="M520" s="145"/>
      <c r="T520" s="54"/>
      <c r="AT520" s="18" t="s">
        <v>201</v>
      </c>
      <c r="AU520" s="18" t="s">
        <v>86</v>
      </c>
    </row>
    <row r="521" spans="2:51" s="14" customFormat="1" ht="12">
      <c r="B521" s="162"/>
      <c r="D521" s="142" t="s">
        <v>203</v>
      </c>
      <c r="E521" s="163" t="s">
        <v>19</v>
      </c>
      <c r="F521" s="164" t="s">
        <v>1924</v>
      </c>
      <c r="H521" s="163" t="s">
        <v>19</v>
      </c>
      <c r="I521" s="165"/>
      <c r="L521" s="162"/>
      <c r="M521" s="166"/>
      <c r="T521" s="167"/>
      <c r="AT521" s="163" t="s">
        <v>203</v>
      </c>
      <c r="AU521" s="163" t="s">
        <v>86</v>
      </c>
      <c r="AV521" s="14" t="s">
        <v>84</v>
      </c>
      <c r="AW521" s="14" t="s">
        <v>37</v>
      </c>
      <c r="AX521" s="14" t="s">
        <v>76</v>
      </c>
      <c r="AY521" s="163" t="s">
        <v>192</v>
      </c>
    </row>
    <row r="522" spans="2:51" s="12" customFormat="1" ht="12">
      <c r="B522" s="148"/>
      <c r="D522" s="142" t="s">
        <v>203</v>
      </c>
      <c r="E522" s="149" t="s">
        <v>19</v>
      </c>
      <c r="F522" s="150" t="s">
        <v>2214</v>
      </c>
      <c r="H522" s="151">
        <v>914.5</v>
      </c>
      <c r="I522" s="152"/>
      <c r="L522" s="148"/>
      <c r="M522" s="153"/>
      <c r="T522" s="154"/>
      <c r="AT522" s="149" t="s">
        <v>203</v>
      </c>
      <c r="AU522" s="149" t="s">
        <v>86</v>
      </c>
      <c r="AV522" s="12" t="s">
        <v>86</v>
      </c>
      <c r="AW522" s="12" t="s">
        <v>37</v>
      </c>
      <c r="AX522" s="12" t="s">
        <v>76</v>
      </c>
      <c r="AY522" s="149" t="s">
        <v>192</v>
      </c>
    </row>
    <row r="523" spans="2:51" s="13" customFormat="1" ht="12">
      <c r="B523" s="155"/>
      <c r="D523" s="142" t="s">
        <v>203</v>
      </c>
      <c r="E523" s="156" t="s">
        <v>136</v>
      </c>
      <c r="F523" s="157" t="s">
        <v>206</v>
      </c>
      <c r="H523" s="158">
        <v>914.5</v>
      </c>
      <c r="I523" s="159"/>
      <c r="L523" s="155"/>
      <c r="M523" s="160"/>
      <c r="T523" s="161"/>
      <c r="AT523" s="156" t="s">
        <v>203</v>
      </c>
      <c r="AU523" s="156" t="s">
        <v>86</v>
      </c>
      <c r="AV523" s="13" t="s">
        <v>124</v>
      </c>
      <c r="AW523" s="13" t="s">
        <v>37</v>
      </c>
      <c r="AX523" s="13" t="s">
        <v>84</v>
      </c>
      <c r="AY523" s="156" t="s">
        <v>192</v>
      </c>
    </row>
    <row r="524" spans="2:65" s="1" customFormat="1" ht="16.5" customHeight="1">
      <c r="B524" s="33"/>
      <c r="C524" s="129" t="s">
        <v>360</v>
      </c>
      <c r="D524" s="129" t="s">
        <v>194</v>
      </c>
      <c r="E524" s="130" t="s">
        <v>306</v>
      </c>
      <c r="F524" s="131" t="s">
        <v>307</v>
      </c>
      <c r="G524" s="132" t="s">
        <v>123</v>
      </c>
      <c r="H524" s="133">
        <v>914.5</v>
      </c>
      <c r="I524" s="134"/>
      <c r="J524" s="135">
        <f>ROUND(I524*H524,2)</f>
        <v>0</v>
      </c>
      <c r="K524" s="131" t="s">
        <v>197</v>
      </c>
      <c r="L524" s="33"/>
      <c r="M524" s="136" t="s">
        <v>19</v>
      </c>
      <c r="N524" s="137" t="s">
        <v>47</v>
      </c>
      <c r="P524" s="138">
        <f>O524*H524</f>
        <v>0</v>
      </c>
      <c r="Q524" s="138">
        <v>0</v>
      </c>
      <c r="R524" s="138">
        <f>Q524*H524</f>
        <v>0</v>
      </c>
      <c r="S524" s="138">
        <v>0</v>
      </c>
      <c r="T524" s="139">
        <f>S524*H524</f>
        <v>0</v>
      </c>
      <c r="AR524" s="140" t="s">
        <v>124</v>
      </c>
      <c r="AT524" s="140" t="s">
        <v>194</v>
      </c>
      <c r="AU524" s="140" t="s">
        <v>86</v>
      </c>
      <c r="AY524" s="18" t="s">
        <v>192</v>
      </c>
      <c r="BE524" s="141">
        <f>IF(N524="základní",J524,0)</f>
        <v>0</v>
      </c>
      <c r="BF524" s="141">
        <f>IF(N524="snížená",J524,0)</f>
        <v>0</v>
      </c>
      <c r="BG524" s="141">
        <f>IF(N524="zákl. přenesená",J524,0)</f>
        <v>0</v>
      </c>
      <c r="BH524" s="141">
        <f>IF(N524="sníž. přenesená",J524,0)</f>
        <v>0</v>
      </c>
      <c r="BI524" s="141">
        <f>IF(N524="nulová",J524,0)</f>
        <v>0</v>
      </c>
      <c r="BJ524" s="18" t="s">
        <v>84</v>
      </c>
      <c r="BK524" s="141">
        <f>ROUND(I524*H524,2)</f>
        <v>0</v>
      </c>
      <c r="BL524" s="18" t="s">
        <v>124</v>
      </c>
      <c r="BM524" s="140" t="s">
        <v>2215</v>
      </c>
    </row>
    <row r="525" spans="2:47" s="1" customFormat="1" ht="12">
      <c r="B525" s="33"/>
      <c r="D525" s="142" t="s">
        <v>199</v>
      </c>
      <c r="F525" s="143" t="s">
        <v>309</v>
      </c>
      <c r="I525" s="144"/>
      <c r="L525" s="33"/>
      <c r="M525" s="145"/>
      <c r="T525" s="54"/>
      <c r="AT525" s="18" t="s">
        <v>199</v>
      </c>
      <c r="AU525" s="18" t="s">
        <v>86</v>
      </c>
    </row>
    <row r="526" spans="2:47" s="1" customFormat="1" ht="12">
      <c r="B526" s="33"/>
      <c r="D526" s="146" t="s">
        <v>201</v>
      </c>
      <c r="F526" s="147" t="s">
        <v>310</v>
      </c>
      <c r="I526" s="144"/>
      <c r="L526" s="33"/>
      <c r="M526" s="145"/>
      <c r="T526" s="54"/>
      <c r="AT526" s="18" t="s">
        <v>201</v>
      </c>
      <c r="AU526" s="18" t="s">
        <v>86</v>
      </c>
    </row>
    <row r="527" spans="2:47" s="1" customFormat="1" ht="19.5">
      <c r="B527" s="33"/>
      <c r="D527" s="142" t="s">
        <v>295</v>
      </c>
      <c r="F527" s="178" t="s">
        <v>311</v>
      </c>
      <c r="I527" s="144"/>
      <c r="L527" s="33"/>
      <c r="M527" s="145"/>
      <c r="T527" s="54"/>
      <c r="AT527" s="18" t="s">
        <v>295</v>
      </c>
      <c r="AU527" s="18" t="s">
        <v>86</v>
      </c>
    </row>
    <row r="528" spans="2:51" s="12" customFormat="1" ht="12">
      <c r="B528" s="148"/>
      <c r="D528" s="142" t="s">
        <v>203</v>
      </c>
      <c r="E528" s="149" t="s">
        <v>19</v>
      </c>
      <c r="F528" s="150" t="s">
        <v>136</v>
      </c>
      <c r="H528" s="151">
        <v>914.5</v>
      </c>
      <c r="I528" s="152"/>
      <c r="L528" s="148"/>
      <c r="M528" s="153"/>
      <c r="T528" s="154"/>
      <c r="AT528" s="149" t="s">
        <v>203</v>
      </c>
      <c r="AU528" s="149" t="s">
        <v>86</v>
      </c>
      <c r="AV528" s="12" t="s">
        <v>86</v>
      </c>
      <c r="AW528" s="12" t="s">
        <v>37</v>
      </c>
      <c r="AX528" s="12" t="s">
        <v>84</v>
      </c>
      <c r="AY528" s="149" t="s">
        <v>192</v>
      </c>
    </row>
    <row r="529" spans="2:65" s="1" customFormat="1" ht="16.5" customHeight="1">
      <c r="B529" s="33"/>
      <c r="C529" s="168" t="s">
        <v>366</v>
      </c>
      <c r="D529" s="168" t="s">
        <v>291</v>
      </c>
      <c r="E529" s="169" t="s">
        <v>313</v>
      </c>
      <c r="F529" s="170" t="s">
        <v>314</v>
      </c>
      <c r="G529" s="171" t="s">
        <v>315</v>
      </c>
      <c r="H529" s="172">
        <v>3.658</v>
      </c>
      <c r="I529" s="173"/>
      <c r="J529" s="174">
        <f>ROUND(I529*H529,2)</f>
        <v>0</v>
      </c>
      <c r="K529" s="170" t="s">
        <v>19</v>
      </c>
      <c r="L529" s="175"/>
      <c r="M529" s="176" t="s">
        <v>19</v>
      </c>
      <c r="N529" s="177" t="s">
        <v>47</v>
      </c>
      <c r="P529" s="138">
        <f>O529*H529</f>
        <v>0</v>
      </c>
      <c r="Q529" s="138">
        <v>0.001</v>
      </c>
      <c r="R529" s="138">
        <f>Q529*H529</f>
        <v>0.003658</v>
      </c>
      <c r="S529" s="138">
        <v>0</v>
      </c>
      <c r="T529" s="139">
        <f>S529*H529</f>
        <v>0</v>
      </c>
      <c r="AR529" s="140" t="s">
        <v>248</v>
      </c>
      <c r="AT529" s="140" t="s">
        <v>291</v>
      </c>
      <c r="AU529" s="140" t="s">
        <v>86</v>
      </c>
      <c r="AY529" s="18" t="s">
        <v>192</v>
      </c>
      <c r="BE529" s="141">
        <f>IF(N529="základní",J529,0)</f>
        <v>0</v>
      </c>
      <c r="BF529" s="141">
        <f>IF(N529="snížená",J529,0)</f>
        <v>0</v>
      </c>
      <c r="BG529" s="141">
        <f>IF(N529="zákl. přenesená",J529,0)</f>
        <v>0</v>
      </c>
      <c r="BH529" s="141">
        <f>IF(N529="sníž. přenesená",J529,0)</f>
        <v>0</v>
      </c>
      <c r="BI529" s="141">
        <f>IF(N529="nulová",J529,0)</f>
        <v>0</v>
      </c>
      <c r="BJ529" s="18" t="s">
        <v>84</v>
      </c>
      <c r="BK529" s="141">
        <f>ROUND(I529*H529,2)</f>
        <v>0</v>
      </c>
      <c r="BL529" s="18" t="s">
        <v>124</v>
      </c>
      <c r="BM529" s="140" t="s">
        <v>2216</v>
      </c>
    </row>
    <row r="530" spans="2:47" s="1" customFormat="1" ht="12">
      <c r="B530" s="33"/>
      <c r="D530" s="142" t="s">
        <v>199</v>
      </c>
      <c r="F530" s="143" t="s">
        <v>314</v>
      </c>
      <c r="I530" s="144"/>
      <c r="L530" s="33"/>
      <c r="M530" s="145"/>
      <c r="T530" s="54"/>
      <c r="AT530" s="18" t="s">
        <v>199</v>
      </c>
      <c r="AU530" s="18" t="s">
        <v>86</v>
      </c>
    </row>
    <row r="531" spans="2:47" s="1" customFormat="1" ht="29.25">
      <c r="B531" s="33"/>
      <c r="D531" s="142" t="s">
        <v>295</v>
      </c>
      <c r="F531" s="178" t="s">
        <v>317</v>
      </c>
      <c r="I531" s="144"/>
      <c r="L531" s="33"/>
      <c r="M531" s="145"/>
      <c r="T531" s="54"/>
      <c r="AT531" s="18" t="s">
        <v>295</v>
      </c>
      <c r="AU531" s="18" t="s">
        <v>86</v>
      </c>
    </row>
    <row r="532" spans="2:51" s="12" customFormat="1" ht="12">
      <c r="B532" s="148"/>
      <c r="D532" s="142" t="s">
        <v>203</v>
      </c>
      <c r="E532" s="149" t="s">
        <v>19</v>
      </c>
      <c r="F532" s="150" t="s">
        <v>318</v>
      </c>
      <c r="H532" s="151">
        <v>3.658</v>
      </c>
      <c r="I532" s="152"/>
      <c r="L532" s="148"/>
      <c r="M532" s="153"/>
      <c r="T532" s="154"/>
      <c r="AT532" s="149" t="s">
        <v>203</v>
      </c>
      <c r="AU532" s="149" t="s">
        <v>86</v>
      </c>
      <c r="AV532" s="12" t="s">
        <v>86</v>
      </c>
      <c r="AW532" s="12" t="s">
        <v>37</v>
      </c>
      <c r="AX532" s="12" t="s">
        <v>84</v>
      </c>
      <c r="AY532" s="149" t="s">
        <v>192</v>
      </c>
    </row>
    <row r="533" spans="2:65" s="1" customFormat="1" ht="16.5" customHeight="1">
      <c r="B533" s="33"/>
      <c r="C533" s="129" t="s">
        <v>371</v>
      </c>
      <c r="D533" s="129" t="s">
        <v>194</v>
      </c>
      <c r="E533" s="130" t="s">
        <v>329</v>
      </c>
      <c r="F533" s="131" t="s">
        <v>330</v>
      </c>
      <c r="G533" s="132" t="s">
        <v>123</v>
      </c>
      <c r="H533" s="133">
        <v>914.5</v>
      </c>
      <c r="I533" s="134"/>
      <c r="J533" s="135">
        <f>ROUND(I533*H533,2)</f>
        <v>0</v>
      </c>
      <c r="K533" s="131" t="s">
        <v>197</v>
      </c>
      <c r="L533" s="33"/>
      <c r="M533" s="136" t="s">
        <v>19</v>
      </c>
      <c r="N533" s="137" t="s">
        <v>47</v>
      </c>
      <c r="P533" s="138">
        <f>O533*H533</f>
        <v>0</v>
      </c>
      <c r="Q533" s="138">
        <v>0</v>
      </c>
      <c r="R533" s="138">
        <f>Q533*H533</f>
        <v>0</v>
      </c>
      <c r="S533" s="138">
        <v>0</v>
      </c>
      <c r="T533" s="139">
        <f>S533*H533</f>
        <v>0</v>
      </c>
      <c r="AR533" s="140" t="s">
        <v>124</v>
      </c>
      <c r="AT533" s="140" t="s">
        <v>194</v>
      </c>
      <c r="AU533" s="140" t="s">
        <v>86</v>
      </c>
      <c r="AY533" s="18" t="s">
        <v>192</v>
      </c>
      <c r="BE533" s="141">
        <f>IF(N533="základní",J533,0)</f>
        <v>0</v>
      </c>
      <c r="BF533" s="141">
        <f>IF(N533="snížená",J533,0)</f>
        <v>0</v>
      </c>
      <c r="BG533" s="141">
        <f>IF(N533="zákl. přenesená",J533,0)</f>
        <v>0</v>
      </c>
      <c r="BH533" s="141">
        <f>IF(N533="sníž. přenesená",J533,0)</f>
        <v>0</v>
      </c>
      <c r="BI533" s="141">
        <f>IF(N533="nulová",J533,0)</f>
        <v>0</v>
      </c>
      <c r="BJ533" s="18" t="s">
        <v>84</v>
      </c>
      <c r="BK533" s="141">
        <f>ROUND(I533*H533,2)</f>
        <v>0</v>
      </c>
      <c r="BL533" s="18" t="s">
        <v>124</v>
      </c>
      <c r="BM533" s="140" t="s">
        <v>2217</v>
      </c>
    </row>
    <row r="534" spans="2:47" s="1" customFormat="1" ht="12">
      <c r="B534" s="33"/>
      <c r="D534" s="142" t="s">
        <v>199</v>
      </c>
      <c r="F534" s="143" t="s">
        <v>332</v>
      </c>
      <c r="I534" s="144"/>
      <c r="L534" s="33"/>
      <c r="M534" s="145"/>
      <c r="T534" s="54"/>
      <c r="AT534" s="18" t="s">
        <v>199</v>
      </c>
      <c r="AU534" s="18" t="s">
        <v>86</v>
      </c>
    </row>
    <row r="535" spans="2:47" s="1" customFormat="1" ht="12">
      <c r="B535" s="33"/>
      <c r="D535" s="146" t="s">
        <v>201</v>
      </c>
      <c r="F535" s="147" t="s">
        <v>333</v>
      </c>
      <c r="I535" s="144"/>
      <c r="L535" s="33"/>
      <c r="M535" s="145"/>
      <c r="T535" s="54"/>
      <c r="AT535" s="18" t="s">
        <v>201</v>
      </c>
      <c r="AU535" s="18" t="s">
        <v>86</v>
      </c>
    </row>
    <row r="536" spans="2:51" s="12" customFormat="1" ht="12">
      <c r="B536" s="148"/>
      <c r="D536" s="142" t="s">
        <v>203</v>
      </c>
      <c r="E536" s="149" t="s">
        <v>19</v>
      </c>
      <c r="F536" s="150" t="s">
        <v>136</v>
      </c>
      <c r="H536" s="151">
        <v>914.5</v>
      </c>
      <c r="I536" s="152"/>
      <c r="L536" s="148"/>
      <c r="M536" s="153"/>
      <c r="T536" s="154"/>
      <c r="AT536" s="149" t="s">
        <v>203</v>
      </c>
      <c r="AU536" s="149" t="s">
        <v>86</v>
      </c>
      <c r="AV536" s="12" t="s">
        <v>86</v>
      </c>
      <c r="AW536" s="12" t="s">
        <v>37</v>
      </c>
      <c r="AX536" s="12" t="s">
        <v>84</v>
      </c>
      <c r="AY536" s="149" t="s">
        <v>192</v>
      </c>
    </row>
    <row r="537" spans="2:65" s="1" customFormat="1" ht="16.5" customHeight="1">
      <c r="B537" s="33"/>
      <c r="C537" s="129" t="s">
        <v>377</v>
      </c>
      <c r="D537" s="129" t="s">
        <v>194</v>
      </c>
      <c r="E537" s="130" t="s">
        <v>2218</v>
      </c>
      <c r="F537" s="131" t="s">
        <v>2219</v>
      </c>
      <c r="G537" s="132" t="s">
        <v>123</v>
      </c>
      <c r="H537" s="133">
        <v>108.9</v>
      </c>
      <c r="I537" s="134"/>
      <c r="J537" s="135">
        <f>ROUND(I537*H537,2)</f>
        <v>0</v>
      </c>
      <c r="K537" s="131" t="s">
        <v>197</v>
      </c>
      <c r="L537" s="33"/>
      <c r="M537" s="136" t="s">
        <v>19</v>
      </c>
      <c r="N537" s="137" t="s">
        <v>47</v>
      </c>
      <c r="P537" s="138">
        <f>O537*H537</f>
        <v>0</v>
      </c>
      <c r="Q537" s="138">
        <v>0</v>
      </c>
      <c r="R537" s="138">
        <f>Q537*H537</f>
        <v>0</v>
      </c>
      <c r="S537" s="138">
        <v>0</v>
      </c>
      <c r="T537" s="139">
        <f>S537*H537</f>
        <v>0</v>
      </c>
      <c r="AR537" s="140" t="s">
        <v>124</v>
      </c>
      <c r="AT537" s="140" t="s">
        <v>194</v>
      </c>
      <c r="AU537" s="140" t="s">
        <v>86</v>
      </c>
      <c r="AY537" s="18" t="s">
        <v>192</v>
      </c>
      <c r="BE537" s="141">
        <f>IF(N537="základní",J537,0)</f>
        <v>0</v>
      </c>
      <c r="BF537" s="141">
        <f>IF(N537="snížená",J537,0)</f>
        <v>0</v>
      </c>
      <c r="BG537" s="141">
        <f>IF(N537="zákl. přenesená",J537,0)</f>
        <v>0</v>
      </c>
      <c r="BH537" s="141">
        <f>IF(N537="sníž. přenesená",J537,0)</f>
        <v>0</v>
      </c>
      <c r="BI537" s="141">
        <f>IF(N537="nulová",J537,0)</f>
        <v>0</v>
      </c>
      <c r="BJ537" s="18" t="s">
        <v>84</v>
      </c>
      <c r="BK537" s="141">
        <f>ROUND(I537*H537,2)</f>
        <v>0</v>
      </c>
      <c r="BL537" s="18" t="s">
        <v>124</v>
      </c>
      <c r="BM537" s="140" t="s">
        <v>2220</v>
      </c>
    </row>
    <row r="538" spans="2:47" s="1" customFormat="1" ht="12">
      <c r="B538" s="33"/>
      <c r="D538" s="142" t="s">
        <v>199</v>
      </c>
      <c r="F538" s="143" t="s">
        <v>2221</v>
      </c>
      <c r="I538" s="144"/>
      <c r="L538" s="33"/>
      <c r="M538" s="145"/>
      <c r="T538" s="54"/>
      <c r="AT538" s="18" t="s">
        <v>199</v>
      </c>
      <c r="AU538" s="18" t="s">
        <v>86</v>
      </c>
    </row>
    <row r="539" spans="2:47" s="1" customFormat="1" ht="12">
      <c r="B539" s="33"/>
      <c r="D539" s="146" t="s">
        <v>201</v>
      </c>
      <c r="F539" s="147" t="s">
        <v>2222</v>
      </c>
      <c r="I539" s="144"/>
      <c r="L539" s="33"/>
      <c r="M539" s="145"/>
      <c r="T539" s="54"/>
      <c r="AT539" s="18" t="s">
        <v>201</v>
      </c>
      <c r="AU539" s="18" t="s">
        <v>86</v>
      </c>
    </row>
    <row r="540" spans="2:51" s="12" customFormat="1" ht="12">
      <c r="B540" s="148"/>
      <c r="D540" s="142" t="s">
        <v>203</v>
      </c>
      <c r="E540" s="149" t="s">
        <v>19</v>
      </c>
      <c r="F540" s="150" t="s">
        <v>1914</v>
      </c>
      <c r="H540" s="151">
        <v>60</v>
      </c>
      <c r="I540" s="152"/>
      <c r="L540" s="148"/>
      <c r="M540" s="153"/>
      <c r="T540" s="154"/>
      <c r="AT540" s="149" t="s">
        <v>203</v>
      </c>
      <c r="AU540" s="149" t="s">
        <v>86</v>
      </c>
      <c r="AV540" s="12" t="s">
        <v>86</v>
      </c>
      <c r="AW540" s="12" t="s">
        <v>37</v>
      </c>
      <c r="AX540" s="12" t="s">
        <v>76</v>
      </c>
      <c r="AY540" s="149" t="s">
        <v>192</v>
      </c>
    </row>
    <row r="541" spans="2:51" s="12" customFormat="1" ht="12">
      <c r="B541" s="148"/>
      <c r="D541" s="142" t="s">
        <v>203</v>
      </c>
      <c r="E541" s="149" t="s">
        <v>19</v>
      </c>
      <c r="F541" s="150" t="s">
        <v>1886</v>
      </c>
      <c r="H541" s="151">
        <v>48.9</v>
      </c>
      <c r="I541" s="152"/>
      <c r="L541" s="148"/>
      <c r="M541" s="153"/>
      <c r="T541" s="154"/>
      <c r="AT541" s="149" t="s">
        <v>203</v>
      </c>
      <c r="AU541" s="149" t="s">
        <v>86</v>
      </c>
      <c r="AV541" s="12" t="s">
        <v>86</v>
      </c>
      <c r="AW541" s="12" t="s">
        <v>37</v>
      </c>
      <c r="AX541" s="12" t="s">
        <v>76</v>
      </c>
      <c r="AY541" s="149" t="s">
        <v>192</v>
      </c>
    </row>
    <row r="542" spans="2:51" s="13" customFormat="1" ht="12">
      <c r="B542" s="155"/>
      <c r="D542" s="142" t="s">
        <v>203</v>
      </c>
      <c r="E542" s="156" t="s">
        <v>19</v>
      </c>
      <c r="F542" s="157" t="s">
        <v>206</v>
      </c>
      <c r="H542" s="158">
        <v>108.9</v>
      </c>
      <c r="I542" s="159"/>
      <c r="L542" s="155"/>
      <c r="M542" s="160"/>
      <c r="T542" s="161"/>
      <c r="AT542" s="156" t="s">
        <v>203</v>
      </c>
      <c r="AU542" s="156" t="s">
        <v>86</v>
      </c>
      <c r="AV542" s="13" t="s">
        <v>124</v>
      </c>
      <c r="AW542" s="13" t="s">
        <v>37</v>
      </c>
      <c r="AX542" s="13" t="s">
        <v>84</v>
      </c>
      <c r="AY542" s="156" t="s">
        <v>192</v>
      </c>
    </row>
    <row r="543" spans="2:65" s="1" customFormat="1" ht="21.75" customHeight="1">
      <c r="B543" s="33"/>
      <c r="C543" s="129" t="s">
        <v>381</v>
      </c>
      <c r="D543" s="129" t="s">
        <v>194</v>
      </c>
      <c r="E543" s="130" t="s">
        <v>347</v>
      </c>
      <c r="F543" s="131" t="s">
        <v>348</v>
      </c>
      <c r="G543" s="132" t="s">
        <v>146</v>
      </c>
      <c r="H543" s="133">
        <v>4</v>
      </c>
      <c r="I543" s="134"/>
      <c r="J543" s="135">
        <f>ROUND(I543*H543,2)</f>
        <v>0</v>
      </c>
      <c r="K543" s="131" t="s">
        <v>197</v>
      </c>
      <c r="L543" s="33"/>
      <c r="M543" s="136" t="s">
        <v>19</v>
      </c>
      <c r="N543" s="137" t="s">
        <v>47</v>
      </c>
      <c r="P543" s="138">
        <f>O543*H543</f>
        <v>0</v>
      </c>
      <c r="Q543" s="138">
        <v>0</v>
      </c>
      <c r="R543" s="138">
        <f>Q543*H543</f>
        <v>0</v>
      </c>
      <c r="S543" s="138">
        <v>0</v>
      </c>
      <c r="T543" s="139">
        <f>S543*H543</f>
        <v>0</v>
      </c>
      <c r="AR543" s="140" t="s">
        <v>124</v>
      </c>
      <c r="AT543" s="140" t="s">
        <v>194</v>
      </c>
      <c r="AU543" s="140" t="s">
        <v>86</v>
      </c>
      <c r="AY543" s="18" t="s">
        <v>192</v>
      </c>
      <c r="BE543" s="141">
        <f>IF(N543="základní",J543,0)</f>
        <v>0</v>
      </c>
      <c r="BF543" s="141">
        <f>IF(N543="snížená",J543,0)</f>
        <v>0</v>
      </c>
      <c r="BG543" s="141">
        <f>IF(N543="zákl. přenesená",J543,0)</f>
        <v>0</v>
      </c>
      <c r="BH543" s="141">
        <f>IF(N543="sníž. přenesená",J543,0)</f>
        <v>0</v>
      </c>
      <c r="BI543" s="141">
        <f>IF(N543="nulová",J543,0)</f>
        <v>0</v>
      </c>
      <c r="BJ543" s="18" t="s">
        <v>84</v>
      </c>
      <c r="BK543" s="141">
        <f>ROUND(I543*H543,2)</f>
        <v>0</v>
      </c>
      <c r="BL543" s="18" t="s">
        <v>124</v>
      </c>
      <c r="BM543" s="140" t="s">
        <v>2223</v>
      </c>
    </row>
    <row r="544" spans="2:47" s="1" customFormat="1" ht="19.5">
      <c r="B544" s="33"/>
      <c r="D544" s="142" t="s">
        <v>199</v>
      </c>
      <c r="F544" s="143" t="s">
        <v>350</v>
      </c>
      <c r="I544" s="144"/>
      <c r="L544" s="33"/>
      <c r="M544" s="145"/>
      <c r="T544" s="54"/>
      <c r="AT544" s="18" t="s">
        <v>199</v>
      </c>
      <c r="AU544" s="18" t="s">
        <v>86</v>
      </c>
    </row>
    <row r="545" spans="2:47" s="1" customFormat="1" ht="12">
      <c r="B545" s="33"/>
      <c r="D545" s="146" t="s">
        <v>201</v>
      </c>
      <c r="F545" s="147" t="s">
        <v>351</v>
      </c>
      <c r="I545" s="144"/>
      <c r="L545" s="33"/>
      <c r="M545" s="145"/>
      <c r="T545" s="54"/>
      <c r="AT545" s="18" t="s">
        <v>201</v>
      </c>
      <c r="AU545" s="18" t="s">
        <v>86</v>
      </c>
    </row>
    <row r="546" spans="2:47" s="1" customFormat="1" ht="19.5">
      <c r="B546" s="33"/>
      <c r="D546" s="142" t="s">
        <v>295</v>
      </c>
      <c r="F546" s="178" t="s">
        <v>311</v>
      </c>
      <c r="I546" s="144"/>
      <c r="L546" s="33"/>
      <c r="M546" s="145"/>
      <c r="T546" s="54"/>
      <c r="AT546" s="18" t="s">
        <v>295</v>
      </c>
      <c r="AU546" s="18" t="s">
        <v>86</v>
      </c>
    </row>
    <row r="547" spans="2:51" s="12" customFormat="1" ht="12">
      <c r="B547" s="148"/>
      <c r="D547" s="142" t="s">
        <v>203</v>
      </c>
      <c r="E547" s="149" t="s">
        <v>19</v>
      </c>
      <c r="F547" s="150" t="s">
        <v>144</v>
      </c>
      <c r="H547" s="151">
        <v>4</v>
      </c>
      <c r="I547" s="152"/>
      <c r="L547" s="148"/>
      <c r="M547" s="153"/>
      <c r="T547" s="154"/>
      <c r="AT547" s="149" t="s">
        <v>203</v>
      </c>
      <c r="AU547" s="149" t="s">
        <v>86</v>
      </c>
      <c r="AV547" s="12" t="s">
        <v>86</v>
      </c>
      <c r="AW547" s="12" t="s">
        <v>37</v>
      </c>
      <c r="AX547" s="12" t="s">
        <v>84</v>
      </c>
      <c r="AY547" s="149" t="s">
        <v>192</v>
      </c>
    </row>
    <row r="548" spans="2:65" s="1" customFormat="1" ht="16.5" customHeight="1">
      <c r="B548" s="33"/>
      <c r="C548" s="129" t="s">
        <v>387</v>
      </c>
      <c r="D548" s="129" t="s">
        <v>194</v>
      </c>
      <c r="E548" s="130" t="s">
        <v>353</v>
      </c>
      <c r="F548" s="131" t="s">
        <v>354</v>
      </c>
      <c r="G548" s="132" t="s">
        <v>146</v>
      </c>
      <c r="H548" s="133">
        <v>4</v>
      </c>
      <c r="I548" s="134"/>
      <c r="J548" s="135">
        <f>ROUND(I548*H548,2)</f>
        <v>0</v>
      </c>
      <c r="K548" s="131" t="s">
        <v>197</v>
      </c>
      <c r="L548" s="33"/>
      <c r="M548" s="136" t="s">
        <v>19</v>
      </c>
      <c r="N548" s="137" t="s">
        <v>47</v>
      </c>
      <c r="P548" s="138">
        <f>O548*H548</f>
        <v>0</v>
      </c>
      <c r="Q548" s="138">
        <v>0</v>
      </c>
      <c r="R548" s="138">
        <f>Q548*H548</f>
        <v>0</v>
      </c>
      <c r="S548" s="138">
        <v>0</v>
      </c>
      <c r="T548" s="139">
        <f>S548*H548</f>
        <v>0</v>
      </c>
      <c r="AR548" s="140" t="s">
        <v>124</v>
      </c>
      <c r="AT548" s="140" t="s">
        <v>194</v>
      </c>
      <c r="AU548" s="140" t="s">
        <v>86</v>
      </c>
      <c r="AY548" s="18" t="s">
        <v>192</v>
      </c>
      <c r="BE548" s="141">
        <f>IF(N548="základní",J548,0)</f>
        <v>0</v>
      </c>
      <c r="BF548" s="141">
        <f>IF(N548="snížená",J548,0)</f>
        <v>0</v>
      </c>
      <c r="BG548" s="141">
        <f>IF(N548="zákl. přenesená",J548,0)</f>
        <v>0</v>
      </c>
      <c r="BH548" s="141">
        <f>IF(N548="sníž. přenesená",J548,0)</f>
        <v>0</v>
      </c>
      <c r="BI548" s="141">
        <f>IF(N548="nulová",J548,0)</f>
        <v>0</v>
      </c>
      <c r="BJ548" s="18" t="s">
        <v>84</v>
      </c>
      <c r="BK548" s="141">
        <f>ROUND(I548*H548,2)</f>
        <v>0</v>
      </c>
      <c r="BL548" s="18" t="s">
        <v>124</v>
      </c>
      <c r="BM548" s="140" t="s">
        <v>2224</v>
      </c>
    </row>
    <row r="549" spans="2:47" s="1" customFormat="1" ht="12">
      <c r="B549" s="33"/>
      <c r="D549" s="142" t="s">
        <v>199</v>
      </c>
      <c r="F549" s="143" t="s">
        <v>356</v>
      </c>
      <c r="I549" s="144"/>
      <c r="L549" s="33"/>
      <c r="M549" s="145"/>
      <c r="T549" s="54"/>
      <c r="AT549" s="18" t="s">
        <v>199</v>
      </c>
      <c r="AU549" s="18" t="s">
        <v>86</v>
      </c>
    </row>
    <row r="550" spans="2:47" s="1" customFormat="1" ht="12">
      <c r="B550" s="33"/>
      <c r="D550" s="146" t="s">
        <v>201</v>
      </c>
      <c r="F550" s="147" t="s">
        <v>357</v>
      </c>
      <c r="I550" s="144"/>
      <c r="L550" s="33"/>
      <c r="M550" s="145"/>
      <c r="T550" s="54"/>
      <c r="AT550" s="18" t="s">
        <v>201</v>
      </c>
      <c r="AU550" s="18" t="s">
        <v>86</v>
      </c>
    </row>
    <row r="551" spans="2:47" s="1" customFormat="1" ht="29.25">
      <c r="B551" s="33"/>
      <c r="D551" s="142" t="s">
        <v>295</v>
      </c>
      <c r="F551" s="178" t="s">
        <v>2225</v>
      </c>
      <c r="I551" s="144"/>
      <c r="L551" s="33"/>
      <c r="M551" s="145"/>
      <c r="T551" s="54"/>
      <c r="AT551" s="18" t="s">
        <v>295</v>
      </c>
      <c r="AU551" s="18" t="s">
        <v>86</v>
      </c>
    </row>
    <row r="552" spans="2:51" s="12" customFormat="1" ht="12">
      <c r="B552" s="148"/>
      <c r="D552" s="142" t="s">
        <v>203</v>
      </c>
      <c r="E552" s="149" t="s">
        <v>19</v>
      </c>
      <c r="F552" s="150" t="s">
        <v>2226</v>
      </c>
      <c r="H552" s="151">
        <v>4</v>
      </c>
      <c r="I552" s="152"/>
      <c r="L552" s="148"/>
      <c r="M552" s="153"/>
      <c r="T552" s="154"/>
      <c r="AT552" s="149" t="s">
        <v>203</v>
      </c>
      <c r="AU552" s="149" t="s">
        <v>86</v>
      </c>
      <c r="AV552" s="12" t="s">
        <v>86</v>
      </c>
      <c r="AW552" s="12" t="s">
        <v>37</v>
      </c>
      <c r="AX552" s="12" t="s">
        <v>76</v>
      </c>
      <c r="AY552" s="149" t="s">
        <v>192</v>
      </c>
    </row>
    <row r="553" spans="2:51" s="13" customFormat="1" ht="12">
      <c r="B553" s="155"/>
      <c r="D553" s="142" t="s">
        <v>203</v>
      </c>
      <c r="E553" s="156" t="s">
        <v>144</v>
      </c>
      <c r="F553" s="157" t="s">
        <v>206</v>
      </c>
      <c r="H553" s="158">
        <v>4</v>
      </c>
      <c r="I553" s="159"/>
      <c r="L553" s="155"/>
      <c r="M553" s="160"/>
      <c r="T553" s="161"/>
      <c r="AT553" s="156" t="s">
        <v>203</v>
      </c>
      <c r="AU553" s="156" t="s">
        <v>86</v>
      </c>
      <c r="AV553" s="13" t="s">
        <v>124</v>
      </c>
      <c r="AW553" s="13" t="s">
        <v>37</v>
      </c>
      <c r="AX553" s="13" t="s">
        <v>84</v>
      </c>
      <c r="AY553" s="156" t="s">
        <v>192</v>
      </c>
    </row>
    <row r="554" spans="2:65" s="1" customFormat="1" ht="21.75" customHeight="1">
      <c r="B554" s="33"/>
      <c r="C554" s="129" t="s">
        <v>393</v>
      </c>
      <c r="D554" s="129" t="s">
        <v>194</v>
      </c>
      <c r="E554" s="130" t="s">
        <v>361</v>
      </c>
      <c r="F554" s="131" t="s">
        <v>362</v>
      </c>
      <c r="G554" s="132" t="s">
        <v>146</v>
      </c>
      <c r="H554" s="133">
        <v>4</v>
      </c>
      <c r="I554" s="134"/>
      <c r="J554" s="135">
        <f>ROUND(I554*H554,2)</f>
        <v>0</v>
      </c>
      <c r="K554" s="131" t="s">
        <v>197</v>
      </c>
      <c r="L554" s="33"/>
      <c r="M554" s="136" t="s">
        <v>19</v>
      </c>
      <c r="N554" s="137" t="s">
        <v>47</v>
      </c>
      <c r="P554" s="138">
        <f>O554*H554</f>
        <v>0</v>
      </c>
      <c r="Q554" s="138">
        <v>6E-05</v>
      </c>
      <c r="R554" s="138">
        <f>Q554*H554</f>
        <v>0.00024</v>
      </c>
      <c r="S554" s="138">
        <v>0</v>
      </c>
      <c r="T554" s="139">
        <f>S554*H554</f>
        <v>0</v>
      </c>
      <c r="AR554" s="140" t="s">
        <v>124</v>
      </c>
      <c r="AT554" s="140" t="s">
        <v>194</v>
      </c>
      <c r="AU554" s="140" t="s">
        <v>86</v>
      </c>
      <c r="AY554" s="18" t="s">
        <v>192</v>
      </c>
      <c r="BE554" s="141">
        <f>IF(N554="základní",J554,0)</f>
        <v>0</v>
      </c>
      <c r="BF554" s="141">
        <f>IF(N554="snížená",J554,0)</f>
        <v>0</v>
      </c>
      <c r="BG554" s="141">
        <f>IF(N554="zákl. přenesená",J554,0)</f>
        <v>0</v>
      </c>
      <c r="BH554" s="141">
        <f>IF(N554="sníž. přenesená",J554,0)</f>
        <v>0</v>
      </c>
      <c r="BI554" s="141">
        <f>IF(N554="nulová",J554,0)</f>
        <v>0</v>
      </c>
      <c r="BJ554" s="18" t="s">
        <v>84</v>
      </c>
      <c r="BK554" s="141">
        <f>ROUND(I554*H554,2)</f>
        <v>0</v>
      </c>
      <c r="BL554" s="18" t="s">
        <v>124</v>
      </c>
      <c r="BM554" s="140" t="s">
        <v>2227</v>
      </c>
    </row>
    <row r="555" spans="2:47" s="1" customFormat="1" ht="12">
      <c r="B555" s="33"/>
      <c r="D555" s="142" t="s">
        <v>199</v>
      </c>
      <c r="F555" s="143" t="s">
        <v>364</v>
      </c>
      <c r="I555" s="144"/>
      <c r="L555" s="33"/>
      <c r="M555" s="145"/>
      <c r="T555" s="54"/>
      <c r="AT555" s="18" t="s">
        <v>199</v>
      </c>
      <c r="AU555" s="18" t="s">
        <v>86</v>
      </c>
    </row>
    <row r="556" spans="2:47" s="1" customFormat="1" ht="12">
      <c r="B556" s="33"/>
      <c r="D556" s="146" t="s">
        <v>201</v>
      </c>
      <c r="F556" s="147" t="s">
        <v>365</v>
      </c>
      <c r="I556" s="144"/>
      <c r="L556" s="33"/>
      <c r="M556" s="145"/>
      <c r="T556" s="54"/>
      <c r="AT556" s="18" t="s">
        <v>201</v>
      </c>
      <c r="AU556" s="18" t="s">
        <v>86</v>
      </c>
    </row>
    <row r="557" spans="2:47" s="1" customFormat="1" ht="19.5">
      <c r="B557" s="33"/>
      <c r="D557" s="142" t="s">
        <v>295</v>
      </c>
      <c r="F557" s="178" t="s">
        <v>311</v>
      </c>
      <c r="I557" s="144"/>
      <c r="L557" s="33"/>
      <c r="M557" s="145"/>
      <c r="T557" s="54"/>
      <c r="AT557" s="18" t="s">
        <v>295</v>
      </c>
      <c r="AU557" s="18" t="s">
        <v>86</v>
      </c>
    </row>
    <row r="558" spans="2:51" s="12" customFormat="1" ht="12">
      <c r="B558" s="148"/>
      <c r="D558" s="142" t="s">
        <v>203</v>
      </c>
      <c r="E558" s="149" t="s">
        <v>19</v>
      </c>
      <c r="F558" s="150" t="s">
        <v>144</v>
      </c>
      <c r="H558" s="151">
        <v>4</v>
      </c>
      <c r="I558" s="152"/>
      <c r="L558" s="148"/>
      <c r="M558" s="153"/>
      <c r="T558" s="154"/>
      <c r="AT558" s="149" t="s">
        <v>203</v>
      </c>
      <c r="AU558" s="149" t="s">
        <v>86</v>
      </c>
      <c r="AV558" s="12" t="s">
        <v>86</v>
      </c>
      <c r="AW558" s="12" t="s">
        <v>37</v>
      </c>
      <c r="AX558" s="12" t="s">
        <v>84</v>
      </c>
      <c r="AY558" s="149" t="s">
        <v>192</v>
      </c>
    </row>
    <row r="559" spans="2:65" s="1" customFormat="1" ht="16.5" customHeight="1">
      <c r="B559" s="33"/>
      <c r="C559" s="168" t="s">
        <v>400</v>
      </c>
      <c r="D559" s="168" t="s">
        <v>291</v>
      </c>
      <c r="E559" s="169" t="s">
        <v>367</v>
      </c>
      <c r="F559" s="170" t="s">
        <v>368</v>
      </c>
      <c r="G559" s="171" t="s">
        <v>146</v>
      </c>
      <c r="H559" s="172">
        <v>12</v>
      </c>
      <c r="I559" s="173"/>
      <c r="J559" s="174">
        <f>ROUND(I559*H559,2)</f>
        <v>0</v>
      </c>
      <c r="K559" s="170" t="s">
        <v>197</v>
      </c>
      <c r="L559" s="175"/>
      <c r="M559" s="176" t="s">
        <v>19</v>
      </c>
      <c r="N559" s="177" t="s">
        <v>47</v>
      </c>
      <c r="P559" s="138">
        <f>O559*H559</f>
        <v>0</v>
      </c>
      <c r="Q559" s="138">
        <v>0.00709</v>
      </c>
      <c r="R559" s="138">
        <f>Q559*H559</f>
        <v>0.08508</v>
      </c>
      <c r="S559" s="138">
        <v>0</v>
      </c>
      <c r="T559" s="139">
        <f>S559*H559</f>
        <v>0</v>
      </c>
      <c r="AR559" s="140" t="s">
        <v>248</v>
      </c>
      <c r="AT559" s="140" t="s">
        <v>291</v>
      </c>
      <c r="AU559" s="140" t="s">
        <v>86</v>
      </c>
      <c r="AY559" s="18" t="s">
        <v>192</v>
      </c>
      <c r="BE559" s="141">
        <f>IF(N559="základní",J559,0)</f>
        <v>0</v>
      </c>
      <c r="BF559" s="141">
        <f>IF(N559="snížená",J559,0)</f>
        <v>0</v>
      </c>
      <c r="BG559" s="141">
        <f>IF(N559="zákl. přenesená",J559,0)</f>
        <v>0</v>
      </c>
      <c r="BH559" s="141">
        <f>IF(N559="sníž. přenesená",J559,0)</f>
        <v>0</v>
      </c>
      <c r="BI559" s="141">
        <f>IF(N559="nulová",J559,0)</f>
        <v>0</v>
      </c>
      <c r="BJ559" s="18" t="s">
        <v>84</v>
      </c>
      <c r="BK559" s="141">
        <f>ROUND(I559*H559,2)</f>
        <v>0</v>
      </c>
      <c r="BL559" s="18" t="s">
        <v>124</v>
      </c>
      <c r="BM559" s="140" t="s">
        <v>2228</v>
      </c>
    </row>
    <row r="560" spans="2:47" s="1" customFormat="1" ht="12">
      <c r="B560" s="33"/>
      <c r="D560" s="142" t="s">
        <v>199</v>
      </c>
      <c r="F560" s="143" t="s">
        <v>368</v>
      </c>
      <c r="I560" s="144"/>
      <c r="L560" s="33"/>
      <c r="M560" s="145"/>
      <c r="T560" s="54"/>
      <c r="AT560" s="18" t="s">
        <v>199</v>
      </c>
      <c r="AU560" s="18" t="s">
        <v>86</v>
      </c>
    </row>
    <row r="561" spans="2:47" s="1" customFormat="1" ht="19.5">
      <c r="B561" s="33"/>
      <c r="D561" s="142" t="s">
        <v>295</v>
      </c>
      <c r="F561" s="178" t="s">
        <v>311</v>
      </c>
      <c r="I561" s="144"/>
      <c r="L561" s="33"/>
      <c r="M561" s="145"/>
      <c r="T561" s="54"/>
      <c r="AT561" s="18" t="s">
        <v>295</v>
      </c>
      <c r="AU561" s="18" t="s">
        <v>86</v>
      </c>
    </row>
    <row r="562" spans="2:51" s="12" customFormat="1" ht="12">
      <c r="B562" s="148"/>
      <c r="D562" s="142" t="s">
        <v>203</v>
      </c>
      <c r="E562" s="149" t="s">
        <v>19</v>
      </c>
      <c r="F562" s="150" t="s">
        <v>370</v>
      </c>
      <c r="H562" s="151">
        <v>12</v>
      </c>
      <c r="I562" s="152"/>
      <c r="L562" s="148"/>
      <c r="M562" s="153"/>
      <c r="T562" s="154"/>
      <c r="AT562" s="149" t="s">
        <v>203</v>
      </c>
      <c r="AU562" s="149" t="s">
        <v>86</v>
      </c>
      <c r="AV562" s="12" t="s">
        <v>86</v>
      </c>
      <c r="AW562" s="12" t="s">
        <v>37</v>
      </c>
      <c r="AX562" s="12" t="s">
        <v>84</v>
      </c>
      <c r="AY562" s="149" t="s">
        <v>192</v>
      </c>
    </row>
    <row r="563" spans="2:65" s="1" customFormat="1" ht="21.75" customHeight="1">
      <c r="B563" s="33"/>
      <c r="C563" s="129" t="s">
        <v>407</v>
      </c>
      <c r="D563" s="129" t="s">
        <v>194</v>
      </c>
      <c r="E563" s="130" t="s">
        <v>372</v>
      </c>
      <c r="F563" s="131" t="s">
        <v>373</v>
      </c>
      <c r="G563" s="132" t="s">
        <v>146</v>
      </c>
      <c r="H563" s="133">
        <v>4</v>
      </c>
      <c r="I563" s="134"/>
      <c r="J563" s="135">
        <f>ROUND(I563*H563,2)</f>
        <v>0</v>
      </c>
      <c r="K563" s="131" t="s">
        <v>197</v>
      </c>
      <c r="L563" s="33"/>
      <c r="M563" s="136" t="s">
        <v>19</v>
      </c>
      <c r="N563" s="137" t="s">
        <v>47</v>
      </c>
      <c r="P563" s="138">
        <f>O563*H563</f>
        <v>0</v>
      </c>
      <c r="Q563" s="138">
        <v>0</v>
      </c>
      <c r="R563" s="138">
        <f>Q563*H563</f>
        <v>0</v>
      </c>
      <c r="S563" s="138">
        <v>0</v>
      </c>
      <c r="T563" s="139">
        <f>S563*H563</f>
        <v>0</v>
      </c>
      <c r="AR563" s="140" t="s">
        <v>124</v>
      </c>
      <c r="AT563" s="140" t="s">
        <v>194</v>
      </c>
      <c r="AU563" s="140" t="s">
        <v>86</v>
      </c>
      <c r="AY563" s="18" t="s">
        <v>192</v>
      </c>
      <c r="BE563" s="141">
        <f>IF(N563="základní",J563,0)</f>
        <v>0</v>
      </c>
      <c r="BF563" s="141">
        <f>IF(N563="snížená",J563,0)</f>
        <v>0</v>
      </c>
      <c r="BG563" s="141">
        <f>IF(N563="zákl. přenesená",J563,0)</f>
        <v>0</v>
      </c>
      <c r="BH563" s="141">
        <f>IF(N563="sníž. přenesená",J563,0)</f>
        <v>0</v>
      </c>
      <c r="BI563" s="141">
        <f>IF(N563="nulová",J563,0)</f>
        <v>0</v>
      </c>
      <c r="BJ563" s="18" t="s">
        <v>84</v>
      </c>
      <c r="BK563" s="141">
        <f>ROUND(I563*H563,2)</f>
        <v>0</v>
      </c>
      <c r="BL563" s="18" t="s">
        <v>124</v>
      </c>
      <c r="BM563" s="140" t="s">
        <v>2229</v>
      </c>
    </row>
    <row r="564" spans="2:47" s="1" customFormat="1" ht="12">
      <c r="B564" s="33"/>
      <c r="D564" s="142" t="s">
        <v>199</v>
      </c>
      <c r="F564" s="143" t="s">
        <v>375</v>
      </c>
      <c r="I564" s="144"/>
      <c r="L564" s="33"/>
      <c r="M564" s="145"/>
      <c r="T564" s="54"/>
      <c r="AT564" s="18" t="s">
        <v>199</v>
      </c>
      <c r="AU564" s="18" t="s">
        <v>86</v>
      </c>
    </row>
    <row r="565" spans="2:47" s="1" customFormat="1" ht="12">
      <c r="B565" s="33"/>
      <c r="D565" s="146" t="s">
        <v>201</v>
      </c>
      <c r="F565" s="147" t="s">
        <v>376</v>
      </c>
      <c r="I565" s="144"/>
      <c r="L565" s="33"/>
      <c r="M565" s="145"/>
      <c r="T565" s="54"/>
      <c r="AT565" s="18" t="s">
        <v>201</v>
      </c>
      <c r="AU565" s="18" t="s">
        <v>86</v>
      </c>
    </row>
    <row r="566" spans="2:47" s="1" customFormat="1" ht="19.5">
      <c r="B566" s="33"/>
      <c r="D566" s="142" t="s">
        <v>295</v>
      </c>
      <c r="F566" s="178" t="s">
        <v>311</v>
      </c>
      <c r="I566" s="144"/>
      <c r="L566" s="33"/>
      <c r="M566" s="145"/>
      <c r="T566" s="54"/>
      <c r="AT566" s="18" t="s">
        <v>295</v>
      </c>
      <c r="AU566" s="18" t="s">
        <v>86</v>
      </c>
    </row>
    <row r="567" spans="2:51" s="12" customFormat="1" ht="12">
      <c r="B567" s="148"/>
      <c r="D567" s="142" t="s">
        <v>203</v>
      </c>
      <c r="E567" s="149" t="s">
        <v>19</v>
      </c>
      <c r="F567" s="150" t="s">
        <v>144</v>
      </c>
      <c r="H567" s="151">
        <v>4</v>
      </c>
      <c r="I567" s="152"/>
      <c r="L567" s="148"/>
      <c r="M567" s="153"/>
      <c r="T567" s="154"/>
      <c r="AT567" s="149" t="s">
        <v>203</v>
      </c>
      <c r="AU567" s="149" t="s">
        <v>86</v>
      </c>
      <c r="AV567" s="12" t="s">
        <v>86</v>
      </c>
      <c r="AW567" s="12" t="s">
        <v>37</v>
      </c>
      <c r="AX567" s="12" t="s">
        <v>84</v>
      </c>
      <c r="AY567" s="149" t="s">
        <v>192</v>
      </c>
    </row>
    <row r="568" spans="2:65" s="1" customFormat="1" ht="16.5" customHeight="1">
      <c r="B568" s="33"/>
      <c r="C568" s="129" t="s">
        <v>412</v>
      </c>
      <c r="D568" s="129" t="s">
        <v>194</v>
      </c>
      <c r="E568" s="130" t="s">
        <v>378</v>
      </c>
      <c r="F568" s="131" t="s">
        <v>379</v>
      </c>
      <c r="G568" s="132" t="s">
        <v>146</v>
      </c>
      <c r="H568" s="133">
        <v>4</v>
      </c>
      <c r="I568" s="134"/>
      <c r="J568" s="135">
        <f>ROUND(I568*H568,2)</f>
        <v>0</v>
      </c>
      <c r="K568" s="131" t="s">
        <v>19</v>
      </c>
      <c r="L568" s="33"/>
      <c r="M568" s="136" t="s">
        <v>19</v>
      </c>
      <c r="N568" s="137" t="s">
        <v>47</v>
      </c>
      <c r="P568" s="138">
        <f>O568*H568</f>
        <v>0</v>
      </c>
      <c r="Q568" s="138">
        <v>0</v>
      </c>
      <c r="R568" s="138">
        <f>Q568*H568</f>
        <v>0</v>
      </c>
      <c r="S568" s="138">
        <v>0</v>
      </c>
      <c r="T568" s="139">
        <f>S568*H568</f>
        <v>0</v>
      </c>
      <c r="AR568" s="140" t="s">
        <v>124</v>
      </c>
      <c r="AT568" s="140" t="s">
        <v>194</v>
      </c>
      <c r="AU568" s="140" t="s">
        <v>86</v>
      </c>
      <c r="AY568" s="18" t="s">
        <v>192</v>
      </c>
      <c r="BE568" s="141">
        <f>IF(N568="základní",J568,0)</f>
        <v>0</v>
      </c>
      <c r="BF568" s="141">
        <f>IF(N568="snížená",J568,0)</f>
        <v>0</v>
      </c>
      <c r="BG568" s="141">
        <f>IF(N568="zákl. přenesená",J568,0)</f>
        <v>0</v>
      </c>
      <c r="BH568" s="141">
        <f>IF(N568="sníž. přenesená",J568,0)</f>
        <v>0</v>
      </c>
      <c r="BI568" s="141">
        <f>IF(N568="nulová",J568,0)</f>
        <v>0</v>
      </c>
      <c r="BJ568" s="18" t="s">
        <v>84</v>
      </c>
      <c r="BK568" s="141">
        <f>ROUND(I568*H568,2)</f>
        <v>0</v>
      </c>
      <c r="BL568" s="18" t="s">
        <v>124</v>
      </c>
      <c r="BM568" s="140" t="s">
        <v>2230</v>
      </c>
    </row>
    <row r="569" spans="2:47" s="1" customFormat="1" ht="12">
      <c r="B569" s="33"/>
      <c r="D569" s="142" t="s">
        <v>199</v>
      </c>
      <c r="F569" s="143" t="s">
        <v>379</v>
      </c>
      <c r="I569" s="144"/>
      <c r="L569" s="33"/>
      <c r="M569" s="145"/>
      <c r="T569" s="54"/>
      <c r="AT569" s="18" t="s">
        <v>199</v>
      </c>
      <c r="AU569" s="18" t="s">
        <v>86</v>
      </c>
    </row>
    <row r="570" spans="2:47" s="1" customFormat="1" ht="19.5">
      <c r="B570" s="33"/>
      <c r="D570" s="142" t="s">
        <v>295</v>
      </c>
      <c r="F570" s="178" t="s">
        <v>311</v>
      </c>
      <c r="I570" s="144"/>
      <c r="L570" s="33"/>
      <c r="M570" s="145"/>
      <c r="T570" s="54"/>
      <c r="AT570" s="18" t="s">
        <v>295</v>
      </c>
      <c r="AU570" s="18" t="s">
        <v>86</v>
      </c>
    </row>
    <row r="571" spans="2:51" s="12" customFormat="1" ht="12">
      <c r="B571" s="148"/>
      <c r="D571" s="142" t="s">
        <v>203</v>
      </c>
      <c r="E571" s="149" t="s">
        <v>19</v>
      </c>
      <c r="F571" s="150" t="s">
        <v>144</v>
      </c>
      <c r="H571" s="151">
        <v>4</v>
      </c>
      <c r="I571" s="152"/>
      <c r="L571" s="148"/>
      <c r="M571" s="153"/>
      <c r="T571" s="154"/>
      <c r="AT571" s="149" t="s">
        <v>203</v>
      </c>
      <c r="AU571" s="149" t="s">
        <v>86</v>
      </c>
      <c r="AV571" s="12" t="s">
        <v>86</v>
      </c>
      <c r="AW571" s="12" t="s">
        <v>37</v>
      </c>
      <c r="AX571" s="12" t="s">
        <v>84</v>
      </c>
      <c r="AY571" s="149" t="s">
        <v>192</v>
      </c>
    </row>
    <row r="572" spans="2:65" s="1" customFormat="1" ht="16.5" customHeight="1">
      <c r="B572" s="33"/>
      <c r="C572" s="129" t="s">
        <v>419</v>
      </c>
      <c r="D572" s="129" t="s">
        <v>194</v>
      </c>
      <c r="E572" s="130" t="s">
        <v>382</v>
      </c>
      <c r="F572" s="131" t="s">
        <v>383</v>
      </c>
      <c r="G572" s="132" t="s">
        <v>146</v>
      </c>
      <c r="H572" s="133">
        <v>4</v>
      </c>
      <c r="I572" s="134"/>
      <c r="J572" s="135">
        <f>ROUND(I572*H572,2)</f>
        <v>0</v>
      </c>
      <c r="K572" s="131" t="s">
        <v>197</v>
      </c>
      <c r="L572" s="33"/>
      <c r="M572" s="136" t="s">
        <v>19</v>
      </c>
      <c r="N572" s="137" t="s">
        <v>47</v>
      </c>
      <c r="P572" s="138">
        <f>O572*H572</f>
        <v>0</v>
      </c>
      <c r="Q572" s="138">
        <v>0.00289</v>
      </c>
      <c r="R572" s="138">
        <f>Q572*H572</f>
        <v>0.01156</v>
      </c>
      <c r="S572" s="138">
        <v>0</v>
      </c>
      <c r="T572" s="139">
        <f>S572*H572</f>
        <v>0</v>
      </c>
      <c r="AR572" s="140" t="s">
        <v>124</v>
      </c>
      <c r="AT572" s="140" t="s">
        <v>194</v>
      </c>
      <c r="AU572" s="140" t="s">
        <v>86</v>
      </c>
      <c r="AY572" s="18" t="s">
        <v>192</v>
      </c>
      <c r="BE572" s="141">
        <f>IF(N572="základní",J572,0)</f>
        <v>0</v>
      </c>
      <c r="BF572" s="141">
        <f>IF(N572="snížená",J572,0)</f>
        <v>0</v>
      </c>
      <c r="BG572" s="141">
        <f>IF(N572="zákl. přenesená",J572,0)</f>
        <v>0</v>
      </c>
      <c r="BH572" s="141">
        <f>IF(N572="sníž. přenesená",J572,0)</f>
        <v>0</v>
      </c>
      <c r="BI572" s="141">
        <f>IF(N572="nulová",J572,0)</f>
        <v>0</v>
      </c>
      <c r="BJ572" s="18" t="s">
        <v>84</v>
      </c>
      <c r="BK572" s="141">
        <f>ROUND(I572*H572,2)</f>
        <v>0</v>
      </c>
      <c r="BL572" s="18" t="s">
        <v>124</v>
      </c>
      <c r="BM572" s="140" t="s">
        <v>2231</v>
      </c>
    </row>
    <row r="573" spans="2:47" s="1" customFormat="1" ht="12">
      <c r="B573" s="33"/>
      <c r="D573" s="142" t="s">
        <v>199</v>
      </c>
      <c r="F573" s="143" t="s">
        <v>385</v>
      </c>
      <c r="I573" s="144"/>
      <c r="L573" s="33"/>
      <c r="M573" s="145"/>
      <c r="T573" s="54"/>
      <c r="AT573" s="18" t="s">
        <v>199</v>
      </c>
      <c r="AU573" s="18" t="s">
        <v>86</v>
      </c>
    </row>
    <row r="574" spans="2:47" s="1" customFormat="1" ht="12">
      <c r="B574" s="33"/>
      <c r="D574" s="146" t="s">
        <v>201</v>
      </c>
      <c r="F574" s="147" t="s">
        <v>386</v>
      </c>
      <c r="I574" s="144"/>
      <c r="L574" s="33"/>
      <c r="M574" s="145"/>
      <c r="T574" s="54"/>
      <c r="AT574" s="18" t="s">
        <v>201</v>
      </c>
      <c r="AU574" s="18" t="s">
        <v>86</v>
      </c>
    </row>
    <row r="575" spans="2:47" s="1" customFormat="1" ht="19.5">
      <c r="B575" s="33"/>
      <c r="D575" s="142" t="s">
        <v>295</v>
      </c>
      <c r="F575" s="178" t="s">
        <v>311</v>
      </c>
      <c r="I575" s="144"/>
      <c r="L575" s="33"/>
      <c r="M575" s="145"/>
      <c r="T575" s="54"/>
      <c r="AT575" s="18" t="s">
        <v>295</v>
      </c>
      <c r="AU575" s="18" t="s">
        <v>86</v>
      </c>
    </row>
    <row r="576" spans="2:51" s="12" customFormat="1" ht="12">
      <c r="B576" s="148"/>
      <c r="D576" s="142" t="s">
        <v>203</v>
      </c>
      <c r="E576" s="149" t="s">
        <v>19</v>
      </c>
      <c r="F576" s="150" t="s">
        <v>144</v>
      </c>
      <c r="H576" s="151">
        <v>4</v>
      </c>
      <c r="I576" s="152"/>
      <c r="L576" s="148"/>
      <c r="M576" s="153"/>
      <c r="T576" s="154"/>
      <c r="AT576" s="149" t="s">
        <v>203</v>
      </c>
      <c r="AU576" s="149" t="s">
        <v>86</v>
      </c>
      <c r="AV576" s="12" t="s">
        <v>86</v>
      </c>
      <c r="AW576" s="12" t="s">
        <v>37</v>
      </c>
      <c r="AX576" s="12" t="s">
        <v>84</v>
      </c>
      <c r="AY576" s="149" t="s">
        <v>192</v>
      </c>
    </row>
    <row r="577" spans="2:65" s="1" customFormat="1" ht="16.5" customHeight="1">
      <c r="B577" s="33"/>
      <c r="C577" s="129" t="s">
        <v>423</v>
      </c>
      <c r="D577" s="129" t="s">
        <v>194</v>
      </c>
      <c r="E577" s="130" t="s">
        <v>388</v>
      </c>
      <c r="F577" s="131" t="s">
        <v>389</v>
      </c>
      <c r="G577" s="132" t="s">
        <v>146</v>
      </c>
      <c r="H577" s="133">
        <v>4</v>
      </c>
      <c r="I577" s="134"/>
      <c r="J577" s="135">
        <f>ROUND(I577*H577,2)</f>
        <v>0</v>
      </c>
      <c r="K577" s="131" t="s">
        <v>197</v>
      </c>
      <c r="L577" s="33"/>
      <c r="M577" s="136" t="s">
        <v>19</v>
      </c>
      <c r="N577" s="137" t="s">
        <v>47</v>
      </c>
      <c r="P577" s="138">
        <f>O577*H577</f>
        <v>0</v>
      </c>
      <c r="Q577" s="138">
        <v>0</v>
      </c>
      <c r="R577" s="138">
        <f>Q577*H577</f>
        <v>0</v>
      </c>
      <c r="S577" s="138">
        <v>0</v>
      </c>
      <c r="T577" s="139">
        <f>S577*H577</f>
        <v>0</v>
      </c>
      <c r="AR577" s="140" t="s">
        <v>124</v>
      </c>
      <c r="AT577" s="140" t="s">
        <v>194</v>
      </c>
      <c r="AU577" s="140" t="s">
        <v>86</v>
      </c>
      <c r="AY577" s="18" t="s">
        <v>192</v>
      </c>
      <c r="BE577" s="141">
        <f>IF(N577="základní",J577,0)</f>
        <v>0</v>
      </c>
      <c r="BF577" s="141">
        <f>IF(N577="snížená",J577,0)</f>
        <v>0</v>
      </c>
      <c r="BG577" s="141">
        <f>IF(N577="zákl. přenesená",J577,0)</f>
        <v>0</v>
      </c>
      <c r="BH577" s="141">
        <f>IF(N577="sníž. přenesená",J577,0)</f>
        <v>0</v>
      </c>
      <c r="BI577" s="141">
        <f>IF(N577="nulová",J577,0)</f>
        <v>0</v>
      </c>
      <c r="BJ577" s="18" t="s">
        <v>84</v>
      </c>
      <c r="BK577" s="141">
        <f>ROUND(I577*H577,2)</f>
        <v>0</v>
      </c>
      <c r="BL577" s="18" t="s">
        <v>124</v>
      </c>
      <c r="BM577" s="140" t="s">
        <v>2232</v>
      </c>
    </row>
    <row r="578" spans="2:47" s="1" customFormat="1" ht="12">
      <c r="B578" s="33"/>
      <c r="D578" s="142" t="s">
        <v>199</v>
      </c>
      <c r="F578" s="143" t="s">
        <v>391</v>
      </c>
      <c r="I578" s="144"/>
      <c r="L578" s="33"/>
      <c r="M578" s="145"/>
      <c r="T578" s="54"/>
      <c r="AT578" s="18" t="s">
        <v>199</v>
      </c>
      <c r="AU578" s="18" t="s">
        <v>86</v>
      </c>
    </row>
    <row r="579" spans="2:47" s="1" customFormat="1" ht="12">
      <c r="B579" s="33"/>
      <c r="D579" s="146" t="s">
        <v>201</v>
      </c>
      <c r="F579" s="147" t="s">
        <v>392</v>
      </c>
      <c r="I579" s="144"/>
      <c r="L579" s="33"/>
      <c r="M579" s="145"/>
      <c r="T579" s="54"/>
      <c r="AT579" s="18" t="s">
        <v>201</v>
      </c>
      <c r="AU579" s="18" t="s">
        <v>86</v>
      </c>
    </row>
    <row r="580" spans="2:47" s="1" customFormat="1" ht="19.5">
      <c r="B580" s="33"/>
      <c r="D580" s="142" t="s">
        <v>295</v>
      </c>
      <c r="F580" s="178" t="s">
        <v>311</v>
      </c>
      <c r="I580" s="144"/>
      <c r="L580" s="33"/>
      <c r="M580" s="145"/>
      <c r="T580" s="54"/>
      <c r="AT580" s="18" t="s">
        <v>295</v>
      </c>
      <c r="AU580" s="18" t="s">
        <v>86</v>
      </c>
    </row>
    <row r="581" spans="2:51" s="12" customFormat="1" ht="12">
      <c r="B581" s="148"/>
      <c r="D581" s="142" t="s">
        <v>203</v>
      </c>
      <c r="E581" s="149" t="s">
        <v>19</v>
      </c>
      <c r="F581" s="150" t="s">
        <v>144</v>
      </c>
      <c r="H581" s="151">
        <v>4</v>
      </c>
      <c r="I581" s="152"/>
      <c r="L581" s="148"/>
      <c r="M581" s="153"/>
      <c r="T581" s="154"/>
      <c r="AT581" s="149" t="s">
        <v>203</v>
      </c>
      <c r="AU581" s="149" t="s">
        <v>86</v>
      </c>
      <c r="AV581" s="12" t="s">
        <v>86</v>
      </c>
      <c r="AW581" s="12" t="s">
        <v>37</v>
      </c>
      <c r="AX581" s="12" t="s">
        <v>84</v>
      </c>
      <c r="AY581" s="149" t="s">
        <v>192</v>
      </c>
    </row>
    <row r="582" spans="2:65" s="1" customFormat="1" ht="16.5" customHeight="1">
      <c r="B582" s="33"/>
      <c r="C582" s="129" t="s">
        <v>429</v>
      </c>
      <c r="D582" s="129" t="s">
        <v>194</v>
      </c>
      <c r="E582" s="130" t="s">
        <v>394</v>
      </c>
      <c r="F582" s="131" t="s">
        <v>395</v>
      </c>
      <c r="G582" s="132" t="s">
        <v>146</v>
      </c>
      <c r="H582" s="133">
        <v>7</v>
      </c>
      <c r="I582" s="134"/>
      <c r="J582" s="135">
        <f>ROUND(I582*H582,2)</f>
        <v>0</v>
      </c>
      <c r="K582" s="131" t="s">
        <v>197</v>
      </c>
      <c r="L582" s="33"/>
      <c r="M582" s="136" t="s">
        <v>19</v>
      </c>
      <c r="N582" s="137" t="s">
        <v>47</v>
      </c>
      <c r="P582" s="138">
        <f>O582*H582</f>
        <v>0</v>
      </c>
      <c r="Q582" s="138">
        <v>0.01922</v>
      </c>
      <c r="R582" s="138">
        <f>Q582*H582</f>
        <v>0.13454</v>
      </c>
      <c r="S582" s="138">
        <v>0</v>
      </c>
      <c r="T582" s="139">
        <f>S582*H582</f>
        <v>0</v>
      </c>
      <c r="AR582" s="140" t="s">
        <v>124</v>
      </c>
      <c r="AT582" s="140" t="s">
        <v>194</v>
      </c>
      <c r="AU582" s="140" t="s">
        <v>86</v>
      </c>
      <c r="AY582" s="18" t="s">
        <v>192</v>
      </c>
      <c r="BE582" s="141">
        <f>IF(N582="základní",J582,0)</f>
        <v>0</v>
      </c>
      <c r="BF582" s="141">
        <f>IF(N582="snížená",J582,0)</f>
        <v>0</v>
      </c>
      <c r="BG582" s="141">
        <f>IF(N582="zákl. přenesená",J582,0)</f>
        <v>0</v>
      </c>
      <c r="BH582" s="141">
        <f>IF(N582="sníž. přenesená",J582,0)</f>
        <v>0</v>
      </c>
      <c r="BI582" s="141">
        <f>IF(N582="nulová",J582,0)</f>
        <v>0</v>
      </c>
      <c r="BJ582" s="18" t="s">
        <v>84</v>
      </c>
      <c r="BK582" s="141">
        <f>ROUND(I582*H582,2)</f>
        <v>0</v>
      </c>
      <c r="BL582" s="18" t="s">
        <v>124</v>
      </c>
      <c r="BM582" s="140" t="s">
        <v>2233</v>
      </c>
    </row>
    <row r="583" spans="2:47" s="1" customFormat="1" ht="19.5">
      <c r="B583" s="33"/>
      <c r="D583" s="142" t="s">
        <v>199</v>
      </c>
      <c r="F583" s="143" t="s">
        <v>397</v>
      </c>
      <c r="I583" s="144"/>
      <c r="L583" s="33"/>
      <c r="M583" s="145"/>
      <c r="T583" s="54"/>
      <c r="AT583" s="18" t="s">
        <v>199</v>
      </c>
      <c r="AU583" s="18" t="s">
        <v>86</v>
      </c>
    </row>
    <row r="584" spans="2:47" s="1" customFormat="1" ht="12">
      <c r="B584" s="33"/>
      <c r="D584" s="146" t="s">
        <v>201</v>
      </c>
      <c r="F584" s="147" t="s">
        <v>398</v>
      </c>
      <c r="I584" s="144"/>
      <c r="L584" s="33"/>
      <c r="M584" s="145"/>
      <c r="T584" s="54"/>
      <c r="AT584" s="18" t="s">
        <v>201</v>
      </c>
      <c r="AU584" s="18" t="s">
        <v>86</v>
      </c>
    </row>
    <row r="585" spans="2:47" s="1" customFormat="1" ht="19.5">
      <c r="B585" s="33"/>
      <c r="D585" s="142" t="s">
        <v>295</v>
      </c>
      <c r="F585" s="178" t="s">
        <v>311</v>
      </c>
      <c r="I585" s="144"/>
      <c r="L585" s="33"/>
      <c r="M585" s="145"/>
      <c r="T585" s="54"/>
      <c r="AT585" s="18" t="s">
        <v>295</v>
      </c>
      <c r="AU585" s="18" t="s">
        <v>86</v>
      </c>
    </row>
    <row r="586" spans="2:51" s="12" customFormat="1" ht="12">
      <c r="B586" s="148"/>
      <c r="D586" s="142" t="s">
        <v>203</v>
      </c>
      <c r="E586" s="149" t="s">
        <v>19</v>
      </c>
      <c r="F586" s="150" t="s">
        <v>2234</v>
      </c>
      <c r="H586" s="151">
        <v>7</v>
      </c>
      <c r="I586" s="152"/>
      <c r="L586" s="148"/>
      <c r="M586" s="153"/>
      <c r="T586" s="154"/>
      <c r="AT586" s="149" t="s">
        <v>203</v>
      </c>
      <c r="AU586" s="149" t="s">
        <v>86</v>
      </c>
      <c r="AV586" s="12" t="s">
        <v>86</v>
      </c>
      <c r="AW586" s="12" t="s">
        <v>37</v>
      </c>
      <c r="AX586" s="12" t="s">
        <v>84</v>
      </c>
      <c r="AY586" s="149" t="s">
        <v>192</v>
      </c>
    </row>
    <row r="587" spans="2:65" s="1" customFormat="1" ht="16.5" customHeight="1">
      <c r="B587" s="33"/>
      <c r="C587" s="129" t="s">
        <v>435</v>
      </c>
      <c r="D587" s="129" t="s">
        <v>194</v>
      </c>
      <c r="E587" s="130" t="s">
        <v>401</v>
      </c>
      <c r="F587" s="131" t="s">
        <v>402</v>
      </c>
      <c r="G587" s="132" t="s">
        <v>123</v>
      </c>
      <c r="H587" s="133">
        <v>16</v>
      </c>
      <c r="I587" s="134"/>
      <c r="J587" s="135">
        <f>ROUND(I587*H587,2)</f>
        <v>0</v>
      </c>
      <c r="K587" s="131" t="s">
        <v>197</v>
      </c>
      <c r="L587" s="33"/>
      <c r="M587" s="136" t="s">
        <v>19</v>
      </c>
      <c r="N587" s="137" t="s">
        <v>47</v>
      </c>
      <c r="P587" s="138">
        <f>O587*H587</f>
        <v>0</v>
      </c>
      <c r="Q587" s="138">
        <v>0</v>
      </c>
      <c r="R587" s="138">
        <f>Q587*H587</f>
        <v>0</v>
      </c>
      <c r="S587" s="138">
        <v>0</v>
      </c>
      <c r="T587" s="139">
        <f>S587*H587</f>
        <v>0</v>
      </c>
      <c r="AR587" s="140" t="s">
        <v>124</v>
      </c>
      <c r="AT587" s="140" t="s">
        <v>194</v>
      </c>
      <c r="AU587" s="140" t="s">
        <v>86</v>
      </c>
      <c r="AY587" s="18" t="s">
        <v>192</v>
      </c>
      <c r="BE587" s="141">
        <f>IF(N587="základní",J587,0)</f>
        <v>0</v>
      </c>
      <c r="BF587" s="141">
        <f>IF(N587="snížená",J587,0)</f>
        <v>0</v>
      </c>
      <c r="BG587" s="141">
        <f>IF(N587="zákl. přenesená",J587,0)</f>
        <v>0</v>
      </c>
      <c r="BH587" s="141">
        <f>IF(N587="sníž. přenesená",J587,0)</f>
        <v>0</v>
      </c>
      <c r="BI587" s="141">
        <f>IF(N587="nulová",J587,0)</f>
        <v>0</v>
      </c>
      <c r="BJ587" s="18" t="s">
        <v>84</v>
      </c>
      <c r="BK587" s="141">
        <f>ROUND(I587*H587,2)</f>
        <v>0</v>
      </c>
      <c r="BL587" s="18" t="s">
        <v>124</v>
      </c>
      <c r="BM587" s="140" t="s">
        <v>2235</v>
      </c>
    </row>
    <row r="588" spans="2:47" s="1" customFormat="1" ht="12">
      <c r="B588" s="33"/>
      <c r="D588" s="142" t="s">
        <v>199</v>
      </c>
      <c r="F588" s="143" t="s">
        <v>404</v>
      </c>
      <c r="I588" s="144"/>
      <c r="L588" s="33"/>
      <c r="M588" s="145"/>
      <c r="T588" s="54"/>
      <c r="AT588" s="18" t="s">
        <v>199</v>
      </c>
      <c r="AU588" s="18" t="s">
        <v>86</v>
      </c>
    </row>
    <row r="589" spans="2:47" s="1" customFormat="1" ht="12">
      <c r="B589" s="33"/>
      <c r="D589" s="146" t="s">
        <v>201</v>
      </c>
      <c r="F589" s="147" t="s">
        <v>405</v>
      </c>
      <c r="I589" s="144"/>
      <c r="L589" s="33"/>
      <c r="M589" s="145"/>
      <c r="T589" s="54"/>
      <c r="AT589" s="18" t="s">
        <v>201</v>
      </c>
      <c r="AU589" s="18" t="s">
        <v>86</v>
      </c>
    </row>
    <row r="590" spans="2:47" s="1" customFormat="1" ht="19.5">
      <c r="B590" s="33"/>
      <c r="D590" s="142" t="s">
        <v>295</v>
      </c>
      <c r="F590" s="178" t="s">
        <v>311</v>
      </c>
      <c r="I590" s="144"/>
      <c r="L590" s="33"/>
      <c r="M590" s="145"/>
      <c r="T590" s="54"/>
      <c r="AT590" s="18" t="s">
        <v>295</v>
      </c>
      <c r="AU590" s="18" t="s">
        <v>86</v>
      </c>
    </row>
    <row r="591" spans="2:51" s="12" customFormat="1" ht="12">
      <c r="B591" s="148"/>
      <c r="D591" s="142" t="s">
        <v>203</v>
      </c>
      <c r="E591" s="149" t="s">
        <v>121</v>
      </c>
      <c r="F591" s="150" t="s">
        <v>406</v>
      </c>
      <c r="H591" s="151">
        <v>16</v>
      </c>
      <c r="I591" s="152"/>
      <c r="L591" s="148"/>
      <c r="M591" s="153"/>
      <c r="T591" s="154"/>
      <c r="AT591" s="149" t="s">
        <v>203</v>
      </c>
      <c r="AU591" s="149" t="s">
        <v>86</v>
      </c>
      <c r="AV591" s="12" t="s">
        <v>86</v>
      </c>
      <c r="AW591" s="12" t="s">
        <v>37</v>
      </c>
      <c r="AX591" s="12" t="s">
        <v>84</v>
      </c>
      <c r="AY591" s="149" t="s">
        <v>192</v>
      </c>
    </row>
    <row r="592" spans="2:65" s="1" customFormat="1" ht="16.5" customHeight="1">
      <c r="B592" s="33"/>
      <c r="C592" s="168" t="s">
        <v>443</v>
      </c>
      <c r="D592" s="168" t="s">
        <v>291</v>
      </c>
      <c r="E592" s="169" t="s">
        <v>408</v>
      </c>
      <c r="F592" s="170" t="s">
        <v>409</v>
      </c>
      <c r="G592" s="171" t="s">
        <v>128</v>
      </c>
      <c r="H592" s="172">
        <v>2.4</v>
      </c>
      <c r="I592" s="173"/>
      <c r="J592" s="174">
        <f>ROUND(I592*H592,2)</f>
        <v>0</v>
      </c>
      <c r="K592" s="170" t="s">
        <v>197</v>
      </c>
      <c r="L592" s="175"/>
      <c r="M592" s="176" t="s">
        <v>19</v>
      </c>
      <c r="N592" s="177" t="s">
        <v>47</v>
      </c>
      <c r="P592" s="138">
        <f>O592*H592</f>
        <v>0</v>
      </c>
      <c r="Q592" s="138">
        <v>0.2</v>
      </c>
      <c r="R592" s="138">
        <f>Q592*H592</f>
        <v>0.48</v>
      </c>
      <c r="S592" s="138">
        <v>0</v>
      </c>
      <c r="T592" s="139">
        <f>S592*H592</f>
        <v>0</v>
      </c>
      <c r="AR592" s="140" t="s">
        <v>248</v>
      </c>
      <c r="AT592" s="140" t="s">
        <v>291</v>
      </c>
      <c r="AU592" s="140" t="s">
        <v>86</v>
      </c>
      <c r="AY592" s="18" t="s">
        <v>192</v>
      </c>
      <c r="BE592" s="141">
        <f>IF(N592="základní",J592,0)</f>
        <v>0</v>
      </c>
      <c r="BF592" s="141">
        <f>IF(N592="snížená",J592,0)</f>
        <v>0</v>
      </c>
      <c r="BG592" s="141">
        <f>IF(N592="zákl. přenesená",J592,0)</f>
        <v>0</v>
      </c>
      <c r="BH592" s="141">
        <f>IF(N592="sníž. přenesená",J592,0)</f>
        <v>0</v>
      </c>
      <c r="BI592" s="141">
        <f>IF(N592="nulová",J592,0)</f>
        <v>0</v>
      </c>
      <c r="BJ592" s="18" t="s">
        <v>84</v>
      </c>
      <c r="BK592" s="141">
        <f>ROUND(I592*H592,2)</f>
        <v>0</v>
      </c>
      <c r="BL592" s="18" t="s">
        <v>124</v>
      </c>
      <c r="BM592" s="140" t="s">
        <v>2236</v>
      </c>
    </row>
    <row r="593" spans="2:47" s="1" customFormat="1" ht="12">
      <c r="B593" s="33"/>
      <c r="D593" s="142" t="s">
        <v>199</v>
      </c>
      <c r="F593" s="143" t="s">
        <v>409</v>
      </c>
      <c r="I593" s="144"/>
      <c r="L593" s="33"/>
      <c r="M593" s="145"/>
      <c r="T593" s="54"/>
      <c r="AT593" s="18" t="s">
        <v>199</v>
      </c>
      <c r="AU593" s="18" t="s">
        <v>86</v>
      </c>
    </row>
    <row r="594" spans="2:51" s="12" customFormat="1" ht="12">
      <c r="B594" s="148"/>
      <c r="D594" s="142" t="s">
        <v>203</v>
      </c>
      <c r="E594" s="149" t="s">
        <v>19</v>
      </c>
      <c r="F594" s="150" t="s">
        <v>411</v>
      </c>
      <c r="H594" s="151">
        <v>2.4</v>
      </c>
      <c r="I594" s="152"/>
      <c r="L594" s="148"/>
      <c r="M594" s="153"/>
      <c r="T594" s="154"/>
      <c r="AT594" s="149" t="s">
        <v>203</v>
      </c>
      <c r="AU594" s="149" t="s">
        <v>86</v>
      </c>
      <c r="AV594" s="12" t="s">
        <v>86</v>
      </c>
      <c r="AW594" s="12" t="s">
        <v>37</v>
      </c>
      <c r="AX594" s="12" t="s">
        <v>84</v>
      </c>
      <c r="AY594" s="149" t="s">
        <v>192</v>
      </c>
    </row>
    <row r="595" spans="2:65" s="1" customFormat="1" ht="24.2" customHeight="1">
      <c r="B595" s="33"/>
      <c r="C595" s="129" t="s">
        <v>449</v>
      </c>
      <c r="D595" s="129" t="s">
        <v>194</v>
      </c>
      <c r="E595" s="130" t="s">
        <v>2237</v>
      </c>
      <c r="F595" s="131" t="s">
        <v>2238</v>
      </c>
      <c r="G595" s="132" t="s">
        <v>123</v>
      </c>
      <c r="H595" s="133">
        <v>402</v>
      </c>
      <c r="I595" s="134"/>
      <c r="J595" s="135">
        <f>ROUND(I595*H595,2)</f>
        <v>0</v>
      </c>
      <c r="K595" s="131" t="s">
        <v>19</v>
      </c>
      <c r="L595" s="33"/>
      <c r="M595" s="136" t="s">
        <v>19</v>
      </c>
      <c r="N595" s="137" t="s">
        <v>47</v>
      </c>
      <c r="P595" s="138">
        <f>O595*H595</f>
        <v>0</v>
      </c>
      <c r="Q595" s="138">
        <v>0</v>
      </c>
      <c r="R595" s="138">
        <f>Q595*H595</f>
        <v>0</v>
      </c>
      <c r="S595" s="138">
        <v>0</v>
      </c>
      <c r="T595" s="139">
        <f>S595*H595</f>
        <v>0</v>
      </c>
      <c r="AR595" s="140" t="s">
        <v>124</v>
      </c>
      <c r="AT595" s="140" t="s">
        <v>194</v>
      </c>
      <c r="AU595" s="140" t="s">
        <v>86</v>
      </c>
      <c r="AY595" s="18" t="s">
        <v>192</v>
      </c>
      <c r="BE595" s="141">
        <f>IF(N595="základní",J595,0)</f>
        <v>0</v>
      </c>
      <c r="BF595" s="141">
        <f>IF(N595="snížená",J595,0)</f>
        <v>0</v>
      </c>
      <c r="BG595" s="141">
        <f>IF(N595="zákl. přenesená",J595,0)</f>
        <v>0</v>
      </c>
      <c r="BH595" s="141">
        <f>IF(N595="sníž. přenesená",J595,0)</f>
        <v>0</v>
      </c>
      <c r="BI595" s="141">
        <f>IF(N595="nulová",J595,0)</f>
        <v>0</v>
      </c>
      <c r="BJ595" s="18" t="s">
        <v>84</v>
      </c>
      <c r="BK595" s="141">
        <f>ROUND(I595*H595,2)</f>
        <v>0</v>
      </c>
      <c r="BL595" s="18" t="s">
        <v>124</v>
      </c>
      <c r="BM595" s="140" t="s">
        <v>2239</v>
      </c>
    </row>
    <row r="596" spans="2:47" s="1" customFormat="1" ht="185.25">
      <c r="B596" s="33"/>
      <c r="D596" s="142" t="s">
        <v>199</v>
      </c>
      <c r="F596" s="143" t="s">
        <v>2240</v>
      </c>
      <c r="I596" s="144"/>
      <c r="L596" s="33"/>
      <c r="M596" s="145"/>
      <c r="T596" s="54"/>
      <c r="AT596" s="18" t="s">
        <v>199</v>
      </c>
      <c r="AU596" s="18" t="s">
        <v>86</v>
      </c>
    </row>
    <row r="597" spans="2:47" s="1" customFormat="1" ht="19.5">
      <c r="B597" s="33"/>
      <c r="D597" s="142" t="s">
        <v>295</v>
      </c>
      <c r="F597" s="178" t="s">
        <v>311</v>
      </c>
      <c r="I597" s="144"/>
      <c r="L597" s="33"/>
      <c r="M597" s="145"/>
      <c r="T597" s="54"/>
      <c r="AT597" s="18" t="s">
        <v>295</v>
      </c>
      <c r="AU597" s="18" t="s">
        <v>86</v>
      </c>
    </row>
    <row r="598" spans="2:51" s="12" customFormat="1" ht="12">
      <c r="B598" s="148"/>
      <c r="D598" s="142" t="s">
        <v>203</v>
      </c>
      <c r="E598" s="149" t="s">
        <v>19</v>
      </c>
      <c r="F598" s="150" t="s">
        <v>2241</v>
      </c>
      <c r="H598" s="151">
        <v>402</v>
      </c>
      <c r="I598" s="152"/>
      <c r="L598" s="148"/>
      <c r="M598" s="153"/>
      <c r="T598" s="154"/>
      <c r="AT598" s="149" t="s">
        <v>203</v>
      </c>
      <c r="AU598" s="149" t="s">
        <v>86</v>
      </c>
      <c r="AV598" s="12" t="s">
        <v>86</v>
      </c>
      <c r="AW598" s="12" t="s">
        <v>37</v>
      </c>
      <c r="AX598" s="12" t="s">
        <v>84</v>
      </c>
      <c r="AY598" s="149" t="s">
        <v>192</v>
      </c>
    </row>
    <row r="599" spans="2:65" s="1" customFormat="1" ht="16.5" customHeight="1">
      <c r="B599" s="33"/>
      <c r="C599" s="129" t="s">
        <v>456</v>
      </c>
      <c r="D599" s="129" t="s">
        <v>194</v>
      </c>
      <c r="E599" s="130" t="s">
        <v>413</v>
      </c>
      <c r="F599" s="131" t="s">
        <v>414</v>
      </c>
      <c r="G599" s="132" t="s">
        <v>315</v>
      </c>
      <c r="H599" s="133">
        <v>1.2</v>
      </c>
      <c r="I599" s="134"/>
      <c r="J599" s="135">
        <f>ROUND(I599*H599,2)</f>
        <v>0</v>
      </c>
      <c r="K599" s="131" t="s">
        <v>197</v>
      </c>
      <c r="L599" s="33"/>
      <c r="M599" s="136" t="s">
        <v>19</v>
      </c>
      <c r="N599" s="137" t="s">
        <v>47</v>
      </c>
      <c r="P599" s="138">
        <f>O599*H599</f>
        <v>0</v>
      </c>
      <c r="Q599" s="138">
        <v>0</v>
      </c>
      <c r="R599" s="138">
        <f>Q599*H599</f>
        <v>0</v>
      </c>
      <c r="S599" s="138">
        <v>0</v>
      </c>
      <c r="T599" s="139">
        <f>S599*H599</f>
        <v>0</v>
      </c>
      <c r="AR599" s="140" t="s">
        <v>124</v>
      </c>
      <c r="AT599" s="140" t="s">
        <v>194</v>
      </c>
      <c r="AU599" s="140" t="s">
        <v>86</v>
      </c>
      <c r="AY599" s="18" t="s">
        <v>192</v>
      </c>
      <c r="BE599" s="141">
        <f>IF(N599="základní",J599,0)</f>
        <v>0</v>
      </c>
      <c r="BF599" s="141">
        <f>IF(N599="snížená",J599,0)</f>
        <v>0</v>
      </c>
      <c r="BG599" s="141">
        <f>IF(N599="zákl. přenesená",J599,0)</f>
        <v>0</v>
      </c>
      <c r="BH599" s="141">
        <f>IF(N599="sníž. přenesená",J599,0)</f>
        <v>0</v>
      </c>
      <c r="BI599" s="141">
        <f>IF(N599="nulová",J599,0)</f>
        <v>0</v>
      </c>
      <c r="BJ599" s="18" t="s">
        <v>84</v>
      </c>
      <c r="BK599" s="141">
        <f>ROUND(I599*H599,2)</f>
        <v>0</v>
      </c>
      <c r="BL599" s="18" t="s">
        <v>124</v>
      </c>
      <c r="BM599" s="140" t="s">
        <v>2242</v>
      </c>
    </row>
    <row r="600" spans="2:47" s="1" customFormat="1" ht="12">
      <c r="B600" s="33"/>
      <c r="D600" s="142" t="s">
        <v>199</v>
      </c>
      <c r="F600" s="143" t="s">
        <v>416</v>
      </c>
      <c r="I600" s="144"/>
      <c r="L600" s="33"/>
      <c r="M600" s="145"/>
      <c r="T600" s="54"/>
      <c r="AT600" s="18" t="s">
        <v>199</v>
      </c>
      <c r="AU600" s="18" t="s">
        <v>86</v>
      </c>
    </row>
    <row r="601" spans="2:47" s="1" customFormat="1" ht="12">
      <c r="B601" s="33"/>
      <c r="D601" s="146" t="s">
        <v>201</v>
      </c>
      <c r="F601" s="147" t="s">
        <v>417</v>
      </c>
      <c r="I601" s="144"/>
      <c r="L601" s="33"/>
      <c r="M601" s="145"/>
      <c r="T601" s="54"/>
      <c r="AT601" s="18" t="s">
        <v>201</v>
      </c>
      <c r="AU601" s="18" t="s">
        <v>86</v>
      </c>
    </row>
    <row r="602" spans="2:47" s="1" customFormat="1" ht="19.5">
      <c r="B602" s="33"/>
      <c r="D602" s="142" t="s">
        <v>295</v>
      </c>
      <c r="F602" s="178" t="s">
        <v>311</v>
      </c>
      <c r="I602" s="144"/>
      <c r="L602" s="33"/>
      <c r="M602" s="145"/>
      <c r="T602" s="54"/>
      <c r="AT602" s="18" t="s">
        <v>295</v>
      </c>
      <c r="AU602" s="18" t="s">
        <v>86</v>
      </c>
    </row>
    <row r="603" spans="2:51" s="12" customFormat="1" ht="12">
      <c r="B603" s="148"/>
      <c r="D603" s="142" t="s">
        <v>203</v>
      </c>
      <c r="E603" s="149" t="s">
        <v>19</v>
      </c>
      <c r="F603" s="150" t="s">
        <v>418</v>
      </c>
      <c r="H603" s="151">
        <v>1.2</v>
      </c>
      <c r="I603" s="152"/>
      <c r="L603" s="148"/>
      <c r="M603" s="153"/>
      <c r="T603" s="154"/>
      <c r="AT603" s="149" t="s">
        <v>203</v>
      </c>
      <c r="AU603" s="149" t="s">
        <v>86</v>
      </c>
      <c r="AV603" s="12" t="s">
        <v>86</v>
      </c>
      <c r="AW603" s="12" t="s">
        <v>37</v>
      </c>
      <c r="AX603" s="12" t="s">
        <v>76</v>
      </c>
      <c r="AY603" s="149" t="s">
        <v>192</v>
      </c>
    </row>
    <row r="604" spans="2:51" s="13" customFormat="1" ht="12">
      <c r="B604" s="155"/>
      <c r="D604" s="142" t="s">
        <v>203</v>
      </c>
      <c r="E604" s="156" t="s">
        <v>117</v>
      </c>
      <c r="F604" s="157" t="s">
        <v>206</v>
      </c>
      <c r="H604" s="158">
        <v>1.2</v>
      </c>
      <c r="I604" s="159"/>
      <c r="L604" s="155"/>
      <c r="M604" s="160"/>
      <c r="T604" s="161"/>
      <c r="AT604" s="156" t="s">
        <v>203</v>
      </c>
      <c r="AU604" s="156" t="s">
        <v>86</v>
      </c>
      <c r="AV604" s="13" t="s">
        <v>124</v>
      </c>
      <c r="AW604" s="13" t="s">
        <v>37</v>
      </c>
      <c r="AX604" s="13" t="s">
        <v>84</v>
      </c>
      <c r="AY604" s="156" t="s">
        <v>192</v>
      </c>
    </row>
    <row r="605" spans="2:65" s="1" customFormat="1" ht="16.5" customHeight="1">
      <c r="B605" s="33"/>
      <c r="C605" s="168" t="s">
        <v>464</v>
      </c>
      <c r="D605" s="168" t="s">
        <v>291</v>
      </c>
      <c r="E605" s="169" t="s">
        <v>420</v>
      </c>
      <c r="F605" s="170" t="s">
        <v>421</v>
      </c>
      <c r="G605" s="171" t="s">
        <v>315</v>
      </c>
      <c r="H605" s="172">
        <v>1.2</v>
      </c>
      <c r="I605" s="173"/>
      <c r="J605" s="174">
        <f>ROUND(I605*H605,2)</f>
        <v>0</v>
      </c>
      <c r="K605" s="170" t="s">
        <v>197</v>
      </c>
      <c r="L605" s="175"/>
      <c r="M605" s="176" t="s">
        <v>19</v>
      </c>
      <c r="N605" s="177" t="s">
        <v>47</v>
      </c>
      <c r="P605" s="138">
        <f>O605*H605</f>
        <v>0</v>
      </c>
      <c r="Q605" s="138">
        <v>0.001</v>
      </c>
      <c r="R605" s="138">
        <f>Q605*H605</f>
        <v>0.0012</v>
      </c>
      <c r="S605" s="138">
        <v>0</v>
      </c>
      <c r="T605" s="139">
        <f>S605*H605</f>
        <v>0</v>
      </c>
      <c r="AR605" s="140" t="s">
        <v>248</v>
      </c>
      <c r="AT605" s="140" t="s">
        <v>291</v>
      </c>
      <c r="AU605" s="140" t="s">
        <v>86</v>
      </c>
      <c r="AY605" s="18" t="s">
        <v>192</v>
      </c>
      <c r="BE605" s="141">
        <f>IF(N605="základní",J605,0)</f>
        <v>0</v>
      </c>
      <c r="BF605" s="141">
        <f>IF(N605="snížená",J605,0)</f>
        <v>0</v>
      </c>
      <c r="BG605" s="141">
        <f>IF(N605="zákl. přenesená",J605,0)</f>
        <v>0</v>
      </c>
      <c r="BH605" s="141">
        <f>IF(N605="sníž. přenesená",J605,0)</f>
        <v>0</v>
      </c>
      <c r="BI605" s="141">
        <f>IF(N605="nulová",J605,0)</f>
        <v>0</v>
      </c>
      <c r="BJ605" s="18" t="s">
        <v>84</v>
      </c>
      <c r="BK605" s="141">
        <f>ROUND(I605*H605,2)</f>
        <v>0</v>
      </c>
      <c r="BL605" s="18" t="s">
        <v>124</v>
      </c>
      <c r="BM605" s="140" t="s">
        <v>2243</v>
      </c>
    </row>
    <row r="606" spans="2:47" s="1" customFormat="1" ht="12">
      <c r="B606" s="33"/>
      <c r="D606" s="142" t="s">
        <v>199</v>
      </c>
      <c r="F606" s="143" t="s">
        <v>421</v>
      </c>
      <c r="I606" s="144"/>
      <c r="L606" s="33"/>
      <c r="M606" s="145"/>
      <c r="T606" s="54"/>
      <c r="AT606" s="18" t="s">
        <v>199</v>
      </c>
      <c r="AU606" s="18" t="s">
        <v>86</v>
      </c>
    </row>
    <row r="607" spans="2:47" s="1" customFormat="1" ht="19.5">
      <c r="B607" s="33"/>
      <c r="D607" s="142" t="s">
        <v>295</v>
      </c>
      <c r="F607" s="178" t="s">
        <v>311</v>
      </c>
      <c r="I607" s="144"/>
      <c r="L607" s="33"/>
      <c r="M607" s="145"/>
      <c r="T607" s="54"/>
      <c r="AT607" s="18" t="s">
        <v>295</v>
      </c>
      <c r="AU607" s="18" t="s">
        <v>86</v>
      </c>
    </row>
    <row r="608" spans="2:51" s="12" customFormat="1" ht="12">
      <c r="B608" s="148"/>
      <c r="D608" s="142" t="s">
        <v>203</v>
      </c>
      <c r="E608" s="149" t="s">
        <v>19</v>
      </c>
      <c r="F608" s="150" t="s">
        <v>117</v>
      </c>
      <c r="H608" s="151">
        <v>1.2</v>
      </c>
      <c r="I608" s="152"/>
      <c r="L608" s="148"/>
      <c r="M608" s="153"/>
      <c r="T608" s="154"/>
      <c r="AT608" s="149" t="s">
        <v>203</v>
      </c>
      <c r="AU608" s="149" t="s">
        <v>86</v>
      </c>
      <c r="AV608" s="12" t="s">
        <v>86</v>
      </c>
      <c r="AW608" s="12" t="s">
        <v>37</v>
      </c>
      <c r="AX608" s="12" t="s">
        <v>84</v>
      </c>
      <c r="AY608" s="149" t="s">
        <v>192</v>
      </c>
    </row>
    <row r="609" spans="2:65" s="1" customFormat="1" ht="16.5" customHeight="1">
      <c r="B609" s="33"/>
      <c r="C609" s="129" t="s">
        <v>474</v>
      </c>
      <c r="D609" s="129" t="s">
        <v>194</v>
      </c>
      <c r="E609" s="130" t="s">
        <v>424</v>
      </c>
      <c r="F609" s="131" t="s">
        <v>425</v>
      </c>
      <c r="G609" s="132" t="s">
        <v>123</v>
      </c>
      <c r="H609" s="133">
        <v>914.5</v>
      </c>
      <c r="I609" s="134"/>
      <c r="J609" s="135">
        <f>ROUND(I609*H609,2)</f>
        <v>0</v>
      </c>
      <c r="K609" s="131" t="s">
        <v>197</v>
      </c>
      <c r="L609" s="33"/>
      <c r="M609" s="136" t="s">
        <v>19</v>
      </c>
      <c r="N609" s="137" t="s">
        <v>47</v>
      </c>
      <c r="P609" s="138">
        <f>O609*H609</f>
        <v>0</v>
      </c>
      <c r="Q609" s="138">
        <v>0</v>
      </c>
      <c r="R609" s="138">
        <f>Q609*H609</f>
        <v>0</v>
      </c>
      <c r="S609" s="138">
        <v>0</v>
      </c>
      <c r="T609" s="139">
        <f>S609*H609</f>
        <v>0</v>
      </c>
      <c r="AR609" s="140" t="s">
        <v>124</v>
      </c>
      <c r="AT609" s="140" t="s">
        <v>194</v>
      </c>
      <c r="AU609" s="140" t="s">
        <v>86</v>
      </c>
      <c r="AY609" s="18" t="s">
        <v>192</v>
      </c>
      <c r="BE609" s="141">
        <f>IF(N609="základní",J609,0)</f>
        <v>0</v>
      </c>
      <c r="BF609" s="141">
        <f>IF(N609="snížená",J609,0)</f>
        <v>0</v>
      </c>
      <c r="BG609" s="141">
        <f>IF(N609="zákl. přenesená",J609,0)</f>
        <v>0</v>
      </c>
      <c r="BH609" s="141">
        <f>IF(N609="sníž. přenesená",J609,0)</f>
        <v>0</v>
      </c>
      <c r="BI609" s="141">
        <f>IF(N609="nulová",J609,0)</f>
        <v>0</v>
      </c>
      <c r="BJ609" s="18" t="s">
        <v>84</v>
      </c>
      <c r="BK609" s="141">
        <f>ROUND(I609*H609,2)</f>
        <v>0</v>
      </c>
      <c r="BL609" s="18" t="s">
        <v>124</v>
      </c>
      <c r="BM609" s="140" t="s">
        <v>2244</v>
      </c>
    </row>
    <row r="610" spans="2:47" s="1" customFormat="1" ht="12">
      <c r="B610" s="33"/>
      <c r="D610" s="142" t="s">
        <v>199</v>
      </c>
      <c r="F610" s="143" t="s">
        <v>427</v>
      </c>
      <c r="I610" s="144"/>
      <c r="L610" s="33"/>
      <c r="M610" s="145"/>
      <c r="T610" s="54"/>
      <c r="AT610" s="18" t="s">
        <v>199</v>
      </c>
      <c r="AU610" s="18" t="s">
        <v>86</v>
      </c>
    </row>
    <row r="611" spans="2:47" s="1" customFormat="1" ht="12">
      <c r="B611" s="33"/>
      <c r="D611" s="146" t="s">
        <v>201</v>
      </c>
      <c r="F611" s="147" t="s">
        <v>428</v>
      </c>
      <c r="I611" s="144"/>
      <c r="L611" s="33"/>
      <c r="M611" s="145"/>
      <c r="T611" s="54"/>
      <c r="AT611" s="18" t="s">
        <v>201</v>
      </c>
      <c r="AU611" s="18" t="s">
        <v>86</v>
      </c>
    </row>
    <row r="612" spans="2:47" s="1" customFormat="1" ht="19.5">
      <c r="B612" s="33"/>
      <c r="D612" s="142" t="s">
        <v>295</v>
      </c>
      <c r="F612" s="178" t="s">
        <v>311</v>
      </c>
      <c r="I612" s="144"/>
      <c r="L612" s="33"/>
      <c r="M612" s="145"/>
      <c r="T612" s="54"/>
      <c r="AT612" s="18" t="s">
        <v>295</v>
      </c>
      <c r="AU612" s="18" t="s">
        <v>86</v>
      </c>
    </row>
    <row r="613" spans="2:51" s="12" customFormat="1" ht="12">
      <c r="B613" s="148"/>
      <c r="D613" s="142" t="s">
        <v>203</v>
      </c>
      <c r="E613" s="149" t="s">
        <v>19</v>
      </c>
      <c r="F613" s="150" t="s">
        <v>136</v>
      </c>
      <c r="H613" s="151">
        <v>914.5</v>
      </c>
      <c r="I613" s="152"/>
      <c r="L613" s="148"/>
      <c r="M613" s="153"/>
      <c r="T613" s="154"/>
      <c r="AT613" s="149" t="s">
        <v>203</v>
      </c>
      <c r="AU613" s="149" t="s">
        <v>86</v>
      </c>
      <c r="AV613" s="12" t="s">
        <v>86</v>
      </c>
      <c r="AW613" s="12" t="s">
        <v>37</v>
      </c>
      <c r="AX613" s="12" t="s">
        <v>84</v>
      </c>
      <c r="AY613" s="149" t="s">
        <v>192</v>
      </c>
    </row>
    <row r="614" spans="2:65" s="1" customFormat="1" ht="16.5" customHeight="1">
      <c r="B614" s="33"/>
      <c r="C614" s="129" t="s">
        <v>482</v>
      </c>
      <c r="D614" s="129" t="s">
        <v>194</v>
      </c>
      <c r="E614" s="130" t="s">
        <v>436</v>
      </c>
      <c r="F614" s="131" t="s">
        <v>437</v>
      </c>
      <c r="G614" s="132" t="s">
        <v>128</v>
      </c>
      <c r="H614" s="133">
        <v>28.635</v>
      </c>
      <c r="I614" s="134"/>
      <c r="J614" s="135">
        <f>ROUND(I614*H614,2)</f>
        <v>0</v>
      </c>
      <c r="K614" s="131" t="s">
        <v>197</v>
      </c>
      <c r="L614" s="33"/>
      <c r="M614" s="136" t="s">
        <v>19</v>
      </c>
      <c r="N614" s="137" t="s">
        <v>47</v>
      </c>
      <c r="P614" s="138">
        <f>O614*H614</f>
        <v>0</v>
      </c>
      <c r="Q614" s="138">
        <v>0</v>
      </c>
      <c r="R614" s="138">
        <f>Q614*H614</f>
        <v>0</v>
      </c>
      <c r="S614" s="138">
        <v>0</v>
      </c>
      <c r="T614" s="139">
        <f>S614*H614</f>
        <v>0</v>
      </c>
      <c r="AR614" s="140" t="s">
        <v>124</v>
      </c>
      <c r="AT614" s="140" t="s">
        <v>194</v>
      </c>
      <c r="AU614" s="140" t="s">
        <v>86</v>
      </c>
      <c r="AY614" s="18" t="s">
        <v>192</v>
      </c>
      <c r="BE614" s="141">
        <f>IF(N614="základní",J614,0)</f>
        <v>0</v>
      </c>
      <c r="BF614" s="141">
        <f>IF(N614="snížená",J614,0)</f>
        <v>0</v>
      </c>
      <c r="BG614" s="141">
        <f>IF(N614="zákl. přenesená",J614,0)</f>
        <v>0</v>
      </c>
      <c r="BH614" s="141">
        <f>IF(N614="sníž. přenesená",J614,0)</f>
        <v>0</v>
      </c>
      <c r="BI614" s="141">
        <f>IF(N614="nulová",J614,0)</f>
        <v>0</v>
      </c>
      <c r="BJ614" s="18" t="s">
        <v>84</v>
      </c>
      <c r="BK614" s="141">
        <f>ROUND(I614*H614,2)</f>
        <v>0</v>
      </c>
      <c r="BL614" s="18" t="s">
        <v>124</v>
      </c>
      <c r="BM614" s="140" t="s">
        <v>2245</v>
      </c>
    </row>
    <row r="615" spans="2:47" s="1" customFormat="1" ht="12">
      <c r="B615" s="33"/>
      <c r="D615" s="142" t="s">
        <v>199</v>
      </c>
      <c r="F615" s="143" t="s">
        <v>439</v>
      </c>
      <c r="I615" s="144"/>
      <c r="L615" s="33"/>
      <c r="M615" s="145"/>
      <c r="T615" s="54"/>
      <c r="AT615" s="18" t="s">
        <v>199</v>
      </c>
      <c r="AU615" s="18" t="s">
        <v>86</v>
      </c>
    </row>
    <row r="616" spans="2:47" s="1" customFormat="1" ht="12">
      <c r="B616" s="33"/>
      <c r="D616" s="146" t="s">
        <v>201</v>
      </c>
      <c r="F616" s="147" t="s">
        <v>440</v>
      </c>
      <c r="I616" s="144"/>
      <c r="L616" s="33"/>
      <c r="M616" s="145"/>
      <c r="T616" s="54"/>
      <c r="AT616" s="18" t="s">
        <v>201</v>
      </c>
      <c r="AU616" s="18" t="s">
        <v>86</v>
      </c>
    </row>
    <row r="617" spans="2:47" s="1" customFormat="1" ht="19.5">
      <c r="B617" s="33"/>
      <c r="D617" s="142" t="s">
        <v>295</v>
      </c>
      <c r="F617" s="178" t="s">
        <v>311</v>
      </c>
      <c r="I617" s="144"/>
      <c r="L617" s="33"/>
      <c r="M617" s="145"/>
      <c r="T617" s="54"/>
      <c r="AT617" s="18" t="s">
        <v>295</v>
      </c>
      <c r="AU617" s="18" t="s">
        <v>86</v>
      </c>
    </row>
    <row r="618" spans="2:51" s="12" customFormat="1" ht="12">
      <c r="B618" s="148"/>
      <c r="D618" s="142" t="s">
        <v>203</v>
      </c>
      <c r="E618" s="149" t="s">
        <v>19</v>
      </c>
      <c r="F618" s="150" t="s">
        <v>441</v>
      </c>
      <c r="H618" s="151">
        <v>1.2</v>
      </c>
      <c r="I618" s="152"/>
      <c r="L618" s="148"/>
      <c r="M618" s="153"/>
      <c r="T618" s="154"/>
      <c r="AT618" s="149" t="s">
        <v>203</v>
      </c>
      <c r="AU618" s="149" t="s">
        <v>86</v>
      </c>
      <c r="AV618" s="12" t="s">
        <v>86</v>
      </c>
      <c r="AW618" s="12" t="s">
        <v>37</v>
      </c>
      <c r="AX618" s="12" t="s">
        <v>76</v>
      </c>
      <c r="AY618" s="149" t="s">
        <v>192</v>
      </c>
    </row>
    <row r="619" spans="2:51" s="12" customFormat="1" ht="12">
      <c r="B619" s="148"/>
      <c r="D619" s="142" t="s">
        <v>203</v>
      </c>
      <c r="E619" s="149" t="s">
        <v>19</v>
      </c>
      <c r="F619" s="150" t="s">
        <v>1058</v>
      </c>
      <c r="H619" s="151">
        <v>27.435</v>
      </c>
      <c r="I619" s="152"/>
      <c r="L619" s="148"/>
      <c r="M619" s="153"/>
      <c r="T619" s="154"/>
      <c r="AT619" s="149" t="s">
        <v>203</v>
      </c>
      <c r="AU619" s="149" t="s">
        <v>86</v>
      </c>
      <c r="AV619" s="12" t="s">
        <v>86</v>
      </c>
      <c r="AW619" s="12" t="s">
        <v>37</v>
      </c>
      <c r="AX619" s="12" t="s">
        <v>76</v>
      </c>
      <c r="AY619" s="149" t="s">
        <v>192</v>
      </c>
    </row>
    <row r="620" spans="2:51" s="13" customFormat="1" ht="12">
      <c r="B620" s="155"/>
      <c r="D620" s="142" t="s">
        <v>203</v>
      </c>
      <c r="E620" s="156" t="s">
        <v>160</v>
      </c>
      <c r="F620" s="157" t="s">
        <v>206</v>
      </c>
      <c r="H620" s="158">
        <v>28.635</v>
      </c>
      <c r="I620" s="159"/>
      <c r="L620" s="155"/>
      <c r="M620" s="160"/>
      <c r="T620" s="161"/>
      <c r="AT620" s="156" t="s">
        <v>203</v>
      </c>
      <c r="AU620" s="156" t="s">
        <v>86</v>
      </c>
      <c r="AV620" s="13" t="s">
        <v>124</v>
      </c>
      <c r="AW620" s="13" t="s">
        <v>37</v>
      </c>
      <c r="AX620" s="13" t="s">
        <v>84</v>
      </c>
      <c r="AY620" s="156" t="s">
        <v>192</v>
      </c>
    </row>
    <row r="621" spans="2:65" s="1" customFormat="1" ht="16.5" customHeight="1">
      <c r="B621" s="33"/>
      <c r="C621" s="129" t="s">
        <v>486</v>
      </c>
      <c r="D621" s="129" t="s">
        <v>194</v>
      </c>
      <c r="E621" s="130" t="s">
        <v>444</v>
      </c>
      <c r="F621" s="131" t="s">
        <v>445</v>
      </c>
      <c r="G621" s="132" t="s">
        <v>128</v>
      </c>
      <c r="H621" s="133">
        <v>28.635</v>
      </c>
      <c r="I621" s="134"/>
      <c r="J621" s="135">
        <f>ROUND(I621*H621,2)</f>
        <v>0</v>
      </c>
      <c r="K621" s="131" t="s">
        <v>197</v>
      </c>
      <c r="L621" s="33"/>
      <c r="M621" s="136" t="s">
        <v>19</v>
      </c>
      <c r="N621" s="137" t="s">
        <v>47</v>
      </c>
      <c r="P621" s="138">
        <f>O621*H621</f>
        <v>0</v>
      </c>
      <c r="Q621" s="138">
        <v>0</v>
      </c>
      <c r="R621" s="138">
        <f>Q621*H621</f>
        <v>0</v>
      </c>
      <c r="S621" s="138">
        <v>0</v>
      </c>
      <c r="T621" s="139">
        <f>S621*H621</f>
        <v>0</v>
      </c>
      <c r="AR621" s="140" t="s">
        <v>124</v>
      </c>
      <c r="AT621" s="140" t="s">
        <v>194</v>
      </c>
      <c r="AU621" s="140" t="s">
        <v>86</v>
      </c>
      <c r="AY621" s="18" t="s">
        <v>192</v>
      </c>
      <c r="BE621" s="141">
        <f>IF(N621="základní",J621,0)</f>
        <v>0</v>
      </c>
      <c r="BF621" s="141">
        <f>IF(N621="snížená",J621,0)</f>
        <v>0</v>
      </c>
      <c r="BG621" s="141">
        <f>IF(N621="zákl. přenesená",J621,0)</f>
        <v>0</v>
      </c>
      <c r="BH621" s="141">
        <f>IF(N621="sníž. přenesená",J621,0)</f>
        <v>0</v>
      </c>
      <c r="BI621" s="141">
        <f>IF(N621="nulová",J621,0)</f>
        <v>0</v>
      </c>
      <c r="BJ621" s="18" t="s">
        <v>84</v>
      </c>
      <c r="BK621" s="141">
        <f>ROUND(I621*H621,2)</f>
        <v>0</v>
      </c>
      <c r="BL621" s="18" t="s">
        <v>124</v>
      </c>
      <c r="BM621" s="140" t="s">
        <v>2246</v>
      </c>
    </row>
    <row r="622" spans="2:47" s="1" customFormat="1" ht="12">
      <c r="B622" s="33"/>
      <c r="D622" s="142" t="s">
        <v>199</v>
      </c>
      <c r="F622" s="143" t="s">
        <v>447</v>
      </c>
      <c r="I622" s="144"/>
      <c r="L622" s="33"/>
      <c r="M622" s="145"/>
      <c r="T622" s="54"/>
      <c r="AT622" s="18" t="s">
        <v>199</v>
      </c>
      <c r="AU622" s="18" t="s">
        <v>86</v>
      </c>
    </row>
    <row r="623" spans="2:47" s="1" customFormat="1" ht="12">
      <c r="B623" s="33"/>
      <c r="D623" s="146" t="s">
        <v>201</v>
      </c>
      <c r="F623" s="147" t="s">
        <v>448</v>
      </c>
      <c r="I623" s="144"/>
      <c r="L623" s="33"/>
      <c r="M623" s="145"/>
      <c r="T623" s="54"/>
      <c r="AT623" s="18" t="s">
        <v>201</v>
      </c>
      <c r="AU623" s="18" t="s">
        <v>86</v>
      </c>
    </row>
    <row r="624" spans="2:47" s="1" customFormat="1" ht="19.5">
      <c r="B624" s="33"/>
      <c r="D624" s="142" t="s">
        <v>295</v>
      </c>
      <c r="F624" s="178" t="s">
        <v>311</v>
      </c>
      <c r="I624" s="144"/>
      <c r="L624" s="33"/>
      <c r="M624" s="145"/>
      <c r="T624" s="54"/>
      <c r="AT624" s="18" t="s">
        <v>295</v>
      </c>
      <c r="AU624" s="18" t="s">
        <v>86</v>
      </c>
    </row>
    <row r="625" spans="2:51" s="12" customFormat="1" ht="12">
      <c r="B625" s="148"/>
      <c r="D625" s="142" t="s">
        <v>203</v>
      </c>
      <c r="E625" s="149" t="s">
        <v>19</v>
      </c>
      <c r="F625" s="150" t="s">
        <v>160</v>
      </c>
      <c r="H625" s="151">
        <v>28.635</v>
      </c>
      <c r="I625" s="152"/>
      <c r="L625" s="148"/>
      <c r="M625" s="153"/>
      <c r="T625" s="154"/>
      <c r="AT625" s="149" t="s">
        <v>203</v>
      </c>
      <c r="AU625" s="149" t="s">
        <v>86</v>
      </c>
      <c r="AV625" s="12" t="s">
        <v>86</v>
      </c>
      <c r="AW625" s="12" t="s">
        <v>37</v>
      </c>
      <c r="AX625" s="12" t="s">
        <v>84</v>
      </c>
      <c r="AY625" s="149" t="s">
        <v>192</v>
      </c>
    </row>
    <row r="626" spans="2:65" s="1" customFormat="1" ht="16.5" customHeight="1">
      <c r="B626" s="33"/>
      <c r="C626" s="129" t="s">
        <v>496</v>
      </c>
      <c r="D626" s="129" t="s">
        <v>194</v>
      </c>
      <c r="E626" s="130" t="s">
        <v>450</v>
      </c>
      <c r="F626" s="131" t="s">
        <v>451</v>
      </c>
      <c r="G626" s="132" t="s">
        <v>128</v>
      </c>
      <c r="H626" s="133">
        <v>28.635</v>
      </c>
      <c r="I626" s="134"/>
      <c r="J626" s="135">
        <f>ROUND(I626*H626,2)</f>
        <v>0</v>
      </c>
      <c r="K626" s="131" t="s">
        <v>197</v>
      </c>
      <c r="L626" s="33"/>
      <c r="M626" s="136" t="s">
        <v>19</v>
      </c>
      <c r="N626" s="137" t="s">
        <v>47</v>
      </c>
      <c r="P626" s="138">
        <f>O626*H626</f>
        <v>0</v>
      </c>
      <c r="Q626" s="138">
        <v>0</v>
      </c>
      <c r="R626" s="138">
        <f>Q626*H626</f>
        <v>0</v>
      </c>
      <c r="S626" s="138">
        <v>0</v>
      </c>
      <c r="T626" s="139">
        <f>S626*H626</f>
        <v>0</v>
      </c>
      <c r="AR626" s="140" t="s">
        <v>124</v>
      </c>
      <c r="AT626" s="140" t="s">
        <v>194</v>
      </c>
      <c r="AU626" s="140" t="s">
        <v>86</v>
      </c>
      <c r="AY626" s="18" t="s">
        <v>192</v>
      </c>
      <c r="BE626" s="141">
        <f>IF(N626="základní",J626,0)</f>
        <v>0</v>
      </c>
      <c r="BF626" s="141">
        <f>IF(N626="snížená",J626,0)</f>
        <v>0</v>
      </c>
      <c r="BG626" s="141">
        <f>IF(N626="zákl. přenesená",J626,0)</f>
        <v>0</v>
      </c>
      <c r="BH626" s="141">
        <f>IF(N626="sníž. přenesená",J626,0)</f>
        <v>0</v>
      </c>
      <c r="BI626" s="141">
        <f>IF(N626="nulová",J626,0)</f>
        <v>0</v>
      </c>
      <c r="BJ626" s="18" t="s">
        <v>84</v>
      </c>
      <c r="BK626" s="141">
        <f>ROUND(I626*H626,2)</f>
        <v>0</v>
      </c>
      <c r="BL626" s="18" t="s">
        <v>124</v>
      </c>
      <c r="BM626" s="140" t="s">
        <v>2247</v>
      </c>
    </row>
    <row r="627" spans="2:47" s="1" customFormat="1" ht="12">
      <c r="B627" s="33"/>
      <c r="D627" s="142" t="s">
        <v>199</v>
      </c>
      <c r="F627" s="143" t="s">
        <v>453</v>
      </c>
      <c r="I627" s="144"/>
      <c r="L627" s="33"/>
      <c r="M627" s="145"/>
      <c r="T627" s="54"/>
      <c r="AT627" s="18" t="s">
        <v>199</v>
      </c>
      <c r="AU627" s="18" t="s">
        <v>86</v>
      </c>
    </row>
    <row r="628" spans="2:47" s="1" customFormat="1" ht="12">
      <c r="B628" s="33"/>
      <c r="D628" s="146" t="s">
        <v>201</v>
      </c>
      <c r="F628" s="147" t="s">
        <v>454</v>
      </c>
      <c r="I628" s="144"/>
      <c r="L628" s="33"/>
      <c r="M628" s="145"/>
      <c r="T628" s="54"/>
      <c r="AT628" s="18" t="s">
        <v>201</v>
      </c>
      <c r="AU628" s="18" t="s">
        <v>86</v>
      </c>
    </row>
    <row r="629" spans="2:47" s="1" customFormat="1" ht="19.5">
      <c r="B629" s="33"/>
      <c r="D629" s="142" t="s">
        <v>295</v>
      </c>
      <c r="F629" s="178" t="s">
        <v>311</v>
      </c>
      <c r="I629" s="144"/>
      <c r="L629" s="33"/>
      <c r="M629" s="145"/>
      <c r="T629" s="54"/>
      <c r="AT629" s="18" t="s">
        <v>295</v>
      </c>
      <c r="AU629" s="18" t="s">
        <v>86</v>
      </c>
    </row>
    <row r="630" spans="2:51" s="12" customFormat="1" ht="12">
      <c r="B630" s="148"/>
      <c r="D630" s="142" t="s">
        <v>203</v>
      </c>
      <c r="E630" s="149" t="s">
        <v>19</v>
      </c>
      <c r="F630" s="150" t="s">
        <v>160</v>
      </c>
      <c r="H630" s="151">
        <v>28.635</v>
      </c>
      <c r="I630" s="152"/>
      <c r="L630" s="148"/>
      <c r="M630" s="153"/>
      <c r="T630" s="154"/>
      <c r="AT630" s="149" t="s">
        <v>203</v>
      </c>
      <c r="AU630" s="149" t="s">
        <v>86</v>
      </c>
      <c r="AV630" s="12" t="s">
        <v>86</v>
      </c>
      <c r="AW630" s="12" t="s">
        <v>37</v>
      </c>
      <c r="AX630" s="12" t="s">
        <v>84</v>
      </c>
      <c r="AY630" s="149" t="s">
        <v>192</v>
      </c>
    </row>
    <row r="631" spans="2:63" s="11" customFormat="1" ht="22.9" customHeight="1">
      <c r="B631" s="117"/>
      <c r="D631" s="118" t="s">
        <v>75</v>
      </c>
      <c r="E631" s="127" t="s">
        <v>124</v>
      </c>
      <c r="F631" s="127" t="s">
        <v>455</v>
      </c>
      <c r="I631" s="120"/>
      <c r="J631" s="128">
        <f>BK631</f>
        <v>0</v>
      </c>
      <c r="L631" s="117"/>
      <c r="M631" s="122"/>
      <c r="P631" s="123">
        <f>SUM(P632:P673)</f>
        <v>0</v>
      </c>
      <c r="R631" s="123">
        <f>SUM(R632:R673)</f>
        <v>1.4182000000000001</v>
      </c>
      <c r="T631" s="124">
        <f>SUM(T632:T673)</f>
        <v>0</v>
      </c>
      <c r="AR631" s="118" t="s">
        <v>84</v>
      </c>
      <c r="AT631" s="125" t="s">
        <v>75</v>
      </c>
      <c r="AU631" s="125" t="s">
        <v>84</v>
      </c>
      <c r="AY631" s="118" t="s">
        <v>192</v>
      </c>
      <c r="BK631" s="126">
        <f>SUM(BK632:BK673)</f>
        <v>0</v>
      </c>
    </row>
    <row r="632" spans="2:65" s="1" customFormat="1" ht="16.5" customHeight="1">
      <c r="B632" s="33"/>
      <c r="C632" s="129" t="s">
        <v>505</v>
      </c>
      <c r="D632" s="129" t="s">
        <v>194</v>
      </c>
      <c r="E632" s="130" t="s">
        <v>465</v>
      </c>
      <c r="F632" s="131" t="s">
        <v>466</v>
      </c>
      <c r="G632" s="132" t="s">
        <v>128</v>
      </c>
      <c r="H632" s="133">
        <v>34.013</v>
      </c>
      <c r="I632" s="134"/>
      <c r="J632" s="135">
        <f>ROUND(I632*H632,2)</f>
        <v>0</v>
      </c>
      <c r="K632" s="131" t="s">
        <v>197</v>
      </c>
      <c r="L632" s="33"/>
      <c r="M632" s="136" t="s">
        <v>19</v>
      </c>
      <c r="N632" s="137" t="s">
        <v>47</v>
      </c>
      <c r="P632" s="138">
        <f>O632*H632</f>
        <v>0</v>
      </c>
      <c r="Q632" s="138">
        <v>0</v>
      </c>
      <c r="R632" s="138">
        <f>Q632*H632</f>
        <v>0</v>
      </c>
      <c r="S632" s="138">
        <v>0</v>
      </c>
      <c r="T632" s="139">
        <f>S632*H632</f>
        <v>0</v>
      </c>
      <c r="AR632" s="140" t="s">
        <v>124</v>
      </c>
      <c r="AT632" s="140" t="s">
        <v>194</v>
      </c>
      <c r="AU632" s="140" t="s">
        <v>86</v>
      </c>
      <c r="AY632" s="18" t="s">
        <v>192</v>
      </c>
      <c r="BE632" s="141">
        <f>IF(N632="základní",J632,0)</f>
        <v>0</v>
      </c>
      <c r="BF632" s="141">
        <f>IF(N632="snížená",J632,0)</f>
        <v>0</v>
      </c>
      <c r="BG632" s="141">
        <f>IF(N632="zákl. přenesená",J632,0)</f>
        <v>0</v>
      </c>
      <c r="BH632" s="141">
        <f>IF(N632="sníž. přenesená",J632,0)</f>
        <v>0</v>
      </c>
      <c r="BI632" s="141">
        <f>IF(N632="nulová",J632,0)</f>
        <v>0</v>
      </c>
      <c r="BJ632" s="18" t="s">
        <v>84</v>
      </c>
      <c r="BK632" s="141">
        <f>ROUND(I632*H632,2)</f>
        <v>0</v>
      </c>
      <c r="BL632" s="18" t="s">
        <v>124</v>
      </c>
      <c r="BM632" s="140" t="s">
        <v>2248</v>
      </c>
    </row>
    <row r="633" spans="2:47" s="1" customFormat="1" ht="12">
      <c r="B633" s="33"/>
      <c r="D633" s="142" t="s">
        <v>199</v>
      </c>
      <c r="F633" s="143" t="s">
        <v>468</v>
      </c>
      <c r="I633" s="144"/>
      <c r="L633" s="33"/>
      <c r="M633" s="145"/>
      <c r="T633" s="54"/>
      <c r="AT633" s="18" t="s">
        <v>199</v>
      </c>
      <c r="AU633" s="18" t="s">
        <v>86</v>
      </c>
    </row>
    <row r="634" spans="2:47" s="1" customFormat="1" ht="12">
      <c r="B634" s="33"/>
      <c r="D634" s="146" t="s">
        <v>201</v>
      </c>
      <c r="F634" s="147" t="s">
        <v>469</v>
      </c>
      <c r="I634" s="144"/>
      <c r="L634" s="33"/>
      <c r="M634" s="145"/>
      <c r="T634" s="54"/>
      <c r="AT634" s="18" t="s">
        <v>201</v>
      </c>
      <c r="AU634" s="18" t="s">
        <v>86</v>
      </c>
    </row>
    <row r="635" spans="2:47" s="1" customFormat="1" ht="19.5">
      <c r="B635" s="33"/>
      <c r="D635" s="142" t="s">
        <v>295</v>
      </c>
      <c r="F635" s="178" t="s">
        <v>1105</v>
      </c>
      <c r="I635" s="144"/>
      <c r="L635" s="33"/>
      <c r="M635" s="145"/>
      <c r="T635" s="54"/>
      <c r="AT635" s="18" t="s">
        <v>295</v>
      </c>
      <c r="AU635" s="18" t="s">
        <v>86</v>
      </c>
    </row>
    <row r="636" spans="2:51" s="14" customFormat="1" ht="12">
      <c r="B636" s="162"/>
      <c r="D636" s="142" t="s">
        <v>203</v>
      </c>
      <c r="E636" s="163" t="s">
        <v>19</v>
      </c>
      <c r="F636" s="164" t="s">
        <v>2207</v>
      </c>
      <c r="H636" s="163" t="s">
        <v>19</v>
      </c>
      <c r="I636" s="165"/>
      <c r="L636" s="162"/>
      <c r="M636" s="166"/>
      <c r="T636" s="167"/>
      <c r="AT636" s="163" t="s">
        <v>203</v>
      </c>
      <c r="AU636" s="163" t="s">
        <v>86</v>
      </c>
      <c r="AV636" s="14" t="s">
        <v>84</v>
      </c>
      <c r="AW636" s="14" t="s">
        <v>37</v>
      </c>
      <c r="AX636" s="14" t="s">
        <v>76</v>
      </c>
      <c r="AY636" s="163" t="s">
        <v>192</v>
      </c>
    </row>
    <row r="637" spans="2:51" s="12" customFormat="1" ht="12">
      <c r="B637" s="148"/>
      <c r="D637" s="142" t="s">
        <v>203</v>
      </c>
      <c r="E637" s="149" t="s">
        <v>19</v>
      </c>
      <c r="F637" s="150" t="s">
        <v>472</v>
      </c>
      <c r="H637" s="151">
        <v>24.48</v>
      </c>
      <c r="I637" s="152"/>
      <c r="L637" s="148"/>
      <c r="M637" s="153"/>
      <c r="T637" s="154"/>
      <c r="AT637" s="149" t="s">
        <v>203</v>
      </c>
      <c r="AU637" s="149" t="s">
        <v>86</v>
      </c>
      <c r="AV637" s="12" t="s">
        <v>86</v>
      </c>
      <c r="AW637" s="12" t="s">
        <v>37</v>
      </c>
      <c r="AX637" s="12" t="s">
        <v>76</v>
      </c>
      <c r="AY637" s="149" t="s">
        <v>192</v>
      </c>
    </row>
    <row r="638" spans="2:51" s="12" customFormat="1" ht="12">
      <c r="B638" s="148"/>
      <c r="D638" s="142" t="s">
        <v>203</v>
      </c>
      <c r="E638" s="149" t="s">
        <v>19</v>
      </c>
      <c r="F638" s="150" t="s">
        <v>2249</v>
      </c>
      <c r="H638" s="151">
        <v>7.962</v>
      </c>
      <c r="I638" s="152"/>
      <c r="L638" s="148"/>
      <c r="M638" s="153"/>
      <c r="T638" s="154"/>
      <c r="AT638" s="149" t="s">
        <v>203</v>
      </c>
      <c r="AU638" s="149" t="s">
        <v>86</v>
      </c>
      <c r="AV638" s="12" t="s">
        <v>86</v>
      </c>
      <c r="AW638" s="12" t="s">
        <v>37</v>
      </c>
      <c r="AX638" s="12" t="s">
        <v>76</v>
      </c>
      <c r="AY638" s="149" t="s">
        <v>192</v>
      </c>
    </row>
    <row r="639" spans="2:51" s="15" customFormat="1" ht="12">
      <c r="B639" s="182"/>
      <c r="D639" s="142" t="s">
        <v>203</v>
      </c>
      <c r="E639" s="183" t="s">
        <v>19</v>
      </c>
      <c r="F639" s="184" t="s">
        <v>1018</v>
      </c>
      <c r="H639" s="185">
        <v>32.442</v>
      </c>
      <c r="I639" s="186"/>
      <c r="L639" s="182"/>
      <c r="M639" s="187"/>
      <c r="T639" s="188"/>
      <c r="AT639" s="183" t="s">
        <v>203</v>
      </c>
      <c r="AU639" s="183" t="s">
        <v>86</v>
      </c>
      <c r="AV639" s="15" t="s">
        <v>214</v>
      </c>
      <c r="AW639" s="15" t="s">
        <v>37</v>
      </c>
      <c r="AX639" s="15" t="s">
        <v>76</v>
      </c>
      <c r="AY639" s="183" t="s">
        <v>192</v>
      </c>
    </row>
    <row r="640" spans="2:51" s="14" customFormat="1" ht="12">
      <c r="B640" s="162"/>
      <c r="D640" s="142" t="s">
        <v>203</v>
      </c>
      <c r="E640" s="163" t="s">
        <v>19</v>
      </c>
      <c r="F640" s="164" t="s">
        <v>2250</v>
      </c>
      <c r="H640" s="163" t="s">
        <v>19</v>
      </c>
      <c r="I640" s="165"/>
      <c r="L640" s="162"/>
      <c r="M640" s="166"/>
      <c r="T640" s="167"/>
      <c r="AT640" s="163" t="s">
        <v>203</v>
      </c>
      <c r="AU640" s="163" t="s">
        <v>86</v>
      </c>
      <c r="AV640" s="14" t="s">
        <v>84</v>
      </c>
      <c r="AW640" s="14" t="s">
        <v>37</v>
      </c>
      <c r="AX640" s="14" t="s">
        <v>76</v>
      </c>
      <c r="AY640" s="163" t="s">
        <v>192</v>
      </c>
    </row>
    <row r="641" spans="2:51" s="12" customFormat="1" ht="12">
      <c r="B641" s="148"/>
      <c r="D641" s="142" t="s">
        <v>203</v>
      </c>
      <c r="E641" s="149" t="s">
        <v>19</v>
      </c>
      <c r="F641" s="150" t="s">
        <v>2251</v>
      </c>
      <c r="H641" s="151">
        <v>1.571</v>
      </c>
      <c r="I641" s="152"/>
      <c r="L641" s="148"/>
      <c r="M641" s="153"/>
      <c r="T641" s="154"/>
      <c r="AT641" s="149" t="s">
        <v>203</v>
      </c>
      <c r="AU641" s="149" t="s">
        <v>86</v>
      </c>
      <c r="AV641" s="12" t="s">
        <v>86</v>
      </c>
      <c r="AW641" s="12" t="s">
        <v>37</v>
      </c>
      <c r="AX641" s="12" t="s">
        <v>76</v>
      </c>
      <c r="AY641" s="149" t="s">
        <v>192</v>
      </c>
    </row>
    <row r="642" spans="2:51" s="15" customFormat="1" ht="12">
      <c r="B642" s="182"/>
      <c r="D642" s="142" t="s">
        <v>203</v>
      </c>
      <c r="E642" s="183" t="s">
        <v>19</v>
      </c>
      <c r="F642" s="184" t="s">
        <v>1018</v>
      </c>
      <c r="H642" s="185">
        <v>1.571</v>
      </c>
      <c r="I642" s="186"/>
      <c r="L642" s="182"/>
      <c r="M642" s="187"/>
      <c r="T642" s="188"/>
      <c r="AT642" s="183" t="s">
        <v>203</v>
      </c>
      <c r="AU642" s="183" t="s">
        <v>86</v>
      </c>
      <c r="AV642" s="15" t="s">
        <v>214</v>
      </c>
      <c r="AW642" s="15" t="s">
        <v>37</v>
      </c>
      <c r="AX642" s="15" t="s">
        <v>76</v>
      </c>
      <c r="AY642" s="183" t="s">
        <v>192</v>
      </c>
    </row>
    <row r="643" spans="2:51" s="13" customFormat="1" ht="12">
      <c r="B643" s="155"/>
      <c r="D643" s="142" t="s">
        <v>203</v>
      </c>
      <c r="E643" s="156" t="s">
        <v>19</v>
      </c>
      <c r="F643" s="157" t="s">
        <v>206</v>
      </c>
      <c r="H643" s="158">
        <v>34.013</v>
      </c>
      <c r="I643" s="159"/>
      <c r="L643" s="155"/>
      <c r="M643" s="160"/>
      <c r="T643" s="161"/>
      <c r="AT643" s="156" t="s">
        <v>203</v>
      </c>
      <c r="AU643" s="156" t="s">
        <v>86</v>
      </c>
      <c r="AV643" s="13" t="s">
        <v>124</v>
      </c>
      <c r="AW643" s="13" t="s">
        <v>37</v>
      </c>
      <c r="AX643" s="13" t="s">
        <v>84</v>
      </c>
      <c r="AY643" s="156" t="s">
        <v>192</v>
      </c>
    </row>
    <row r="644" spans="2:65" s="1" customFormat="1" ht="16.5" customHeight="1">
      <c r="B644" s="33"/>
      <c r="C644" s="129" t="s">
        <v>514</v>
      </c>
      <c r="D644" s="129" t="s">
        <v>194</v>
      </c>
      <c r="E644" s="130" t="s">
        <v>475</v>
      </c>
      <c r="F644" s="131" t="s">
        <v>476</v>
      </c>
      <c r="G644" s="132" t="s">
        <v>146</v>
      </c>
      <c r="H644" s="133">
        <v>10</v>
      </c>
      <c r="I644" s="134"/>
      <c r="J644" s="135">
        <f>ROUND(I644*H644,2)</f>
        <v>0</v>
      </c>
      <c r="K644" s="131" t="s">
        <v>197</v>
      </c>
      <c r="L644" s="33"/>
      <c r="M644" s="136" t="s">
        <v>19</v>
      </c>
      <c r="N644" s="137" t="s">
        <v>47</v>
      </c>
      <c r="P644" s="138">
        <f>O644*H644</f>
        <v>0</v>
      </c>
      <c r="Q644" s="138">
        <v>0.08742</v>
      </c>
      <c r="R644" s="138">
        <f>Q644*H644</f>
        <v>0.8742</v>
      </c>
      <c r="S644" s="138">
        <v>0</v>
      </c>
      <c r="T644" s="139">
        <f>S644*H644</f>
        <v>0</v>
      </c>
      <c r="AR644" s="140" t="s">
        <v>124</v>
      </c>
      <c r="AT644" s="140" t="s">
        <v>194</v>
      </c>
      <c r="AU644" s="140" t="s">
        <v>86</v>
      </c>
      <c r="AY644" s="18" t="s">
        <v>192</v>
      </c>
      <c r="BE644" s="141">
        <f>IF(N644="základní",J644,0)</f>
        <v>0</v>
      </c>
      <c r="BF644" s="141">
        <f>IF(N644="snížená",J644,0)</f>
        <v>0</v>
      </c>
      <c r="BG644" s="141">
        <f>IF(N644="zákl. přenesená",J644,0)</f>
        <v>0</v>
      </c>
      <c r="BH644" s="141">
        <f>IF(N644="sníž. přenesená",J644,0)</f>
        <v>0</v>
      </c>
      <c r="BI644" s="141">
        <f>IF(N644="nulová",J644,0)</f>
        <v>0</v>
      </c>
      <c r="BJ644" s="18" t="s">
        <v>84</v>
      </c>
      <c r="BK644" s="141">
        <f>ROUND(I644*H644,2)</f>
        <v>0</v>
      </c>
      <c r="BL644" s="18" t="s">
        <v>124</v>
      </c>
      <c r="BM644" s="140" t="s">
        <v>2252</v>
      </c>
    </row>
    <row r="645" spans="2:47" s="1" customFormat="1" ht="12">
      <c r="B645" s="33"/>
      <c r="D645" s="142" t="s">
        <v>199</v>
      </c>
      <c r="F645" s="143" t="s">
        <v>478</v>
      </c>
      <c r="I645" s="144"/>
      <c r="L645" s="33"/>
      <c r="M645" s="145"/>
      <c r="T645" s="54"/>
      <c r="AT645" s="18" t="s">
        <v>199</v>
      </c>
      <c r="AU645" s="18" t="s">
        <v>86</v>
      </c>
    </row>
    <row r="646" spans="2:47" s="1" customFormat="1" ht="12">
      <c r="B646" s="33"/>
      <c r="D646" s="146" t="s">
        <v>201</v>
      </c>
      <c r="F646" s="147" t="s">
        <v>479</v>
      </c>
      <c r="I646" s="144"/>
      <c r="L646" s="33"/>
      <c r="M646" s="145"/>
      <c r="T646" s="54"/>
      <c r="AT646" s="18" t="s">
        <v>201</v>
      </c>
      <c r="AU646" s="18" t="s">
        <v>86</v>
      </c>
    </row>
    <row r="647" spans="2:51" s="14" customFormat="1" ht="12">
      <c r="B647" s="162"/>
      <c r="D647" s="142" t="s">
        <v>203</v>
      </c>
      <c r="E647" s="163" t="s">
        <v>19</v>
      </c>
      <c r="F647" s="164" t="s">
        <v>2253</v>
      </c>
      <c r="H647" s="163" t="s">
        <v>19</v>
      </c>
      <c r="I647" s="165"/>
      <c r="L647" s="162"/>
      <c r="M647" s="166"/>
      <c r="T647" s="167"/>
      <c r="AT647" s="163" t="s">
        <v>203</v>
      </c>
      <c r="AU647" s="163" t="s">
        <v>86</v>
      </c>
      <c r="AV647" s="14" t="s">
        <v>84</v>
      </c>
      <c r="AW647" s="14" t="s">
        <v>37</v>
      </c>
      <c r="AX647" s="14" t="s">
        <v>76</v>
      </c>
      <c r="AY647" s="163" t="s">
        <v>192</v>
      </c>
    </row>
    <row r="648" spans="2:51" s="12" customFormat="1" ht="12">
      <c r="B648" s="148"/>
      <c r="D648" s="142" t="s">
        <v>203</v>
      </c>
      <c r="E648" s="149" t="s">
        <v>19</v>
      </c>
      <c r="F648" s="150" t="s">
        <v>2254</v>
      </c>
      <c r="H648" s="151">
        <v>1</v>
      </c>
      <c r="I648" s="152"/>
      <c r="L648" s="148"/>
      <c r="M648" s="153"/>
      <c r="T648" s="154"/>
      <c r="AT648" s="149" t="s">
        <v>203</v>
      </c>
      <c r="AU648" s="149" t="s">
        <v>86</v>
      </c>
      <c r="AV648" s="12" t="s">
        <v>86</v>
      </c>
      <c r="AW648" s="12" t="s">
        <v>37</v>
      </c>
      <c r="AX648" s="12" t="s">
        <v>76</v>
      </c>
      <c r="AY648" s="149" t="s">
        <v>192</v>
      </c>
    </row>
    <row r="649" spans="2:51" s="12" customFormat="1" ht="12">
      <c r="B649" s="148"/>
      <c r="D649" s="142" t="s">
        <v>203</v>
      </c>
      <c r="E649" s="149" t="s">
        <v>19</v>
      </c>
      <c r="F649" s="150" t="s">
        <v>790</v>
      </c>
      <c r="H649" s="151">
        <v>1</v>
      </c>
      <c r="I649" s="152"/>
      <c r="L649" s="148"/>
      <c r="M649" s="153"/>
      <c r="T649" s="154"/>
      <c r="AT649" s="149" t="s">
        <v>203</v>
      </c>
      <c r="AU649" s="149" t="s">
        <v>86</v>
      </c>
      <c r="AV649" s="12" t="s">
        <v>86</v>
      </c>
      <c r="AW649" s="12" t="s">
        <v>37</v>
      </c>
      <c r="AX649" s="12" t="s">
        <v>76</v>
      </c>
      <c r="AY649" s="149" t="s">
        <v>192</v>
      </c>
    </row>
    <row r="650" spans="2:51" s="12" customFormat="1" ht="12">
      <c r="B650" s="148"/>
      <c r="D650" s="142" t="s">
        <v>203</v>
      </c>
      <c r="E650" s="149" t="s">
        <v>19</v>
      </c>
      <c r="F650" s="150" t="s">
        <v>2255</v>
      </c>
      <c r="H650" s="151">
        <v>4</v>
      </c>
      <c r="I650" s="152"/>
      <c r="L650" s="148"/>
      <c r="M650" s="153"/>
      <c r="T650" s="154"/>
      <c r="AT650" s="149" t="s">
        <v>203</v>
      </c>
      <c r="AU650" s="149" t="s">
        <v>86</v>
      </c>
      <c r="AV650" s="12" t="s">
        <v>86</v>
      </c>
      <c r="AW650" s="12" t="s">
        <v>37</v>
      </c>
      <c r="AX650" s="12" t="s">
        <v>76</v>
      </c>
      <c r="AY650" s="149" t="s">
        <v>192</v>
      </c>
    </row>
    <row r="651" spans="2:51" s="12" customFormat="1" ht="12">
      <c r="B651" s="148"/>
      <c r="D651" s="142" t="s">
        <v>203</v>
      </c>
      <c r="E651" s="149" t="s">
        <v>19</v>
      </c>
      <c r="F651" s="150" t="s">
        <v>2256</v>
      </c>
      <c r="H651" s="151">
        <v>4</v>
      </c>
      <c r="I651" s="152"/>
      <c r="L651" s="148"/>
      <c r="M651" s="153"/>
      <c r="T651" s="154"/>
      <c r="AT651" s="149" t="s">
        <v>203</v>
      </c>
      <c r="AU651" s="149" t="s">
        <v>86</v>
      </c>
      <c r="AV651" s="12" t="s">
        <v>86</v>
      </c>
      <c r="AW651" s="12" t="s">
        <v>37</v>
      </c>
      <c r="AX651" s="12" t="s">
        <v>76</v>
      </c>
      <c r="AY651" s="149" t="s">
        <v>192</v>
      </c>
    </row>
    <row r="652" spans="2:51" s="13" customFormat="1" ht="12">
      <c r="B652" s="155"/>
      <c r="D652" s="142" t="s">
        <v>203</v>
      </c>
      <c r="E652" s="156" t="s">
        <v>19</v>
      </c>
      <c r="F652" s="157" t="s">
        <v>206</v>
      </c>
      <c r="H652" s="158">
        <v>10</v>
      </c>
      <c r="I652" s="159"/>
      <c r="L652" s="155"/>
      <c r="M652" s="160"/>
      <c r="T652" s="161"/>
      <c r="AT652" s="156" t="s">
        <v>203</v>
      </c>
      <c r="AU652" s="156" t="s">
        <v>86</v>
      </c>
      <c r="AV652" s="13" t="s">
        <v>124</v>
      </c>
      <c r="AW652" s="13" t="s">
        <v>37</v>
      </c>
      <c r="AX652" s="13" t="s">
        <v>84</v>
      </c>
      <c r="AY652" s="156" t="s">
        <v>192</v>
      </c>
    </row>
    <row r="653" spans="2:65" s="1" customFormat="1" ht="16.5" customHeight="1">
      <c r="B653" s="33"/>
      <c r="C653" s="168" t="s">
        <v>521</v>
      </c>
      <c r="D653" s="168" t="s">
        <v>291</v>
      </c>
      <c r="E653" s="169" t="s">
        <v>795</v>
      </c>
      <c r="F653" s="170" t="s">
        <v>796</v>
      </c>
      <c r="G653" s="171" t="s">
        <v>146</v>
      </c>
      <c r="H653" s="172">
        <v>4</v>
      </c>
      <c r="I653" s="173"/>
      <c r="J653" s="174">
        <f>ROUND(I653*H653,2)</f>
        <v>0</v>
      </c>
      <c r="K653" s="170" t="s">
        <v>197</v>
      </c>
      <c r="L653" s="175"/>
      <c r="M653" s="176" t="s">
        <v>19</v>
      </c>
      <c r="N653" s="177" t="s">
        <v>47</v>
      </c>
      <c r="P653" s="138">
        <f>O653*H653</f>
        <v>0</v>
      </c>
      <c r="Q653" s="138">
        <v>0.051</v>
      </c>
      <c r="R653" s="138">
        <f>Q653*H653</f>
        <v>0.204</v>
      </c>
      <c r="S653" s="138">
        <v>0</v>
      </c>
      <c r="T653" s="139">
        <f>S653*H653</f>
        <v>0</v>
      </c>
      <c r="AR653" s="140" t="s">
        <v>248</v>
      </c>
      <c r="AT653" s="140" t="s">
        <v>291</v>
      </c>
      <c r="AU653" s="140" t="s">
        <v>86</v>
      </c>
      <c r="AY653" s="18" t="s">
        <v>192</v>
      </c>
      <c r="BE653" s="141">
        <f>IF(N653="základní",J653,0)</f>
        <v>0</v>
      </c>
      <c r="BF653" s="141">
        <f>IF(N653="snížená",J653,0)</f>
        <v>0</v>
      </c>
      <c r="BG653" s="141">
        <f>IF(N653="zákl. přenesená",J653,0)</f>
        <v>0</v>
      </c>
      <c r="BH653" s="141">
        <f>IF(N653="sníž. přenesená",J653,0)</f>
        <v>0</v>
      </c>
      <c r="BI653" s="141">
        <f>IF(N653="nulová",J653,0)</f>
        <v>0</v>
      </c>
      <c r="BJ653" s="18" t="s">
        <v>84</v>
      </c>
      <c r="BK653" s="141">
        <f>ROUND(I653*H653,2)</f>
        <v>0</v>
      </c>
      <c r="BL653" s="18" t="s">
        <v>124</v>
      </c>
      <c r="BM653" s="140" t="s">
        <v>2257</v>
      </c>
    </row>
    <row r="654" spans="2:47" s="1" customFormat="1" ht="12">
      <c r="B654" s="33"/>
      <c r="D654" s="142" t="s">
        <v>199</v>
      </c>
      <c r="F654" s="143" t="s">
        <v>796</v>
      </c>
      <c r="I654" s="144"/>
      <c r="L654" s="33"/>
      <c r="M654" s="145"/>
      <c r="T654" s="54"/>
      <c r="AT654" s="18" t="s">
        <v>199</v>
      </c>
      <c r="AU654" s="18" t="s">
        <v>86</v>
      </c>
    </row>
    <row r="655" spans="2:51" s="12" customFormat="1" ht="12">
      <c r="B655" s="148"/>
      <c r="D655" s="142" t="s">
        <v>203</v>
      </c>
      <c r="E655" s="149" t="s">
        <v>19</v>
      </c>
      <c r="F655" s="150" t="s">
        <v>2255</v>
      </c>
      <c r="H655" s="151">
        <v>4</v>
      </c>
      <c r="I655" s="152"/>
      <c r="L655" s="148"/>
      <c r="M655" s="153"/>
      <c r="T655" s="154"/>
      <c r="AT655" s="149" t="s">
        <v>203</v>
      </c>
      <c r="AU655" s="149" t="s">
        <v>86</v>
      </c>
      <c r="AV655" s="12" t="s">
        <v>86</v>
      </c>
      <c r="AW655" s="12" t="s">
        <v>37</v>
      </c>
      <c r="AX655" s="12" t="s">
        <v>84</v>
      </c>
      <c r="AY655" s="149" t="s">
        <v>192</v>
      </c>
    </row>
    <row r="656" spans="2:65" s="1" customFormat="1" ht="16.5" customHeight="1">
      <c r="B656" s="33"/>
      <c r="C656" s="168" t="s">
        <v>528</v>
      </c>
      <c r="D656" s="168" t="s">
        <v>291</v>
      </c>
      <c r="E656" s="169" t="s">
        <v>2258</v>
      </c>
      <c r="F656" s="170" t="s">
        <v>2259</v>
      </c>
      <c r="G656" s="171" t="s">
        <v>146</v>
      </c>
      <c r="H656" s="172">
        <v>1</v>
      </c>
      <c r="I656" s="173"/>
      <c r="J656" s="174">
        <f>ROUND(I656*H656,2)</f>
        <v>0</v>
      </c>
      <c r="K656" s="170" t="s">
        <v>197</v>
      </c>
      <c r="L656" s="175"/>
      <c r="M656" s="176" t="s">
        <v>19</v>
      </c>
      <c r="N656" s="177" t="s">
        <v>47</v>
      </c>
      <c r="P656" s="138">
        <f>O656*H656</f>
        <v>0</v>
      </c>
      <c r="Q656" s="138">
        <v>0.028</v>
      </c>
      <c r="R656" s="138">
        <f>Q656*H656</f>
        <v>0.028</v>
      </c>
      <c r="S656" s="138">
        <v>0</v>
      </c>
      <c r="T656" s="139">
        <f>S656*H656</f>
        <v>0</v>
      </c>
      <c r="AR656" s="140" t="s">
        <v>248</v>
      </c>
      <c r="AT656" s="140" t="s">
        <v>291</v>
      </c>
      <c r="AU656" s="140" t="s">
        <v>86</v>
      </c>
      <c r="AY656" s="18" t="s">
        <v>192</v>
      </c>
      <c r="BE656" s="141">
        <f>IF(N656="základní",J656,0)</f>
        <v>0</v>
      </c>
      <c r="BF656" s="141">
        <f>IF(N656="snížená",J656,0)</f>
        <v>0</v>
      </c>
      <c r="BG656" s="141">
        <f>IF(N656="zákl. přenesená",J656,0)</f>
        <v>0</v>
      </c>
      <c r="BH656" s="141">
        <f>IF(N656="sníž. přenesená",J656,0)</f>
        <v>0</v>
      </c>
      <c r="BI656" s="141">
        <f>IF(N656="nulová",J656,0)</f>
        <v>0</v>
      </c>
      <c r="BJ656" s="18" t="s">
        <v>84</v>
      </c>
      <c r="BK656" s="141">
        <f>ROUND(I656*H656,2)</f>
        <v>0</v>
      </c>
      <c r="BL656" s="18" t="s">
        <v>124</v>
      </c>
      <c r="BM656" s="140" t="s">
        <v>2260</v>
      </c>
    </row>
    <row r="657" spans="2:47" s="1" customFormat="1" ht="12">
      <c r="B657" s="33"/>
      <c r="D657" s="142" t="s">
        <v>199</v>
      </c>
      <c r="F657" s="143" t="s">
        <v>2259</v>
      </c>
      <c r="I657" s="144"/>
      <c r="L657" s="33"/>
      <c r="M657" s="145"/>
      <c r="T657" s="54"/>
      <c r="AT657" s="18" t="s">
        <v>199</v>
      </c>
      <c r="AU657" s="18" t="s">
        <v>86</v>
      </c>
    </row>
    <row r="658" spans="2:51" s="12" customFormat="1" ht="12">
      <c r="B658" s="148"/>
      <c r="D658" s="142" t="s">
        <v>203</v>
      </c>
      <c r="E658" s="149" t="s">
        <v>19</v>
      </c>
      <c r="F658" s="150" t="s">
        <v>2254</v>
      </c>
      <c r="H658" s="151">
        <v>1</v>
      </c>
      <c r="I658" s="152"/>
      <c r="L658" s="148"/>
      <c r="M658" s="153"/>
      <c r="T658" s="154"/>
      <c r="AT658" s="149" t="s">
        <v>203</v>
      </c>
      <c r="AU658" s="149" t="s">
        <v>86</v>
      </c>
      <c r="AV658" s="12" t="s">
        <v>86</v>
      </c>
      <c r="AW658" s="12" t="s">
        <v>37</v>
      </c>
      <c r="AX658" s="12" t="s">
        <v>84</v>
      </c>
      <c r="AY658" s="149" t="s">
        <v>192</v>
      </c>
    </row>
    <row r="659" spans="2:65" s="1" customFormat="1" ht="16.5" customHeight="1">
      <c r="B659" s="33"/>
      <c r="C659" s="168" t="s">
        <v>536</v>
      </c>
      <c r="D659" s="168" t="s">
        <v>291</v>
      </c>
      <c r="E659" s="169" t="s">
        <v>792</v>
      </c>
      <c r="F659" s="170" t="s">
        <v>793</v>
      </c>
      <c r="G659" s="171" t="s">
        <v>146</v>
      </c>
      <c r="H659" s="172">
        <v>1</v>
      </c>
      <c r="I659" s="173"/>
      <c r="J659" s="174">
        <f>ROUND(I659*H659,2)</f>
        <v>0</v>
      </c>
      <c r="K659" s="170" t="s">
        <v>197</v>
      </c>
      <c r="L659" s="175"/>
      <c r="M659" s="176" t="s">
        <v>19</v>
      </c>
      <c r="N659" s="177" t="s">
        <v>47</v>
      </c>
      <c r="P659" s="138">
        <f>O659*H659</f>
        <v>0</v>
      </c>
      <c r="Q659" s="138">
        <v>0.04</v>
      </c>
      <c r="R659" s="138">
        <f>Q659*H659</f>
        <v>0.04</v>
      </c>
      <c r="S659" s="138">
        <v>0</v>
      </c>
      <c r="T659" s="139">
        <f>S659*H659</f>
        <v>0</v>
      </c>
      <c r="AR659" s="140" t="s">
        <v>248</v>
      </c>
      <c r="AT659" s="140" t="s">
        <v>291</v>
      </c>
      <c r="AU659" s="140" t="s">
        <v>86</v>
      </c>
      <c r="AY659" s="18" t="s">
        <v>192</v>
      </c>
      <c r="BE659" s="141">
        <f>IF(N659="základní",J659,0)</f>
        <v>0</v>
      </c>
      <c r="BF659" s="141">
        <f>IF(N659="snížená",J659,0)</f>
        <v>0</v>
      </c>
      <c r="BG659" s="141">
        <f>IF(N659="zákl. přenesená",J659,0)</f>
        <v>0</v>
      </c>
      <c r="BH659" s="141">
        <f>IF(N659="sníž. přenesená",J659,0)</f>
        <v>0</v>
      </c>
      <c r="BI659" s="141">
        <f>IF(N659="nulová",J659,0)</f>
        <v>0</v>
      </c>
      <c r="BJ659" s="18" t="s">
        <v>84</v>
      </c>
      <c r="BK659" s="141">
        <f>ROUND(I659*H659,2)</f>
        <v>0</v>
      </c>
      <c r="BL659" s="18" t="s">
        <v>124</v>
      </c>
      <c r="BM659" s="140" t="s">
        <v>2261</v>
      </c>
    </row>
    <row r="660" spans="2:47" s="1" customFormat="1" ht="12">
      <c r="B660" s="33"/>
      <c r="D660" s="142" t="s">
        <v>199</v>
      </c>
      <c r="F660" s="143" t="s">
        <v>793</v>
      </c>
      <c r="I660" s="144"/>
      <c r="L660" s="33"/>
      <c r="M660" s="145"/>
      <c r="T660" s="54"/>
      <c r="AT660" s="18" t="s">
        <v>199</v>
      </c>
      <c r="AU660" s="18" t="s">
        <v>86</v>
      </c>
    </row>
    <row r="661" spans="2:51" s="12" customFormat="1" ht="12">
      <c r="B661" s="148"/>
      <c r="D661" s="142" t="s">
        <v>203</v>
      </c>
      <c r="E661" s="149" t="s">
        <v>19</v>
      </c>
      <c r="F661" s="150" t="s">
        <v>790</v>
      </c>
      <c r="H661" s="151">
        <v>1</v>
      </c>
      <c r="I661" s="152"/>
      <c r="L661" s="148"/>
      <c r="M661" s="153"/>
      <c r="T661" s="154"/>
      <c r="AT661" s="149" t="s">
        <v>203</v>
      </c>
      <c r="AU661" s="149" t="s">
        <v>86</v>
      </c>
      <c r="AV661" s="12" t="s">
        <v>86</v>
      </c>
      <c r="AW661" s="12" t="s">
        <v>37</v>
      </c>
      <c r="AX661" s="12" t="s">
        <v>84</v>
      </c>
      <c r="AY661" s="149" t="s">
        <v>192</v>
      </c>
    </row>
    <row r="662" spans="2:65" s="1" customFormat="1" ht="16.5" customHeight="1">
      <c r="B662" s="33"/>
      <c r="C662" s="168" t="s">
        <v>543</v>
      </c>
      <c r="D662" s="168" t="s">
        <v>291</v>
      </c>
      <c r="E662" s="169" t="s">
        <v>483</v>
      </c>
      <c r="F662" s="170" t="s">
        <v>484</v>
      </c>
      <c r="G662" s="171" t="s">
        <v>146</v>
      </c>
      <c r="H662" s="172">
        <v>4</v>
      </c>
      <c r="I662" s="173"/>
      <c r="J662" s="174">
        <f>ROUND(I662*H662,2)</f>
        <v>0</v>
      </c>
      <c r="K662" s="170" t="s">
        <v>197</v>
      </c>
      <c r="L662" s="175"/>
      <c r="M662" s="176" t="s">
        <v>19</v>
      </c>
      <c r="N662" s="177" t="s">
        <v>47</v>
      </c>
      <c r="P662" s="138">
        <f>O662*H662</f>
        <v>0</v>
      </c>
      <c r="Q662" s="138">
        <v>0.068</v>
      </c>
      <c r="R662" s="138">
        <f>Q662*H662</f>
        <v>0.272</v>
      </c>
      <c r="S662" s="138">
        <v>0</v>
      </c>
      <c r="T662" s="139">
        <f>S662*H662</f>
        <v>0</v>
      </c>
      <c r="AR662" s="140" t="s">
        <v>248</v>
      </c>
      <c r="AT662" s="140" t="s">
        <v>291</v>
      </c>
      <c r="AU662" s="140" t="s">
        <v>86</v>
      </c>
      <c r="AY662" s="18" t="s">
        <v>192</v>
      </c>
      <c r="BE662" s="141">
        <f>IF(N662="základní",J662,0)</f>
        <v>0</v>
      </c>
      <c r="BF662" s="141">
        <f>IF(N662="snížená",J662,0)</f>
        <v>0</v>
      </c>
      <c r="BG662" s="141">
        <f>IF(N662="zákl. přenesená",J662,0)</f>
        <v>0</v>
      </c>
      <c r="BH662" s="141">
        <f>IF(N662="sníž. přenesená",J662,0)</f>
        <v>0</v>
      </c>
      <c r="BI662" s="141">
        <f>IF(N662="nulová",J662,0)</f>
        <v>0</v>
      </c>
      <c r="BJ662" s="18" t="s">
        <v>84</v>
      </c>
      <c r="BK662" s="141">
        <f>ROUND(I662*H662,2)</f>
        <v>0</v>
      </c>
      <c r="BL662" s="18" t="s">
        <v>124</v>
      </c>
      <c r="BM662" s="140" t="s">
        <v>2262</v>
      </c>
    </row>
    <row r="663" spans="2:47" s="1" customFormat="1" ht="12">
      <c r="B663" s="33"/>
      <c r="D663" s="142" t="s">
        <v>199</v>
      </c>
      <c r="F663" s="143" t="s">
        <v>484</v>
      </c>
      <c r="I663" s="144"/>
      <c r="L663" s="33"/>
      <c r="M663" s="145"/>
      <c r="T663" s="54"/>
      <c r="AT663" s="18" t="s">
        <v>199</v>
      </c>
      <c r="AU663" s="18" t="s">
        <v>86</v>
      </c>
    </row>
    <row r="664" spans="2:51" s="12" customFormat="1" ht="12">
      <c r="B664" s="148"/>
      <c r="D664" s="142" t="s">
        <v>203</v>
      </c>
      <c r="E664" s="149" t="s">
        <v>19</v>
      </c>
      <c r="F664" s="150" t="s">
        <v>2256</v>
      </c>
      <c r="H664" s="151">
        <v>4</v>
      </c>
      <c r="I664" s="152"/>
      <c r="L664" s="148"/>
      <c r="M664" s="153"/>
      <c r="T664" s="154"/>
      <c r="AT664" s="149" t="s">
        <v>203</v>
      </c>
      <c r="AU664" s="149" t="s">
        <v>86</v>
      </c>
      <c r="AV664" s="12" t="s">
        <v>86</v>
      </c>
      <c r="AW664" s="12" t="s">
        <v>37</v>
      </c>
      <c r="AX664" s="12" t="s">
        <v>84</v>
      </c>
      <c r="AY664" s="149" t="s">
        <v>192</v>
      </c>
    </row>
    <row r="665" spans="2:65" s="1" customFormat="1" ht="21.75" customHeight="1">
      <c r="B665" s="33"/>
      <c r="C665" s="129" t="s">
        <v>550</v>
      </c>
      <c r="D665" s="129" t="s">
        <v>194</v>
      </c>
      <c r="E665" s="130" t="s">
        <v>487</v>
      </c>
      <c r="F665" s="131" t="s">
        <v>488</v>
      </c>
      <c r="G665" s="132" t="s">
        <v>128</v>
      </c>
      <c r="H665" s="133">
        <v>1.627</v>
      </c>
      <c r="I665" s="134"/>
      <c r="J665" s="135">
        <f>ROUND(I665*H665,2)</f>
        <v>0</v>
      </c>
      <c r="K665" s="131" t="s">
        <v>197</v>
      </c>
      <c r="L665" s="33"/>
      <c r="M665" s="136" t="s">
        <v>19</v>
      </c>
      <c r="N665" s="137" t="s">
        <v>47</v>
      </c>
      <c r="P665" s="138">
        <f>O665*H665</f>
        <v>0</v>
      </c>
      <c r="Q665" s="138">
        <v>0</v>
      </c>
      <c r="R665" s="138">
        <f>Q665*H665</f>
        <v>0</v>
      </c>
      <c r="S665" s="138">
        <v>0</v>
      </c>
      <c r="T665" s="139">
        <f>S665*H665</f>
        <v>0</v>
      </c>
      <c r="AR665" s="140" t="s">
        <v>124</v>
      </c>
      <c r="AT665" s="140" t="s">
        <v>194</v>
      </c>
      <c r="AU665" s="140" t="s">
        <v>86</v>
      </c>
      <c r="AY665" s="18" t="s">
        <v>192</v>
      </c>
      <c r="BE665" s="141">
        <f>IF(N665="základní",J665,0)</f>
        <v>0</v>
      </c>
      <c r="BF665" s="141">
        <f>IF(N665="snížená",J665,0)</f>
        <v>0</v>
      </c>
      <c r="BG665" s="141">
        <f>IF(N665="zákl. přenesená",J665,0)</f>
        <v>0</v>
      </c>
      <c r="BH665" s="141">
        <f>IF(N665="sníž. přenesená",J665,0)</f>
        <v>0</v>
      </c>
      <c r="BI665" s="141">
        <f>IF(N665="nulová",J665,0)</f>
        <v>0</v>
      </c>
      <c r="BJ665" s="18" t="s">
        <v>84</v>
      </c>
      <c r="BK665" s="141">
        <f>ROUND(I665*H665,2)</f>
        <v>0</v>
      </c>
      <c r="BL665" s="18" t="s">
        <v>124</v>
      </c>
      <c r="BM665" s="140" t="s">
        <v>2263</v>
      </c>
    </row>
    <row r="666" spans="2:47" s="1" customFormat="1" ht="19.5">
      <c r="B666" s="33"/>
      <c r="D666" s="142" t="s">
        <v>199</v>
      </c>
      <c r="F666" s="143" t="s">
        <v>490</v>
      </c>
      <c r="I666" s="144"/>
      <c r="L666" s="33"/>
      <c r="M666" s="145"/>
      <c r="T666" s="54"/>
      <c r="AT666" s="18" t="s">
        <v>199</v>
      </c>
      <c r="AU666" s="18" t="s">
        <v>86</v>
      </c>
    </row>
    <row r="667" spans="2:47" s="1" customFormat="1" ht="12">
      <c r="B667" s="33"/>
      <c r="D667" s="146" t="s">
        <v>201</v>
      </c>
      <c r="F667" s="147" t="s">
        <v>491</v>
      </c>
      <c r="I667" s="144"/>
      <c r="L667" s="33"/>
      <c r="M667" s="145"/>
      <c r="T667" s="54"/>
      <c r="AT667" s="18" t="s">
        <v>201</v>
      </c>
      <c r="AU667" s="18" t="s">
        <v>86</v>
      </c>
    </row>
    <row r="668" spans="2:51" s="14" customFormat="1" ht="12">
      <c r="B668" s="162"/>
      <c r="D668" s="142" t="s">
        <v>203</v>
      </c>
      <c r="E668" s="163" t="s">
        <v>19</v>
      </c>
      <c r="F668" s="164" t="s">
        <v>2264</v>
      </c>
      <c r="H668" s="163" t="s">
        <v>19</v>
      </c>
      <c r="I668" s="165"/>
      <c r="L668" s="162"/>
      <c r="M668" s="166"/>
      <c r="T668" s="167"/>
      <c r="AT668" s="163" t="s">
        <v>203</v>
      </c>
      <c r="AU668" s="163" t="s">
        <v>86</v>
      </c>
      <c r="AV668" s="14" t="s">
        <v>84</v>
      </c>
      <c r="AW668" s="14" t="s">
        <v>37</v>
      </c>
      <c r="AX668" s="14" t="s">
        <v>76</v>
      </c>
      <c r="AY668" s="163" t="s">
        <v>192</v>
      </c>
    </row>
    <row r="669" spans="2:51" s="12" customFormat="1" ht="12">
      <c r="B669" s="148"/>
      <c r="D669" s="142" t="s">
        <v>203</v>
      </c>
      <c r="E669" s="149" t="s">
        <v>19</v>
      </c>
      <c r="F669" s="150" t="s">
        <v>2265</v>
      </c>
      <c r="H669" s="151">
        <v>0.884</v>
      </c>
      <c r="I669" s="152"/>
      <c r="L669" s="148"/>
      <c r="M669" s="153"/>
      <c r="T669" s="154"/>
      <c r="AT669" s="149" t="s">
        <v>203</v>
      </c>
      <c r="AU669" s="149" t="s">
        <v>86</v>
      </c>
      <c r="AV669" s="12" t="s">
        <v>86</v>
      </c>
      <c r="AW669" s="12" t="s">
        <v>37</v>
      </c>
      <c r="AX669" s="12" t="s">
        <v>76</v>
      </c>
      <c r="AY669" s="149" t="s">
        <v>192</v>
      </c>
    </row>
    <row r="670" spans="2:51" s="14" customFormat="1" ht="12">
      <c r="B670" s="162"/>
      <c r="D670" s="142" t="s">
        <v>203</v>
      </c>
      <c r="E670" s="163" t="s">
        <v>19</v>
      </c>
      <c r="F670" s="164" t="s">
        <v>2266</v>
      </c>
      <c r="H670" s="163" t="s">
        <v>19</v>
      </c>
      <c r="I670" s="165"/>
      <c r="L670" s="162"/>
      <c r="M670" s="166"/>
      <c r="T670" s="167"/>
      <c r="AT670" s="163" t="s">
        <v>203</v>
      </c>
      <c r="AU670" s="163" t="s">
        <v>86</v>
      </c>
      <c r="AV670" s="14" t="s">
        <v>84</v>
      </c>
      <c r="AW670" s="14" t="s">
        <v>37</v>
      </c>
      <c r="AX670" s="14" t="s">
        <v>76</v>
      </c>
      <c r="AY670" s="163" t="s">
        <v>192</v>
      </c>
    </row>
    <row r="671" spans="2:51" s="12" customFormat="1" ht="12">
      <c r="B671" s="148"/>
      <c r="D671" s="142" t="s">
        <v>203</v>
      </c>
      <c r="E671" s="149" t="s">
        <v>19</v>
      </c>
      <c r="F671" s="150" t="s">
        <v>2267</v>
      </c>
      <c r="H671" s="151">
        <v>0.398</v>
      </c>
      <c r="I671" s="152"/>
      <c r="L671" s="148"/>
      <c r="M671" s="153"/>
      <c r="T671" s="154"/>
      <c r="AT671" s="149" t="s">
        <v>203</v>
      </c>
      <c r="AU671" s="149" t="s">
        <v>86</v>
      </c>
      <c r="AV671" s="12" t="s">
        <v>86</v>
      </c>
      <c r="AW671" s="12" t="s">
        <v>37</v>
      </c>
      <c r="AX671" s="12" t="s">
        <v>76</v>
      </c>
      <c r="AY671" s="149" t="s">
        <v>192</v>
      </c>
    </row>
    <row r="672" spans="2:51" s="12" customFormat="1" ht="12">
      <c r="B672" s="148"/>
      <c r="D672" s="142" t="s">
        <v>203</v>
      </c>
      <c r="E672" s="149" t="s">
        <v>19</v>
      </c>
      <c r="F672" s="150" t="s">
        <v>2268</v>
      </c>
      <c r="H672" s="151">
        <v>0.345</v>
      </c>
      <c r="I672" s="152"/>
      <c r="L672" s="148"/>
      <c r="M672" s="153"/>
      <c r="T672" s="154"/>
      <c r="AT672" s="149" t="s">
        <v>203</v>
      </c>
      <c r="AU672" s="149" t="s">
        <v>86</v>
      </c>
      <c r="AV672" s="12" t="s">
        <v>86</v>
      </c>
      <c r="AW672" s="12" t="s">
        <v>37</v>
      </c>
      <c r="AX672" s="12" t="s">
        <v>76</v>
      </c>
      <c r="AY672" s="149" t="s">
        <v>192</v>
      </c>
    </row>
    <row r="673" spans="2:51" s="13" customFormat="1" ht="12">
      <c r="B673" s="155"/>
      <c r="D673" s="142" t="s">
        <v>203</v>
      </c>
      <c r="E673" s="156" t="s">
        <v>19</v>
      </c>
      <c r="F673" s="157" t="s">
        <v>206</v>
      </c>
      <c r="H673" s="158">
        <v>1.627</v>
      </c>
      <c r="I673" s="159"/>
      <c r="L673" s="155"/>
      <c r="M673" s="160"/>
      <c r="T673" s="161"/>
      <c r="AT673" s="156" t="s">
        <v>203</v>
      </c>
      <c r="AU673" s="156" t="s">
        <v>86</v>
      </c>
      <c r="AV673" s="13" t="s">
        <v>124</v>
      </c>
      <c r="AW673" s="13" t="s">
        <v>37</v>
      </c>
      <c r="AX673" s="13" t="s">
        <v>84</v>
      </c>
      <c r="AY673" s="156" t="s">
        <v>192</v>
      </c>
    </row>
    <row r="674" spans="2:63" s="11" customFormat="1" ht="22.9" customHeight="1">
      <c r="B674" s="117"/>
      <c r="D674" s="118" t="s">
        <v>75</v>
      </c>
      <c r="E674" s="127" t="s">
        <v>227</v>
      </c>
      <c r="F674" s="127" t="s">
        <v>2269</v>
      </c>
      <c r="I674" s="120"/>
      <c r="J674" s="128">
        <f>BK674</f>
        <v>0</v>
      </c>
      <c r="L674" s="117"/>
      <c r="M674" s="122"/>
      <c r="P674" s="123">
        <f>SUM(P675:P696)</f>
        <v>0</v>
      </c>
      <c r="R674" s="123">
        <f>SUM(R675:R696)</f>
        <v>59.80709999999999</v>
      </c>
      <c r="T674" s="124">
        <f>SUM(T675:T696)</f>
        <v>0</v>
      </c>
      <c r="AR674" s="118" t="s">
        <v>84</v>
      </c>
      <c r="AT674" s="125" t="s">
        <v>75</v>
      </c>
      <c r="AU674" s="125" t="s">
        <v>84</v>
      </c>
      <c r="AY674" s="118" t="s">
        <v>192</v>
      </c>
      <c r="BK674" s="126">
        <f>SUM(BK675:BK696)</f>
        <v>0</v>
      </c>
    </row>
    <row r="675" spans="2:65" s="1" customFormat="1" ht="16.5" customHeight="1">
      <c r="B675" s="33"/>
      <c r="C675" s="129" t="s">
        <v>557</v>
      </c>
      <c r="D675" s="129" t="s">
        <v>194</v>
      </c>
      <c r="E675" s="130" t="s">
        <v>2270</v>
      </c>
      <c r="F675" s="131" t="s">
        <v>2271</v>
      </c>
      <c r="G675" s="132" t="s">
        <v>123</v>
      </c>
      <c r="H675" s="133">
        <v>60</v>
      </c>
      <c r="I675" s="134"/>
      <c r="J675" s="135">
        <f>ROUND(I675*H675,2)</f>
        <v>0</v>
      </c>
      <c r="K675" s="131" t="s">
        <v>19</v>
      </c>
      <c r="L675" s="33"/>
      <c r="M675" s="136" t="s">
        <v>19</v>
      </c>
      <c r="N675" s="137" t="s">
        <v>47</v>
      </c>
      <c r="P675" s="138">
        <f>O675*H675</f>
        <v>0</v>
      </c>
      <c r="Q675" s="138">
        <v>0</v>
      </c>
      <c r="R675" s="138">
        <f>Q675*H675</f>
        <v>0</v>
      </c>
      <c r="S675" s="138">
        <v>0</v>
      </c>
      <c r="T675" s="139">
        <f>S675*H675</f>
        <v>0</v>
      </c>
      <c r="AR675" s="140" t="s">
        <v>124</v>
      </c>
      <c r="AT675" s="140" t="s">
        <v>194</v>
      </c>
      <c r="AU675" s="140" t="s">
        <v>86</v>
      </c>
      <c r="AY675" s="18" t="s">
        <v>192</v>
      </c>
      <c r="BE675" s="141">
        <f>IF(N675="základní",J675,0)</f>
        <v>0</v>
      </c>
      <c r="BF675" s="141">
        <f>IF(N675="snížená",J675,0)</f>
        <v>0</v>
      </c>
      <c r="BG675" s="141">
        <f>IF(N675="zákl. přenesená",J675,0)</f>
        <v>0</v>
      </c>
      <c r="BH675" s="141">
        <f>IF(N675="sníž. přenesená",J675,0)</f>
        <v>0</v>
      </c>
      <c r="BI675" s="141">
        <f>IF(N675="nulová",J675,0)</f>
        <v>0</v>
      </c>
      <c r="BJ675" s="18" t="s">
        <v>84</v>
      </c>
      <c r="BK675" s="141">
        <f>ROUND(I675*H675,2)</f>
        <v>0</v>
      </c>
      <c r="BL675" s="18" t="s">
        <v>124</v>
      </c>
      <c r="BM675" s="140" t="s">
        <v>2272</v>
      </c>
    </row>
    <row r="676" spans="2:47" s="1" customFormat="1" ht="12">
      <c r="B676" s="33"/>
      <c r="D676" s="142" t="s">
        <v>199</v>
      </c>
      <c r="F676" s="143" t="s">
        <v>2273</v>
      </c>
      <c r="I676" s="144"/>
      <c r="L676" s="33"/>
      <c r="M676" s="145"/>
      <c r="T676" s="54"/>
      <c r="AT676" s="18" t="s">
        <v>199</v>
      </c>
      <c r="AU676" s="18" t="s">
        <v>86</v>
      </c>
    </row>
    <row r="677" spans="2:51" s="12" customFormat="1" ht="12">
      <c r="B677" s="148"/>
      <c r="D677" s="142" t="s">
        <v>203</v>
      </c>
      <c r="E677" s="149" t="s">
        <v>19</v>
      </c>
      <c r="F677" s="150" t="s">
        <v>2274</v>
      </c>
      <c r="H677" s="151">
        <v>60</v>
      </c>
      <c r="I677" s="152"/>
      <c r="L677" s="148"/>
      <c r="M677" s="153"/>
      <c r="T677" s="154"/>
      <c r="AT677" s="149" t="s">
        <v>203</v>
      </c>
      <c r="AU677" s="149" t="s">
        <v>86</v>
      </c>
      <c r="AV677" s="12" t="s">
        <v>86</v>
      </c>
      <c r="AW677" s="12" t="s">
        <v>37</v>
      </c>
      <c r="AX677" s="12" t="s">
        <v>84</v>
      </c>
      <c r="AY677" s="149" t="s">
        <v>192</v>
      </c>
    </row>
    <row r="678" spans="2:65" s="1" customFormat="1" ht="16.5" customHeight="1">
      <c r="B678" s="33"/>
      <c r="C678" s="129" t="s">
        <v>561</v>
      </c>
      <c r="D678" s="129" t="s">
        <v>194</v>
      </c>
      <c r="E678" s="130" t="s">
        <v>2275</v>
      </c>
      <c r="F678" s="131" t="s">
        <v>2276</v>
      </c>
      <c r="G678" s="132" t="s">
        <v>123</v>
      </c>
      <c r="H678" s="133">
        <v>48.9</v>
      </c>
      <c r="I678" s="134"/>
      <c r="J678" s="135">
        <f>ROUND(I678*H678,2)</f>
        <v>0</v>
      </c>
      <c r="K678" s="131" t="s">
        <v>197</v>
      </c>
      <c r="L678" s="33"/>
      <c r="M678" s="136" t="s">
        <v>19</v>
      </c>
      <c r="N678" s="137" t="s">
        <v>47</v>
      </c>
      <c r="P678" s="138">
        <f>O678*H678</f>
        <v>0</v>
      </c>
      <c r="Q678" s="138">
        <v>0.345</v>
      </c>
      <c r="R678" s="138">
        <f>Q678*H678</f>
        <v>16.8705</v>
      </c>
      <c r="S678" s="138">
        <v>0</v>
      </c>
      <c r="T678" s="139">
        <f>S678*H678</f>
        <v>0</v>
      </c>
      <c r="AR678" s="140" t="s">
        <v>124</v>
      </c>
      <c r="AT678" s="140" t="s">
        <v>194</v>
      </c>
      <c r="AU678" s="140" t="s">
        <v>86</v>
      </c>
      <c r="AY678" s="18" t="s">
        <v>192</v>
      </c>
      <c r="BE678" s="141">
        <f>IF(N678="základní",J678,0)</f>
        <v>0</v>
      </c>
      <c r="BF678" s="141">
        <f>IF(N678="snížená",J678,0)</f>
        <v>0</v>
      </c>
      <c r="BG678" s="141">
        <f>IF(N678="zákl. přenesená",J678,0)</f>
        <v>0</v>
      </c>
      <c r="BH678" s="141">
        <f>IF(N678="sníž. přenesená",J678,0)</f>
        <v>0</v>
      </c>
      <c r="BI678" s="141">
        <f>IF(N678="nulová",J678,0)</f>
        <v>0</v>
      </c>
      <c r="BJ678" s="18" t="s">
        <v>84</v>
      </c>
      <c r="BK678" s="141">
        <f>ROUND(I678*H678,2)</f>
        <v>0</v>
      </c>
      <c r="BL678" s="18" t="s">
        <v>124</v>
      </c>
      <c r="BM678" s="140" t="s">
        <v>2277</v>
      </c>
    </row>
    <row r="679" spans="2:47" s="1" customFormat="1" ht="12">
      <c r="B679" s="33"/>
      <c r="D679" s="142" t="s">
        <v>199</v>
      </c>
      <c r="F679" s="143" t="s">
        <v>2278</v>
      </c>
      <c r="I679" s="144"/>
      <c r="L679" s="33"/>
      <c r="M679" s="145"/>
      <c r="T679" s="54"/>
      <c r="AT679" s="18" t="s">
        <v>199</v>
      </c>
      <c r="AU679" s="18" t="s">
        <v>86</v>
      </c>
    </row>
    <row r="680" spans="2:47" s="1" customFormat="1" ht="12">
      <c r="B680" s="33"/>
      <c r="D680" s="146" t="s">
        <v>201</v>
      </c>
      <c r="F680" s="147" t="s">
        <v>2279</v>
      </c>
      <c r="I680" s="144"/>
      <c r="L680" s="33"/>
      <c r="M680" s="145"/>
      <c r="T680" s="54"/>
      <c r="AT680" s="18" t="s">
        <v>201</v>
      </c>
      <c r="AU680" s="18" t="s">
        <v>86</v>
      </c>
    </row>
    <row r="681" spans="2:51" s="12" customFormat="1" ht="12">
      <c r="B681" s="148"/>
      <c r="D681" s="142" t="s">
        <v>203</v>
      </c>
      <c r="E681" s="149" t="s">
        <v>19</v>
      </c>
      <c r="F681" s="150" t="s">
        <v>2280</v>
      </c>
      <c r="H681" s="151">
        <v>48.9</v>
      </c>
      <c r="I681" s="152"/>
      <c r="L681" s="148"/>
      <c r="M681" s="153"/>
      <c r="T681" s="154"/>
      <c r="AT681" s="149" t="s">
        <v>203</v>
      </c>
      <c r="AU681" s="149" t="s">
        <v>86</v>
      </c>
      <c r="AV681" s="12" t="s">
        <v>86</v>
      </c>
      <c r="AW681" s="12" t="s">
        <v>37</v>
      </c>
      <c r="AX681" s="12" t="s">
        <v>84</v>
      </c>
      <c r="AY681" s="149" t="s">
        <v>192</v>
      </c>
    </row>
    <row r="682" spans="2:65" s="1" customFormat="1" ht="16.5" customHeight="1">
      <c r="B682" s="33"/>
      <c r="C682" s="129" t="s">
        <v>568</v>
      </c>
      <c r="D682" s="129" t="s">
        <v>194</v>
      </c>
      <c r="E682" s="130" t="s">
        <v>2281</v>
      </c>
      <c r="F682" s="131" t="s">
        <v>2282</v>
      </c>
      <c r="G682" s="132" t="s">
        <v>123</v>
      </c>
      <c r="H682" s="133">
        <v>60</v>
      </c>
      <c r="I682" s="134"/>
      <c r="J682" s="135">
        <f>ROUND(I682*H682,2)</f>
        <v>0</v>
      </c>
      <c r="K682" s="131" t="s">
        <v>197</v>
      </c>
      <c r="L682" s="33"/>
      <c r="M682" s="136" t="s">
        <v>19</v>
      </c>
      <c r="N682" s="137" t="s">
        <v>47</v>
      </c>
      <c r="P682" s="138">
        <f>O682*H682</f>
        <v>0</v>
      </c>
      <c r="Q682" s="138">
        <v>0.345</v>
      </c>
      <c r="R682" s="138">
        <f>Q682*H682</f>
        <v>20.7</v>
      </c>
      <c r="S682" s="138">
        <v>0</v>
      </c>
      <c r="T682" s="139">
        <f>S682*H682</f>
        <v>0</v>
      </c>
      <c r="AR682" s="140" t="s">
        <v>124</v>
      </c>
      <c r="AT682" s="140" t="s">
        <v>194</v>
      </c>
      <c r="AU682" s="140" t="s">
        <v>86</v>
      </c>
      <c r="AY682" s="18" t="s">
        <v>192</v>
      </c>
      <c r="BE682" s="141">
        <f>IF(N682="základní",J682,0)</f>
        <v>0</v>
      </c>
      <c r="BF682" s="141">
        <f>IF(N682="snížená",J682,0)</f>
        <v>0</v>
      </c>
      <c r="BG682" s="141">
        <f>IF(N682="zákl. přenesená",J682,0)</f>
        <v>0</v>
      </c>
      <c r="BH682" s="141">
        <f>IF(N682="sníž. přenesená",J682,0)</f>
        <v>0</v>
      </c>
      <c r="BI682" s="141">
        <f>IF(N682="nulová",J682,0)</f>
        <v>0</v>
      </c>
      <c r="BJ682" s="18" t="s">
        <v>84</v>
      </c>
      <c r="BK682" s="141">
        <f>ROUND(I682*H682,2)</f>
        <v>0</v>
      </c>
      <c r="BL682" s="18" t="s">
        <v>124</v>
      </c>
      <c r="BM682" s="140" t="s">
        <v>2283</v>
      </c>
    </row>
    <row r="683" spans="2:47" s="1" customFormat="1" ht="12">
      <c r="B683" s="33"/>
      <c r="D683" s="142" t="s">
        <v>199</v>
      </c>
      <c r="F683" s="143" t="s">
        <v>2284</v>
      </c>
      <c r="I683" s="144"/>
      <c r="L683" s="33"/>
      <c r="M683" s="145"/>
      <c r="T683" s="54"/>
      <c r="AT683" s="18" t="s">
        <v>199</v>
      </c>
      <c r="AU683" s="18" t="s">
        <v>86</v>
      </c>
    </row>
    <row r="684" spans="2:47" s="1" customFormat="1" ht="12">
      <c r="B684" s="33"/>
      <c r="D684" s="146" t="s">
        <v>201</v>
      </c>
      <c r="F684" s="147" t="s">
        <v>2285</v>
      </c>
      <c r="I684" s="144"/>
      <c r="L684" s="33"/>
      <c r="M684" s="145"/>
      <c r="T684" s="54"/>
      <c r="AT684" s="18" t="s">
        <v>201</v>
      </c>
      <c r="AU684" s="18" t="s">
        <v>86</v>
      </c>
    </row>
    <row r="685" spans="2:47" s="1" customFormat="1" ht="19.5">
      <c r="B685" s="33"/>
      <c r="D685" s="142" t="s">
        <v>295</v>
      </c>
      <c r="F685" s="178" t="s">
        <v>2286</v>
      </c>
      <c r="I685" s="144"/>
      <c r="L685" s="33"/>
      <c r="M685" s="145"/>
      <c r="T685" s="54"/>
      <c r="AT685" s="18" t="s">
        <v>295</v>
      </c>
      <c r="AU685" s="18" t="s">
        <v>86</v>
      </c>
    </row>
    <row r="686" spans="2:51" s="12" customFormat="1" ht="12">
      <c r="B686" s="148"/>
      <c r="D686" s="142" t="s">
        <v>203</v>
      </c>
      <c r="E686" s="149" t="s">
        <v>19</v>
      </c>
      <c r="F686" s="150" t="s">
        <v>1914</v>
      </c>
      <c r="H686" s="151">
        <v>60</v>
      </c>
      <c r="I686" s="152"/>
      <c r="L686" s="148"/>
      <c r="M686" s="153"/>
      <c r="T686" s="154"/>
      <c r="AT686" s="149" t="s">
        <v>203</v>
      </c>
      <c r="AU686" s="149" t="s">
        <v>86</v>
      </c>
      <c r="AV686" s="12" t="s">
        <v>86</v>
      </c>
      <c r="AW686" s="12" t="s">
        <v>37</v>
      </c>
      <c r="AX686" s="12" t="s">
        <v>84</v>
      </c>
      <c r="AY686" s="149" t="s">
        <v>192</v>
      </c>
    </row>
    <row r="687" spans="2:65" s="1" customFormat="1" ht="16.5" customHeight="1">
      <c r="B687" s="33"/>
      <c r="C687" s="129" t="s">
        <v>572</v>
      </c>
      <c r="D687" s="129" t="s">
        <v>194</v>
      </c>
      <c r="E687" s="130" t="s">
        <v>2287</v>
      </c>
      <c r="F687" s="131" t="s">
        <v>2288</v>
      </c>
      <c r="G687" s="132" t="s">
        <v>123</v>
      </c>
      <c r="H687" s="133">
        <v>48.9</v>
      </c>
      <c r="I687" s="134"/>
      <c r="J687" s="135">
        <f>ROUND(I687*H687,2)</f>
        <v>0</v>
      </c>
      <c r="K687" s="131" t="s">
        <v>19</v>
      </c>
      <c r="L687" s="33"/>
      <c r="M687" s="136" t="s">
        <v>19</v>
      </c>
      <c r="N687" s="137" t="s">
        <v>47</v>
      </c>
      <c r="P687" s="138">
        <f>O687*H687</f>
        <v>0</v>
      </c>
      <c r="Q687" s="138">
        <v>0.306</v>
      </c>
      <c r="R687" s="138">
        <f>Q687*H687</f>
        <v>14.9634</v>
      </c>
      <c r="S687" s="138">
        <v>0</v>
      </c>
      <c r="T687" s="139">
        <f>S687*H687</f>
        <v>0</v>
      </c>
      <c r="AR687" s="140" t="s">
        <v>124</v>
      </c>
      <c r="AT687" s="140" t="s">
        <v>194</v>
      </c>
      <c r="AU687" s="140" t="s">
        <v>86</v>
      </c>
      <c r="AY687" s="18" t="s">
        <v>192</v>
      </c>
      <c r="BE687" s="141">
        <f>IF(N687="základní",J687,0)</f>
        <v>0</v>
      </c>
      <c r="BF687" s="141">
        <f>IF(N687="snížená",J687,0)</f>
        <v>0</v>
      </c>
      <c r="BG687" s="141">
        <f>IF(N687="zákl. přenesená",J687,0)</f>
        <v>0</v>
      </c>
      <c r="BH687" s="141">
        <f>IF(N687="sníž. přenesená",J687,0)</f>
        <v>0</v>
      </c>
      <c r="BI687" s="141">
        <f>IF(N687="nulová",J687,0)</f>
        <v>0</v>
      </c>
      <c r="BJ687" s="18" t="s">
        <v>84</v>
      </c>
      <c r="BK687" s="141">
        <f>ROUND(I687*H687,2)</f>
        <v>0</v>
      </c>
      <c r="BL687" s="18" t="s">
        <v>124</v>
      </c>
      <c r="BM687" s="140" t="s">
        <v>2289</v>
      </c>
    </row>
    <row r="688" spans="2:47" s="1" customFormat="1" ht="12">
      <c r="B688" s="33"/>
      <c r="D688" s="142" t="s">
        <v>199</v>
      </c>
      <c r="F688" s="143" t="s">
        <v>2290</v>
      </c>
      <c r="I688" s="144"/>
      <c r="L688" s="33"/>
      <c r="M688" s="145"/>
      <c r="T688" s="54"/>
      <c r="AT688" s="18" t="s">
        <v>199</v>
      </c>
      <c r="AU688" s="18" t="s">
        <v>86</v>
      </c>
    </row>
    <row r="689" spans="2:51" s="12" customFormat="1" ht="12">
      <c r="B689" s="148"/>
      <c r="D689" s="142" t="s">
        <v>203</v>
      </c>
      <c r="E689" s="149" t="s">
        <v>19</v>
      </c>
      <c r="F689" s="150" t="s">
        <v>2291</v>
      </c>
      <c r="H689" s="151">
        <v>48.9</v>
      </c>
      <c r="I689" s="152"/>
      <c r="L689" s="148"/>
      <c r="M689" s="153"/>
      <c r="T689" s="154"/>
      <c r="AT689" s="149" t="s">
        <v>203</v>
      </c>
      <c r="AU689" s="149" t="s">
        <v>86</v>
      </c>
      <c r="AV689" s="12" t="s">
        <v>86</v>
      </c>
      <c r="AW689" s="12" t="s">
        <v>37</v>
      </c>
      <c r="AX689" s="12" t="s">
        <v>84</v>
      </c>
      <c r="AY689" s="149" t="s">
        <v>192</v>
      </c>
    </row>
    <row r="690" spans="2:65" s="1" customFormat="1" ht="21.75" customHeight="1">
      <c r="B690" s="33"/>
      <c r="C690" s="129" t="s">
        <v>578</v>
      </c>
      <c r="D690" s="129" t="s">
        <v>194</v>
      </c>
      <c r="E690" s="130" t="s">
        <v>2292</v>
      </c>
      <c r="F690" s="131" t="s">
        <v>2293</v>
      </c>
      <c r="G690" s="132" t="s">
        <v>123</v>
      </c>
      <c r="H690" s="133">
        <v>60</v>
      </c>
      <c r="I690" s="134"/>
      <c r="J690" s="135">
        <f>ROUND(I690*H690,2)</f>
        <v>0</v>
      </c>
      <c r="K690" s="131" t="s">
        <v>19</v>
      </c>
      <c r="L690" s="33"/>
      <c r="M690" s="136" t="s">
        <v>19</v>
      </c>
      <c r="N690" s="137" t="s">
        <v>47</v>
      </c>
      <c r="P690" s="138">
        <f>O690*H690</f>
        <v>0</v>
      </c>
      <c r="Q690" s="138">
        <v>0.10362</v>
      </c>
      <c r="R690" s="138">
        <f>Q690*H690</f>
        <v>6.2172</v>
      </c>
      <c r="S690" s="138">
        <v>0</v>
      </c>
      <c r="T690" s="139">
        <f>S690*H690</f>
        <v>0</v>
      </c>
      <c r="AR690" s="140" t="s">
        <v>124</v>
      </c>
      <c r="AT690" s="140" t="s">
        <v>194</v>
      </c>
      <c r="AU690" s="140" t="s">
        <v>86</v>
      </c>
      <c r="AY690" s="18" t="s">
        <v>192</v>
      </c>
      <c r="BE690" s="141">
        <f>IF(N690="základní",J690,0)</f>
        <v>0</v>
      </c>
      <c r="BF690" s="141">
        <f>IF(N690="snížená",J690,0)</f>
        <v>0</v>
      </c>
      <c r="BG690" s="141">
        <f>IF(N690="zákl. přenesená",J690,0)</f>
        <v>0</v>
      </c>
      <c r="BH690" s="141">
        <f>IF(N690="sníž. přenesená",J690,0)</f>
        <v>0</v>
      </c>
      <c r="BI690" s="141">
        <f>IF(N690="nulová",J690,0)</f>
        <v>0</v>
      </c>
      <c r="BJ690" s="18" t="s">
        <v>84</v>
      </c>
      <c r="BK690" s="141">
        <f>ROUND(I690*H690,2)</f>
        <v>0</v>
      </c>
      <c r="BL690" s="18" t="s">
        <v>124</v>
      </c>
      <c r="BM690" s="140" t="s">
        <v>2294</v>
      </c>
    </row>
    <row r="691" spans="2:47" s="1" customFormat="1" ht="29.25">
      <c r="B691" s="33"/>
      <c r="D691" s="142" t="s">
        <v>199</v>
      </c>
      <c r="F691" s="143" t="s">
        <v>2295</v>
      </c>
      <c r="I691" s="144"/>
      <c r="L691" s="33"/>
      <c r="M691" s="145"/>
      <c r="T691" s="54"/>
      <c r="AT691" s="18" t="s">
        <v>199</v>
      </c>
      <c r="AU691" s="18" t="s">
        <v>86</v>
      </c>
    </row>
    <row r="692" spans="2:47" s="1" customFormat="1" ht="19.5">
      <c r="B692" s="33"/>
      <c r="D692" s="142" t="s">
        <v>295</v>
      </c>
      <c r="F692" s="178" t="s">
        <v>2296</v>
      </c>
      <c r="I692" s="144"/>
      <c r="L692" s="33"/>
      <c r="M692" s="145"/>
      <c r="T692" s="54"/>
      <c r="AT692" s="18" t="s">
        <v>295</v>
      </c>
      <c r="AU692" s="18" t="s">
        <v>86</v>
      </c>
    </row>
    <row r="693" spans="2:51" s="12" customFormat="1" ht="12">
      <c r="B693" s="148"/>
      <c r="D693" s="142" t="s">
        <v>203</v>
      </c>
      <c r="E693" s="149" t="s">
        <v>19</v>
      </c>
      <c r="F693" s="150" t="s">
        <v>1914</v>
      </c>
      <c r="H693" s="151">
        <v>60</v>
      </c>
      <c r="I693" s="152"/>
      <c r="L693" s="148"/>
      <c r="M693" s="153"/>
      <c r="T693" s="154"/>
      <c r="AT693" s="149" t="s">
        <v>203</v>
      </c>
      <c r="AU693" s="149" t="s">
        <v>86</v>
      </c>
      <c r="AV693" s="12" t="s">
        <v>86</v>
      </c>
      <c r="AW693" s="12" t="s">
        <v>37</v>
      </c>
      <c r="AX693" s="12" t="s">
        <v>84</v>
      </c>
      <c r="AY693" s="149" t="s">
        <v>192</v>
      </c>
    </row>
    <row r="694" spans="2:65" s="1" customFormat="1" ht="16.5" customHeight="1">
      <c r="B694" s="33"/>
      <c r="C694" s="168" t="s">
        <v>582</v>
      </c>
      <c r="D694" s="168" t="s">
        <v>291</v>
      </c>
      <c r="E694" s="169" t="s">
        <v>2297</v>
      </c>
      <c r="F694" s="170" t="s">
        <v>2298</v>
      </c>
      <c r="G694" s="171" t="s">
        <v>123</v>
      </c>
      <c r="H694" s="172">
        <v>6</v>
      </c>
      <c r="I694" s="173"/>
      <c r="J694" s="174">
        <f>ROUND(I694*H694,2)</f>
        <v>0</v>
      </c>
      <c r="K694" s="170" t="s">
        <v>197</v>
      </c>
      <c r="L694" s="175"/>
      <c r="M694" s="176" t="s">
        <v>19</v>
      </c>
      <c r="N694" s="177" t="s">
        <v>47</v>
      </c>
      <c r="P694" s="138">
        <f>O694*H694</f>
        <v>0</v>
      </c>
      <c r="Q694" s="138">
        <v>0.176</v>
      </c>
      <c r="R694" s="138">
        <f>Q694*H694</f>
        <v>1.056</v>
      </c>
      <c r="S694" s="138">
        <v>0</v>
      </c>
      <c r="T694" s="139">
        <f>S694*H694</f>
        <v>0</v>
      </c>
      <c r="AR694" s="140" t="s">
        <v>248</v>
      </c>
      <c r="AT694" s="140" t="s">
        <v>291</v>
      </c>
      <c r="AU694" s="140" t="s">
        <v>86</v>
      </c>
      <c r="AY694" s="18" t="s">
        <v>192</v>
      </c>
      <c r="BE694" s="141">
        <f>IF(N694="základní",J694,0)</f>
        <v>0</v>
      </c>
      <c r="BF694" s="141">
        <f>IF(N694="snížená",J694,0)</f>
        <v>0</v>
      </c>
      <c r="BG694" s="141">
        <f>IF(N694="zákl. přenesená",J694,0)</f>
        <v>0</v>
      </c>
      <c r="BH694" s="141">
        <f>IF(N694="sníž. přenesená",J694,0)</f>
        <v>0</v>
      </c>
      <c r="BI694" s="141">
        <f>IF(N694="nulová",J694,0)</f>
        <v>0</v>
      </c>
      <c r="BJ694" s="18" t="s">
        <v>84</v>
      </c>
      <c r="BK694" s="141">
        <f>ROUND(I694*H694,2)</f>
        <v>0</v>
      </c>
      <c r="BL694" s="18" t="s">
        <v>124</v>
      </c>
      <c r="BM694" s="140" t="s">
        <v>2299</v>
      </c>
    </row>
    <row r="695" spans="2:47" s="1" customFormat="1" ht="12">
      <c r="B695" s="33"/>
      <c r="D695" s="142" t="s">
        <v>199</v>
      </c>
      <c r="F695" s="143" t="s">
        <v>2298</v>
      </c>
      <c r="I695" s="144"/>
      <c r="L695" s="33"/>
      <c r="M695" s="145"/>
      <c r="T695" s="54"/>
      <c r="AT695" s="18" t="s">
        <v>199</v>
      </c>
      <c r="AU695" s="18" t="s">
        <v>86</v>
      </c>
    </row>
    <row r="696" spans="2:51" s="12" customFormat="1" ht="12">
      <c r="B696" s="148"/>
      <c r="D696" s="142" t="s">
        <v>203</v>
      </c>
      <c r="E696" s="149" t="s">
        <v>19</v>
      </c>
      <c r="F696" s="150" t="s">
        <v>2300</v>
      </c>
      <c r="H696" s="151">
        <v>6</v>
      </c>
      <c r="I696" s="152"/>
      <c r="L696" s="148"/>
      <c r="M696" s="153"/>
      <c r="T696" s="154"/>
      <c r="AT696" s="149" t="s">
        <v>203</v>
      </c>
      <c r="AU696" s="149" t="s">
        <v>86</v>
      </c>
      <c r="AV696" s="12" t="s">
        <v>86</v>
      </c>
      <c r="AW696" s="12" t="s">
        <v>37</v>
      </c>
      <c r="AX696" s="12" t="s">
        <v>84</v>
      </c>
      <c r="AY696" s="149" t="s">
        <v>192</v>
      </c>
    </row>
    <row r="697" spans="2:63" s="11" customFormat="1" ht="22.9" customHeight="1">
      <c r="B697" s="117"/>
      <c r="D697" s="118" t="s">
        <v>75</v>
      </c>
      <c r="E697" s="127" t="s">
        <v>248</v>
      </c>
      <c r="F697" s="127" t="s">
        <v>535</v>
      </c>
      <c r="I697" s="120"/>
      <c r="J697" s="128">
        <f>BK697</f>
        <v>0</v>
      </c>
      <c r="L697" s="117"/>
      <c r="M697" s="122"/>
      <c r="P697" s="123">
        <f>SUM(P698:P948)</f>
        <v>0</v>
      </c>
      <c r="R697" s="123">
        <f>SUM(R698:R948)</f>
        <v>52.438668899999996</v>
      </c>
      <c r="T697" s="124">
        <f>SUM(T698:T948)</f>
        <v>0</v>
      </c>
      <c r="AR697" s="118" t="s">
        <v>84</v>
      </c>
      <c r="AT697" s="125" t="s">
        <v>75</v>
      </c>
      <c r="AU697" s="125" t="s">
        <v>84</v>
      </c>
      <c r="AY697" s="118" t="s">
        <v>192</v>
      </c>
      <c r="BK697" s="126">
        <f>SUM(BK698:BK948)</f>
        <v>0</v>
      </c>
    </row>
    <row r="698" spans="2:65" s="1" customFormat="1" ht="16.5" customHeight="1">
      <c r="B698" s="33"/>
      <c r="C698" s="129" t="s">
        <v>589</v>
      </c>
      <c r="D698" s="129" t="s">
        <v>194</v>
      </c>
      <c r="E698" s="130" t="s">
        <v>2301</v>
      </c>
      <c r="F698" s="131" t="s">
        <v>2302</v>
      </c>
      <c r="G698" s="132" t="s">
        <v>149</v>
      </c>
      <c r="H698" s="133">
        <v>105.43</v>
      </c>
      <c r="I698" s="134"/>
      <c r="J698" s="135">
        <f>ROUND(I698*H698,2)</f>
        <v>0</v>
      </c>
      <c r="K698" s="131" t="s">
        <v>197</v>
      </c>
      <c r="L698" s="33"/>
      <c r="M698" s="136" t="s">
        <v>19</v>
      </c>
      <c r="N698" s="137" t="s">
        <v>47</v>
      </c>
      <c r="P698" s="138">
        <f>O698*H698</f>
        <v>0</v>
      </c>
      <c r="Q698" s="138">
        <v>0.00422</v>
      </c>
      <c r="R698" s="138">
        <f>Q698*H698</f>
        <v>0.4449146</v>
      </c>
      <c r="S698" s="138">
        <v>0</v>
      </c>
      <c r="T698" s="139">
        <f>S698*H698</f>
        <v>0</v>
      </c>
      <c r="AR698" s="140" t="s">
        <v>124</v>
      </c>
      <c r="AT698" s="140" t="s">
        <v>194</v>
      </c>
      <c r="AU698" s="140" t="s">
        <v>86</v>
      </c>
      <c r="AY698" s="18" t="s">
        <v>192</v>
      </c>
      <c r="BE698" s="141">
        <f>IF(N698="základní",J698,0)</f>
        <v>0</v>
      </c>
      <c r="BF698" s="141">
        <f>IF(N698="snížená",J698,0)</f>
        <v>0</v>
      </c>
      <c r="BG698" s="141">
        <f>IF(N698="zákl. přenesená",J698,0)</f>
        <v>0</v>
      </c>
      <c r="BH698" s="141">
        <f>IF(N698="sníž. přenesená",J698,0)</f>
        <v>0</v>
      </c>
      <c r="BI698" s="141">
        <f>IF(N698="nulová",J698,0)</f>
        <v>0</v>
      </c>
      <c r="BJ698" s="18" t="s">
        <v>84</v>
      </c>
      <c r="BK698" s="141">
        <f>ROUND(I698*H698,2)</f>
        <v>0</v>
      </c>
      <c r="BL698" s="18" t="s">
        <v>124</v>
      </c>
      <c r="BM698" s="140" t="s">
        <v>2303</v>
      </c>
    </row>
    <row r="699" spans="2:47" s="1" customFormat="1" ht="19.5">
      <c r="B699" s="33"/>
      <c r="D699" s="142" t="s">
        <v>199</v>
      </c>
      <c r="F699" s="143" t="s">
        <v>2304</v>
      </c>
      <c r="I699" s="144"/>
      <c r="L699" s="33"/>
      <c r="M699" s="145"/>
      <c r="T699" s="54"/>
      <c r="AT699" s="18" t="s">
        <v>199</v>
      </c>
      <c r="AU699" s="18" t="s">
        <v>86</v>
      </c>
    </row>
    <row r="700" spans="2:47" s="1" customFormat="1" ht="12">
      <c r="B700" s="33"/>
      <c r="D700" s="146" t="s">
        <v>201</v>
      </c>
      <c r="F700" s="147" t="s">
        <v>2305</v>
      </c>
      <c r="I700" s="144"/>
      <c r="L700" s="33"/>
      <c r="M700" s="145"/>
      <c r="T700" s="54"/>
      <c r="AT700" s="18" t="s">
        <v>201</v>
      </c>
      <c r="AU700" s="18" t="s">
        <v>86</v>
      </c>
    </row>
    <row r="701" spans="2:51" s="14" customFormat="1" ht="12">
      <c r="B701" s="162"/>
      <c r="D701" s="142" t="s">
        <v>203</v>
      </c>
      <c r="E701" s="163" t="s">
        <v>19</v>
      </c>
      <c r="F701" s="164" t="s">
        <v>2306</v>
      </c>
      <c r="H701" s="163" t="s">
        <v>19</v>
      </c>
      <c r="I701" s="165"/>
      <c r="L701" s="162"/>
      <c r="M701" s="166"/>
      <c r="T701" s="167"/>
      <c r="AT701" s="163" t="s">
        <v>203</v>
      </c>
      <c r="AU701" s="163" t="s">
        <v>86</v>
      </c>
      <c r="AV701" s="14" t="s">
        <v>84</v>
      </c>
      <c r="AW701" s="14" t="s">
        <v>37</v>
      </c>
      <c r="AX701" s="14" t="s">
        <v>76</v>
      </c>
      <c r="AY701" s="163" t="s">
        <v>192</v>
      </c>
    </row>
    <row r="702" spans="2:51" s="12" customFormat="1" ht="12">
      <c r="B702" s="148"/>
      <c r="D702" s="142" t="s">
        <v>203</v>
      </c>
      <c r="E702" s="149" t="s">
        <v>19</v>
      </c>
      <c r="F702" s="150" t="s">
        <v>2307</v>
      </c>
      <c r="H702" s="151">
        <v>5.9</v>
      </c>
      <c r="I702" s="152"/>
      <c r="L702" s="148"/>
      <c r="M702" s="153"/>
      <c r="T702" s="154"/>
      <c r="AT702" s="149" t="s">
        <v>203</v>
      </c>
      <c r="AU702" s="149" t="s">
        <v>86</v>
      </c>
      <c r="AV702" s="12" t="s">
        <v>86</v>
      </c>
      <c r="AW702" s="12" t="s">
        <v>37</v>
      </c>
      <c r="AX702" s="12" t="s">
        <v>76</v>
      </c>
      <c r="AY702" s="149" t="s">
        <v>192</v>
      </c>
    </row>
    <row r="703" spans="2:51" s="15" customFormat="1" ht="12">
      <c r="B703" s="182"/>
      <c r="D703" s="142" t="s">
        <v>203</v>
      </c>
      <c r="E703" s="183" t="s">
        <v>19</v>
      </c>
      <c r="F703" s="184" t="s">
        <v>1018</v>
      </c>
      <c r="H703" s="185">
        <v>5.9</v>
      </c>
      <c r="I703" s="186"/>
      <c r="L703" s="182"/>
      <c r="M703" s="187"/>
      <c r="T703" s="188"/>
      <c r="AT703" s="183" t="s">
        <v>203</v>
      </c>
      <c r="AU703" s="183" t="s">
        <v>86</v>
      </c>
      <c r="AV703" s="15" t="s">
        <v>214</v>
      </c>
      <c r="AW703" s="15" t="s">
        <v>37</v>
      </c>
      <c r="AX703" s="15" t="s">
        <v>76</v>
      </c>
      <c r="AY703" s="183" t="s">
        <v>192</v>
      </c>
    </row>
    <row r="704" spans="2:51" s="14" customFormat="1" ht="12">
      <c r="B704" s="162"/>
      <c r="D704" s="142" t="s">
        <v>203</v>
      </c>
      <c r="E704" s="163" t="s">
        <v>19</v>
      </c>
      <c r="F704" s="164" t="s">
        <v>2036</v>
      </c>
      <c r="H704" s="163" t="s">
        <v>19</v>
      </c>
      <c r="I704" s="165"/>
      <c r="L704" s="162"/>
      <c r="M704" s="166"/>
      <c r="T704" s="167"/>
      <c r="AT704" s="163" t="s">
        <v>203</v>
      </c>
      <c r="AU704" s="163" t="s">
        <v>86</v>
      </c>
      <c r="AV704" s="14" t="s">
        <v>84</v>
      </c>
      <c r="AW704" s="14" t="s">
        <v>37</v>
      </c>
      <c r="AX704" s="14" t="s">
        <v>76</v>
      </c>
      <c r="AY704" s="163" t="s">
        <v>192</v>
      </c>
    </row>
    <row r="705" spans="2:51" s="12" customFormat="1" ht="12">
      <c r="B705" s="148"/>
      <c r="D705" s="142" t="s">
        <v>203</v>
      </c>
      <c r="E705" s="149" t="s">
        <v>19</v>
      </c>
      <c r="F705" s="150" t="s">
        <v>2308</v>
      </c>
      <c r="H705" s="151">
        <v>3.54</v>
      </c>
      <c r="I705" s="152"/>
      <c r="L705" s="148"/>
      <c r="M705" s="153"/>
      <c r="T705" s="154"/>
      <c r="AT705" s="149" t="s">
        <v>203</v>
      </c>
      <c r="AU705" s="149" t="s">
        <v>86</v>
      </c>
      <c r="AV705" s="12" t="s">
        <v>86</v>
      </c>
      <c r="AW705" s="12" t="s">
        <v>37</v>
      </c>
      <c r="AX705" s="12" t="s">
        <v>76</v>
      </c>
      <c r="AY705" s="149" t="s">
        <v>192</v>
      </c>
    </row>
    <row r="706" spans="2:51" s="12" customFormat="1" ht="12">
      <c r="B706" s="148"/>
      <c r="D706" s="142" t="s">
        <v>203</v>
      </c>
      <c r="E706" s="149" t="s">
        <v>19</v>
      </c>
      <c r="F706" s="150" t="s">
        <v>2309</v>
      </c>
      <c r="H706" s="151">
        <v>3.75</v>
      </c>
      <c r="I706" s="152"/>
      <c r="L706" s="148"/>
      <c r="M706" s="153"/>
      <c r="T706" s="154"/>
      <c r="AT706" s="149" t="s">
        <v>203</v>
      </c>
      <c r="AU706" s="149" t="s">
        <v>86</v>
      </c>
      <c r="AV706" s="12" t="s">
        <v>86</v>
      </c>
      <c r="AW706" s="12" t="s">
        <v>37</v>
      </c>
      <c r="AX706" s="12" t="s">
        <v>76</v>
      </c>
      <c r="AY706" s="149" t="s">
        <v>192</v>
      </c>
    </row>
    <row r="707" spans="2:51" s="12" customFormat="1" ht="12">
      <c r="B707" s="148"/>
      <c r="D707" s="142" t="s">
        <v>203</v>
      </c>
      <c r="E707" s="149" t="s">
        <v>19</v>
      </c>
      <c r="F707" s="150" t="s">
        <v>2310</v>
      </c>
      <c r="H707" s="151">
        <v>3.95</v>
      </c>
      <c r="I707" s="152"/>
      <c r="L707" s="148"/>
      <c r="M707" s="153"/>
      <c r="T707" s="154"/>
      <c r="AT707" s="149" t="s">
        <v>203</v>
      </c>
      <c r="AU707" s="149" t="s">
        <v>86</v>
      </c>
      <c r="AV707" s="12" t="s">
        <v>86</v>
      </c>
      <c r="AW707" s="12" t="s">
        <v>37</v>
      </c>
      <c r="AX707" s="12" t="s">
        <v>76</v>
      </c>
      <c r="AY707" s="149" t="s">
        <v>192</v>
      </c>
    </row>
    <row r="708" spans="2:51" s="12" customFormat="1" ht="12">
      <c r="B708" s="148"/>
      <c r="D708" s="142" t="s">
        <v>203</v>
      </c>
      <c r="E708" s="149" t="s">
        <v>19</v>
      </c>
      <c r="F708" s="150" t="s">
        <v>2311</v>
      </c>
      <c r="H708" s="151">
        <v>4.13</v>
      </c>
      <c r="I708" s="152"/>
      <c r="L708" s="148"/>
      <c r="M708" s="153"/>
      <c r="T708" s="154"/>
      <c r="AT708" s="149" t="s">
        <v>203</v>
      </c>
      <c r="AU708" s="149" t="s">
        <v>86</v>
      </c>
      <c r="AV708" s="12" t="s">
        <v>86</v>
      </c>
      <c r="AW708" s="12" t="s">
        <v>37</v>
      </c>
      <c r="AX708" s="12" t="s">
        <v>76</v>
      </c>
      <c r="AY708" s="149" t="s">
        <v>192</v>
      </c>
    </row>
    <row r="709" spans="2:51" s="12" customFormat="1" ht="12">
      <c r="B709" s="148"/>
      <c r="D709" s="142" t="s">
        <v>203</v>
      </c>
      <c r="E709" s="149" t="s">
        <v>19</v>
      </c>
      <c r="F709" s="150" t="s">
        <v>2312</v>
      </c>
      <c r="H709" s="151">
        <v>4.13</v>
      </c>
      <c r="I709" s="152"/>
      <c r="L709" s="148"/>
      <c r="M709" s="153"/>
      <c r="T709" s="154"/>
      <c r="AT709" s="149" t="s">
        <v>203</v>
      </c>
      <c r="AU709" s="149" t="s">
        <v>86</v>
      </c>
      <c r="AV709" s="12" t="s">
        <v>86</v>
      </c>
      <c r="AW709" s="12" t="s">
        <v>37</v>
      </c>
      <c r="AX709" s="12" t="s">
        <v>76</v>
      </c>
      <c r="AY709" s="149" t="s">
        <v>192</v>
      </c>
    </row>
    <row r="710" spans="2:51" s="15" customFormat="1" ht="12">
      <c r="B710" s="182"/>
      <c r="D710" s="142" t="s">
        <v>203</v>
      </c>
      <c r="E710" s="183" t="s">
        <v>19</v>
      </c>
      <c r="F710" s="184" t="s">
        <v>1018</v>
      </c>
      <c r="H710" s="185">
        <v>19.5</v>
      </c>
      <c r="I710" s="186"/>
      <c r="L710" s="182"/>
      <c r="M710" s="187"/>
      <c r="T710" s="188"/>
      <c r="AT710" s="183" t="s">
        <v>203</v>
      </c>
      <c r="AU710" s="183" t="s">
        <v>86</v>
      </c>
      <c r="AV710" s="15" t="s">
        <v>214</v>
      </c>
      <c r="AW710" s="15" t="s">
        <v>37</v>
      </c>
      <c r="AX710" s="15" t="s">
        <v>76</v>
      </c>
      <c r="AY710" s="183" t="s">
        <v>192</v>
      </c>
    </row>
    <row r="711" spans="2:51" s="14" customFormat="1" ht="12">
      <c r="B711" s="162"/>
      <c r="D711" s="142" t="s">
        <v>203</v>
      </c>
      <c r="E711" s="163" t="s">
        <v>19</v>
      </c>
      <c r="F711" s="164" t="s">
        <v>2042</v>
      </c>
      <c r="H711" s="163" t="s">
        <v>19</v>
      </c>
      <c r="I711" s="165"/>
      <c r="L711" s="162"/>
      <c r="M711" s="166"/>
      <c r="T711" s="167"/>
      <c r="AT711" s="163" t="s">
        <v>203</v>
      </c>
      <c r="AU711" s="163" t="s">
        <v>86</v>
      </c>
      <c r="AV711" s="14" t="s">
        <v>84</v>
      </c>
      <c r="AW711" s="14" t="s">
        <v>37</v>
      </c>
      <c r="AX711" s="14" t="s">
        <v>76</v>
      </c>
      <c r="AY711" s="163" t="s">
        <v>192</v>
      </c>
    </row>
    <row r="712" spans="2:51" s="12" customFormat="1" ht="12">
      <c r="B712" s="148"/>
      <c r="D712" s="142" t="s">
        <v>203</v>
      </c>
      <c r="E712" s="149" t="s">
        <v>19</v>
      </c>
      <c r="F712" s="150" t="s">
        <v>2313</v>
      </c>
      <c r="H712" s="151">
        <v>4.3</v>
      </c>
      <c r="I712" s="152"/>
      <c r="L712" s="148"/>
      <c r="M712" s="153"/>
      <c r="T712" s="154"/>
      <c r="AT712" s="149" t="s">
        <v>203</v>
      </c>
      <c r="AU712" s="149" t="s">
        <v>86</v>
      </c>
      <c r="AV712" s="12" t="s">
        <v>86</v>
      </c>
      <c r="AW712" s="12" t="s">
        <v>37</v>
      </c>
      <c r="AX712" s="12" t="s">
        <v>76</v>
      </c>
      <c r="AY712" s="149" t="s">
        <v>192</v>
      </c>
    </row>
    <row r="713" spans="2:51" s="12" customFormat="1" ht="12">
      <c r="B713" s="148"/>
      <c r="D713" s="142" t="s">
        <v>203</v>
      </c>
      <c r="E713" s="149" t="s">
        <v>19</v>
      </c>
      <c r="F713" s="150" t="s">
        <v>2314</v>
      </c>
      <c r="H713" s="151">
        <v>4.96</v>
      </c>
      <c r="I713" s="152"/>
      <c r="L713" s="148"/>
      <c r="M713" s="153"/>
      <c r="T713" s="154"/>
      <c r="AT713" s="149" t="s">
        <v>203</v>
      </c>
      <c r="AU713" s="149" t="s">
        <v>86</v>
      </c>
      <c r="AV713" s="12" t="s">
        <v>86</v>
      </c>
      <c r="AW713" s="12" t="s">
        <v>37</v>
      </c>
      <c r="AX713" s="12" t="s">
        <v>76</v>
      </c>
      <c r="AY713" s="149" t="s">
        <v>192</v>
      </c>
    </row>
    <row r="714" spans="2:51" s="12" customFormat="1" ht="12">
      <c r="B714" s="148"/>
      <c r="D714" s="142" t="s">
        <v>203</v>
      </c>
      <c r="E714" s="149" t="s">
        <v>19</v>
      </c>
      <c r="F714" s="150" t="s">
        <v>2315</v>
      </c>
      <c r="H714" s="151">
        <v>2.97</v>
      </c>
      <c r="I714" s="152"/>
      <c r="L714" s="148"/>
      <c r="M714" s="153"/>
      <c r="T714" s="154"/>
      <c r="AT714" s="149" t="s">
        <v>203</v>
      </c>
      <c r="AU714" s="149" t="s">
        <v>86</v>
      </c>
      <c r="AV714" s="12" t="s">
        <v>86</v>
      </c>
      <c r="AW714" s="12" t="s">
        <v>37</v>
      </c>
      <c r="AX714" s="12" t="s">
        <v>76</v>
      </c>
      <c r="AY714" s="149" t="s">
        <v>192</v>
      </c>
    </row>
    <row r="715" spans="2:51" s="12" customFormat="1" ht="12">
      <c r="B715" s="148"/>
      <c r="D715" s="142" t="s">
        <v>203</v>
      </c>
      <c r="E715" s="149" t="s">
        <v>19</v>
      </c>
      <c r="F715" s="150" t="s">
        <v>2316</v>
      </c>
      <c r="H715" s="151">
        <v>4.08</v>
      </c>
      <c r="I715" s="152"/>
      <c r="L715" s="148"/>
      <c r="M715" s="153"/>
      <c r="T715" s="154"/>
      <c r="AT715" s="149" t="s">
        <v>203</v>
      </c>
      <c r="AU715" s="149" t="s">
        <v>86</v>
      </c>
      <c r="AV715" s="12" t="s">
        <v>86</v>
      </c>
      <c r="AW715" s="12" t="s">
        <v>37</v>
      </c>
      <c r="AX715" s="12" t="s">
        <v>76</v>
      </c>
      <c r="AY715" s="149" t="s">
        <v>192</v>
      </c>
    </row>
    <row r="716" spans="2:51" s="12" customFormat="1" ht="12">
      <c r="B716" s="148"/>
      <c r="D716" s="142" t="s">
        <v>203</v>
      </c>
      <c r="E716" s="149" t="s">
        <v>19</v>
      </c>
      <c r="F716" s="150" t="s">
        <v>2317</v>
      </c>
      <c r="H716" s="151">
        <v>4.05</v>
      </c>
      <c r="I716" s="152"/>
      <c r="L716" s="148"/>
      <c r="M716" s="153"/>
      <c r="T716" s="154"/>
      <c r="AT716" s="149" t="s">
        <v>203</v>
      </c>
      <c r="AU716" s="149" t="s">
        <v>86</v>
      </c>
      <c r="AV716" s="12" t="s">
        <v>86</v>
      </c>
      <c r="AW716" s="12" t="s">
        <v>37</v>
      </c>
      <c r="AX716" s="12" t="s">
        <v>76</v>
      </c>
      <c r="AY716" s="149" t="s">
        <v>192</v>
      </c>
    </row>
    <row r="717" spans="2:51" s="15" customFormat="1" ht="12">
      <c r="B717" s="182"/>
      <c r="D717" s="142" t="s">
        <v>203</v>
      </c>
      <c r="E717" s="183" t="s">
        <v>19</v>
      </c>
      <c r="F717" s="184" t="s">
        <v>1018</v>
      </c>
      <c r="H717" s="185">
        <v>20.36</v>
      </c>
      <c r="I717" s="186"/>
      <c r="L717" s="182"/>
      <c r="M717" s="187"/>
      <c r="T717" s="188"/>
      <c r="AT717" s="183" t="s">
        <v>203</v>
      </c>
      <c r="AU717" s="183" t="s">
        <v>86</v>
      </c>
      <c r="AV717" s="15" t="s">
        <v>214</v>
      </c>
      <c r="AW717" s="15" t="s">
        <v>37</v>
      </c>
      <c r="AX717" s="15" t="s">
        <v>76</v>
      </c>
      <c r="AY717" s="183" t="s">
        <v>192</v>
      </c>
    </row>
    <row r="718" spans="2:51" s="14" customFormat="1" ht="12">
      <c r="B718" s="162"/>
      <c r="D718" s="142" t="s">
        <v>203</v>
      </c>
      <c r="E718" s="163" t="s">
        <v>19</v>
      </c>
      <c r="F718" s="164" t="s">
        <v>2048</v>
      </c>
      <c r="H718" s="163" t="s">
        <v>19</v>
      </c>
      <c r="I718" s="165"/>
      <c r="L718" s="162"/>
      <c r="M718" s="166"/>
      <c r="T718" s="167"/>
      <c r="AT718" s="163" t="s">
        <v>203</v>
      </c>
      <c r="AU718" s="163" t="s">
        <v>86</v>
      </c>
      <c r="AV718" s="14" t="s">
        <v>84</v>
      </c>
      <c r="AW718" s="14" t="s">
        <v>37</v>
      </c>
      <c r="AX718" s="14" t="s">
        <v>76</v>
      </c>
      <c r="AY718" s="163" t="s">
        <v>192</v>
      </c>
    </row>
    <row r="719" spans="2:51" s="12" customFormat="1" ht="12">
      <c r="B719" s="148"/>
      <c r="D719" s="142" t="s">
        <v>203</v>
      </c>
      <c r="E719" s="149" t="s">
        <v>19</v>
      </c>
      <c r="F719" s="150" t="s">
        <v>2318</v>
      </c>
      <c r="H719" s="151">
        <v>4.03</v>
      </c>
      <c r="I719" s="152"/>
      <c r="L719" s="148"/>
      <c r="M719" s="153"/>
      <c r="T719" s="154"/>
      <c r="AT719" s="149" t="s">
        <v>203</v>
      </c>
      <c r="AU719" s="149" t="s">
        <v>86</v>
      </c>
      <c r="AV719" s="12" t="s">
        <v>86</v>
      </c>
      <c r="AW719" s="12" t="s">
        <v>37</v>
      </c>
      <c r="AX719" s="12" t="s">
        <v>76</v>
      </c>
      <c r="AY719" s="149" t="s">
        <v>192</v>
      </c>
    </row>
    <row r="720" spans="2:51" s="12" customFormat="1" ht="12">
      <c r="B720" s="148"/>
      <c r="D720" s="142" t="s">
        <v>203</v>
      </c>
      <c r="E720" s="149" t="s">
        <v>19</v>
      </c>
      <c r="F720" s="150" t="s">
        <v>2319</v>
      </c>
      <c r="H720" s="151">
        <v>4.03</v>
      </c>
      <c r="I720" s="152"/>
      <c r="L720" s="148"/>
      <c r="M720" s="153"/>
      <c r="T720" s="154"/>
      <c r="AT720" s="149" t="s">
        <v>203</v>
      </c>
      <c r="AU720" s="149" t="s">
        <v>86</v>
      </c>
      <c r="AV720" s="12" t="s">
        <v>86</v>
      </c>
      <c r="AW720" s="12" t="s">
        <v>37</v>
      </c>
      <c r="AX720" s="12" t="s">
        <v>76</v>
      </c>
      <c r="AY720" s="149" t="s">
        <v>192</v>
      </c>
    </row>
    <row r="721" spans="2:51" s="12" customFormat="1" ht="12">
      <c r="B721" s="148"/>
      <c r="D721" s="142" t="s">
        <v>203</v>
      </c>
      <c r="E721" s="149" t="s">
        <v>19</v>
      </c>
      <c r="F721" s="150" t="s">
        <v>2320</v>
      </c>
      <c r="H721" s="151">
        <v>4.03</v>
      </c>
      <c r="I721" s="152"/>
      <c r="L721" s="148"/>
      <c r="M721" s="153"/>
      <c r="T721" s="154"/>
      <c r="AT721" s="149" t="s">
        <v>203</v>
      </c>
      <c r="AU721" s="149" t="s">
        <v>86</v>
      </c>
      <c r="AV721" s="12" t="s">
        <v>86</v>
      </c>
      <c r="AW721" s="12" t="s">
        <v>37</v>
      </c>
      <c r="AX721" s="12" t="s">
        <v>76</v>
      </c>
      <c r="AY721" s="149" t="s">
        <v>192</v>
      </c>
    </row>
    <row r="722" spans="2:51" s="15" customFormat="1" ht="12">
      <c r="B722" s="182"/>
      <c r="D722" s="142" t="s">
        <v>203</v>
      </c>
      <c r="E722" s="183" t="s">
        <v>19</v>
      </c>
      <c r="F722" s="184" t="s">
        <v>1018</v>
      </c>
      <c r="H722" s="185">
        <v>12.09</v>
      </c>
      <c r="I722" s="186"/>
      <c r="L722" s="182"/>
      <c r="M722" s="187"/>
      <c r="T722" s="188"/>
      <c r="AT722" s="183" t="s">
        <v>203</v>
      </c>
      <c r="AU722" s="183" t="s">
        <v>86</v>
      </c>
      <c r="AV722" s="15" t="s">
        <v>214</v>
      </c>
      <c r="AW722" s="15" t="s">
        <v>37</v>
      </c>
      <c r="AX722" s="15" t="s">
        <v>76</v>
      </c>
      <c r="AY722" s="183" t="s">
        <v>192</v>
      </c>
    </row>
    <row r="723" spans="2:51" s="14" customFormat="1" ht="12">
      <c r="B723" s="162"/>
      <c r="D723" s="142" t="s">
        <v>203</v>
      </c>
      <c r="E723" s="163" t="s">
        <v>19</v>
      </c>
      <c r="F723" s="164" t="s">
        <v>2052</v>
      </c>
      <c r="H723" s="163" t="s">
        <v>19</v>
      </c>
      <c r="I723" s="165"/>
      <c r="L723" s="162"/>
      <c r="M723" s="166"/>
      <c r="T723" s="167"/>
      <c r="AT723" s="163" t="s">
        <v>203</v>
      </c>
      <c r="AU723" s="163" t="s">
        <v>86</v>
      </c>
      <c r="AV723" s="14" t="s">
        <v>84</v>
      </c>
      <c r="AW723" s="14" t="s">
        <v>37</v>
      </c>
      <c r="AX723" s="14" t="s">
        <v>76</v>
      </c>
      <c r="AY723" s="163" t="s">
        <v>192</v>
      </c>
    </row>
    <row r="724" spans="2:51" s="12" customFormat="1" ht="12">
      <c r="B724" s="148"/>
      <c r="D724" s="142" t="s">
        <v>203</v>
      </c>
      <c r="E724" s="149" t="s">
        <v>19</v>
      </c>
      <c r="F724" s="150" t="s">
        <v>2321</v>
      </c>
      <c r="H724" s="151">
        <v>3.96</v>
      </c>
      <c r="I724" s="152"/>
      <c r="L724" s="148"/>
      <c r="M724" s="153"/>
      <c r="T724" s="154"/>
      <c r="AT724" s="149" t="s">
        <v>203</v>
      </c>
      <c r="AU724" s="149" t="s">
        <v>86</v>
      </c>
      <c r="AV724" s="12" t="s">
        <v>86</v>
      </c>
      <c r="AW724" s="12" t="s">
        <v>37</v>
      </c>
      <c r="AX724" s="12" t="s">
        <v>76</v>
      </c>
      <c r="AY724" s="149" t="s">
        <v>192</v>
      </c>
    </row>
    <row r="725" spans="2:51" s="12" customFormat="1" ht="12">
      <c r="B725" s="148"/>
      <c r="D725" s="142" t="s">
        <v>203</v>
      </c>
      <c r="E725" s="149" t="s">
        <v>19</v>
      </c>
      <c r="F725" s="150" t="s">
        <v>2322</v>
      </c>
      <c r="H725" s="151">
        <v>3.6</v>
      </c>
      <c r="I725" s="152"/>
      <c r="L725" s="148"/>
      <c r="M725" s="153"/>
      <c r="T725" s="154"/>
      <c r="AT725" s="149" t="s">
        <v>203</v>
      </c>
      <c r="AU725" s="149" t="s">
        <v>86</v>
      </c>
      <c r="AV725" s="12" t="s">
        <v>86</v>
      </c>
      <c r="AW725" s="12" t="s">
        <v>37</v>
      </c>
      <c r="AX725" s="12" t="s">
        <v>76</v>
      </c>
      <c r="AY725" s="149" t="s">
        <v>192</v>
      </c>
    </row>
    <row r="726" spans="2:51" s="15" customFormat="1" ht="12">
      <c r="B726" s="182"/>
      <c r="D726" s="142" t="s">
        <v>203</v>
      </c>
      <c r="E726" s="183" t="s">
        <v>19</v>
      </c>
      <c r="F726" s="184" t="s">
        <v>1018</v>
      </c>
      <c r="H726" s="185">
        <v>7.56</v>
      </c>
      <c r="I726" s="186"/>
      <c r="L726" s="182"/>
      <c r="M726" s="187"/>
      <c r="T726" s="188"/>
      <c r="AT726" s="183" t="s">
        <v>203</v>
      </c>
      <c r="AU726" s="183" t="s">
        <v>86</v>
      </c>
      <c r="AV726" s="15" t="s">
        <v>214</v>
      </c>
      <c r="AW726" s="15" t="s">
        <v>37</v>
      </c>
      <c r="AX726" s="15" t="s">
        <v>76</v>
      </c>
      <c r="AY726" s="183" t="s">
        <v>192</v>
      </c>
    </row>
    <row r="727" spans="2:51" s="14" customFormat="1" ht="12">
      <c r="B727" s="162"/>
      <c r="D727" s="142" t="s">
        <v>203</v>
      </c>
      <c r="E727" s="163" t="s">
        <v>19</v>
      </c>
      <c r="F727" s="164" t="s">
        <v>2055</v>
      </c>
      <c r="H727" s="163" t="s">
        <v>19</v>
      </c>
      <c r="I727" s="165"/>
      <c r="L727" s="162"/>
      <c r="M727" s="166"/>
      <c r="T727" s="167"/>
      <c r="AT727" s="163" t="s">
        <v>203</v>
      </c>
      <c r="AU727" s="163" t="s">
        <v>86</v>
      </c>
      <c r="AV727" s="14" t="s">
        <v>84</v>
      </c>
      <c r="AW727" s="14" t="s">
        <v>37</v>
      </c>
      <c r="AX727" s="14" t="s">
        <v>76</v>
      </c>
      <c r="AY727" s="163" t="s">
        <v>192</v>
      </c>
    </row>
    <row r="728" spans="2:51" s="12" customFormat="1" ht="12">
      <c r="B728" s="148"/>
      <c r="D728" s="142" t="s">
        <v>203</v>
      </c>
      <c r="E728" s="149" t="s">
        <v>19</v>
      </c>
      <c r="F728" s="150" t="s">
        <v>2323</v>
      </c>
      <c r="H728" s="151">
        <v>3.84</v>
      </c>
      <c r="I728" s="152"/>
      <c r="L728" s="148"/>
      <c r="M728" s="153"/>
      <c r="T728" s="154"/>
      <c r="AT728" s="149" t="s">
        <v>203</v>
      </c>
      <c r="AU728" s="149" t="s">
        <v>86</v>
      </c>
      <c r="AV728" s="12" t="s">
        <v>86</v>
      </c>
      <c r="AW728" s="12" t="s">
        <v>37</v>
      </c>
      <c r="AX728" s="12" t="s">
        <v>76</v>
      </c>
      <c r="AY728" s="149" t="s">
        <v>192</v>
      </c>
    </row>
    <row r="729" spans="2:51" s="12" customFormat="1" ht="12">
      <c r="B729" s="148"/>
      <c r="D729" s="142" t="s">
        <v>203</v>
      </c>
      <c r="E729" s="149" t="s">
        <v>19</v>
      </c>
      <c r="F729" s="150" t="s">
        <v>2324</v>
      </c>
      <c r="H729" s="151">
        <v>3.89</v>
      </c>
      <c r="I729" s="152"/>
      <c r="L729" s="148"/>
      <c r="M729" s="153"/>
      <c r="T729" s="154"/>
      <c r="AT729" s="149" t="s">
        <v>203</v>
      </c>
      <c r="AU729" s="149" t="s">
        <v>86</v>
      </c>
      <c r="AV729" s="12" t="s">
        <v>86</v>
      </c>
      <c r="AW729" s="12" t="s">
        <v>37</v>
      </c>
      <c r="AX729" s="12" t="s">
        <v>76</v>
      </c>
      <c r="AY729" s="149" t="s">
        <v>192</v>
      </c>
    </row>
    <row r="730" spans="2:51" s="12" customFormat="1" ht="12">
      <c r="B730" s="148"/>
      <c r="D730" s="142" t="s">
        <v>203</v>
      </c>
      <c r="E730" s="149" t="s">
        <v>19</v>
      </c>
      <c r="F730" s="150" t="s">
        <v>2325</v>
      </c>
      <c r="H730" s="151">
        <v>4.11</v>
      </c>
      <c r="I730" s="152"/>
      <c r="L730" s="148"/>
      <c r="M730" s="153"/>
      <c r="T730" s="154"/>
      <c r="AT730" s="149" t="s">
        <v>203</v>
      </c>
      <c r="AU730" s="149" t="s">
        <v>86</v>
      </c>
      <c r="AV730" s="12" t="s">
        <v>86</v>
      </c>
      <c r="AW730" s="12" t="s">
        <v>37</v>
      </c>
      <c r="AX730" s="12" t="s">
        <v>76</v>
      </c>
      <c r="AY730" s="149" t="s">
        <v>192</v>
      </c>
    </row>
    <row r="731" spans="2:51" s="12" customFormat="1" ht="12">
      <c r="B731" s="148"/>
      <c r="D731" s="142" t="s">
        <v>203</v>
      </c>
      <c r="E731" s="149" t="s">
        <v>19</v>
      </c>
      <c r="F731" s="150" t="s">
        <v>2326</v>
      </c>
      <c r="H731" s="151">
        <v>4.25</v>
      </c>
      <c r="I731" s="152"/>
      <c r="L731" s="148"/>
      <c r="M731" s="153"/>
      <c r="T731" s="154"/>
      <c r="AT731" s="149" t="s">
        <v>203</v>
      </c>
      <c r="AU731" s="149" t="s">
        <v>86</v>
      </c>
      <c r="AV731" s="12" t="s">
        <v>86</v>
      </c>
      <c r="AW731" s="12" t="s">
        <v>37</v>
      </c>
      <c r="AX731" s="12" t="s">
        <v>76</v>
      </c>
      <c r="AY731" s="149" t="s">
        <v>192</v>
      </c>
    </row>
    <row r="732" spans="2:51" s="15" customFormat="1" ht="12">
      <c r="B732" s="182"/>
      <c r="D732" s="142" t="s">
        <v>203</v>
      </c>
      <c r="E732" s="183" t="s">
        <v>19</v>
      </c>
      <c r="F732" s="184" t="s">
        <v>1018</v>
      </c>
      <c r="H732" s="185">
        <v>16.09</v>
      </c>
      <c r="I732" s="186"/>
      <c r="L732" s="182"/>
      <c r="M732" s="187"/>
      <c r="T732" s="188"/>
      <c r="AT732" s="183" t="s">
        <v>203</v>
      </c>
      <c r="AU732" s="183" t="s">
        <v>86</v>
      </c>
      <c r="AV732" s="15" t="s">
        <v>214</v>
      </c>
      <c r="AW732" s="15" t="s">
        <v>37</v>
      </c>
      <c r="AX732" s="15" t="s">
        <v>76</v>
      </c>
      <c r="AY732" s="183" t="s">
        <v>192</v>
      </c>
    </row>
    <row r="733" spans="2:51" s="14" customFormat="1" ht="12">
      <c r="B733" s="162"/>
      <c r="D733" s="142" t="s">
        <v>203</v>
      </c>
      <c r="E733" s="163" t="s">
        <v>19</v>
      </c>
      <c r="F733" s="164" t="s">
        <v>2060</v>
      </c>
      <c r="H733" s="163" t="s">
        <v>19</v>
      </c>
      <c r="I733" s="165"/>
      <c r="L733" s="162"/>
      <c r="M733" s="166"/>
      <c r="T733" s="167"/>
      <c r="AT733" s="163" t="s">
        <v>203</v>
      </c>
      <c r="AU733" s="163" t="s">
        <v>86</v>
      </c>
      <c r="AV733" s="14" t="s">
        <v>84</v>
      </c>
      <c r="AW733" s="14" t="s">
        <v>37</v>
      </c>
      <c r="AX733" s="14" t="s">
        <v>76</v>
      </c>
      <c r="AY733" s="163" t="s">
        <v>192</v>
      </c>
    </row>
    <row r="734" spans="2:51" s="12" customFormat="1" ht="12">
      <c r="B734" s="148"/>
      <c r="D734" s="142" t="s">
        <v>203</v>
      </c>
      <c r="E734" s="149" t="s">
        <v>19</v>
      </c>
      <c r="F734" s="150" t="s">
        <v>2327</v>
      </c>
      <c r="H734" s="151">
        <v>3.9</v>
      </c>
      <c r="I734" s="152"/>
      <c r="L734" s="148"/>
      <c r="M734" s="153"/>
      <c r="T734" s="154"/>
      <c r="AT734" s="149" t="s">
        <v>203</v>
      </c>
      <c r="AU734" s="149" t="s">
        <v>86</v>
      </c>
      <c r="AV734" s="12" t="s">
        <v>86</v>
      </c>
      <c r="AW734" s="12" t="s">
        <v>37</v>
      </c>
      <c r="AX734" s="12" t="s">
        <v>76</v>
      </c>
      <c r="AY734" s="149" t="s">
        <v>192</v>
      </c>
    </row>
    <row r="735" spans="2:51" s="12" customFormat="1" ht="12">
      <c r="B735" s="148"/>
      <c r="D735" s="142" t="s">
        <v>203</v>
      </c>
      <c r="E735" s="149" t="s">
        <v>19</v>
      </c>
      <c r="F735" s="150" t="s">
        <v>2328</v>
      </c>
      <c r="H735" s="151">
        <v>4.2</v>
      </c>
      <c r="I735" s="152"/>
      <c r="L735" s="148"/>
      <c r="M735" s="153"/>
      <c r="T735" s="154"/>
      <c r="AT735" s="149" t="s">
        <v>203</v>
      </c>
      <c r="AU735" s="149" t="s">
        <v>86</v>
      </c>
      <c r="AV735" s="12" t="s">
        <v>86</v>
      </c>
      <c r="AW735" s="12" t="s">
        <v>37</v>
      </c>
      <c r="AX735" s="12" t="s">
        <v>76</v>
      </c>
      <c r="AY735" s="149" t="s">
        <v>192</v>
      </c>
    </row>
    <row r="736" spans="2:51" s="12" customFormat="1" ht="12">
      <c r="B736" s="148"/>
      <c r="D736" s="142" t="s">
        <v>203</v>
      </c>
      <c r="E736" s="149" t="s">
        <v>19</v>
      </c>
      <c r="F736" s="150" t="s">
        <v>2329</v>
      </c>
      <c r="H736" s="151">
        <v>1.5</v>
      </c>
      <c r="I736" s="152"/>
      <c r="L736" s="148"/>
      <c r="M736" s="153"/>
      <c r="T736" s="154"/>
      <c r="AT736" s="149" t="s">
        <v>203</v>
      </c>
      <c r="AU736" s="149" t="s">
        <v>86</v>
      </c>
      <c r="AV736" s="12" t="s">
        <v>86</v>
      </c>
      <c r="AW736" s="12" t="s">
        <v>37</v>
      </c>
      <c r="AX736" s="12" t="s">
        <v>76</v>
      </c>
      <c r="AY736" s="149" t="s">
        <v>192</v>
      </c>
    </row>
    <row r="737" spans="2:51" s="15" customFormat="1" ht="12">
      <c r="B737" s="182"/>
      <c r="D737" s="142" t="s">
        <v>203</v>
      </c>
      <c r="E737" s="183" t="s">
        <v>19</v>
      </c>
      <c r="F737" s="184" t="s">
        <v>1018</v>
      </c>
      <c r="H737" s="185">
        <v>9.6</v>
      </c>
      <c r="I737" s="186"/>
      <c r="L737" s="182"/>
      <c r="M737" s="187"/>
      <c r="T737" s="188"/>
      <c r="AT737" s="183" t="s">
        <v>203</v>
      </c>
      <c r="AU737" s="183" t="s">
        <v>86</v>
      </c>
      <c r="AV737" s="15" t="s">
        <v>214</v>
      </c>
      <c r="AW737" s="15" t="s">
        <v>37</v>
      </c>
      <c r="AX737" s="15" t="s">
        <v>76</v>
      </c>
      <c r="AY737" s="183" t="s">
        <v>192</v>
      </c>
    </row>
    <row r="738" spans="2:51" s="14" customFormat="1" ht="12">
      <c r="B738" s="162"/>
      <c r="D738" s="142" t="s">
        <v>203</v>
      </c>
      <c r="E738" s="163" t="s">
        <v>19</v>
      </c>
      <c r="F738" s="164" t="s">
        <v>2064</v>
      </c>
      <c r="H738" s="163" t="s">
        <v>19</v>
      </c>
      <c r="I738" s="165"/>
      <c r="L738" s="162"/>
      <c r="M738" s="166"/>
      <c r="T738" s="167"/>
      <c r="AT738" s="163" t="s">
        <v>203</v>
      </c>
      <c r="AU738" s="163" t="s">
        <v>86</v>
      </c>
      <c r="AV738" s="14" t="s">
        <v>84</v>
      </c>
      <c r="AW738" s="14" t="s">
        <v>37</v>
      </c>
      <c r="AX738" s="14" t="s">
        <v>76</v>
      </c>
      <c r="AY738" s="163" t="s">
        <v>192</v>
      </c>
    </row>
    <row r="739" spans="2:51" s="12" customFormat="1" ht="12">
      <c r="B739" s="148"/>
      <c r="D739" s="142" t="s">
        <v>203</v>
      </c>
      <c r="E739" s="149" t="s">
        <v>19</v>
      </c>
      <c r="F739" s="150" t="s">
        <v>2330</v>
      </c>
      <c r="H739" s="151">
        <v>4.22</v>
      </c>
      <c r="I739" s="152"/>
      <c r="L739" s="148"/>
      <c r="M739" s="153"/>
      <c r="T739" s="154"/>
      <c r="AT739" s="149" t="s">
        <v>203</v>
      </c>
      <c r="AU739" s="149" t="s">
        <v>86</v>
      </c>
      <c r="AV739" s="12" t="s">
        <v>86</v>
      </c>
      <c r="AW739" s="12" t="s">
        <v>37</v>
      </c>
      <c r="AX739" s="12" t="s">
        <v>76</v>
      </c>
      <c r="AY739" s="149" t="s">
        <v>192</v>
      </c>
    </row>
    <row r="740" spans="2:51" s="12" customFormat="1" ht="12">
      <c r="B740" s="148"/>
      <c r="D740" s="142" t="s">
        <v>203</v>
      </c>
      <c r="E740" s="149" t="s">
        <v>19</v>
      </c>
      <c r="F740" s="150" t="s">
        <v>2331</v>
      </c>
      <c r="H740" s="151">
        <v>4.21</v>
      </c>
      <c r="I740" s="152"/>
      <c r="L740" s="148"/>
      <c r="M740" s="153"/>
      <c r="T740" s="154"/>
      <c r="AT740" s="149" t="s">
        <v>203</v>
      </c>
      <c r="AU740" s="149" t="s">
        <v>86</v>
      </c>
      <c r="AV740" s="12" t="s">
        <v>86</v>
      </c>
      <c r="AW740" s="12" t="s">
        <v>37</v>
      </c>
      <c r="AX740" s="12" t="s">
        <v>76</v>
      </c>
      <c r="AY740" s="149" t="s">
        <v>192</v>
      </c>
    </row>
    <row r="741" spans="2:51" s="15" customFormat="1" ht="12">
      <c r="B741" s="182"/>
      <c r="D741" s="142" t="s">
        <v>203</v>
      </c>
      <c r="E741" s="183" t="s">
        <v>19</v>
      </c>
      <c r="F741" s="184" t="s">
        <v>1018</v>
      </c>
      <c r="H741" s="185">
        <v>8.43</v>
      </c>
      <c r="I741" s="186"/>
      <c r="L741" s="182"/>
      <c r="M741" s="187"/>
      <c r="T741" s="188"/>
      <c r="AT741" s="183" t="s">
        <v>203</v>
      </c>
      <c r="AU741" s="183" t="s">
        <v>86</v>
      </c>
      <c r="AV741" s="15" t="s">
        <v>214</v>
      </c>
      <c r="AW741" s="15" t="s">
        <v>37</v>
      </c>
      <c r="AX741" s="15" t="s">
        <v>76</v>
      </c>
      <c r="AY741" s="183" t="s">
        <v>192</v>
      </c>
    </row>
    <row r="742" spans="2:51" s="13" customFormat="1" ht="12">
      <c r="B742" s="155"/>
      <c r="D742" s="142" t="s">
        <v>203</v>
      </c>
      <c r="E742" s="156" t="s">
        <v>1904</v>
      </c>
      <c r="F742" s="157" t="s">
        <v>206</v>
      </c>
      <c r="H742" s="158">
        <v>99.53</v>
      </c>
      <c r="I742" s="159"/>
      <c r="L742" s="155"/>
      <c r="M742" s="160"/>
      <c r="T742" s="161"/>
      <c r="AT742" s="156" t="s">
        <v>203</v>
      </c>
      <c r="AU742" s="156" t="s">
        <v>86</v>
      </c>
      <c r="AV742" s="13" t="s">
        <v>124</v>
      </c>
      <c r="AW742" s="13" t="s">
        <v>37</v>
      </c>
      <c r="AX742" s="13" t="s">
        <v>76</v>
      </c>
      <c r="AY742" s="156" t="s">
        <v>192</v>
      </c>
    </row>
    <row r="743" spans="2:51" s="12" customFormat="1" ht="12">
      <c r="B743" s="148"/>
      <c r="D743" s="142" t="s">
        <v>203</v>
      </c>
      <c r="E743" s="149" t="s">
        <v>19</v>
      </c>
      <c r="F743" s="150" t="s">
        <v>1904</v>
      </c>
      <c r="H743" s="151">
        <v>99.53</v>
      </c>
      <c r="I743" s="152"/>
      <c r="L743" s="148"/>
      <c r="M743" s="153"/>
      <c r="T743" s="154"/>
      <c r="AT743" s="149" t="s">
        <v>203</v>
      </c>
      <c r="AU743" s="149" t="s">
        <v>86</v>
      </c>
      <c r="AV743" s="12" t="s">
        <v>86</v>
      </c>
      <c r="AW743" s="12" t="s">
        <v>37</v>
      </c>
      <c r="AX743" s="12" t="s">
        <v>76</v>
      </c>
      <c r="AY743" s="149" t="s">
        <v>192</v>
      </c>
    </row>
    <row r="744" spans="2:51" s="12" customFormat="1" ht="12">
      <c r="B744" s="148"/>
      <c r="D744" s="142" t="s">
        <v>203</v>
      </c>
      <c r="E744" s="149" t="s">
        <v>19</v>
      </c>
      <c r="F744" s="150" t="s">
        <v>2332</v>
      </c>
      <c r="H744" s="151">
        <v>5.9</v>
      </c>
      <c r="I744" s="152"/>
      <c r="L744" s="148"/>
      <c r="M744" s="153"/>
      <c r="T744" s="154"/>
      <c r="AT744" s="149" t="s">
        <v>203</v>
      </c>
      <c r="AU744" s="149" t="s">
        <v>86</v>
      </c>
      <c r="AV744" s="12" t="s">
        <v>86</v>
      </c>
      <c r="AW744" s="12" t="s">
        <v>37</v>
      </c>
      <c r="AX744" s="12" t="s">
        <v>76</v>
      </c>
      <c r="AY744" s="149" t="s">
        <v>192</v>
      </c>
    </row>
    <row r="745" spans="2:51" s="13" customFormat="1" ht="12">
      <c r="B745" s="155"/>
      <c r="D745" s="142" t="s">
        <v>203</v>
      </c>
      <c r="E745" s="156" t="s">
        <v>19</v>
      </c>
      <c r="F745" s="157" t="s">
        <v>206</v>
      </c>
      <c r="H745" s="158">
        <v>105.43</v>
      </c>
      <c r="I745" s="159"/>
      <c r="L745" s="155"/>
      <c r="M745" s="160"/>
      <c r="T745" s="161"/>
      <c r="AT745" s="156" t="s">
        <v>203</v>
      </c>
      <c r="AU745" s="156" t="s">
        <v>86</v>
      </c>
      <c r="AV745" s="13" t="s">
        <v>124</v>
      </c>
      <c r="AW745" s="13" t="s">
        <v>37</v>
      </c>
      <c r="AX745" s="13" t="s">
        <v>84</v>
      </c>
      <c r="AY745" s="156" t="s">
        <v>192</v>
      </c>
    </row>
    <row r="746" spans="2:65" s="1" customFormat="1" ht="16.5" customHeight="1">
      <c r="B746" s="33"/>
      <c r="C746" s="129" t="s">
        <v>593</v>
      </c>
      <c r="D746" s="129" t="s">
        <v>194</v>
      </c>
      <c r="E746" s="130" t="s">
        <v>537</v>
      </c>
      <c r="F746" s="131" t="s">
        <v>538</v>
      </c>
      <c r="G746" s="132" t="s">
        <v>149</v>
      </c>
      <c r="H746" s="133">
        <v>272</v>
      </c>
      <c r="I746" s="134"/>
      <c r="J746" s="135">
        <f>ROUND(I746*H746,2)</f>
        <v>0</v>
      </c>
      <c r="K746" s="131" t="s">
        <v>197</v>
      </c>
      <c r="L746" s="33"/>
      <c r="M746" s="136" t="s">
        <v>19</v>
      </c>
      <c r="N746" s="137" t="s">
        <v>47</v>
      </c>
      <c r="P746" s="138">
        <f>O746*H746</f>
        <v>0</v>
      </c>
      <c r="Q746" s="138">
        <v>0.01323</v>
      </c>
      <c r="R746" s="138">
        <f>Q746*H746</f>
        <v>3.59856</v>
      </c>
      <c r="S746" s="138">
        <v>0</v>
      </c>
      <c r="T746" s="139">
        <f>S746*H746</f>
        <v>0</v>
      </c>
      <c r="AR746" s="140" t="s">
        <v>124</v>
      </c>
      <c r="AT746" s="140" t="s">
        <v>194</v>
      </c>
      <c r="AU746" s="140" t="s">
        <v>86</v>
      </c>
      <c r="AY746" s="18" t="s">
        <v>192</v>
      </c>
      <c r="BE746" s="141">
        <f>IF(N746="základní",J746,0)</f>
        <v>0</v>
      </c>
      <c r="BF746" s="141">
        <f>IF(N746="snížená",J746,0)</f>
        <v>0</v>
      </c>
      <c r="BG746" s="141">
        <f>IF(N746="zákl. přenesená",J746,0)</f>
        <v>0</v>
      </c>
      <c r="BH746" s="141">
        <f>IF(N746="sníž. přenesená",J746,0)</f>
        <v>0</v>
      </c>
      <c r="BI746" s="141">
        <f>IF(N746="nulová",J746,0)</f>
        <v>0</v>
      </c>
      <c r="BJ746" s="18" t="s">
        <v>84</v>
      </c>
      <c r="BK746" s="141">
        <f>ROUND(I746*H746,2)</f>
        <v>0</v>
      </c>
      <c r="BL746" s="18" t="s">
        <v>124</v>
      </c>
      <c r="BM746" s="140" t="s">
        <v>2333</v>
      </c>
    </row>
    <row r="747" spans="2:47" s="1" customFormat="1" ht="19.5">
      <c r="B747" s="33"/>
      <c r="D747" s="142" t="s">
        <v>199</v>
      </c>
      <c r="F747" s="143" t="s">
        <v>540</v>
      </c>
      <c r="I747" s="144"/>
      <c r="L747" s="33"/>
      <c r="M747" s="145"/>
      <c r="T747" s="54"/>
      <c r="AT747" s="18" t="s">
        <v>199</v>
      </c>
      <c r="AU747" s="18" t="s">
        <v>86</v>
      </c>
    </row>
    <row r="748" spans="2:47" s="1" customFormat="1" ht="12">
      <c r="B748" s="33"/>
      <c r="D748" s="146" t="s">
        <v>201</v>
      </c>
      <c r="F748" s="147" t="s">
        <v>541</v>
      </c>
      <c r="I748" s="144"/>
      <c r="L748" s="33"/>
      <c r="M748" s="145"/>
      <c r="T748" s="54"/>
      <c r="AT748" s="18" t="s">
        <v>201</v>
      </c>
      <c r="AU748" s="18" t="s">
        <v>86</v>
      </c>
    </row>
    <row r="749" spans="2:51" s="14" customFormat="1" ht="12">
      <c r="B749" s="162"/>
      <c r="D749" s="142" t="s">
        <v>203</v>
      </c>
      <c r="E749" s="163" t="s">
        <v>19</v>
      </c>
      <c r="F749" s="164" t="s">
        <v>2306</v>
      </c>
      <c r="H749" s="163" t="s">
        <v>19</v>
      </c>
      <c r="I749" s="165"/>
      <c r="L749" s="162"/>
      <c r="M749" s="166"/>
      <c r="T749" s="167"/>
      <c r="AT749" s="163" t="s">
        <v>203</v>
      </c>
      <c r="AU749" s="163" t="s">
        <v>86</v>
      </c>
      <c r="AV749" s="14" t="s">
        <v>84</v>
      </c>
      <c r="AW749" s="14" t="s">
        <v>37</v>
      </c>
      <c r="AX749" s="14" t="s">
        <v>76</v>
      </c>
      <c r="AY749" s="163" t="s">
        <v>192</v>
      </c>
    </row>
    <row r="750" spans="2:51" s="12" customFormat="1" ht="12">
      <c r="B750" s="148"/>
      <c r="D750" s="142" t="s">
        <v>203</v>
      </c>
      <c r="E750" s="149" t="s">
        <v>19</v>
      </c>
      <c r="F750" s="150" t="s">
        <v>2334</v>
      </c>
      <c r="H750" s="151">
        <v>45.1</v>
      </c>
      <c r="I750" s="152"/>
      <c r="L750" s="148"/>
      <c r="M750" s="153"/>
      <c r="T750" s="154"/>
      <c r="AT750" s="149" t="s">
        <v>203</v>
      </c>
      <c r="AU750" s="149" t="s">
        <v>86</v>
      </c>
      <c r="AV750" s="12" t="s">
        <v>86</v>
      </c>
      <c r="AW750" s="12" t="s">
        <v>37</v>
      </c>
      <c r="AX750" s="12" t="s">
        <v>76</v>
      </c>
      <c r="AY750" s="149" t="s">
        <v>192</v>
      </c>
    </row>
    <row r="751" spans="2:51" s="12" customFormat="1" ht="12">
      <c r="B751" s="148"/>
      <c r="D751" s="142" t="s">
        <v>203</v>
      </c>
      <c r="E751" s="149" t="s">
        <v>19</v>
      </c>
      <c r="F751" s="150" t="s">
        <v>2335</v>
      </c>
      <c r="H751" s="151">
        <v>27.9</v>
      </c>
      <c r="I751" s="152"/>
      <c r="L751" s="148"/>
      <c r="M751" s="153"/>
      <c r="T751" s="154"/>
      <c r="AT751" s="149" t="s">
        <v>203</v>
      </c>
      <c r="AU751" s="149" t="s">
        <v>86</v>
      </c>
      <c r="AV751" s="12" t="s">
        <v>86</v>
      </c>
      <c r="AW751" s="12" t="s">
        <v>37</v>
      </c>
      <c r="AX751" s="12" t="s">
        <v>76</v>
      </c>
      <c r="AY751" s="149" t="s">
        <v>192</v>
      </c>
    </row>
    <row r="752" spans="2:51" s="12" customFormat="1" ht="12">
      <c r="B752" s="148"/>
      <c r="D752" s="142" t="s">
        <v>203</v>
      </c>
      <c r="E752" s="149" t="s">
        <v>19</v>
      </c>
      <c r="F752" s="150" t="s">
        <v>2336</v>
      </c>
      <c r="H752" s="151">
        <v>45</v>
      </c>
      <c r="I752" s="152"/>
      <c r="L752" s="148"/>
      <c r="M752" s="153"/>
      <c r="T752" s="154"/>
      <c r="AT752" s="149" t="s">
        <v>203</v>
      </c>
      <c r="AU752" s="149" t="s">
        <v>86</v>
      </c>
      <c r="AV752" s="12" t="s">
        <v>86</v>
      </c>
      <c r="AW752" s="12" t="s">
        <v>37</v>
      </c>
      <c r="AX752" s="12" t="s">
        <v>76</v>
      </c>
      <c r="AY752" s="149" t="s">
        <v>192</v>
      </c>
    </row>
    <row r="753" spans="2:51" s="12" customFormat="1" ht="12">
      <c r="B753" s="148"/>
      <c r="D753" s="142" t="s">
        <v>203</v>
      </c>
      <c r="E753" s="149" t="s">
        <v>19</v>
      </c>
      <c r="F753" s="150" t="s">
        <v>2337</v>
      </c>
      <c r="H753" s="151">
        <v>21</v>
      </c>
      <c r="I753" s="152"/>
      <c r="L753" s="148"/>
      <c r="M753" s="153"/>
      <c r="T753" s="154"/>
      <c r="AT753" s="149" t="s">
        <v>203</v>
      </c>
      <c r="AU753" s="149" t="s">
        <v>86</v>
      </c>
      <c r="AV753" s="12" t="s">
        <v>86</v>
      </c>
      <c r="AW753" s="12" t="s">
        <v>37</v>
      </c>
      <c r="AX753" s="12" t="s">
        <v>76</v>
      </c>
      <c r="AY753" s="149" t="s">
        <v>192</v>
      </c>
    </row>
    <row r="754" spans="2:51" s="12" customFormat="1" ht="12">
      <c r="B754" s="148"/>
      <c r="D754" s="142" t="s">
        <v>203</v>
      </c>
      <c r="E754" s="149" t="s">
        <v>19</v>
      </c>
      <c r="F754" s="150" t="s">
        <v>2338</v>
      </c>
      <c r="H754" s="151">
        <v>18.5</v>
      </c>
      <c r="I754" s="152"/>
      <c r="L754" s="148"/>
      <c r="M754" s="153"/>
      <c r="T754" s="154"/>
      <c r="AT754" s="149" t="s">
        <v>203</v>
      </c>
      <c r="AU754" s="149" t="s">
        <v>86</v>
      </c>
      <c r="AV754" s="12" t="s">
        <v>86</v>
      </c>
      <c r="AW754" s="12" t="s">
        <v>37</v>
      </c>
      <c r="AX754" s="12" t="s">
        <v>76</v>
      </c>
      <c r="AY754" s="149" t="s">
        <v>192</v>
      </c>
    </row>
    <row r="755" spans="2:51" s="12" customFormat="1" ht="12">
      <c r="B755" s="148"/>
      <c r="D755" s="142" t="s">
        <v>203</v>
      </c>
      <c r="E755" s="149" t="s">
        <v>19</v>
      </c>
      <c r="F755" s="150" t="s">
        <v>2339</v>
      </c>
      <c r="H755" s="151">
        <v>22.3</v>
      </c>
      <c r="I755" s="152"/>
      <c r="L755" s="148"/>
      <c r="M755" s="153"/>
      <c r="T755" s="154"/>
      <c r="AT755" s="149" t="s">
        <v>203</v>
      </c>
      <c r="AU755" s="149" t="s">
        <v>86</v>
      </c>
      <c r="AV755" s="12" t="s">
        <v>86</v>
      </c>
      <c r="AW755" s="12" t="s">
        <v>37</v>
      </c>
      <c r="AX755" s="12" t="s">
        <v>76</v>
      </c>
      <c r="AY755" s="149" t="s">
        <v>192</v>
      </c>
    </row>
    <row r="756" spans="2:51" s="12" customFormat="1" ht="12">
      <c r="B756" s="148"/>
      <c r="D756" s="142" t="s">
        <v>203</v>
      </c>
      <c r="E756" s="149" t="s">
        <v>19</v>
      </c>
      <c r="F756" s="150" t="s">
        <v>2340</v>
      </c>
      <c r="H756" s="151">
        <v>47.8</v>
      </c>
      <c r="I756" s="152"/>
      <c r="L756" s="148"/>
      <c r="M756" s="153"/>
      <c r="T756" s="154"/>
      <c r="AT756" s="149" t="s">
        <v>203</v>
      </c>
      <c r="AU756" s="149" t="s">
        <v>86</v>
      </c>
      <c r="AV756" s="12" t="s">
        <v>86</v>
      </c>
      <c r="AW756" s="12" t="s">
        <v>37</v>
      </c>
      <c r="AX756" s="12" t="s">
        <v>76</v>
      </c>
      <c r="AY756" s="149" t="s">
        <v>192</v>
      </c>
    </row>
    <row r="757" spans="2:51" s="12" customFormat="1" ht="12">
      <c r="B757" s="148"/>
      <c r="D757" s="142" t="s">
        <v>203</v>
      </c>
      <c r="E757" s="149" t="s">
        <v>19</v>
      </c>
      <c r="F757" s="150" t="s">
        <v>2341</v>
      </c>
      <c r="H757" s="151">
        <v>26.5</v>
      </c>
      <c r="I757" s="152"/>
      <c r="L757" s="148"/>
      <c r="M757" s="153"/>
      <c r="T757" s="154"/>
      <c r="AT757" s="149" t="s">
        <v>203</v>
      </c>
      <c r="AU757" s="149" t="s">
        <v>86</v>
      </c>
      <c r="AV757" s="12" t="s">
        <v>86</v>
      </c>
      <c r="AW757" s="12" t="s">
        <v>37</v>
      </c>
      <c r="AX757" s="12" t="s">
        <v>76</v>
      </c>
      <c r="AY757" s="149" t="s">
        <v>192</v>
      </c>
    </row>
    <row r="758" spans="2:51" s="12" customFormat="1" ht="12">
      <c r="B758" s="148"/>
      <c r="D758" s="142" t="s">
        <v>203</v>
      </c>
      <c r="E758" s="149" t="s">
        <v>19</v>
      </c>
      <c r="F758" s="150" t="s">
        <v>2342</v>
      </c>
      <c r="H758" s="151">
        <v>17.9</v>
      </c>
      <c r="I758" s="152"/>
      <c r="L758" s="148"/>
      <c r="M758" s="153"/>
      <c r="T758" s="154"/>
      <c r="AT758" s="149" t="s">
        <v>203</v>
      </c>
      <c r="AU758" s="149" t="s">
        <v>86</v>
      </c>
      <c r="AV758" s="12" t="s">
        <v>86</v>
      </c>
      <c r="AW758" s="12" t="s">
        <v>37</v>
      </c>
      <c r="AX758" s="12" t="s">
        <v>76</v>
      </c>
      <c r="AY758" s="149" t="s">
        <v>192</v>
      </c>
    </row>
    <row r="759" spans="2:51" s="13" customFormat="1" ht="12">
      <c r="B759" s="155"/>
      <c r="D759" s="142" t="s">
        <v>203</v>
      </c>
      <c r="E759" s="156" t="s">
        <v>147</v>
      </c>
      <c r="F759" s="157" t="s">
        <v>206</v>
      </c>
      <c r="H759" s="158">
        <v>272</v>
      </c>
      <c r="I759" s="159"/>
      <c r="L759" s="155"/>
      <c r="M759" s="160"/>
      <c r="T759" s="161"/>
      <c r="AT759" s="156" t="s">
        <v>203</v>
      </c>
      <c r="AU759" s="156" t="s">
        <v>86</v>
      </c>
      <c r="AV759" s="13" t="s">
        <v>124</v>
      </c>
      <c r="AW759" s="13" t="s">
        <v>37</v>
      </c>
      <c r="AX759" s="13" t="s">
        <v>84</v>
      </c>
      <c r="AY759" s="156" t="s">
        <v>192</v>
      </c>
    </row>
    <row r="760" spans="2:65" s="1" customFormat="1" ht="21.75" customHeight="1">
      <c r="B760" s="33"/>
      <c r="C760" s="129" t="s">
        <v>599</v>
      </c>
      <c r="D760" s="129" t="s">
        <v>194</v>
      </c>
      <c r="E760" s="130" t="s">
        <v>2343</v>
      </c>
      <c r="F760" s="131" t="s">
        <v>2344</v>
      </c>
      <c r="G760" s="132" t="s">
        <v>146</v>
      </c>
      <c r="H760" s="133">
        <v>60</v>
      </c>
      <c r="I760" s="134"/>
      <c r="J760" s="135">
        <f>ROUND(I760*H760,2)</f>
        <v>0</v>
      </c>
      <c r="K760" s="131" t="s">
        <v>19</v>
      </c>
      <c r="L760" s="33"/>
      <c r="M760" s="136" t="s">
        <v>19</v>
      </c>
      <c r="N760" s="137" t="s">
        <v>47</v>
      </c>
      <c r="P760" s="138">
        <f>O760*H760</f>
        <v>0</v>
      </c>
      <c r="Q760" s="138">
        <v>0</v>
      </c>
      <c r="R760" s="138">
        <f>Q760*H760</f>
        <v>0</v>
      </c>
      <c r="S760" s="138">
        <v>0</v>
      </c>
      <c r="T760" s="139">
        <f>S760*H760</f>
        <v>0</v>
      </c>
      <c r="AR760" s="140" t="s">
        <v>124</v>
      </c>
      <c r="AT760" s="140" t="s">
        <v>194</v>
      </c>
      <c r="AU760" s="140" t="s">
        <v>86</v>
      </c>
      <c r="AY760" s="18" t="s">
        <v>192</v>
      </c>
      <c r="BE760" s="141">
        <f>IF(N760="základní",J760,0)</f>
        <v>0</v>
      </c>
      <c r="BF760" s="141">
        <f>IF(N760="snížená",J760,0)</f>
        <v>0</v>
      </c>
      <c r="BG760" s="141">
        <f>IF(N760="zákl. přenesená",J760,0)</f>
        <v>0</v>
      </c>
      <c r="BH760" s="141">
        <f>IF(N760="sníž. přenesená",J760,0)</f>
        <v>0</v>
      </c>
      <c r="BI760" s="141">
        <f>IF(N760="nulová",J760,0)</f>
        <v>0</v>
      </c>
      <c r="BJ760" s="18" t="s">
        <v>84</v>
      </c>
      <c r="BK760" s="141">
        <f>ROUND(I760*H760,2)</f>
        <v>0</v>
      </c>
      <c r="BL760" s="18" t="s">
        <v>124</v>
      </c>
      <c r="BM760" s="140" t="s">
        <v>2345</v>
      </c>
    </row>
    <row r="761" spans="2:47" s="1" customFormat="1" ht="12">
      <c r="B761" s="33"/>
      <c r="D761" s="142" t="s">
        <v>199</v>
      </c>
      <c r="F761" s="143" t="s">
        <v>2346</v>
      </c>
      <c r="I761" s="144"/>
      <c r="L761" s="33"/>
      <c r="M761" s="145"/>
      <c r="T761" s="54"/>
      <c r="AT761" s="18" t="s">
        <v>199</v>
      </c>
      <c r="AU761" s="18" t="s">
        <v>86</v>
      </c>
    </row>
    <row r="762" spans="2:51" s="14" customFormat="1" ht="12">
      <c r="B762" s="162"/>
      <c r="D762" s="142" t="s">
        <v>203</v>
      </c>
      <c r="E762" s="163" t="s">
        <v>19</v>
      </c>
      <c r="F762" s="164" t="s">
        <v>2347</v>
      </c>
      <c r="H762" s="163" t="s">
        <v>19</v>
      </c>
      <c r="I762" s="165"/>
      <c r="L762" s="162"/>
      <c r="M762" s="166"/>
      <c r="T762" s="167"/>
      <c r="AT762" s="163" t="s">
        <v>203</v>
      </c>
      <c r="AU762" s="163" t="s">
        <v>86</v>
      </c>
      <c r="AV762" s="14" t="s">
        <v>84</v>
      </c>
      <c r="AW762" s="14" t="s">
        <v>37</v>
      </c>
      <c r="AX762" s="14" t="s">
        <v>76</v>
      </c>
      <c r="AY762" s="163" t="s">
        <v>192</v>
      </c>
    </row>
    <row r="763" spans="2:51" s="14" customFormat="1" ht="12">
      <c r="B763" s="162"/>
      <c r="D763" s="142" t="s">
        <v>203</v>
      </c>
      <c r="E763" s="163" t="s">
        <v>19</v>
      </c>
      <c r="F763" s="164" t="s">
        <v>2348</v>
      </c>
      <c r="H763" s="163" t="s">
        <v>19</v>
      </c>
      <c r="I763" s="165"/>
      <c r="L763" s="162"/>
      <c r="M763" s="166"/>
      <c r="T763" s="167"/>
      <c r="AT763" s="163" t="s">
        <v>203</v>
      </c>
      <c r="AU763" s="163" t="s">
        <v>86</v>
      </c>
      <c r="AV763" s="14" t="s">
        <v>84</v>
      </c>
      <c r="AW763" s="14" t="s">
        <v>37</v>
      </c>
      <c r="AX763" s="14" t="s">
        <v>76</v>
      </c>
      <c r="AY763" s="163" t="s">
        <v>192</v>
      </c>
    </row>
    <row r="764" spans="2:51" s="12" customFormat="1" ht="12">
      <c r="B764" s="148"/>
      <c r="D764" s="142" t="s">
        <v>203</v>
      </c>
      <c r="E764" s="149" t="s">
        <v>19</v>
      </c>
      <c r="F764" s="150" t="s">
        <v>2349</v>
      </c>
      <c r="H764" s="151">
        <v>30</v>
      </c>
      <c r="I764" s="152"/>
      <c r="L764" s="148"/>
      <c r="M764" s="153"/>
      <c r="T764" s="154"/>
      <c r="AT764" s="149" t="s">
        <v>203</v>
      </c>
      <c r="AU764" s="149" t="s">
        <v>86</v>
      </c>
      <c r="AV764" s="12" t="s">
        <v>86</v>
      </c>
      <c r="AW764" s="12" t="s">
        <v>37</v>
      </c>
      <c r="AX764" s="12" t="s">
        <v>76</v>
      </c>
      <c r="AY764" s="149" t="s">
        <v>192</v>
      </c>
    </row>
    <row r="765" spans="2:51" s="15" customFormat="1" ht="12">
      <c r="B765" s="182"/>
      <c r="D765" s="142" t="s">
        <v>203</v>
      </c>
      <c r="E765" s="183" t="s">
        <v>19</v>
      </c>
      <c r="F765" s="184" t="s">
        <v>1018</v>
      </c>
      <c r="H765" s="185">
        <v>30</v>
      </c>
      <c r="I765" s="186"/>
      <c r="L765" s="182"/>
      <c r="M765" s="187"/>
      <c r="T765" s="188"/>
      <c r="AT765" s="183" t="s">
        <v>203</v>
      </c>
      <c r="AU765" s="183" t="s">
        <v>86</v>
      </c>
      <c r="AV765" s="15" t="s">
        <v>214</v>
      </c>
      <c r="AW765" s="15" t="s">
        <v>37</v>
      </c>
      <c r="AX765" s="15" t="s">
        <v>76</v>
      </c>
      <c r="AY765" s="183" t="s">
        <v>192</v>
      </c>
    </row>
    <row r="766" spans="2:51" s="14" customFormat="1" ht="12">
      <c r="B766" s="162"/>
      <c r="D766" s="142" t="s">
        <v>203</v>
      </c>
      <c r="E766" s="163" t="s">
        <v>19</v>
      </c>
      <c r="F766" s="164" t="s">
        <v>2350</v>
      </c>
      <c r="H766" s="163" t="s">
        <v>19</v>
      </c>
      <c r="I766" s="165"/>
      <c r="L766" s="162"/>
      <c r="M766" s="166"/>
      <c r="T766" s="167"/>
      <c r="AT766" s="163" t="s">
        <v>203</v>
      </c>
      <c r="AU766" s="163" t="s">
        <v>86</v>
      </c>
      <c r="AV766" s="14" t="s">
        <v>84</v>
      </c>
      <c r="AW766" s="14" t="s">
        <v>37</v>
      </c>
      <c r="AX766" s="14" t="s">
        <v>76</v>
      </c>
      <c r="AY766" s="163" t="s">
        <v>192</v>
      </c>
    </row>
    <row r="767" spans="2:51" s="12" customFormat="1" ht="12">
      <c r="B767" s="148"/>
      <c r="D767" s="142" t="s">
        <v>203</v>
      </c>
      <c r="E767" s="149" t="s">
        <v>19</v>
      </c>
      <c r="F767" s="150" t="s">
        <v>2351</v>
      </c>
      <c r="H767" s="151">
        <v>4</v>
      </c>
      <c r="I767" s="152"/>
      <c r="L767" s="148"/>
      <c r="M767" s="153"/>
      <c r="T767" s="154"/>
      <c r="AT767" s="149" t="s">
        <v>203</v>
      </c>
      <c r="AU767" s="149" t="s">
        <v>86</v>
      </c>
      <c r="AV767" s="12" t="s">
        <v>86</v>
      </c>
      <c r="AW767" s="12" t="s">
        <v>37</v>
      </c>
      <c r="AX767" s="12" t="s">
        <v>76</v>
      </c>
      <c r="AY767" s="149" t="s">
        <v>192</v>
      </c>
    </row>
    <row r="768" spans="2:51" s="14" customFormat="1" ht="12">
      <c r="B768" s="162"/>
      <c r="D768" s="142" t="s">
        <v>203</v>
      </c>
      <c r="E768" s="163" t="s">
        <v>19</v>
      </c>
      <c r="F768" s="164" t="s">
        <v>2352</v>
      </c>
      <c r="H768" s="163" t="s">
        <v>19</v>
      </c>
      <c r="I768" s="165"/>
      <c r="L768" s="162"/>
      <c r="M768" s="166"/>
      <c r="T768" s="167"/>
      <c r="AT768" s="163" t="s">
        <v>203</v>
      </c>
      <c r="AU768" s="163" t="s">
        <v>86</v>
      </c>
      <c r="AV768" s="14" t="s">
        <v>84</v>
      </c>
      <c r="AW768" s="14" t="s">
        <v>37</v>
      </c>
      <c r="AX768" s="14" t="s">
        <v>76</v>
      </c>
      <c r="AY768" s="163" t="s">
        <v>192</v>
      </c>
    </row>
    <row r="769" spans="2:51" s="12" customFormat="1" ht="12">
      <c r="B769" s="148"/>
      <c r="D769" s="142" t="s">
        <v>203</v>
      </c>
      <c r="E769" s="149" t="s">
        <v>19</v>
      </c>
      <c r="F769" s="150" t="s">
        <v>2353</v>
      </c>
      <c r="H769" s="151">
        <v>6</v>
      </c>
      <c r="I769" s="152"/>
      <c r="L769" s="148"/>
      <c r="M769" s="153"/>
      <c r="T769" s="154"/>
      <c r="AT769" s="149" t="s">
        <v>203</v>
      </c>
      <c r="AU769" s="149" t="s">
        <v>86</v>
      </c>
      <c r="AV769" s="12" t="s">
        <v>86</v>
      </c>
      <c r="AW769" s="12" t="s">
        <v>37</v>
      </c>
      <c r="AX769" s="12" t="s">
        <v>76</v>
      </c>
      <c r="AY769" s="149" t="s">
        <v>192</v>
      </c>
    </row>
    <row r="770" spans="2:51" s="15" customFormat="1" ht="12">
      <c r="B770" s="182"/>
      <c r="D770" s="142" t="s">
        <v>203</v>
      </c>
      <c r="E770" s="183" t="s">
        <v>19</v>
      </c>
      <c r="F770" s="184" t="s">
        <v>1018</v>
      </c>
      <c r="H770" s="185">
        <v>10</v>
      </c>
      <c r="I770" s="186"/>
      <c r="L770" s="182"/>
      <c r="M770" s="187"/>
      <c r="T770" s="188"/>
      <c r="AT770" s="183" t="s">
        <v>203</v>
      </c>
      <c r="AU770" s="183" t="s">
        <v>86</v>
      </c>
      <c r="AV770" s="15" t="s">
        <v>214</v>
      </c>
      <c r="AW770" s="15" t="s">
        <v>37</v>
      </c>
      <c r="AX770" s="15" t="s">
        <v>76</v>
      </c>
      <c r="AY770" s="183" t="s">
        <v>192</v>
      </c>
    </row>
    <row r="771" spans="2:51" s="14" customFormat="1" ht="12">
      <c r="B771" s="162"/>
      <c r="D771" s="142" t="s">
        <v>203</v>
      </c>
      <c r="E771" s="163" t="s">
        <v>19</v>
      </c>
      <c r="F771" s="164" t="s">
        <v>2354</v>
      </c>
      <c r="H771" s="163" t="s">
        <v>19</v>
      </c>
      <c r="I771" s="165"/>
      <c r="L771" s="162"/>
      <c r="M771" s="166"/>
      <c r="T771" s="167"/>
      <c r="AT771" s="163" t="s">
        <v>203</v>
      </c>
      <c r="AU771" s="163" t="s">
        <v>86</v>
      </c>
      <c r="AV771" s="14" t="s">
        <v>84</v>
      </c>
      <c r="AW771" s="14" t="s">
        <v>37</v>
      </c>
      <c r="AX771" s="14" t="s">
        <v>76</v>
      </c>
      <c r="AY771" s="163" t="s">
        <v>192</v>
      </c>
    </row>
    <row r="772" spans="2:51" s="12" customFormat="1" ht="12">
      <c r="B772" s="148"/>
      <c r="D772" s="142" t="s">
        <v>203</v>
      </c>
      <c r="E772" s="149" t="s">
        <v>19</v>
      </c>
      <c r="F772" s="150" t="s">
        <v>2355</v>
      </c>
      <c r="H772" s="151">
        <v>20</v>
      </c>
      <c r="I772" s="152"/>
      <c r="L772" s="148"/>
      <c r="M772" s="153"/>
      <c r="T772" s="154"/>
      <c r="AT772" s="149" t="s">
        <v>203</v>
      </c>
      <c r="AU772" s="149" t="s">
        <v>86</v>
      </c>
      <c r="AV772" s="12" t="s">
        <v>86</v>
      </c>
      <c r="AW772" s="12" t="s">
        <v>37</v>
      </c>
      <c r="AX772" s="12" t="s">
        <v>76</v>
      </c>
      <c r="AY772" s="149" t="s">
        <v>192</v>
      </c>
    </row>
    <row r="773" spans="2:51" s="13" customFormat="1" ht="12">
      <c r="B773" s="155"/>
      <c r="D773" s="142" t="s">
        <v>203</v>
      </c>
      <c r="E773" s="156" t="s">
        <v>19</v>
      </c>
      <c r="F773" s="157" t="s">
        <v>206</v>
      </c>
      <c r="H773" s="158">
        <v>60</v>
      </c>
      <c r="I773" s="159"/>
      <c r="L773" s="155"/>
      <c r="M773" s="160"/>
      <c r="T773" s="161"/>
      <c r="AT773" s="156" t="s">
        <v>203</v>
      </c>
      <c r="AU773" s="156" t="s">
        <v>86</v>
      </c>
      <c r="AV773" s="13" t="s">
        <v>124</v>
      </c>
      <c r="AW773" s="13" t="s">
        <v>37</v>
      </c>
      <c r="AX773" s="13" t="s">
        <v>84</v>
      </c>
      <c r="AY773" s="156" t="s">
        <v>192</v>
      </c>
    </row>
    <row r="774" spans="2:65" s="1" customFormat="1" ht="16.5" customHeight="1">
      <c r="B774" s="33"/>
      <c r="C774" s="168" t="s">
        <v>605</v>
      </c>
      <c r="D774" s="168" t="s">
        <v>291</v>
      </c>
      <c r="E774" s="169" t="s">
        <v>2356</v>
      </c>
      <c r="F774" s="170" t="s">
        <v>2357</v>
      </c>
      <c r="G774" s="171" t="s">
        <v>146</v>
      </c>
      <c r="H774" s="172">
        <v>30</v>
      </c>
      <c r="I774" s="173"/>
      <c r="J774" s="174">
        <f>ROUND(I774*H774,2)</f>
        <v>0</v>
      </c>
      <c r="K774" s="170" t="s">
        <v>19</v>
      </c>
      <c r="L774" s="175"/>
      <c r="M774" s="176" t="s">
        <v>19</v>
      </c>
      <c r="N774" s="177" t="s">
        <v>47</v>
      </c>
      <c r="P774" s="138">
        <f>O774*H774</f>
        <v>0</v>
      </c>
      <c r="Q774" s="138">
        <v>0.0014</v>
      </c>
      <c r="R774" s="138">
        <f>Q774*H774</f>
        <v>0.042</v>
      </c>
      <c r="S774" s="138">
        <v>0</v>
      </c>
      <c r="T774" s="139">
        <f>S774*H774</f>
        <v>0</v>
      </c>
      <c r="AR774" s="140" t="s">
        <v>248</v>
      </c>
      <c r="AT774" s="140" t="s">
        <v>291</v>
      </c>
      <c r="AU774" s="140" t="s">
        <v>86</v>
      </c>
      <c r="AY774" s="18" t="s">
        <v>192</v>
      </c>
      <c r="BE774" s="141">
        <f>IF(N774="základní",J774,0)</f>
        <v>0</v>
      </c>
      <c r="BF774" s="141">
        <f>IF(N774="snížená",J774,0)</f>
        <v>0</v>
      </c>
      <c r="BG774" s="141">
        <f>IF(N774="zákl. přenesená",J774,0)</f>
        <v>0</v>
      </c>
      <c r="BH774" s="141">
        <f>IF(N774="sníž. přenesená",J774,0)</f>
        <v>0</v>
      </c>
      <c r="BI774" s="141">
        <f>IF(N774="nulová",J774,0)</f>
        <v>0</v>
      </c>
      <c r="BJ774" s="18" t="s">
        <v>84</v>
      </c>
      <c r="BK774" s="141">
        <f>ROUND(I774*H774,2)</f>
        <v>0</v>
      </c>
      <c r="BL774" s="18" t="s">
        <v>124</v>
      </c>
      <c r="BM774" s="140" t="s">
        <v>2358</v>
      </c>
    </row>
    <row r="775" spans="2:47" s="1" customFormat="1" ht="12">
      <c r="B775" s="33"/>
      <c r="D775" s="142" t="s">
        <v>199</v>
      </c>
      <c r="F775" s="143" t="s">
        <v>2357</v>
      </c>
      <c r="I775" s="144"/>
      <c r="L775" s="33"/>
      <c r="M775" s="145"/>
      <c r="T775" s="54"/>
      <c r="AT775" s="18" t="s">
        <v>199</v>
      </c>
      <c r="AU775" s="18" t="s">
        <v>86</v>
      </c>
    </row>
    <row r="776" spans="2:65" s="1" customFormat="1" ht="16.5" customHeight="1">
      <c r="B776" s="33"/>
      <c r="C776" s="168" t="s">
        <v>612</v>
      </c>
      <c r="D776" s="168" t="s">
        <v>291</v>
      </c>
      <c r="E776" s="169" t="s">
        <v>2359</v>
      </c>
      <c r="F776" s="170" t="s">
        <v>2360</v>
      </c>
      <c r="G776" s="171" t="s">
        <v>146</v>
      </c>
      <c r="H776" s="172">
        <v>10</v>
      </c>
      <c r="I776" s="173"/>
      <c r="J776" s="174">
        <f>ROUND(I776*H776,2)</f>
        <v>0</v>
      </c>
      <c r="K776" s="170" t="s">
        <v>19</v>
      </c>
      <c r="L776" s="175"/>
      <c r="M776" s="176" t="s">
        <v>19</v>
      </c>
      <c r="N776" s="177" t="s">
        <v>47</v>
      </c>
      <c r="P776" s="138">
        <f>O776*H776</f>
        <v>0</v>
      </c>
      <c r="Q776" s="138">
        <v>0.0016</v>
      </c>
      <c r="R776" s="138">
        <f>Q776*H776</f>
        <v>0.016</v>
      </c>
      <c r="S776" s="138">
        <v>0</v>
      </c>
      <c r="T776" s="139">
        <f>S776*H776</f>
        <v>0</v>
      </c>
      <c r="AR776" s="140" t="s">
        <v>248</v>
      </c>
      <c r="AT776" s="140" t="s">
        <v>291</v>
      </c>
      <c r="AU776" s="140" t="s">
        <v>86</v>
      </c>
      <c r="AY776" s="18" t="s">
        <v>192</v>
      </c>
      <c r="BE776" s="141">
        <f>IF(N776="základní",J776,0)</f>
        <v>0</v>
      </c>
      <c r="BF776" s="141">
        <f>IF(N776="snížená",J776,0)</f>
        <v>0</v>
      </c>
      <c r="BG776" s="141">
        <f>IF(N776="zákl. přenesená",J776,0)</f>
        <v>0</v>
      </c>
      <c r="BH776" s="141">
        <f>IF(N776="sníž. přenesená",J776,0)</f>
        <v>0</v>
      </c>
      <c r="BI776" s="141">
        <f>IF(N776="nulová",J776,0)</f>
        <v>0</v>
      </c>
      <c r="BJ776" s="18" t="s">
        <v>84</v>
      </c>
      <c r="BK776" s="141">
        <f>ROUND(I776*H776,2)</f>
        <v>0</v>
      </c>
      <c r="BL776" s="18" t="s">
        <v>124</v>
      </c>
      <c r="BM776" s="140" t="s">
        <v>2361</v>
      </c>
    </row>
    <row r="777" spans="2:47" s="1" customFormat="1" ht="12">
      <c r="B777" s="33"/>
      <c r="D777" s="142" t="s">
        <v>199</v>
      </c>
      <c r="F777" s="143" t="s">
        <v>2360</v>
      </c>
      <c r="I777" s="144"/>
      <c r="L777" s="33"/>
      <c r="M777" s="145"/>
      <c r="T777" s="54"/>
      <c r="AT777" s="18" t="s">
        <v>199</v>
      </c>
      <c r="AU777" s="18" t="s">
        <v>86</v>
      </c>
    </row>
    <row r="778" spans="2:65" s="1" customFormat="1" ht="16.5" customHeight="1">
      <c r="B778" s="33"/>
      <c r="C778" s="168" t="s">
        <v>618</v>
      </c>
      <c r="D778" s="168" t="s">
        <v>291</v>
      </c>
      <c r="E778" s="169" t="s">
        <v>2362</v>
      </c>
      <c r="F778" s="170" t="s">
        <v>2363</v>
      </c>
      <c r="G778" s="171" t="s">
        <v>146</v>
      </c>
      <c r="H778" s="172">
        <v>20</v>
      </c>
      <c r="I778" s="173"/>
      <c r="J778" s="174">
        <f>ROUND(I778*H778,2)</f>
        <v>0</v>
      </c>
      <c r="K778" s="170" t="s">
        <v>19</v>
      </c>
      <c r="L778" s="175"/>
      <c r="M778" s="176" t="s">
        <v>19</v>
      </c>
      <c r="N778" s="177" t="s">
        <v>47</v>
      </c>
      <c r="P778" s="138">
        <f>O778*H778</f>
        <v>0</v>
      </c>
      <c r="Q778" s="138">
        <v>0.00174</v>
      </c>
      <c r="R778" s="138">
        <f>Q778*H778</f>
        <v>0.0348</v>
      </c>
      <c r="S778" s="138">
        <v>0</v>
      </c>
      <c r="T778" s="139">
        <f>S778*H778</f>
        <v>0</v>
      </c>
      <c r="AR778" s="140" t="s">
        <v>248</v>
      </c>
      <c r="AT778" s="140" t="s">
        <v>291</v>
      </c>
      <c r="AU778" s="140" t="s">
        <v>86</v>
      </c>
      <c r="AY778" s="18" t="s">
        <v>192</v>
      </c>
      <c r="BE778" s="141">
        <f>IF(N778="základní",J778,0)</f>
        <v>0</v>
      </c>
      <c r="BF778" s="141">
        <f>IF(N778="snížená",J778,0)</f>
        <v>0</v>
      </c>
      <c r="BG778" s="141">
        <f>IF(N778="zákl. přenesená",J778,0)</f>
        <v>0</v>
      </c>
      <c r="BH778" s="141">
        <f>IF(N778="sníž. přenesená",J778,0)</f>
        <v>0</v>
      </c>
      <c r="BI778" s="141">
        <f>IF(N778="nulová",J778,0)</f>
        <v>0</v>
      </c>
      <c r="BJ778" s="18" t="s">
        <v>84</v>
      </c>
      <c r="BK778" s="141">
        <f>ROUND(I778*H778,2)</f>
        <v>0</v>
      </c>
      <c r="BL778" s="18" t="s">
        <v>124</v>
      </c>
      <c r="BM778" s="140" t="s">
        <v>2364</v>
      </c>
    </row>
    <row r="779" spans="2:47" s="1" customFormat="1" ht="12">
      <c r="B779" s="33"/>
      <c r="D779" s="142" t="s">
        <v>199</v>
      </c>
      <c r="F779" s="143" t="s">
        <v>2363</v>
      </c>
      <c r="I779" s="144"/>
      <c r="L779" s="33"/>
      <c r="M779" s="145"/>
      <c r="T779" s="54"/>
      <c r="AT779" s="18" t="s">
        <v>199</v>
      </c>
      <c r="AU779" s="18" t="s">
        <v>86</v>
      </c>
    </row>
    <row r="780" spans="2:65" s="1" customFormat="1" ht="16.5" customHeight="1">
      <c r="B780" s="33"/>
      <c r="C780" s="129" t="s">
        <v>622</v>
      </c>
      <c r="D780" s="129" t="s">
        <v>194</v>
      </c>
      <c r="E780" s="130" t="s">
        <v>2365</v>
      </c>
      <c r="F780" s="131" t="s">
        <v>2366</v>
      </c>
      <c r="G780" s="132" t="s">
        <v>146</v>
      </c>
      <c r="H780" s="133">
        <v>28</v>
      </c>
      <c r="I780" s="134"/>
      <c r="J780" s="135">
        <f>ROUND(I780*H780,2)</f>
        <v>0</v>
      </c>
      <c r="K780" s="131" t="s">
        <v>19</v>
      </c>
      <c r="L780" s="33"/>
      <c r="M780" s="136" t="s">
        <v>19</v>
      </c>
      <c r="N780" s="137" t="s">
        <v>47</v>
      </c>
      <c r="P780" s="138">
        <f>O780*H780</f>
        <v>0</v>
      </c>
      <c r="Q780" s="138">
        <v>0</v>
      </c>
      <c r="R780" s="138">
        <f>Q780*H780</f>
        <v>0</v>
      </c>
      <c r="S780" s="138">
        <v>0</v>
      </c>
      <c r="T780" s="139">
        <f>S780*H780</f>
        <v>0</v>
      </c>
      <c r="AR780" s="140" t="s">
        <v>124</v>
      </c>
      <c r="AT780" s="140" t="s">
        <v>194</v>
      </c>
      <c r="AU780" s="140" t="s">
        <v>86</v>
      </c>
      <c r="AY780" s="18" t="s">
        <v>192</v>
      </c>
      <c r="BE780" s="141">
        <f>IF(N780="základní",J780,0)</f>
        <v>0</v>
      </c>
      <c r="BF780" s="141">
        <f>IF(N780="snížená",J780,0)</f>
        <v>0</v>
      </c>
      <c r="BG780" s="141">
        <f>IF(N780="zákl. přenesená",J780,0)</f>
        <v>0</v>
      </c>
      <c r="BH780" s="141">
        <f>IF(N780="sníž. přenesená",J780,0)</f>
        <v>0</v>
      </c>
      <c r="BI780" s="141">
        <f>IF(N780="nulová",J780,0)</f>
        <v>0</v>
      </c>
      <c r="BJ780" s="18" t="s">
        <v>84</v>
      </c>
      <c r="BK780" s="141">
        <f>ROUND(I780*H780,2)</f>
        <v>0</v>
      </c>
      <c r="BL780" s="18" t="s">
        <v>124</v>
      </c>
      <c r="BM780" s="140" t="s">
        <v>2367</v>
      </c>
    </row>
    <row r="781" spans="2:47" s="1" customFormat="1" ht="12">
      <c r="B781" s="33"/>
      <c r="D781" s="142" t="s">
        <v>199</v>
      </c>
      <c r="F781" s="143" t="s">
        <v>2368</v>
      </c>
      <c r="I781" s="144"/>
      <c r="L781" s="33"/>
      <c r="M781" s="145"/>
      <c r="T781" s="54"/>
      <c r="AT781" s="18" t="s">
        <v>199</v>
      </c>
      <c r="AU781" s="18" t="s">
        <v>86</v>
      </c>
    </row>
    <row r="782" spans="2:51" s="14" customFormat="1" ht="12">
      <c r="B782" s="162"/>
      <c r="D782" s="142" t="s">
        <v>203</v>
      </c>
      <c r="E782" s="163" t="s">
        <v>19</v>
      </c>
      <c r="F782" s="164" t="s">
        <v>2369</v>
      </c>
      <c r="H782" s="163" t="s">
        <v>19</v>
      </c>
      <c r="I782" s="165"/>
      <c r="L782" s="162"/>
      <c r="M782" s="166"/>
      <c r="T782" s="167"/>
      <c r="AT782" s="163" t="s">
        <v>203</v>
      </c>
      <c r="AU782" s="163" t="s">
        <v>86</v>
      </c>
      <c r="AV782" s="14" t="s">
        <v>84</v>
      </c>
      <c r="AW782" s="14" t="s">
        <v>37</v>
      </c>
      <c r="AX782" s="14" t="s">
        <v>76</v>
      </c>
      <c r="AY782" s="163" t="s">
        <v>192</v>
      </c>
    </row>
    <row r="783" spans="2:51" s="12" customFormat="1" ht="12">
      <c r="B783" s="148"/>
      <c r="D783" s="142" t="s">
        <v>203</v>
      </c>
      <c r="E783" s="149" t="s">
        <v>19</v>
      </c>
      <c r="F783" s="150" t="s">
        <v>2370</v>
      </c>
      <c r="H783" s="151">
        <v>6</v>
      </c>
      <c r="I783" s="152"/>
      <c r="L783" s="148"/>
      <c r="M783" s="153"/>
      <c r="T783" s="154"/>
      <c r="AT783" s="149" t="s">
        <v>203</v>
      </c>
      <c r="AU783" s="149" t="s">
        <v>86</v>
      </c>
      <c r="AV783" s="12" t="s">
        <v>86</v>
      </c>
      <c r="AW783" s="12" t="s">
        <v>37</v>
      </c>
      <c r="AX783" s="12" t="s">
        <v>76</v>
      </c>
      <c r="AY783" s="149" t="s">
        <v>192</v>
      </c>
    </row>
    <row r="784" spans="2:51" s="14" customFormat="1" ht="12">
      <c r="B784" s="162"/>
      <c r="D784" s="142" t="s">
        <v>203</v>
      </c>
      <c r="E784" s="163" t="s">
        <v>19</v>
      </c>
      <c r="F784" s="164" t="s">
        <v>2371</v>
      </c>
      <c r="H784" s="163" t="s">
        <v>19</v>
      </c>
      <c r="I784" s="165"/>
      <c r="L784" s="162"/>
      <c r="M784" s="166"/>
      <c r="T784" s="167"/>
      <c r="AT784" s="163" t="s">
        <v>203</v>
      </c>
      <c r="AU784" s="163" t="s">
        <v>86</v>
      </c>
      <c r="AV784" s="14" t="s">
        <v>84</v>
      </c>
      <c r="AW784" s="14" t="s">
        <v>37</v>
      </c>
      <c r="AX784" s="14" t="s">
        <v>76</v>
      </c>
      <c r="AY784" s="163" t="s">
        <v>192</v>
      </c>
    </row>
    <row r="785" spans="2:51" s="12" customFormat="1" ht="12">
      <c r="B785" s="148"/>
      <c r="D785" s="142" t="s">
        <v>203</v>
      </c>
      <c r="E785" s="149" t="s">
        <v>19</v>
      </c>
      <c r="F785" s="150" t="s">
        <v>2372</v>
      </c>
      <c r="H785" s="151">
        <v>22</v>
      </c>
      <c r="I785" s="152"/>
      <c r="L785" s="148"/>
      <c r="M785" s="153"/>
      <c r="T785" s="154"/>
      <c r="AT785" s="149" t="s">
        <v>203</v>
      </c>
      <c r="AU785" s="149" t="s">
        <v>86</v>
      </c>
      <c r="AV785" s="12" t="s">
        <v>86</v>
      </c>
      <c r="AW785" s="12" t="s">
        <v>37</v>
      </c>
      <c r="AX785" s="12" t="s">
        <v>76</v>
      </c>
      <c r="AY785" s="149" t="s">
        <v>192</v>
      </c>
    </row>
    <row r="786" spans="2:51" s="13" customFormat="1" ht="12">
      <c r="B786" s="155"/>
      <c r="D786" s="142" t="s">
        <v>203</v>
      </c>
      <c r="E786" s="156" t="s">
        <v>19</v>
      </c>
      <c r="F786" s="157" t="s">
        <v>206</v>
      </c>
      <c r="H786" s="158">
        <v>28</v>
      </c>
      <c r="I786" s="159"/>
      <c r="L786" s="155"/>
      <c r="M786" s="160"/>
      <c r="T786" s="161"/>
      <c r="AT786" s="156" t="s">
        <v>203</v>
      </c>
      <c r="AU786" s="156" t="s">
        <v>86</v>
      </c>
      <c r="AV786" s="13" t="s">
        <v>124</v>
      </c>
      <c r="AW786" s="13" t="s">
        <v>37</v>
      </c>
      <c r="AX786" s="13" t="s">
        <v>84</v>
      </c>
      <c r="AY786" s="156" t="s">
        <v>192</v>
      </c>
    </row>
    <row r="787" spans="2:65" s="1" customFormat="1" ht="16.5" customHeight="1">
      <c r="B787" s="33"/>
      <c r="C787" s="168" t="s">
        <v>629</v>
      </c>
      <c r="D787" s="168" t="s">
        <v>291</v>
      </c>
      <c r="E787" s="169" t="s">
        <v>2373</v>
      </c>
      <c r="F787" s="170" t="s">
        <v>2374</v>
      </c>
      <c r="G787" s="171" t="s">
        <v>146</v>
      </c>
      <c r="H787" s="172">
        <v>28</v>
      </c>
      <c r="I787" s="173"/>
      <c r="J787" s="174">
        <f>ROUND(I787*H787,2)</f>
        <v>0</v>
      </c>
      <c r="K787" s="170" t="s">
        <v>19</v>
      </c>
      <c r="L787" s="175"/>
      <c r="M787" s="176" t="s">
        <v>19</v>
      </c>
      <c r="N787" s="177" t="s">
        <v>47</v>
      </c>
      <c r="P787" s="138">
        <f>O787*H787</f>
        <v>0</v>
      </c>
      <c r="Q787" s="138">
        <v>0.00029</v>
      </c>
      <c r="R787" s="138">
        <f>Q787*H787</f>
        <v>0.00812</v>
      </c>
      <c r="S787" s="138">
        <v>0</v>
      </c>
      <c r="T787" s="139">
        <f>S787*H787</f>
        <v>0</v>
      </c>
      <c r="AR787" s="140" t="s">
        <v>248</v>
      </c>
      <c r="AT787" s="140" t="s">
        <v>291</v>
      </c>
      <c r="AU787" s="140" t="s">
        <v>86</v>
      </c>
      <c r="AY787" s="18" t="s">
        <v>192</v>
      </c>
      <c r="BE787" s="141">
        <f>IF(N787="základní",J787,0)</f>
        <v>0</v>
      </c>
      <c r="BF787" s="141">
        <f>IF(N787="snížená",J787,0)</f>
        <v>0</v>
      </c>
      <c r="BG787" s="141">
        <f>IF(N787="zákl. přenesená",J787,0)</f>
        <v>0</v>
      </c>
      <c r="BH787" s="141">
        <f>IF(N787="sníž. přenesená",J787,0)</f>
        <v>0</v>
      </c>
      <c r="BI787" s="141">
        <f>IF(N787="nulová",J787,0)</f>
        <v>0</v>
      </c>
      <c r="BJ787" s="18" t="s">
        <v>84</v>
      </c>
      <c r="BK787" s="141">
        <f>ROUND(I787*H787,2)</f>
        <v>0</v>
      </c>
      <c r="BL787" s="18" t="s">
        <v>124</v>
      </c>
      <c r="BM787" s="140" t="s">
        <v>2375</v>
      </c>
    </row>
    <row r="788" spans="2:47" s="1" customFormat="1" ht="12">
      <c r="B788" s="33"/>
      <c r="D788" s="142" t="s">
        <v>199</v>
      </c>
      <c r="F788" s="143" t="s">
        <v>2374</v>
      </c>
      <c r="I788" s="144"/>
      <c r="L788" s="33"/>
      <c r="M788" s="145"/>
      <c r="T788" s="54"/>
      <c r="AT788" s="18" t="s">
        <v>199</v>
      </c>
      <c r="AU788" s="18" t="s">
        <v>86</v>
      </c>
    </row>
    <row r="789" spans="2:65" s="1" customFormat="1" ht="16.5" customHeight="1">
      <c r="B789" s="33"/>
      <c r="C789" s="129" t="s">
        <v>636</v>
      </c>
      <c r="D789" s="129" t="s">
        <v>194</v>
      </c>
      <c r="E789" s="130" t="s">
        <v>2376</v>
      </c>
      <c r="F789" s="131" t="s">
        <v>2377</v>
      </c>
      <c r="G789" s="132" t="s">
        <v>146</v>
      </c>
      <c r="H789" s="133">
        <v>28</v>
      </c>
      <c r="I789" s="134"/>
      <c r="J789" s="135">
        <f>ROUND(I789*H789,2)</f>
        <v>0</v>
      </c>
      <c r="K789" s="131" t="s">
        <v>19</v>
      </c>
      <c r="L789" s="33"/>
      <c r="M789" s="136" t="s">
        <v>19</v>
      </c>
      <c r="N789" s="137" t="s">
        <v>47</v>
      </c>
      <c r="P789" s="138">
        <f>O789*H789</f>
        <v>0</v>
      </c>
      <c r="Q789" s="138">
        <v>0</v>
      </c>
      <c r="R789" s="138">
        <f>Q789*H789</f>
        <v>0</v>
      </c>
      <c r="S789" s="138">
        <v>0</v>
      </c>
      <c r="T789" s="139">
        <f>S789*H789</f>
        <v>0</v>
      </c>
      <c r="AR789" s="140" t="s">
        <v>124</v>
      </c>
      <c r="AT789" s="140" t="s">
        <v>194</v>
      </c>
      <c r="AU789" s="140" t="s">
        <v>86</v>
      </c>
      <c r="AY789" s="18" t="s">
        <v>192</v>
      </c>
      <c r="BE789" s="141">
        <f>IF(N789="základní",J789,0)</f>
        <v>0</v>
      </c>
      <c r="BF789" s="141">
        <f>IF(N789="snížená",J789,0)</f>
        <v>0</v>
      </c>
      <c r="BG789" s="141">
        <f>IF(N789="zákl. přenesená",J789,0)</f>
        <v>0</v>
      </c>
      <c r="BH789" s="141">
        <f>IF(N789="sníž. přenesená",J789,0)</f>
        <v>0</v>
      </c>
      <c r="BI789" s="141">
        <f>IF(N789="nulová",J789,0)</f>
        <v>0</v>
      </c>
      <c r="BJ789" s="18" t="s">
        <v>84</v>
      </c>
      <c r="BK789" s="141">
        <f>ROUND(I789*H789,2)</f>
        <v>0</v>
      </c>
      <c r="BL789" s="18" t="s">
        <v>124</v>
      </c>
      <c r="BM789" s="140" t="s">
        <v>2378</v>
      </c>
    </row>
    <row r="790" spans="2:47" s="1" customFormat="1" ht="12">
      <c r="B790" s="33"/>
      <c r="D790" s="142" t="s">
        <v>199</v>
      </c>
      <c r="F790" s="143" t="s">
        <v>2377</v>
      </c>
      <c r="I790" s="144"/>
      <c r="L790" s="33"/>
      <c r="M790" s="145"/>
      <c r="T790" s="54"/>
      <c r="AT790" s="18" t="s">
        <v>199</v>
      </c>
      <c r="AU790" s="18" t="s">
        <v>86</v>
      </c>
    </row>
    <row r="791" spans="2:65" s="1" customFormat="1" ht="16.5" customHeight="1">
      <c r="B791" s="33"/>
      <c r="C791" s="129" t="s">
        <v>642</v>
      </c>
      <c r="D791" s="129" t="s">
        <v>194</v>
      </c>
      <c r="E791" s="130" t="s">
        <v>2379</v>
      </c>
      <c r="F791" s="131" t="s">
        <v>2380</v>
      </c>
      <c r="G791" s="132" t="s">
        <v>149</v>
      </c>
      <c r="H791" s="133">
        <v>99.53</v>
      </c>
      <c r="I791" s="134"/>
      <c r="J791" s="135">
        <f>ROUND(I791*H791,2)</f>
        <v>0</v>
      </c>
      <c r="K791" s="131" t="s">
        <v>197</v>
      </c>
      <c r="L791" s="33"/>
      <c r="M791" s="136" t="s">
        <v>19</v>
      </c>
      <c r="N791" s="137" t="s">
        <v>47</v>
      </c>
      <c r="P791" s="138">
        <f>O791*H791</f>
        <v>0</v>
      </c>
      <c r="Q791" s="138">
        <v>0</v>
      </c>
      <c r="R791" s="138">
        <f>Q791*H791</f>
        <v>0</v>
      </c>
      <c r="S791" s="138">
        <v>0</v>
      </c>
      <c r="T791" s="139">
        <f>S791*H791</f>
        <v>0</v>
      </c>
      <c r="AR791" s="140" t="s">
        <v>124</v>
      </c>
      <c r="AT791" s="140" t="s">
        <v>194</v>
      </c>
      <c r="AU791" s="140" t="s">
        <v>86</v>
      </c>
      <c r="AY791" s="18" t="s">
        <v>192</v>
      </c>
      <c r="BE791" s="141">
        <f>IF(N791="základní",J791,0)</f>
        <v>0</v>
      </c>
      <c r="BF791" s="141">
        <f>IF(N791="snížená",J791,0)</f>
        <v>0</v>
      </c>
      <c r="BG791" s="141">
        <f>IF(N791="zákl. přenesená",J791,0)</f>
        <v>0</v>
      </c>
      <c r="BH791" s="141">
        <f>IF(N791="sníž. přenesená",J791,0)</f>
        <v>0</v>
      </c>
      <c r="BI791" s="141">
        <f>IF(N791="nulová",J791,0)</f>
        <v>0</v>
      </c>
      <c r="BJ791" s="18" t="s">
        <v>84</v>
      </c>
      <c r="BK791" s="141">
        <f>ROUND(I791*H791,2)</f>
        <v>0</v>
      </c>
      <c r="BL791" s="18" t="s">
        <v>124</v>
      </c>
      <c r="BM791" s="140" t="s">
        <v>2381</v>
      </c>
    </row>
    <row r="792" spans="2:47" s="1" customFormat="1" ht="12">
      <c r="B792" s="33"/>
      <c r="D792" s="142" t="s">
        <v>199</v>
      </c>
      <c r="F792" s="143" t="s">
        <v>2382</v>
      </c>
      <c r="I792" s="144"/>
      <c r="L792" s="33"/>
      <c r="M792" s="145"/>
      <c r="T792" s="54"/>
      <c r="AT792" s="18" t="s">
        <v>199</v>
      </c>
      <c r="AU792" s="18" t="s">
        <v>86</v>
      </c>
    </row>
    <row r="793" spans="2:47" s="1" customFormat="1" ht="12">
      <c r="B793" s="33"/>
      <c r="D793" s="146" t="s">
        <v>201</v>
      </c>
      <c r="F793" s="147" t="s">
        <v>2383</v>
      </c>
      <c r="I793" s="144"/>
      <c r="L793" s="33"/>
      <c r="M793" s="145"/>
      <c r="T793" s="54"/>
      <c r="AT793" s="18" t="s">
        <v>201</v>
      </c>
      <c r="AU793" s="18" t="s">
        <v>86</v>
      </c>
    </row>
    <row r="794" spans="2:51" s="12" customFormat="1" ht="12">
      <c r="B794" s="148"/>
      <c r="D794" s="142" t="s">
        <v>203</v>
      </c>
      <c r="E794" s="149" t="s">
        <v>19</v>
      </c>
      <c r="F794" s="150" t="s">
        <v>1904</v>
      </c>
      <c r="H794" s="151">
        <v>99.53</v>
      </c>
      <c r="I794" s="152"/>
      <c r="L794" s="148"/>
      <c r="M794" s="153"/>
      <c r="T794" s="154"/>
      <c r="AT794" s="149" t="s">
        <v>203</v>
      </c>
      <c r="AU794" s="149" t="s">
        <v>86</v>
      </c>
      <c r="AV794" s="12" t="s">
        <v>86</v>
      </c>
      <c r="AW794" s="12" t="s">
        <v>37</v>
      </c>
      <c r="AX794" s="12" t="s">
        <v>84</v>
      </c>
      <c r="AY794" s="149" t="s">
        <v>192</v>
      </c>
    </row>
    <row r="795" spans="2:65" s="1" customFormat="1" ht="16.5" customHeight="1">
      <c r="B795" s="33"/>
      <c r="C795" s="129" t="s">
        <v>648</v>
      </c>
      <c r="D795" s="129" t="s">
        <v>194</v>
      </c>
      <c r="E795" s="130" t="s">
        <v>2384</v>
      </c>
      <c r="F795" s="131" t="s">
        <v>2385</v>
      </c>
      <c r="G795" s="132" t="s">
        <v>146</v>
      </c>
      <c r="H795" s="133">
        <v>24</v>
      </c>
      <c r="I795" s="134"/>
      <c r="J795" s="135">
        <f>ROUND(I795*H795,2)</f>
        <v>0</v>
      </c>
      <c r="K795" s="131" t="s">
        <v>19</v>
      </c>
      <c r="L795" s="33"/>
      <c r="M795" s="136" t="s">
        <v>19</v>
      </c>
      <c r="N795" s="137" t="s">
        <v>47</v>
      </c>
      <c r="P795" s="138">
        <f>O795*H795</f>
        <v>0</v>
      </c>
      <c r="Q795" s="138">
        <v>0.46009</v>
      </c>
      <c r="R795" s="138">
        <f>Q795*H795</f>
        <v>11.042159999999999</v>
      </c>
      <c r="S795" s="138">
        <v>0</v>
      </c>
      <c r="T795" s="139">
        <f>S795*H795</f>
        <v>0</v>
      </c>
      <c r="AR795" s="140" t="s">
        <v>124</v>
      </c>
      <c r="AT795" s="140" t="s">
        <v>194</v>
      </c>
      <c r="AU795" s="140" t="s">
        <v>86</v>
      </c>
      <c r="AY795" s="18" t="s">
        <v>192</v>
      </c>
      <c r="BE795" s="141">
        <f>IF(N795="základní",J795,0)</f>
        <v>0</v>
      </c>
      <c r="BF795" s="141">
        <f>IF(N795="snížená",J795,0)</f>
        <v>0</v>
      </c>
      <c r="BG795" s="141">
        <f>IF(N795="zákl. přenesená",J795,0)</f>
        <v>0</v>
      </c>
      <c r="BH795" s="141">
        <f>IF(N795="sníž. přenesená",J795,0)</f>
        <v>0</v>
      </c>
      <c r="BI795" s="141">
        <f>IF(N795="nulová",J795,0)</f>
        <v>0</v>
      </c>
      <c r="BJ795" s="18" t="s">
        <v>84</v>
      </c>
      <c r="BK795" s="141">
        <f>ROUND(I795*H795,2)</f>
        <v>0</v>
      </c>
      <c r="BL795" s="18" t="s">
        <v>124</v>
      </c>
      <c r="BM795" s="140" t="s">
        <v>2386</v>
      </c>
    </row>
    <row r="796" spans="2:47" s="1" customFormat="1" ht="12">
      <c r="B796" s="33"/>
      <c r="D796" s="142" t="s">
        <v>199</v>
      </c>
      <c r="F796" s="143" t="s">
        <v>2387</v>
      </c>
      <c r="I796" s="144"/>
      <c r="L796" s="33"/>
      <c r="M796" s="145"/>
      <c r="T796" s="54"/>
      <c r="AT796" s="18" t="s">
        <v>199</v>
      </c>
      <c r="AU796" s="18" t="s">
        <v>86</v>
      </c>
    </row>
    <row r="797" spans="2:51" s="14" customFormat="1" ht="12">
      <c r="B797" s="162"/>
      <c r="D797" s="142" t="s">
        <v>203</v>
      </c>
      <c r="E797" s="163" t="s">
        <v>19</v>
      </c>
      <c r="F797" s="164" t="s">
        <v>1924</v>
      </c>
      <c r="H797" s="163" t="s">
        <v>19</v>
      </c>
      <c r="I797" s="165"/>
      <c r="L797" s="162"/>
      <c r="M797" s="166"/>
      <c r="T797" s="167"/>
      <c r="AT797" s="163" t="s">
        <v>203</v>
      </c>
      <c r="AU797" s="163" t="s">
        <v>86</v>
      </c>
      <c r="AV797" s="14" t="s">
        <v>84</v>
      </c>
      <c r="AW797" s="14" t="s">
        <v>37</v>
      </c>
      <c r="AX797" s="14" t="s">
        <v>76</v>
      </c>
      <c r="AY797" s="163" t="s">
        <v>192</v>
      </c>
    </row>
    <row r="798" spans="2:51" s="12" customFormat="1" ht="12">
      <c r="B798" s="148"/>
      <c r="D798" s="142" t="s">
        <v>203</v>
      </c>
      <c r="E798" s="149" t="s">
        <v>19</v>
      </c>
      <c r="F798" s="150" t="s">
        <v>2388</v>
      </c>
      <c r="H798" s="151">
        <v>0</v>
      </c>
      <c r="I798" s="152"/>
      <c r="L798" s="148"/>
      <c r="M798" s="153"/>
      <c r="T798" s="154"/>
      <c r="AT798" s="149" t="s">
        <v>203</v>
      </c>
      <c r="AU798" s="149" t="s">
        <v>86</v>
      </c>
      <c r="AV798" s="12" t="s">
        <v>86</v>
      </c>
      <c r="AW798" s="12" t="s">
        <v>37</v>
      </c>
      <c r="AX798" s="12" t="s">
        <v>76</v>
      </c>
      <c r="AY798" s="149" t="s">
        <v>192</v>
      </c>
    </row>
    <row r="799" spans="2:51" s="12" customFormat="1" ht="12">
      <c r="B799" s="148"/>
      <c r="D799" s="142" t="s">
        <v>203</v>
      </c>
      <c r="E799" s="149" t="s">
        <v>19</v>
      </c>
      <c r="F799" s="150" t="s">
        <v>2389</v>
      </c>
      <c r="H799" s="151">
        <v>24</v>
      </c>
      <c r="I799" s="152"/>
      <c r="L799" s="148"/>
      <c r="M799" s="153"/>
      <c r="T799" s="154"/>
      <c r="AT799" s="149" t="s">
        <v>203</v>
      </c>
      <c r="AU799" s="149" t="s">
        <v>86</v>
      </c>
      <c r="AV799" s="12" t="s">
        <v>86</v>
      </c>
      <c r="AW799" s="12" t="s">
        <v>37</v>
      </c>
      <c r="AX799" s="12" t="s">
        <v>76</v>
      </c>
      <c r="AY799" s="149" t="s">
        <v>192</v>
      </c>
    </row>
    <row r="800" spans="2:51" s="13" customFormat="1" ht="12">
      <c r="B800" s="155"/>
      <c r="D800" s="142" t="s">
        <v>203</v>
      </c>
      <c r="E800" s="156" t="s">
        <v>19</v>
      </c>
      <c r="F800" s="157" t="s">
        <v>206</v>
      </c>
      <c r="H800" s="158">
        <v>24</v>
      </c>
      <c r="I800" s="159"/>
      <c r="L800" s="155"/>
      <c r="M800" s="160"/>
      <c r="T800" s="161"/>
      <c r="AT800" s="156" t="s">
        <v>203</v>
      </c>
      <c r="AU800" s="156" t="s">
        <v>86</v>
      </c>
      <c r="AV800" s="13" t="s">
        <v>124</v>
      </c>
      <c r="AW800" s="13" t="s">
        <v>37</v>
      </c>
      <c r="AX800" s="13" t="s">
        <v>84</v>
      </c>
      <c r="AY800" s="156" t="s">
        <v>192</v>
      </c>
    </row>
    <row r="801" spans="2:65" s="1" customFormat="1" ht="16.5" customHeight="1">
      <c r="B801" s="33"/>
      <c r="C801" s="129" t="s">
        <v>654</v>
      </c>
      <c r="D801" s="129" t="s">
        <v>194</v>
      </c>
      <c r="E801" s="130" t="s">
        <v>594</v>
      </c>
      <c r="F801" s="131" t="s">
        <v>595</v>
      </c>
      <c r="G801" s="132" t="s">
        <v>146</v>
      </c>
      <c r="H801" s="133">
        <v>7</v>
      </c>
      <c r="I801" s="134"/>
      <c r="J801" s="135">
        <f>ROUND(I801*H801,2)</f>
        <v>0</v>
      </c>
      <c r="K801" s="131" t="s">
        <v>197</v>
      </c>
      <c r="L801" s="33"/>
      <c r="M801" s="136" t="s">
        <v>19</v>
      </c>
      <c r="N801" s="137" t="s">
        <v>47</v>
      </c>
      <c r="P801" s="138">
        <f>O801*H801</f>
        <v>0</v>
      </c>
      <c r="Q801" s="138">
        <v>0.45937</v>
      </c>
      <c r="R801" s="138">
        <f>Q801*H801</f>
        <v>3.21559</v>
      </c>
      <c r="S801" s="138">
        <v>0</v>
      </c>
      <c r="T801" s="139">
        <f>S801*H801</f>
        <v>0</v>
      </c>
      <c r="AR801" s="140" t="s">
        <v>124</v>
      </c>
      <c r="AT801" s="140" t="s">
        <v>194</v>
      </c>
      <c r="AU801" s="140" t="s">
        <v>86</v>
      </c>
      <c r="AY801" s="18" t="s">
        <v>192</v>
      </c>
      <c r="BE801" s="141">
        <f>IF(N801="základní",J801,0)</f>
        <v>0</v>
      </c>
      <c r="BF801" s="141">
        <f>IF(N801="snížená",J801,0)</f>
        <v>0</v>
      </c>
      <c r="BG801" s="141">
        <f>IF(N801="zákl. přenesená",J801,0)</f>
        <v>0</v>
      </c>
      <c r="BH801" s="141">
        <f>IF(N801="sníž. přenesená",J801,0)</f>
        <v>0</v>
      </c>
      <c r="BI801" s="141">
        <f>IF(N801="nulová",J801,0)</f>
        <v>0</v>
      </c>
      <c r="BJ801" s="18" t="s">
        <v>84</v>
      </c>
      <c r="BK801" s="141">
        <f>ROUND(I801*H801,2)</f>
        <v>0</v>
      </c>
      <c r="BL801" s="18" t="s">
        <v>124</v>
      </c>
      <c r="BM801" s="140" t="s">
        <v>2390</v>
      </c>
    </row>
    <row r="802" spans="2:47" s="1" customFormat="1" ht="12">
      <c r="B802" s="33"/>
      <c r="D802" s="142" t="s">
        <v>199</v>
      </c>
      <c r="F802" s="143" t="s">
        <v>597</v>
      </c>
      <c r="I802" s="144"/>
      <c r="L802" s="33"/>
      <c r="M802" s="145"/>
      <c r="T802" s="54"/>
      <c r="AT802" s="18" t="s">
        <v>199</v>
      </c>
      <c r="AU802" s="18" t="s">
        <v>86</v>
      </c>
    </row>
    <row r="803" spans="2:47" s="1" customFormat="1" ht="12">
      <c r="B803" s="33"/>
      <c r="D803" s="146" t="s">
        <v>201</v>
      </c>
      <c r="F803" s="147" t="s">
        <v>598</v>
      </c>
      <c r="I803" s="144"/>
      <c r="L803" s="33"/>
      <c r="M803" s="145"/>
      <c r="T803" s="54"/>
      <c r="AT803" s="18" t="s">
        <v>201</v>
      </c>
      <c r="AU803" s="18" t="s">
        <v>86</v>
      </c>
    </row>
    <row r="804" spans="2:51" s="14" customFormat="1" ht="12">
      <c r="B804" s="162"/>
      <c r="D804" s="142" t="s">
        <v>203</v>
      </c>
      <c r="E804" s="163" t="s">
        <v>19</v>
      </c>
      <c r="F804" s="164" t="s">
        <v>1924</v>
      </c>
      <c r="H804" s="163" t="s">
        <v>19</v>
      </c>
      <c r="I804" s="165"/>
      <c r="L804" s="162"/>
      <c r="M804" s="166"/>
      <c r="T804" s="167"/>
      <c r="AT804" s="163" t="s">
        <v>203</v>
      </c>
      <c r="AU804" s="163" t="s">
        <v>86</v>
      </c>
      <c r="AV804" s="14" t="s">
        <v>84</v>
      </c>
      <c r="AW804" s="14" t="s">
        <v>37</v>
      </c>
      <c r="AX804" s="14" t="s">
        <v>76</v>
      </c>
      <c r="AY804" s="163" t="s">
        <v>192</v>
      </c>
    </row>
    <row r="805" spans="2:51" s="12" customFormat="1" ht="12">
      <c r="B805" s="148"/>
      <c r="D805" s="142" t="s">
        <v>203</v>
      </c>
      <c r="E805" s="149" t="s">
        <v>19</v>
      </c>
      <c r="F805" s="150" t="s">
        <v>2391</v>
      </c>
      <c r="H805" s="151">
        <v>1</v>
      </c>
      <c r="I805" s="152"/>
      <c r="L805" s="148"/>
      <c r="M805" s="153"/>
      <c r="T805" s="154"/>
      <c r="AT805" s="149" t="s">
        <v>203</v>
      </c>
      <c r="AU805" s="149" t="s">
        <v>86</v>
      </c>
      <c r="AV805" s="12" t="s">
        <v>86</v>
      </c>
      <c r="AW805" s="12" t="s">
        <v>37</v>
      </c>
      <c r="AX805" s="12" t="s">
        <v>76</v>
      </c>
      <c r="AY805" s="149" t="s">
        <v>192</v>
      </c>
    </row>
    <row r="806" spans="2:51" s="12" customFormat="1" ht="12">
      <c r="B806" s="148"/>
      <c r="D806" s="142" t="s">
        <v>203</v>
      </c>
      <c r="E806" s="149" t="s">
        <v>19</v>
      </c>
      <c r="F806" s="150" t="s">
        <v>2392</v>
      </c>
      <c r="H806" s="151">
        <v>0</v>
      </c>
      <c r="I806" s="152"/>
      <c r="L806" s="148"/>
      <c r="M806" s="153"/>
      <c r="T806" s="154"/>
      <c r="AT806" s="149" t="s">
        <v>203</v>
      </c>
      <c r="AU806" s="149" t="s">
        <v>86</v>
      </c>
      <c r="AV806" s="12" t="s">
        <v>86</v>
      </c>
      <c r="AW806" s="12" t="s">
        <v>37</v>
      </c>
      <c r="AX806" s="12" t="s">
        <v>76</v>
      </c>
      <c r="AY806" s="149" t="s">
        <v>192</v>
      </c>
    </row>
    <row r="807" spans="2:51" s="12" customFormat="1" ht="12">
      <c r="B807" s="148"/>
      <c r="D807" s="142" t="s">
        <v>203</v>
      </c>
      <c r="E807" s="149" t="s">
        <v>19</v>
      </c>
      <c r="F807" s="150" t="s">
        <v>2393</v>
      </c>
      <c r="H807" s="151">
        <v>1</v>
      </c>
      <c r="I807" s="152"/>
      <c r="L807" s="148"/>
      <c r="M807" s="153"/>
      <c r="T807" s="154"/>
      <c r="AT807" s="149" t="s">
        <v>203</v>
      </c>
      <c r="AU807" s="149" t="s">
        <v>86</v>
      </c>
      <c r="AV807" s="12" t="s">
        <v>86</v>
      </c>
      <c r="AW807" s="12" t="s">
        <v>37</v>
      </c>
      <c r="AX807" s="12" t="s">
        <v>76</v>
      </c>
      <c r="AY807" s="149" t="s">
        <v>192</v>
      </c>
    </row>
    <row r="808" spans="2:51" s="12" customFormat="1" ht="12">
      <c r="B808" s="148"/>
      <c r="D808" s="142" t="s">
        <v>203</v>
      </c>
      <c r="E808" s="149" t="s">
        <v>19</v>
      </c>
      <c r="F808" s="150" t="s">
        <v>2394</v>
      </c>
      <c r="H808" s="151">
        <v>0</v>
      </c>
      <c r="I808" s="152"/>
      <c r="L808" s="148"/>
      <c r="M808" s="153"/>
      <c r="T808" s="154"/>
      <c r="AT808" s="149" t="s">
        <v>203</v>
      </c>
      <c r="AU808" s="149" t="s">
        <v>86</v>
      </c>
      <c r="AV808" s="12" t="s">
        <v>86</v>
      </c>
      <c r="AW808" s="12" t="s">
        <v>37</v>
      </c>
      <c r="AX808" s="12" t="s">
        <v>76</v>
      </c>
      <c r="AY808" s="149" t="s">
        <v>192</v>
      </c>
    </row>
    <row r="809" spans="2:51" s="12" customFormat="1" ht="12">
      <c r="B809" s="148"/>
      <c r="D809" s="142" t="s">
        <v>203</v>
      </c>
      <c r="E809" s="149" t="s">
        <v>19</v>
      </c>
      <c r="F809" s="150" t="s">
        <v>2395</v>
      </c>
      <c r="H809" s="151">
        <v>1</v>
      </c>
      <c r="I809" s="152"/>
      <c r="L809" s="148"/>
      <c r="M809" s="153"/>
      <c r="T809" s="154"/>
      <c r="AT809" s="149" t="s">
        <v>203</v>
      </c>
      <c r="AU809" s="149" t="s">
        <v>86</v>
      </c>
      <c r="AV809" s="12" t="s">
        <v>86</v>
      </c>
      <c r="AW809" s="12" t="s">
        <v>37</v>
      </c>
      <c r="AX809" s="12" t="s">
        <v>76</v>
      </c>
      <c r="AY809" s="149" t="s">
        <v>192</v>
      </c>
    </row>
    <row r="810" spans="2:51" s="12" customFormat="1" ht="12">
      <c r="B810" s="148"/>
      <c r="D810" s="142" t="s">
        <v>203</v>
      </c>
      <c r="E810" s="149" t="s">
        <v>19</v>
      </c>
      <c r="F810" s="150" t="s">
        <v>2396</v>
      </c>
      <c r="H810" s="151">
        <v>1</v>
      </c>
      <c r="I810" s="152"/>
      <c r="L810" s="148"/>
      <c r="M810" s="153"/>
      <c r="T810" s="154"/>
      <c r="AT810" s="149" t="s">
        <v>203</v>
      </c>
      <c r="AU810" s="149" t="s">
        <v>86</v>
      </c>
      <c r="AV810" s="12" t="s">
        <v>86</v>
      </c>
      <c r="AW810" s="12" t="s">
        <v>37</v>
      </c>
      <c r="AX810" s="12" t="s">
        <v>76</v>
      </c>
      <c r="AY810" s="149" t="s">
        <v>192</v>
      </c>
    </row>
    <row r="811" spans="2:51" s="12" customFormat="1" ht="12">
      <c r="B811" s="148"/>
      <c r="D811" s="142" t="s">
        <v>203</v>
      </c>
      <c r="E811" s="149" t="s">
        <v>19</v>
      </c>
      <c r="F811" s="150" t="s">
        <v>2397</v>
      </c>
      <c r="H811" s="151">
        <v>1</v>
      </c>
      <c r="I811" s="152"/>
      <c r="L811" s="148"/>
      <c r="M811" s="153"/>
      <c r="T811" s="154"/>
      <c r="AT811" s="149" t="s">
        <v>203</v>
      </c>
      <c r="AU811" s="149" t="s">
        <v>86</v>
      </c>
      <c r="AV811" s="12" t="s">
        <v>86</v>
      </c>
      <c r="AW811" s="12" t="s">
        <v>37</v>
      </c>
      <c r="AX811" s="12" t="s">
        <v>76</v>
      </c>
      <c r="AY811" s="149" t="s">
        <v>192</v>
      </c>
    </row>
    <row r="812" spans="2:51" s="12" customFormat="1" ht="12">
      <c r="B812" s="148"/>
      <c r="D812" s="142" t="s">
        <v>203</v>
      </c>
      <c r="E812" s="149" t="s">
        <v>19</v>
      </c>
      <c r="F812" s="150" t="s">
        <v>2398</v>
      </c>
      <c r="H812" s="151">
        <v>1</v>
      </c>
      <c r="I812" s="152"/>
      <c r="L812" s="148"/>
      <c r="M812" s="153"/>
      <c r="T812" s="154"/>
      <c r="AT812" s="149" t="s">
        <v>203</v>
      </c>
      <c r="AU812" s="149" t="s">
        <v>86</v>
      </c>
      <c r="AV812" s="12" t="s">
        <v>86</v>
      </c>
      <c r="AW812" s="12" t="s">
        <v>37</v>
      </c>
      <c r="AX812" s="12" t="s">
        <v>76</v>
      </c>
      <c r="AY812" s="149" t="s">
        <v>192</v>
      </c>
    </row>
    <row r="813" spans="2:51" s="12" customFormat="1" ht="12">
      <c r="B813" s="148"/>
      <c r="D813" s="142" t="s">
        <v>203</v>
      </c>
      <c r="E813" s="149" t="s">
        <v>19</v>
      </c>
      <c r="F813" s="150" t="s">
        <v>2399</v>
      </c>
      <c r="H813" s="151">
        <v>1</v>
      </c>
      <c r="I813" s="152"/>
      <c r="L813" s="148"/>
      <c r="M813" s="153"/>
      <c r="T813" s="154"/>
      <c r="AT813" s="149" t="s">
        <v>203</v>
      </c>
      <c r="AU813" s="149" t="s">
        <v>86</v>
      </c>
      <c r="AV813" s="12" t="s">
        <v>86</v>
      </c>
      <c r="AW813" s="12" t="s">
        <v>37</v>
      </c>
      <c r="AX813" s="12" t="s">
        <v>76</v>
      </c>
      <c r="AY813" s="149" t="s">
        <v>192</v>
      </c>
    </row>
    <row r="814" spans="2:51" s="13" customFormat="1" ht="12">
      <c r="B814" s="155"/>
      <c r="D814" s="142" t="s">
        <v>203</v>
      </c>
      <c r="E814" s="156" t="s">
        <v>19</v>
      </c>
      <c r="F814" s="157" t="s">
        <v>206</v>
      </c>
      <c r="H814" s="158">
        <v>7</v>
      </c>
      <c r="I814" s="159"/>
      <c r="L814" s="155"/>
      <c r="M814" s="160"/>
      <c r="T814" s="161"/>
      <c r="AT814" s="156" t="s">
        <v>203</v>
      </c>
      <c r="AU814" s="156" t="s">
        <v>86</v>
      </c>
      <c r="AV814" s="13" t="s">
        <v>124</v>
      </c>
      <c r="AW814" s="13" t="s">
        <v>37</v>
      </c>
      <c r="AX814" s="13" t="s">
        <v>84</v>
      </c>
      <c r="AY814" s="156" t="s">
        <v>192</v>
      </c>
    </row>
    <row r="815" spans="2:65" s="1" customFormat="1" ht="16.5" customHeight="1">
      <c r="B815" s="33"/>
      <c r="C815" s="129" t="s">
        <v>659</v>
      </c>
      <c r="D815" s="129" t="s">
        <v>194</v>
      </c>
      <c r="E815" s="130" t="s">
        <v>600</v>
      </c>
      <c r="F815" s="131" t="s">
        <v>601</v>
      </c>
      <c r="G815" s="132" t="s">
        <v>149</v>
      </c>
      <c r="H815" s="133">
        <v>272</v>
      </c>
      <c r="I815" s="134"/>
      <c r="J815" s="135">
        <f>ROUND(I815*H815,2)</f>
        <v>0</v>
      </c>
      <c r="K815" s="131" t="s">
        <v>197</v>
      </c>
      <c r="L815" s="33"/>
      <c r="M815" s="136" t="s">
        <v>19</v>
      </c>
      <c r="N815" s="137" t="s">
        <v>47</v>
      </c>
      <c r="P815" s="138">
        <f>O815*H815</f>
        <v>0</v>
      </c>
      <c r="Q815" s="138">
        <v>0</v>
      </c>
      <c r="R815" s="138">
        <f>Q815*H815</f>
        <v>0</v>
      </c>
      <c r="S815" s="138">
        <v>0</v>
      </c>
      <c r="T815" s="139">
        <f>S815*H815</f>
        <v>0</v>
      </c>
      <c r="AR815" s="140" t="s">
        <v>124</v>
      </c>
      <c r="AT815" s="140" t="s">
        <v>194</v>
      </c>
      <c r="AU815" s="140" t="s">
        <v>86</v>
      </c>
      <c r="AY815" s="18" t="s">
        <v>192</v>
      </c>
      <c r="BE815" s="141">
        <f>IF(N815="základní",J815,0)</f>
        <v>0</v>
      </c>
      <c r="BF815" s="141">
        <f>IF(N815="snížená",J815,0)</f>
        <v>0</v>
      </c>
      <c r="BG815" s="141">
        <f>IF(N815="zákl. přenesená",J815,0)</f>
        <v>0</v>
      </c>
      <c r="BH815" s="141">
        <f>IF(N815="sníž. přenesená",J815,0)</f>
        <v>0</v>
      </c>
      <c r="BI815" s="141">
        <f>IF(N815="nulová",J815,0)</f>
        <v>0</v>
      </c>
      <c r="BJ815" s="18" t="s">
        <v>84</v>
      </c>
      <c r="BK815" s="141">
        <f>ROUND(I815*H815,2)</f>
        <v>0</v>
      </c>
      <c r="BL815" s="18" t="s">
        <v>124</v>
      </c>
      <c r="BM815" s="140" t="s">
        <v>2400</v>
      </c>
    </row>
    <row r="816" spans="2:47" s="1" customFormat="1" ht="12">
      <c r="B816" s="33"/>
      <c r="D816" s="142" t="s">
        <v>199</v>
      </c>
      <c r="F816" s="143" t="s">
        <v>603</v>
      </c>
      <c r="I816" s="144"/>
      <c r="L816" s="33"/>
      <c r="M816" s="145"/>
      <c r="T816" s="54"/>
      <c r="AT816" s="18" t="s">
        <v>199</v>
      </c>
      <c r="AU816" s="18" t="s">
        <v>86</v>
      </c>
    </row>
    <row r="817" spans="2:47" s="1" customFormat="1" ht="12">
      <c r="B817" s="33"/>
      <c r="D817" s="146" t="s">
        <v>201</v>
      </c>
      <c r="F817" s="147" t="s">
        <v>604</v>
      </c>
      <c r="I817" s="144"/>
      <c r="L817" s="33"/>
      <c r="M817" s="145"/>
      <c r="T817" s="54"/>
      <c r="AT817" s="18" t="s">
        <v>201</v>
      </c>
      <c r="AU817" s="18" t="s">
        <v>86</v>
      </c>
    </row>
    <row r="818" spans="2:51" s="12" customFormat="1" ht="12">
      <c r="B818" s="148"/>
      <c r="D818" s="142" t="s">
        <v>203</v>
      </c>
      <c r="E818" s="149" t="s">
        <v>19</v>
      </c>
      <c r="F818" s="150" t="s">
        <v>147</v>
      </c>
      <c r="H818" s="151">
        <v>272</v>
      </c>
      <c r="I818" s="152"/>
      <c r="L818" s="148"/>
      <c r="M818" s="153"/>
      <c r="T818" s="154"/>
      <c r="AT818" s="149" t="s">
        <v>203</v>
      </c>
      <c r="AU818" s="149" t="s">
        <v>86</v>
      </c>
      <c r="AV818" s="12" t="s">
        <v>86</v>
      </c>
      <c r="AW818" s="12" t="s">
        <v>37</v>
      </c>
      <c r="AX818" s="12" t="s">
        <v>84</v>
      </c>
      <c r="AY818" s="149" t="s">
        <v>192</v>
      </c>
    </row>
    <row r="819" spans="2:65" s="1" customFormat="1" ht="16.5" customHeight="1">
      <c r="B819" s="33"/>
      <c r="C819" s="129" t="s">
        <v>667</v>
      </c>
      <c r="D819" s="129" t="s">
        <v>194</v>
      </c>
      <c r="E819" s="130" t="s">
        <v>2401</v>
      </c>
      <c r="F819" s="131" t="s">
        <v>2402</v>
      </c>
      <c r="G819" s="132" t="s">
        <v>146</v>
      </c>
      <c r="H819" s="133">
        <v>5</v>
      </c>
      <c r="I819" s="134"/>
      <c r="J819" s="135">
        <f>ROUND(I819*H819,2)</f>
        <v>0</v>
      </c>
      <c r="K819" s="131" t="s">
        <v>197</v>
      </c>
      <c r="L819" s="33"/>
      <c r="M819" s="136" t="s">
        <v>19</v>
      </c>
      <c r="N819" s="137" t="s">
        <v>47</v>
      </c>
      <c r="P819" s="138">
        <f>O819*H819</f>
        <v>0</v>
      </c>
      <c r="Q819" s="138">
        <v>0.03573</v>
      </c>
      <c r="R819" s="138">
        <f>Q819*H819</f>
        <v>0.17864999999999998</v>
      </c>
      <c r="S819" s="138">
        <v>0</v>
      </c>
      <c r="T819" s="139">
        <f>S819*H819</f>
        <v>0</v>
      </c>
      <c r="AR819" s="140" t="s">
        <v>124</v>
      </c>
      <c r="AT819" s="140" t="s">
        <v>194</v>
      </c>
      <c r="AU819" s="140" t="s">
        <v>86</v>
      </c>
      <c r="AY819" s="18" t="s">
        <v>192</v>
      </c>
      <c r="BE819" s="141">
        <f>IF(N819="základní",J819,0)</f>
        <v>0</v>
      </c>
      <c r="BF819" s="141">
        <f>IF(N819="snížená",J819,0)</f>
        <v>0</v>
      </c>
      <c r="BG819" s="141">
        <f>IF(N819="zákl. přenesená",J819,0)</f>
        <v>0</v>
      </c>
      <c r="BH819" s="141">
        <f>IF(N819="sníž. přenesená",J819,0)</f>
        <v>0</v>
      </c>
      <c r="BI819" s="141">
        <f>IF(N819="nulová",J819,0)</f>
        <v>0</v>
      </c>
      <c r="BJ819" s="18" t="s">
        <v>84</v>
      </c>
      <c r="BK819" s="141">
        <f>ROUND(I819*H819,2)</f>
        <v>0</v>
      </c>
      <c r="BL819" s="18" t="s">
        <v>124</v>
      </c>
      <c r="BM819" s="140" t="s">
        <v>2403</v>
      </c>
    </row>
    <row r="820" spans="2:47" s="1" customFormat="1" ht="12">
      <c r="B820" s="33"/>
      <c r="D820" s="142" t="s">
        <v>199</v>
      </c>
      <c r="F820" s="143" t="s">
        <v>2404</v>
      </c>
      <c r="I820" s="144"/>
      <c r="L820" s="33"/>
      <c r="M820" s="145"/>
      <c r="T820" s="54"/>
      <c r="AT820" s="18" t="s">
        <v>199</v>
      </c>
      <c r="AU820" s="18" t="s">
        <v>86</v>
      </c>
    </row>
    <row r="821" spans="2:47" s="1" customFormat="1" ht="12">
      <c r="B821" s="33"/>
      <c r="D821" s="146" t="s">
        <v>201</v>
      </c>
      <c r="F821" s="147" t="s">
        <v>2405</v>
      </c>
      <c r="I821" s="144"/>
      <c r="L821" s="33"/>
      <c r="M821" s="145"/>
      <c r="T821" s="54"/>
      <c r="AT821" s="18" t="s">
        <v>201</v>
      </c>
      <c r="AU821" s="18" t="s">
        <v>86</v>
      </c>
    </row>
    <row r="822" spans="2:51" s="14" customFormat="1" ht="12">
      <c r="B822" s="162"/>
      <c r="D822" s="142" t="s">
        <v>203</v>
      </c>
      <c r="E822" s="163" t="s">
        <v>19</v>
      </c>
      <c r="F822" s="164" t="s">
        <v>2253</v>
      </c>
      <c r="H822" s="163" t="s">
        <v>19</v>
      </c>
      <c r="I822" s="165"/>
      <c r="L822" s="162"/>
      <c r="M822" s="166"/>
      <c r="T822" s="167"/>
      <c r="AT822" s="163" t="s">
        <v>203</v>
      </c>
      <c r="AU822" s="163" t="s">
        <v>86</v>
      </c>
      <c r="AV822" s="14" t="s">
        <v>84</v>
      </c>
      <c r="AW822" s="14" t="s">
        <v>37</v>
      </c>
      <c r="AX822" s="14" t="s">
        <v>76</v>
      </c>
      <c r="AY822" s="163" t="s">
        <v>192</v>
      </c>
    </row>
    <row r="823" spans="2:51" s="12" customFormat="1" ht="12">
      <c r="B823" s="148"/>
      <c r="D823" s="142" t="s">
        <v>203</v>
      </c>
      <c r="E823" s="149" t="s">
        <v>19</v>
      </c>
      <c r="F823" s="150" t="s">
        <v>2406</v>
      </c>
      <c r="H823" s="151">
        <v>1</v>
      </c>
      <c r="I823" s="152"/>
      <c r="L823" s="148"/>
      <c r="M823" s="153"/>
      <c r="T823" s="154"/>
      <c r="AT823" s="149" t="s">
        <v>203</v>
      </c>
      <c r="AU823" s="149" t="s">
        <v>86</v>
      </c>
      <c r="AV823" s="12" t="s">
        <v>86</v>
      </c>
      <c r="AW823" s="12" t="s">
        <v>37</v>
      </c>
      <c r="AX823" s="12" t="s">
        <v>76</v>
      </c>
      <c r="AY823" s="149" t="s">
        <v>192</v>
      </c>
    </row>
    <row r="824" spans="2:51" s="12" customFormat="1" ht="12">
      <c r="B824" s="148"/>
      <c r="D824" s="142" t="s">
        <v>203</v>
      </c>
      <c r="E824" s="149" t="s">
        <v>19</v>
      </c>
      <c r="F824" s="150" t="s">
        <v>2407</v>
      </c>
      <c r="H824" s="151">
        <v>1</v>
      </c>
      <c r="I824" s="152"/>
      <c r="L824" s="148"/>
      <c r="M824" s="153"/>
      <c r="T824" s="154"/>
      <c r="AT824" s="149" t="s">
        <v>203</v>
      </c>
      <c r="AU824" s="149" t="s">
        <v>86</v>
      </c>
      <c r="AV824" s="12" t="s">
        <v>86</v>
      </c>
      <c r="AW824" s="12" t="s">
        <v>37</v>
      </c>
      <c r="AX824" s="12" t="s">
        <v>76</v>
      </c>
      <c r="AY824" s="149" t="s">
        <v>192</v>
      </c>
    </row>
    <row r="825" spans="2:51" s="12" customFormat="1" ht="12">
      <c r="B825" s="148"/>
      <c r="D825" s="142" t="s">
        <v>203</v>
      </c>
      <c r="E825" s="149" t="s">
        <v>19</v>
      </c>
      <c r="F825" s="150" t="s">
        <v>2408</v>
      </c>
      <c r="H825" s="151">
        <v>1</v>
      </c>
      <c r="I825" s="152"/>
      <c r="L825" s="148"/>
      <c r="M825" s="153"/>
      <c r="T825" s="154"/>
      <c r="AT825" s="149" t="s">
        <v>203</v>
      </c>
      <c r="AU825" s="149" t="s">
        <v>86</v>
      </c>
      <c r="AV825" s="12" t="s">
        <v>86</v>
      </c>
      <c r="AW825" s="12" t="s">
        <v>37</v>
      </c>
      <c r="AX825" s="12" t="s">
        <v>76</v>
      </c>
      <c r="AY825" s="149" t="s">
        <v>192</v>
      </c>
    </row>
    <row r="826" spans="2:51" s="12" customFormat="1" ht="12">
      <c r="B826" s="148"/>
      <c r="D826" s="142" t="s">
        <v>203</v>
      </c>
      <c r="E826" s="149" t="s">
        <v>19</v>
      </c>
      <c r="F826" s="150" t="s">
        <v>2409</v>
      </c>
      <c r="H826" s="151">
        <v>1</v>
      </c>
      <c r="I826" s="152"/>
      <c r="L826" s="148"/>
      <c r="M826" s="153"/>
      <c r="T826" s="154"/>
      <c r="AT826" s="149" t="s">
        <v>203</v>
      </c>
      <c r="AU826" s="149" t="s">
        <v>86</v>
      </c>
      <c r="AV826" s="12" t="s">
        <v>86</v>
      </c>
      <c r="AW826" s="12" t="s">
        <v>37</v>
      </c>
      <c r="AX826" s="12" t="s">
        <v>76</v>
      </c>
      <c r="AY826" s="149" t="s">
        <v>192</v>
      </c>
    </row>
    <row r="827" spans="2:51" s="12" customFormat="1" ht="12">
      <c r="B827" s="148"/>
      <c r="D827" s="142" t="s">
        <v>203</v>
      </c>
      <c r="E827" s="149" t="s">
        <v>19</v>
      </c>
      <c r="F827" s="150" t="s">
        <v>2410</v>
      </c>
      <c r="H827" s="151">
        <v>1</v>
      </c>
      <c r="I827" s="152"/>
      <c r="L827" s="148"/>
      <c r="M827" s="153"/>
      <c r="T827" s="154"/>
      <c r="AT827" s="149" t="s">
        <v>203</v>
      </c>
      <c r="AU827" s="149" t="s">
        <v>86</v>
      </c>
      <c r="AV827" s="12" t="s">
        <v>86</v>
      </c>
      <c r="AW827" s="12" t="s">
        <v>37</v>
      </c>
      <c r="AX827" s="12" t="s">
        <v>76</v>
      </c>
      <c r="AY827" s="149" t="s">
        <v>192</v>
      </c>
    </row>
    <row r="828" spans="2:51" s="13" customFormat="1" ht="12">
      <c r="B828" s="155"/>
      <c r="D828" s="142" t="s">
        <v>203</v>
      </c>
      <c r="E828" s="156" t="s">
        <v>19</v>
      </c>
      <c r="F828" s="157" t="s">
        <v>206</v>
      </c>
      <c r="H828" s="158">
        <v>5</v>
      </c>
      <c r="I828" s="159"/>
      <c r="L828" s="155"/>
      <c r="M828" s="160"/>
      <c r="T828" s="161"/>
      <c r="AT828" s="156" t="s">
        <v>203</v>
      </c>
      <c r="AU828" s="156" t="s">
        <v>86</v>
      </c>
      <c r="AV828" s="13" t="s">
        <v>124</v>
      </c>
      <c r="AW828" s="13" t="s">
        <v>37</v>
      </c>
      <c r="AX828" s="13" t="s">
        <v>84</v>
      </c>
      <c r="AY828" s="156" t="s">
        <v>192</v>
      </c>
    </row>
    <row r="829" spans="2:65" s="1" customFormat="1" ht="21.75" customHeight="1">
      <c r="B829" s="33"/>
      <c r="C829" s="129" t="s">
        <v>674</v>
      </c>
      <c r="D829" s="129" t="s">
        <v>194</v>
      </c>
      <c r="E829" s="130" t="s">
        <v>606</v>
      </c>
      <c r="F829" s="131" t="s">
        <v>607</v>
      </c>
      <c r="G829" s="132" t="s">
        <v>146</v>
      </c>
      <c r="H829" s="133">
        <v>5</v>
      </c>
      <c r="I829" s="134"/>
      <c r="J829" s="135">
        <f>ROUND(I829*H829,2)</f>
        <v>0</v>
      </c>
      <c r="K829" s="131" t="s">
        <v>197</v>
      </c>
      <c r="L829" s="33"/>
      <c r="M829" s="136" t="s">
        <v>19</v>
      </c>
      <c r="N829" s="137" t="s">
        <v>47</v>
      </c>
      <c r="P829" s="138">
        <f>O829*H829</f>
        <v>0</v>
      </c>
      <c r="Q829" s="138">
        <v>2.11587</v>
      </c>
      <c r="R829" s="138">
        <f>Q829*H829</f>
        <v>10.579350000000002</v>
      </c>
      <c r="S829" s="138">
        <v>0</v>
      </c>
      <c r="T829" s="139">
        <f>S829*H829</f>
        <v>0</v>
      </c>
      <c r="AR829" s="140" t="s">
        <v>124</v>
      </c>
      <c r="AT829" s="140" t="s">
        <v>194</v>
      </c>
      <c r="AU829" s="140" t="s">
        <v>86</v>
      </c>
      <c r="AY829" s="18" t="s">
        <v>192</v>
      </c>
      <c r="BE829" s="141">
        <f>IF(N829="základní",J829,0)</f>
        <v>0</v>
      </c>
      <c r="BF829" s="141">
        <f>IF(N829="snížená",J829,0)</f>
        <v>0</v>
      </c>
      <c r="BG829" s="141">
        <f>IF(N829="zákl. přenesená",J829,0)</f>
        <v>0</v>
      </c>
      <c r="BH829" s="141">
        <f>IF(N829="sníž. přenesená",J829,0)</f>
        <v>0</v>
      </c>
      <c r="BI829" s="141">
        <f>IF(N829="nulová",J829,0)</f>
        <v>0</v>
      </c>
      <c r="BJ829" s="18" t="s">
        <v>84</v>
      </c>
      <c r="BK829" s="141">
        <f>ROUND(I829*H829,2)</f>
        <v>0</v>
      </c>
      <c r="BL829" s="18" t="s">
        <v>124</v>
      </c>
      <c r="BM829" s="140" t="s">
        <v>2411</v>
      </c>
    </row>
    <row r="830" spans="2:47" s="1" customFormat="1" ht="19.5">
      <c r="B830" s="33"/>
      <c r="D830" s="142" t="s">
        <v>199</v>
      </c>
      <c r="F830" s="143" t="s">
        <v>609</v>
      </c>
      <c r="I830" s="144"/>
      <c r="L830" s="33"/>
      <c r="M830" s="145"/>
      <c r="T830" s="54"/>
      <c r="AT830" s="18" t="s">
        <v>199</v>
      </c>
      <c r="AU830" s="18" t="s">
        <v>86</v>
      </c>
    </row>
    <row r="831" spans="2:47" s="1" customFormat="1" ht="12">
      <c r="B831" s="33"/>
      <c r="D831" s="146" t="s">
        <v>201</v>
      </c>
      <c r="F831" s="147" t="s">
        <v>610</v>
      </c>
      <c r="I831" s="144"/>
      <c r="L831" s="33"/>
      <c r="M831" s="145"/>
      <c r="T831" s="54"/>
      <c r="AT831" s="18" t="s">
        <v>201</v>
      </c>
      <c r="AU831" s="18" t="s">
        <v>86</v>
      </c>
    </row>
    <row r="832" spans="2:51" s="14" customFormat="1" ht="12">
      <c r="B832" s="162"/>
      <c r="D832" s="142" t="s">
        <v>203</v>
      </c>
      <c r="E832" s="163" t="s">
        <v>19</v>
      </c>
      <c r="F832" s="164" t="s">
        <v>2253</v>
      </c>
      <c r="H832" s="163" t="s">
        <v>19</v>
      </c>
      <c r="I832" s="165"/>
      <c r="L832" s="162"/>
      <c r="M832" s="166"/>
      <c r="T832" s="167"/>
      <c r="AT832" s="163" t="s">
        <v>203</v>
      </c>
      <c r="AU832" s="163" t="s">
        <v>86</v>
      </c>
      <c r="AV832" s="14" t="s">
        <v>84</v>
      </c>
      <c r="AW832" s="14" t="s">
        <v>37</v>
      </c>
      <c r="AX832" s="14" t="s">
        <v>76</v>
      </c>
      <c r="AY832" s="163" t="s">
        <v>192</v>
      </c>
    </row>
    <row r="833" spans="2:51" s="12" customFormat="1" ht="12">
      <c r="B833" s="148"/>
      <c r="D833" s="142" t="s">
        <v>203</v>
      </c>
      <c r="E833" s="149" t="s">
        <v>19</v>
      </c>
      <c r="F833" s="150" t="s">
        <v>2406</v>
      </c>
      <c r="H833" s="151">
        <v>1</v>
      </c>
      <c r="I833" s="152"/>
      <c r="L833" s="148"/>
      <c r="M833" s="153"/>
      <c r="T833" s="154"/>
      <c r="AT833" s="149" t="s">
        <v>203</v>
      </c>
      <c r="AU833" s="149" t="s">
        <v>86</v>
      </c>
      <c r="AV833" s="12" t="s">
        <v>86</v>
      </c>
      <c r="AW833" s="12" t="s">
        <v>37</v>
      </c>
      <c r="AX833" s="12" t="s">
        <v>76</v>
      </c>
      <c r="AY833" s="149" t="s">
        <v>192</v>
      </c>
    </row>
    <row r="834" spans="2:51" s="12" customFormat="1" ht="12">
      <c r="B834" s="148"/>
      <c r="D834" s="142" t="s">
        <v>203</v>
      </c>
      <c r="E834" s="149" t="s">
        <v>19</v>
      </c>
      <c r="F834" s="150" t="s">
        <v>2407</v>
      </c>
      <c r="H834" s="151">
        <v>1</v>
      </c>
      <c r="I834" s="152"/>
      <c r="L834" s="148"/>
      <c r="M834" s="153"/>
      <c r="T834" s="154"/>
      <c r="AT834" s="149" t="s">
        <v>203</v>
      </c>
      <c r="AU834" s="149" t="s">
        <v>86</v>
      </c>
      <c r="AV834" s="12" t="s">
        <v>86</v>
      </c>
      <c r="AW834" s="12" t="s">
        <v>37</v>
      </c>
      <c r="AX834" s="12" t="s">
        <v>76</v>
      </c>
      <c r="AY834" s="149" t="s">
        <v>192</v>
      </c>
    </row>
    <row r="835" spans="2:51" s="12" customFormat="1" ht="12">
      <c r="B835" s="148"/>
      <c r="D835" s="142" t="s">
        <v>203</v>
      </c>
      <c r="E835" s="149" t="s">
        <v>19</v>
      </c>
      <c r="F835" s="150" t="s">
        <v>2408</v>
      </c>
      <c r="H835" s="151">
        <v>1</v>
      </c>
      <c r="I835" s="152"/>
      <c r="L835" s="148"/>
      <c r="M835" s="153"/>
      <c r="T835" s="154"/>
      <c r="AT835" s="149" t="s">
        <v>203</v>
      </c>
      <c r="AU835" s="149" t="s">
        <v>86</v>
      </c>
      <c r="AV835" s="12" t="s">
        <v>86</v>
      </c>
      <c r="AW835" s="12" t="s">
        <v>37</v>
      </c>
      <c r="AX835" s="12" t="s">
        <v>76</v>
      </c>
      <c r="AY835" s="149" t="s">
        <v>192</v>
      </c>
    </row>
    <row r="836" spans="2:51" s="12" customFormat="1" ht="12">
      <c r="B836" s="148"/>
      <c r="D836" s="142" t="s">
        <v>203</v>
      </c>
      <c r="E836" s="149" t="s">
        <v>19</v>
      </c>
      <c r="F836" s="150" t="s">
        <v>2409</v>
      </c>
      <c r="H836" s="151">
        <v>1</v>
      </c>
      <c r="I836" s="152"/>
      <c r="L836" s="148"/>
      <c r="M836" s="153"/>
      <c r="T836" s="154"/>
      <c r="AT836" s="149" t="s">
        <v>203</v>
      </c>
      <c r="AU836" s="149" t="s">
        <v>86</v>
      </c>
      <c r="AV836" s="12" t="s">
        <v>86</v>
      </c>
      <c r="AW836" s="12" t="s">
        <v>37</v>
      </c>
      <c r="AX836" s="12" t="s">
        <v>76</v>
      </c>
      <c r="AY836" s="149" t="s">
        <v>192</v>
      </c>
    </row>
    <row r="837" spans="2:51" s="12" customFormat="1" ht="12">
      <c r="B837" s="148"/>
      <c r="D837" s="142" t="s">
        <v>203</v>
      </c>
      <c r="E837" s="149" t="s">
        <v>19</v>
      </c>
      <c r="F837" s="150" t="s">
        <v>2410</v>
      </c>
      <c r="H837" s="151">
        <v>1</v>
      </c>
      <c r="I837" s="152"/>
      <c r="L837" s="148"/>
      <c r="M837" s="153"/>
      <c r="T837" s="154"/>
      <c r="AT837" s="149" t="s">
        <v>203</v>
      </c>
      <c r="AU837" s="149" t="s">
        <v>86</v>
      </c>
      <c r="AV837" s="12" t="s">
        <v>86</v>
      </c>
      <c r="AW837" s="12" t="s">
        <v>37</v>
      </c>
      <c r="AX837" s="12" t="s">
        <v>76</v>
      </c>
      <c r="AY837" s="149" t="s">
        <v>192</v>
      </c>
    </row>
    <row r="838" spans="2:51" s="13" customFormat="1" ht="12">
      <c r="B838" s="155"/>
      <c r="D838" s="142" t="s">
        <v>203</v>
      </c>
      <c r="E838" s="156" t="s">
        <v>19</v>
      </c>
      <c r="F838" s="157" t="s">
        <v>206</v>
      </c>
      <c r="H838" s="158">
        <v>5</v>
      </c>
      <c r="I838" s="159"/>
      <c r="L838" s="155"/>
      <c r="M838" s="160"/>
      <c r="T838" s="161"/>
      <c r="AT838" s="156" t="s">
        <v>203</v>
      </c>
      <c r="AU838" s="156" t="s">
        <v>86</v>
      </c>
      <c r="AV838" s="13" t="s">
        <v>124</v>
      </c>
      <c r="AW838" s="13" t="s">
        <v>37</v>
      </c>
      <c r="AX838" s="13" t="s">
        <v>84</v>
      </c>
      <c r="AY838" s="156" t="s">
        <v>192</v>
      </c>
    </row>
    <row r="839" spans="2:65" s="1" customFormat="1" ht="16.5" customHeight="1">
      <c r="B839" s="33"/>
      <c r="C839" s="168" t="s">
        <v>683</v>
      </c>
      <c r="D839" s="168" t="s">
        <v>291</v>
      </c>
      <c r="E839" s="169" t="s">
        <v>613</v>
      </c>
      <c r="F839" s="170" t="s">
        <v>614</v>
      </c>
      <c r="G839" s="171" t="s">
        <v>146</v>
      </c>
      <c r="H839" s="172">
        <v>5</v>
      </c>
      <c r="I839" s="173"/>
      <c r="J839" s="174">
        <f>ROUND(I839*H839,2)</f>
        <v>0</v>
      </c>
      <c r="K839" s="170" t="s">
        <v>19</v>
      </c>
      <c r="L839" s="175"/>
      <c r="M839" s="176" t="s">
        <v>19</v>
      </c>
      <c r="N839" s="177" t="s">
        <v>47</v>
      </c>
      <c r="P839" s="138">
        <f>O839*H839</f>
        <v>0</v>
      </c>
      <c r="Q839" s="138">
        <v>2.59</v>
      </c>
      <c r="R839" s="138">
        <f>Q839*H839</f>
        <v>12.95</v>
      </c>
      <c r="S839" s="138">
        <v>0</v>
      </c>
      <c r="T839" s="139">
        <f>S839*H839</f>
        <v>0</v>
      </c>
      <c r="AR839" s="140" t="s">
        <v>248</v>
      </c>
      <c r="AT839" s="140" t="s">
        <v>291</v>
      </c>
      <c r="AU839" s="140" t="s">
        <v>86</v>
      </c>
      <c r="AY839" s="18" t="s">
        <v>192</v>
      </c>
      <c r="BE839" s="141">
        <f>IF(N839="základní",J839,0)</f>
        <v>0</v>
      </c>
      <c r="BF839" s="141">
        <f>IF(N839="snížená",J839,0)</f>
        <v>0</v>
      </c>
      <c r="BG839" s="141">
        <f>IF(N839="zákl. přenesená",J839,0)</f>
        <v>0</v>
      </c>
      <c r="BH839" s="141">
        <f>IF(N839="sníž. přenesená",J839,0)</f>
        <v>0</v>
      </c>
      <c r="BI839" s="141">
        <f>IF(N839="nulová",J839,0)</f>
        <v>0</v>
      </c>
      <c r="BJ839" s="18" t="s">
        <v>84</v>
      </c>
      <c r="BK839" s="141">
        <f>ROUND(I839*H839,2)</f>
        <v>0</v>
      </c>
      <c r="BL839" s="18" t="s">
        <v>124</v>
      </c>
      <c r="BM839" s="140" t="s">
        <v>2412</v>
      </c>
    </row>
    <row r="840" spans="2:47" s="1" customFormat="1" ht="12">
      <c r="B840" s="33"/>
      <c r="D840" s="142" t="s">
        <v>199</v>
      </c>
      <c r="F840" s="143" t="s">
        <v>614</v>
      </c>
      <c r="I840" s="144"/>
      <c r="L840" s="33"/>
      <c r="M840" s="145"/>
      <c r="T840" s="54"/>
      <c r="AT840" s="18" t="s">
        <v>199</v>
      </c>
      <c r="AU840" s="18" t="s">
        <v>86</v>
      </c>
    </row>
    <row r="841" spans="2:47" s="1" customFormat="1" ht="39">
      <c r="B841" s="33"/>
      <c r="D841" s="142" t="s">
        <v>295</v>
      </c>
      <c r="F841" s="178" t="s">
        <v>2413</v>
      </c>
      <c r="I841" s="144"/>
      <c r="L841" s="33"/>
      <c r="M841" s="145"/>
      <c r="T841" s="54"/>
      <c r="AT841" s="18" t="s">
        <v>295</v>
      </c>
      <c r="AU841" s="18" t="s">
        <v>86</v>
      </c>
    </row>
    <row r="842" spans="2:51" s="14" customFormat="1" ht="12">
      <c r="B842" s="162"/>
      <c r="D842" s="142" t="s">
        <v>203</v>
      </c>
      <c r="E842" s="163" t="s">
        <v>19</v>
      </c>
      <c r="F842" s="164" t="s">
        <v>2253</v>
      </c>
      <c r="H842" s="163" t="s">
        <v>19</v>
      </c>
      <c r="I842" s="165"/>
      <c r="L842" s="162"/>
      <c r="M842" s="166"/>
      <c r="T842" s="167"/>
      <c r="AT842" s="163" t="s">
        <v>203</v>
      </c>
      <c r="AU842" s="163" t="s">
        <v>86</v>
      </c>
      <c r="AV842" s="14" t="s">
        <v>84</v>
      </c>
      <c r="AW842" s="14" t="s">
        <v>37</v>
      </c>
      <c r="AX842" s="14" t="s">
        <v>76</v>
      </c>
      <c r="AY842" s="163" t="s">
        <v>192</v>
      </c>
    </row>
    <row r="843" spans="2:51" s="12" customFormat="1" ht="12">
      <c r="B843" s="148"/>
      <c r="D843" s="142" t="s">
        <v>203</v>
      </c>
      <c r="E843" s="149" t="s">
        <v>19</v>
      </c>
      <c r="F843" s="150" t="s">
        <v>2406</v>
      </c>
      <c r="H843" s="151">
        <v>1</v>
      </c>
      <c r="I843" s="152"/>
      <c r="L843" s="148"/>
      <c r="M843" s="153"/>
      <c r="T843" s="154"/>
      <c r="AT843" s="149" t="s">
        <v>203</v>
      </c>
      <c r="AU843" s="149" t="s">
        <v>86</v>
      </c>
      <c r="AV843" s="12" t="s">
        <v>86</v>
      </c>
      <c r="AW843" s="12" t="s">
        <v>37</v>
      </c>
      <c r="AX843" s="12" t="s">
        <v>76</v>
      </c>
      <c r="AY843" s="149" t="s">
        <v>192</v>
      </c>
    </row>
    <row r="844" spans="2:51" s="12" customFormat="1" ht="12">
      <c r="B844" s="148"/>
      <c r="D844" s="142" t="s">
        <v>203</v>
      </c>
      <c r="E844" s="149" t="s">
        <v>19</v>
      </c>
      <c r="F844" s="150" t="s">
        <v>2407</v>
      </c>
      <c r="H844" s="151">
        <v>1</v>
      </c>
      <c r="I844" s="152"/>
      <c r="L844" s="148"/>
      <c r="M844" s="153"/>
      <c r="T844" s="154"/>
      <c r="AT844" s="149" t="s">
        <v>203</v>
      </c>
      <c r="AU844" s="149" t="s">
        <v>86</v>
      </c>
      <c r="AV844" s="12" t="s">
        <v>86</v>
      </c>
      <c r="AW844" s="12" t="s">
        <v>37</v>
      </c>
      <c r="AX844" s="12" t="s">
        <v>76</v>
      </c>
      <c r="AY844" s="149" t="s">
        <v>192</v>
      </c>
    </row>
    <row r="845" spans="2:51" s="12" customFormat="1" ht="12">
      <c r="B845" s="148"/>
      <c r="D845" s="142" t="s">
        <v>203</v>
      </c>
      <c r="E845" s="149" t="s">
        <v>19</v>
      </c>
      <c r="F845" s="150" t="s">
        <v>2408</v>
      </c>
      <c r="H845" s="151">
        <v>1</v>
      </c>
      <c r="I845" s="152"/>
      <c r="L845" s="148"/>
      <c r="M845" s="153"/>
      <c r="T845" s="154"/>
      <c r="AT845" s="149" t="s">
        <v>203</v>
      </c>
      <c r="AU845" s="149" t="s">
        <v>86</v>
      </c>
      <c r="AV845" s="12" t="s">
        <v>86</v>
      </c>
      <c r="AW845" s="12" t="s">
        <v>37</v>
      </c>
      <c r="AX845" s="12" t="s">
        <v>76</v>
      </c>
      <c r="AY845" s="149" t="s">
        <v>192</v>
      </c>
    </row>
    <row r="846" spans="2:51" s="12" customFormat="1" ht="12">
      <c r="B846" s="148"/>
      <c r="D846" s="142" t="s">
        <v>203</v>
      </c>
      <c r="E846" s="149" t="s">
        <v>19</v>
      </c>
      <c r="F846" s="150" t="s">
        <v>2409</v>
      </c>
      <c r="H846" s="151">
        <v>1</v>
      </c>
      <c r="I846" s="152"/>
      <c r="L846" s="148"/>
      <c r="M846" s="153"/>
      <c r="T846" s="154"/>
      <c r="AT846" s="149" t="s">
        <v>203</v>
      </c>
      <c r="AU846" s="149" t="s">
        <v>86</v>
      </c>
      <c r="AV846" s="12" t="s">
        <v>86</v>
      </c>
      <c r="AW846" s="12" t="s">
        <v>37</v>
      </c>
      <c r="AX846" s="12" t="s">
        <v>76</v>
      </c>
      <c r="AY846" s="149" t="s">
        <v>192</v>
      </c>
    </row>
    <row r="847" spans="2:51" s="12" customFormat="1" ht="12">
      <c r="B847" s="148"/>
      <c r="D847" s="142" t="s">
        <v>203</v>
      </c>
      <c r="E847" s="149" t="s">
        <v>19</v>
      </c>
      <c r="F847" s="150" t="s">
        <v>2410</v>
      </c>
      <c r="H847" s="151">
        <v>1</v>
      </c>
      <c r="I847" s="152"/>
      <c r="L847" s="148"/>
      <c r="M847" s="153"/>
      <c r="T847" s="154"/>
      <c r="AT847" s="149" t="s">
        <v>203</v>
      </c>
      <c r="AU847" s="149" t="s">
        <v>86</v>
      </c>
      <c r="AV847" s="12" t="s">
        <v>86</v>
      </c>
      <c r="AW847" s="12" t="s">
        <v>37</v>
      </c>
      <c r="AX847" s="12" t="s">
        <v>76</v>
      </c>
      <c r="AY847" s="149" t="s">
        <v>192</v>
      </c>
    </row>
    <row r="848" spans="2:51" s="13" customFormat="1" ht="12">
      <c r="B848" s="155"/>
      <c r="D848" s="142" t="s">
        <v>203</v>
      </c>
      <c r="E848" s="156" t="s">
        <v>19</v>
      </c>
      <c r="F848" s="157" t="s">
        <v>206</v>
      </c>
      <c r="H848" s="158">
        <v>5</v>
      </c>
      <c r="I848" s="159"/>
      <c r="L848" s="155"/>
      <c r="M848" s="160"/>
      <c r="T848" s="161"/>
      <c r="AT848" s="156" t="s">
        <v>203</v>
      </c>
      <c r="AU848" s="156" t="s">
        <v>86</v>
      </c>
      <c r="AV848" s="13" t="s">
        <v>124</v>
      </c>
      <c r="AW848" s="13" t="s">
        <v>37</v>
      </c>
      <c r="AX848" s="13" t="s">
        <v>84</v>
      </c>
      <c r="AY848" s="156" t="s">
        <v>192</v>
      </c>
    </row>
    <row r="849" spans="2:65" s="1" customFormat="1" ht="16.5" customHeight="1">
      <c r="B849" s="33"/>
      <c r="C849" s="168" t="s">
        <v>692</v>
      </c>
      <c r="D849" s="168" t="s">
        <v>291</v>
      </c>
      <c r="E849" s="169" t="s">
        <v>2414</v>
      </c>
      <c r="F849" s="170" t="s">
        <v>2415</v>
      </c>
      <c r="G849" s="171" t="s">
        <v>146</v>
      </c>
      <c r="H849" s="172">
        <v>5</v>
      </c>
      <c r="I849" s="173"/>
      <c r="J849" s="174">
        <f>ROUND(I849*H849,2)</f>
        <v>0</v>
      </c>
      <c r="K849" s="170" t="s">
        <v>197</v>
      </c>
      <c r="L849" s="175"/>
      <c r="M849" s="176" t="s">
        <v>19</v>
      </c>
      <c r="N849" s="177" t="s">
        <v>47</v>
      </c>
      <c r="P849" s="138">
        <f>O849*H849</f>
        <v>0</v>
      </c>
      <c r="Q849" s="138">
        <v>0.506</v>
      </c>
      <c r="R849" s="138">
        <f>Q849*H849</f>
        <v>2.5300000000000002</v>
      </c>
      <c r="S849" s="138">
        <v>0</v>
      </c>
      <c r="T849" s="139">
        <f>S849*H849</f>
        <v>0</v>
      </c>
      <c r="AR849" s="140" t="s">
        <v>248</v>
      </c>
      <c r="AT849" s="140" t="s">
        <v>291</v>
      </c>
      <c r="AU849" s="140" t="s">
        <v>86</v>
      </c>
      <c r="AY849" s="18" t="s">
        <v>192</v>
      </c>
      <c r="BE849" s="141">
        <f>IF(N849="základní",J849,0)</f>
        <v>0</v>
      </c>
      <c r="BF849" s="141">
        <f>IF(N849="snížená",J849,0)</f>
        <v>0</v>
      </c>
      <c r="BG849" s="141">
        <f>IF(N849="zákl. přenesená",J849,0)</f>
        <v>0</v>
      </c>
      <c r="BH849" s="141">
        <f>IF(N849="sníž. přenesená",J849,0)</f>
        <v>0</v>
      </c>
      <c r="BI849" s="141">
        <f>IF(N849="nulová",J849,0)</f>
        <v>0</v>
      </c>
      <c r="BJ849" s="18" t="s">
        <v>84</v>
      </c>
      <c r="BK849" s="141">
        <f>ROUND(I849*H849,2)</f>
        <v>0</v>
      </c>
      <c r="BL849" s="18" t="s">
        <v>124</v>
      </c>
      <c r="BM849" s="140" t="s">
        <v>2416</v>
      </c>
    </row>
    <row r="850" spans="2:47" s="1" customFormat="1" ht="12">
      <c r="B850" s="33"/>
      <c r="D850" s="142" t="s">
        <v>199</v>
      </c>
      <c r="F850" s="143" t="s">
        <v>2415</v>
      </c>
      <c r="I850" s="144"/>
      <c r="L850" s="33"/>
      <c r="M850" s="145"/>
      <c r="T850" s="54"/>
      <c r="AT850" s="18" t="s">
        <v>199</v>
      </c>
      <c r="AU850" s="18" t="s">
        <v>86</v>
      </c>
    </row>
    <row r="851" spans="2:51" s="14" customFormat="1" ht="12">
      <c r="B851" s="162"/>
      <c r="D851" s="142" t="s">
        <v>203</v>
      </c>
      <c r="E851" s="163" t="s">
        <v>19</v>
      </c>
      <c r="F851" s="164" t="s">
        <v>2253</v>
      </c>
      <c r="H851" s="163" t="s">
        <v>19</v>
      </c>
      <c r="I851" s="165"/>
      <c r="L851" s="162"/>
      <c r="M851" s="166"/>
      <c r="T851" s="167"/>
      <c r="AT851" s="163" t="s">
        <v>203</v>
      </c>
      <c r="AU851" s="163" t="s">
        <v>86</v>
      </c>
      <c r="AV851" s="14" t="s">
        <v>84</v>
      </c>
      <c r="AW851" s="14" t="s">
        <v>37</v>
      </c>
      <c r="AX851" s="14" t="s">
        <v>76</v>
      </c>
      <c r="AY851" s="163" t="s">
        <v>192</v>
      </c>
    </row>
    <row r="852" spans="2:51" s="12" customFormat="1" ht="12">
      <c r="B852" s="148"/>
      <c r="D852" s="142" t="s">
        <v>203</v>
      </c>
      <c r="E852" s="149" t="s">
        <v>19</v>
      </c>
      <c r="F852" s="150" t="s">
        <v>2406</v>
      </c>
      <c r="H852" s="151">
        <v>1</v>
      </c>
      <c r="I852" s="152"/>
      <c r="L852" s="148"/>
      <c r="M852" s="153"/>
      <c r="T852" s="154"/>
      <c r="AT852" s="149" t="s">
        <v>203</v>
      </c>
      <c r="AU852" s="149" t="s">
        <v>86</v>
      </c>
      <c r="AV852" s="12" t="s">
        <v>86</v>
      </c>
      <c r="AW852" s="12" t="s">
        <v>37</v>
      </c>
      <c r="AX852" s="12" t="s">
        <v>76</v>
      </c>
      <c r="AY852" s="149" t="s">
        <v>192</v>
      </c>
    </row>
    <row r="853" spans="2:51" s="12" customFormat="1" ht="12">
      <c r="B853" s="148"/>
      <c r="D853" s="142" t="s">
        <v>203</v>
      </c>
      <c r="E853" s="149" t="s">
        <v>19</v>
      </c>
      <c r="F853" s="150" t="s">
        <v>2407</v>
      </c>
      <c r="H853" s="151">
        <v>1</v>
      </c>
      <c r="I853" s="152"/>
      <c r="L853" s="148"/>
      <c r="M853" s="153"/>
      <c r="T853" s="154"/>
      <c r="AT853" s="149" t="s">
        <v>203</v>
      </c>
      <c r="AU853" s="149" t="s">
        <v>86</v>
      </c>
      <c r="AV853" s="12" t="s">
        <v>86</v>
      </c>
      <c r="AW853" s="12" t="s">
        <v>37</v>
      </c>
      <c r="AX853" s="12" t="s">
        <v>76</v>
      </c>
      <c r="AY853" s="149" t="s">
        <v>192</v>
      </c>
    </row>
    <row r="854" spans="2:51" s="12" customFormat="1" ht="12">
      <c r="B854" s="148"/>
      <c r="D854" s="142" t="s">
        <v>203</v>
      </c>
      <c r="E854" s="149" t="s">
        <v>19</v>
      </c>
      <c r="F854" s="150" t="s">
        <v>2408</v>
      </c>
      <c r="H854" s="151">
        <v>1</v>
      </c>
      <c r="I854" s="152"/>
      <c r="L854" s="148"/>
      <c r="M854" s="153"/>
      <c r="T854" s="154"/>
      <c r="AT854" s="149" t="s">
        <v>203</v>
      </c>
      <c r="AU854" s="149" t="s">
        <v>86</v>
      </c>
      <c r="AV854" s="12" t="s">
        <v>86</v>
      </c>
      <c r="AW854" s="12" t="s">
        <v>37</v>
      </c>
      <c r="AX854" s="12" t="s">
        <v>76</v>
      </c>
      <c r="AY854" s="149" t="s">
        <v>192</v>
      </c>
    </row>
    <row r="855" spans="2:51" s="12" customFormat="1" ht="12">
      <c r="B855" s="148"/>
      <c r="D855" s="142" t="s">
        <v>203</v>
      </c>
      <c r="E855" s="149" t="s">
        <v>19</v>
      </c>
      <c r="F855" s="150" t="s">
        <v>2409</v>
      </c>
      <c r="H855" s="151">
        <v>1</v>
      </c>
      <c r="I855" s="152"/>
      <c r="L855" s="148"/>
      <c r="M855" s="153"/>
      <c r="T855" s="154"/>
      <c r="AT855" s="149" t="s">
        <v>203</v>
      </c>
      <c r="AU855" s="149" t="s">
        <v>86</v>
      </c>
      <c r="AV855" s="12" t="s">
        <v>86</v>
      </c>
      <c r="AW855" s="12" t="s">
        <v>37</v>
      </c>
      <c r="AX855" s="12" t="s">
        <v>76</v>
      </c>
      <c r="AY855" s="149" t="s">
        <v>192</v>
      </c>
    </row>
    <row r="856" spans="2:51" s="12" customFormat="1" ht="12">
      <c r="B856" s="148"/>
      <c r="D856" s="142" t="s">
        <v>203</v>
      </c>
      <c r="E856" s="149" t="s">
        <v>19</v>
      </c>
      <c r="F856" s="150" t="s">
        <v>2410</v>
      </c>
      <c r="H856" s="151">
        <v>1</v>
      </c>
      <c r="I856" s="152"/>
      <c r="L856" s="148"/>
      <c r="M856" s="153"/>
      <c r="T856" s="154"/>
      <c r="AT856" s="149" t="s">
        <v>203</v>
      </c>
      <c r="AU856" s="149" t="s">
        <v>86</v>
      </c>
      <c r="AV856" s="12" t="s">
        <v>86</v>
      </c>
      <c r="AW856" s="12" t="s">
        <v>37</v>
      </c>
      <c r="AX856" s="12" t="s">
        <v>76</v>
      </c>
      <c r="AY856" s="149" t="s">
        <v>192</v>
      </c>
    </row>
    <row r="857" spans="2:51" s="13" customFormat="1" ht="12">
      <c r="B857" s="155"/>
      <c r="D857" s="142" t="s">
        <v>203</v>
      </c>
      <c r="E857" s="156" t="s">
        <v>19</v>
      </c>
      <c r="F857" s="157" t="s">
        <v>206</v>
      </c>
      <c r="H857" s="158">
        <v>5</v>
      </c>
      <c r="I857" s="159"/>
      <c r="L857" s="155"/>
      <c r="M857" s="160"/>
      <c r="T857" s="161"/>
      <c r="AT857" s="156" t="s">
        <v>203</v>
      </c>
      <c r="AU857" s="156" t="s">
        <v>86</v>
      </c>
      <c r="AV857" s="13" t="s">
        <v>124</v>
      </c>
      <c r="AW857" s="13" t="s">
        <v>37</v>
      </c>
      <c r="AX857" s="13" t="s">
        <v>84</v>
      </c>
      <c r="AY857" s="156" t="s">
        <v>192</v>
      </c>
    </row>
    <row r="858" spans="2:65" s="1" customFormat="1" ht="16.5" customHeight="1">
      <c r="B858" s="33"/>
      <c r="C858" s="168" t="s">
        <v>700</v>
      </c>
      <c r="D858" s="168" t="s">
        <v>291</v>
      </c>
      <c r="E858" s="169" t="s">
        <v>2417</v>
      </c>
      <c r="F858" s="170" t="s">
        <v>2418</v>
      </c>
      <c r="G858" s="171" t="s">
        <v>146</v>
      </c>
      <c r="H858" s="172">
        <v>5</v>
      </c>
      <c r="I858" s="173"/>
      <c r="J858" s="174">
        <f>ROUND(I858*H858,2)</f>
        <v>0</v>
      </c>
      <c r="K858" s="170" t="s">
        <v>197</v>
      </c>
      <c r="L858" s="175"/>
      <c r="M858" s="176" t="s">
        <v>19</v>
      </c>
      <c r="N858" s="177" t="s">
        <v>47</v>
      </c>
      <c r="P858" s="138">
        <f>O858*H858</f>
        <v>0</v>
      </c>
      <c r="Q858" s="138">
        <v>0.449</v>
      </c>
      <c r="R858" s="138">
        <f>Q858*H858</f>
        <v>2.245</v>
      </c>
      <c r="S858" s="138">
        <v>0</v>
      </c>
      <c r="T858" s="139">
        <f>S858*H858</f>
        <v>0</v>
      </c>
      <c r="AR858" s="140" t="s">
        <v>248</v>
      </c>
      <c r="AT858" s="140" t="s">
        <v>291</v>
      </c>
      <c r="AU858" s="140" t="s">
        <v>86</v>
      </c>
      <c r="AY858" s="18" t="s">
        <v>192</v>
      </c>
      <c r="BE858" s="141">
        <f>IF(N858="základní",J858,0)</f>
        <v>0</v>
      </c>
      <c r="BF858" s="141">
        <f>IF(N858="snížená",J858,0)</f>
        <v>0</v>
      </c>
      <c r="BG858" s="141">
        <f>IF(N858="zákl. přenesená",J858,0)</f>
        <v>0</v>
      </c>
      <c r="BH858" s="141">
        <f>IF(N858="sníž. přenesená",J858,0)</f>
        <v>0</v>
      </c>
      <c r="BI858" s="141">
        <f>IF(N858="nulová",J858,0)</f>
        <v>0</v>
      </c>
      <c r="BJ858" s="18" t="s">
        <v>84</v>
      </c>
      <c r="BK858" s="141">
        <f>ROUND(I858*H858,2)</f>
        <v>0</v>
      </c>
      <c r="BL858" s="18" t="s">
        <v>124</v>
      </c>
      <c r="BM858" s="140" t="s">
        <v>2419</v>
      </c>
    </row>
    <row r="859" spans="2:47" s="1" customFormat="1" ht="12">
      <c r="B859" s="33"/>
      <c r="D859" s="142" t="s">
        <v>199</v>
      </c>
      <c r="F859" s="143" t="s">
        <v>2418</v>
      </c>
      <c r="I859" s="144"/>
      <c r="L859" s="33"/>
      <c r="M859" s="145"/>
      <c r="T859" s="54"/>
      <c r="AT859" s="18" t="s">
        <v>199</v>
      </c>
      <c r="AU859" s="18" t="s">
        <v>86</v>
      </c>
    </row>
    <row r="860" spans="2:51" s="14" customFormat="1" ht="12">
      <c r="B860" s="162"/>
      <c r="D860" s="142" t="s">
        <v>203</v>
      </c>
      <c r="E860" s="163" t="s">
        <v>19</v>
      </c>
      <c r="F860" s="164" t="s">
        <v>2253</v>
      </c>
      <c r="H860" s="163" t="s">
        <v>19</v>
      </c>
      <c r="I860" s="165"/>
      <c r="L860" s="162"/>
      <c r="M860" s="166"/>
      <c r="T860" s="167"/>
      <c r="AT860" s="163" t="s">
        <v>203</v>
      </c>
      <c r="AU860" s="163" t="s">
        <v>86</v>
      </c>
      <c r="AV860" s="14" t="s">
        <v>84</v>
      </c>
      <c r="AW860" s="14" t="s">
        <v>37</v>
      </c>
      <c r="AX860" s="14" t="s">
        <v>76</v>
      </c>
      <c r="AY860" s="163" t="s">
        <v>192</v>
      </c>
    </row>
    <row r="861" spans="2:51" s="12" customFormat="1" ht="12">
      <c r="B861" s="148"/>
      <c r="D861" s="142" t="s">
        <v>203</v>
      </c>
      <c r="E861" s="149" t="s">
        <v>19</v>
      </c>
      <c r="F861" s="150" t="s">
        <v>2406</v>
      </c>
      <c r="H861" s="151">
        <v>1</v>
      </c>
      <c r="I861" s="152"/>
      <c r="L861" s="148"/>
      <c r="M861" s="153"/>
      <c r="T861" s="154"/>
      <c r="AT861" s="149" t="s">
        <v>203</v>
      </c>
      <c r="AU861" s="149" t="s">
        <v>86</v>
      </c>
      <c r="AV861" s="12" t="s">
        <v>86</v>
      </c>
      <c r="AW861" s="12" t="s">
        <v>37</v>
      </c>
      <c r="AX861" s="12" t="s">
        <v>76</v>
      </c>
      <c r="AY861" s="149" t="s">
        <v>192</v>
      </c>
    </row>
    <row r="862" spans="2:51" s="12" customFormat="1" ht="12">
      <c r="B862" s="148"/>
      <c r="D862" s="142" t="s">
        <v>203</v>
      </c>
      <c r="E862" s="149" t="s">
        <v>19</v>
      </c>
      <c r="F862" s="150" t="s">
        <v>2407</v>
      </c>
      <c r="H862" s="151">
        <v>1</v>
      </c>
      <c r="I862" s="152"/>
      <c r="L862" s="148"/>
      <c r="M862" s="153"/>
      <c r="T862" s="154"/>
      <c r="AT862" s="149" t="s">
        <v>203</v>
      </c>
      <c r="AU862" s="149" t="s">
        <v>86</v>
      </c>
      <c r="AV862" s="12" t="s">
        <v>86</v>
      </c>
      <c r="AW862" s="12" t="s">
        <v>37</v>
      </c>
      <c r="AX862" s="12" t="s">
        <v>76</v>
      </c>
      <c r="AY862" s="149" t="s">
        <v>192</v>
      </c>
    </row>
    <row r="863" spans="2:51" s="12" customFormat="1" ht="12">
      <c r="B863" s="148"/>
      <c r="D863" s="142" t="s">
        <v>203</v>
      </c>
      <c r="E863" s="149" t="s">
        <v>19</v>
      </c>
      <c r="F863" s="150" t="s">
        <v>2408</v>
      </c>
      <c r="H863" s="151">
        <v>1</v>
      </c>
      <c r="I863" s="152"/>
      <c r="L863" s="148"/>
      <c r="M863" s="153"/>
      <c r="T863" s="154"/>
      <c r="AT863" s="149" t="s">
        <v>203</v>
      </c>
      <c r="AU863" s="149" t="s">
        <v>86</v>
      </c>
      <c r="AV863" s="12" t="s">
        <v>86</v>
      </c>
      <c r="AW863" s="12" t="s">
        <v>37</v>
      </c>
      <c r="AX863" s="12" t="s">
        <v>76</v>
      </c>
      <c r="AY863" s="149" t="s">
        <v>192</v>
      </c>
    </row>
    <row r="864" spans="2:51" s="12" customFormat="1" ht="12">
      <c r="B864" s="148"/>
      <c r="D864" s="142" t="s">
        <v>203</v>
      </c>
      <c r="E864" s="149" t="s">
        <v>19</v>
      </c>
      <c r="F864" s="150" t="s">
        <v>2409</v>
      </c>
      <c r="H864" s="151">
        <v>1</v>
      </c>
      <c r="I864" s="152"/>
      <c r="L864" s="148"/>
      <c r="M864" s="153"/>
      <c r="T864" s="154"/>
      <c r="AT864" s="149" t="s">
        <v>203</v>
      </c>
      <c r="AU864" s="149" t="s">
        <v>86</v>
      </c>
      <c r="AV864" s="12" t="s">
        <v>86</v>
      </c>
      <c r="AW864" s="12" t="s">
        <v>37</v>
      </c>
      <c r="AX864" s="12" t="s">
        <v>76</v>
      </c>
      <c r="AY864" s="149" t="s">
        <v>192</v>
      </c>
    </row>
    <row r="865" spans="2:51" s="12" customFormat="1" ht="12">
      <c r="B865" s="148"/>
      <c r="D865" s="142" t="s">
        <v>203</v>
      </c>
      <c r="E865" s="149" t="s">
        <v>19</v>
      </c>
      <c r="F865" s="150" t="s">
        <v>2410</v>
      </c>
      <c r="H865" s="151">
        <v>1</v>
      </c>
      <c r="I865" s="152"/>
      <c r="L865" s="148"/>
      <c r="M865" s="153"/>
      <c r="T865" s="154"/>
      <c r="AT865" s="149" t="s">
        <v>203</v>
      </c>
      <c r="AU865" s="149" t="s">
        <v>86</v>
      </c>
      <c r="AV865" s="12" t="s">
        <v>86</v>
      </c>
      <c r="AW865" s="12" t="s">
        <v>37</v>
      </c>
      <c r="AX865" s="12" t="s">
        <v>76</v>
      </c>
      <c r="AY865" s="149" t="s">
        <v>192</v>
      </c>
    </row>
    <row r="866" spans="2:51" s="13" customFormat="1" ht="12">
      <c r="B866" s="155"/>
      <c r="D866" s="142" t="s">
        <v>203</v>
      </c>
      <c r="E866" s="156" t="s">
        <v>19</v>
      </c>
      <c r="F866" s="157" t="s">
        <v>206</v>
      </c>
      <c r="H866" s="158">
        <v>5</v>
      </c>
      <c r="I866" s="159"/>
      <c r="L866" s="155"/>
      <c r="M866" s="160"/>
      <c r="T866" s="161"/>
      <c r="AT866" s="156" t="s">
        <v>203</v>
      </c>
      <c r="AU866" s="156" t="s">
        <v>86</v>
      </c>
      <c r="AV866" s="13" t="s">
        <v>124</v>
      </c>
      <c r="AW866" s="13" t="s">
        <v>37</v>
      </c>
      <c r="AX866" s="13" t="s">
        <v>84</v>
      </c>
      <c r="AY866" s="156" t="s">
        <v>192</v>
      </c>
    </row>
    <row r="867" spans="2:65" s="1" customFormat="1" ht="16.5" customHeight="1">
      <c r="B867" s="33"/>
      <c r="C867" s="168" t="s">
        <v>706</v>
      </c>
      <c r="D867" s="168" t="s">
        <v>291</v>
      </c>
      <c r="E867" s="169" t="s">
        <v>839</v>
      </c>
      <c r="F867" s="170" t="s">
        <v>840</v>
      </c>
      <c r="G867" s="171" t="s">
        <v>146</v>
      </c>
      <c r="H867" s="172">
        <v>10</v>
      </c>
      <c r="I867" s="173"/>
      <c r="J867" s="174">
        <f>ROUND(I867*H867,2)</f>
        <v>0</v>
      </c>
      <c r="K867" s="170" t="s">
        <v>197</v>
      </c>
      <c r="L867" s="175"/>
      <c r="M867" s="176" t="s">
        <v>19</v>
      </c>
      <c r="N867" s="177" t="s">
        <v>47</v>
      </c>
      <c r="P867" s="138">
        <f>O867*H867</f>
        <v>0</v>
      </c>
      <c r="Q867" s="138">
        <v>0.002</v>
      </c>
      <c r="R867" s="138">
        <f>Q867*H867</f>
        <v>0.02</v>
      </c>
      <c r="S867" s="138">
        <v>0</v>
      </c>
      <c r="T867" s="139">
        <f>S867*H867</f>
        <v>0</v>
      </c>
      <c r="AR867" s="140" t="s">
        <v>248</v>
      </c>
      <c r="AT867" s="140" t="s">
        <v>291</v>
      </c>
      <c r="AU867" s="140" t="s">
        <v>86</v>
      </c>
      <c r="AY867" s="18" t="s">
        <v>192</v>
      </c>
      <c r="BE867" s="141">
        <f>IF(N867="základní",J867,0)</f>
        <v>0</v>
      </c>
      <c r="BF867" s="141">
        <f>IF(N867="snížená",J867,0)</f>
        <v>0</v>
      </c>
      <c r="BG867" s="141">
        <f>IF(N867="zákl. přenesená",J867,0)</f>
        <v>0</v>
      </c>
      <c r="BH867" s="141">
        <f>IF(N867="sníž. přenesená",J867,0)</f>
        <v>0</v>
      </c>
      <c r="BI867" s="141">
        <f>IF(N867="nulová",J867,0)</f>
        <v>0</v>
      </c>
      <c r="BJ867" s="18" t="s">
        <v>84</v>
      </c>
      <c r="BK867" s="141">
        <f>ROUND(I867*H867,2)</f>
        <v>0</v>
      </c>
      <c r="BL867" s="18" t="s">
        <v>124</v>
      </c>
      <c r="BM867" s="140" t="s">
        <v>2420</v>
      </c>
    </row>
    <row r="868" spans="2:47" s="1" customFormat="1" ht="12">
      <c r="B868" s="33"/>
      <c r="D868" s="142" t="s">
        <v>199</v>
      </c>
      <c r="F868" s="143" t="s">
        <v>840</v>
      </c>
      <c r="I868" s="144"/>
      <c r="L868" s="33"/>
      <c r="M868" s="145"/>
      <c r="T868" s="54"/>
      <c r="AT868" s="18" t="s">
        <v>199</v>
      </c>
      <c r="AU868" s="18" t="s">
        <v>86</v>
      </c>
    </row>
    <row r="869" spans="2:51" s="14" customFormat="1" ht="12">
      <c r="B869" s="162"/>
      <c r="D869" s="142" t="s">
        <v>203</v>
      </c>
      <c r="E869" s="163" t="s">
        <v>19</v>
      </c>
      <c r="F869" s="164" t="s">
        <v>2253</v>
      </c>
      <c r="H869" s="163" t="s">
        <v>19</v>
      </c>
      <c r="I869" s="165"/>
      <c r="L869" s="162"/>
      <c r="M869" s="166"/>
      <c r="T869" s="167"/>
      <c r="AT869" s="163" t="s">
        <v>203</v>
      </c>
      <c r="AU869" s="163" t="s">
        <v>86</v>
      </c>
      <c r="AV869" s="14" t="s">
        <v>84</v>
      </c>
      <c r="AW869" s="14" t="s">
        <v>37</v>
      </c>
      <c r="AX869" s="14" t="s">
        <v>76</v>
      </c>
      <c r="AY869" s="163" t="s">
        <v>192</v>
      </c>
    </row>
    <row r="870" spans="2:51" s="12" customFormat="1" ht="12">
      <c r="B870" s="148"/>
      <c r="D870" s="142" t="s">
        <v>203</v>
      </c>
      <c r="E870" s="149" t="s">
        <v>19</v>
      </c>
      <c r="F870" s="150" t="s">
        <v>2421</v>
      </c>
      <c r="H870" s="151">
        <v>2</v>
      </c>
      <c r="I870" s="152"/>
      <c r="L870" s="148"/>
      <c r="M870" s="153"/>
      <c r="T870" s="154"/>
      <c r="AT870" s="149" t="s">
        <v>203</v>
      </c>
      <c r="AU870" s="149" t="s">
        <v>86</v>
      </c>
      <c r="AV870" s="12" t="s">
        <v>86</v>
      </c>
      <c r="AW870" s="12" t="s">
        <v>37</v>
      </c>
      <c r="AX870" s="12" t="s">
        <v>76</v>
      </c>
      <c r="AY870" s="149" t="s">
        <v>192</v>
      </c>
    </row>
    <row r="871" spans="2:51" s="12" customFormat="1" ht="12">
      <c r="B871" s="148"/>
      <c r="D871" s="142" t="s">
        <v>203</v>
      </c>
      <c r="E871" s="149" t="s">
        <v>19</v>
      </c>
      <c r="F871" s="150" t="s">
        <v>2422</v>
      </c>
      <c r="H871" s="151">
        <v>2</v>
      </c>
      <c r="I871" s="152"/>
      <c r="L871" s="148"/>
      <c r="M871" s="153"/>
      <c r="T871" s="154"/>
      <c r="AT871" s="149" t="s">
        <v>203</v>
      </c>
      <c r="AU871" s="149" t="s">
        <v>86</v>
      </c>
      <c r="AV871" s="12" t="s">
        <v>86</v>
      </c>
      <c r="AW871" s="12" t="s">
        <v>37</v>
      </c>
      <c r="AX871" s="12" t="s">
        <v>76</v>
      </c>
      <c r="AY871" s="149" t="s">
        <v>192</v>
      </c>
    </row>
    <row r="872" spans="2:51" s="12" customFormat="1" ht="12">
      <c r="B872" s="148"/>
      <c r="D872" s="142" t="s">
        <v>203</v>
      </c>
      <c r="E872" s="149" t="s">
        <v>19</v>
      </c>
      <c r="F872" s="150" t="s">
        <v>2423</v>
      </c>
      <c r="H872" s="151">
        <v>2</v>
      </c>
      <c r="I872" s="152"/>
      <c r="L872" s="148"/>
      <c r="M872" s="153"/>
      <c r="T872" s="154"/>
      <c r="AT872" s="149" t="s">
        <v>203</v>
      </c>
      <c r="AU872" s="149" t="s">
        <v>86</v>
      </c>
      <c r="AV872" s="12" t="s">
        <v>86</v>
      </c>
      <c r="AW872" s="12" t="s">
        <v>37</v>
      </c>
      <c r="AX872" s="12" t="s">
        <v>76</v>
      </c>
      <c r="AY872" s="149" t="s">
        <v>192</v>
      </c>
    </row>
    <row r="873" spans="2:51" s="12" customFormat="1" ht="12">
      <c r="B873" s="148"/>
      <c r="D873" s="142" t="s">
        <v>203</v>
      </c>
      <c r="E873" s="149" t="s">
        <v>19</v>
      </c>
      <c r="F873" s="150" t="s">
        <v>2424</v>
      </c>
      <c r="H873" s="151">
        <v>2</v>
      </c>
      <c r="I873" s="152"/>
      <c r="L873" s="148"/>
      <c r="M873" s="153"/>
      <c r="T873" s="154"/>
      <c r="AT873" s="149" t="s">
        <v>203</v>
      </c>
      <c r="AU873" s="149" t="s">
        <v>86</v>
      </c>
      <c r="AV873" s="12" t="s">
        <v>86</v>
      </c>
      <c r="AW873" s="12" t="s">
        <v>37</v>
      </c>
      <c r="AX873" s="12" t="s">
        <v>76</v>
      </c>
      <c r="AY873" s="149" t="s">
        <v>192</v>
      </c>
    </row>
    <row r="874" spans="2:51" s="12" customFormat="1" ht="12">
      <c r="B874" s="148"/>
      <c r="D874" s="142" t="s">
        <v>203</v>
      </c>
      <c r="E874" s="149" t="s">
        <v>19</v>
      </c>
      <c r="F874" s="150" t="s">
        <v>2425</v>
      </c>
      <c r="H874" s="151">
        <v>2</v>
      </c>
      <c r="I874" s="152"/>
      <c r="L874" s="148"/>
      <c r="M874" s="153"/>
      <c r="T874" s="154"/>
      <c r="AT874" s="149" t="s">
        <v>203</v>
      </c>
      <c r="AU874" s="149" t="s">
        <v>86</v>
      </c>
      <c r="AV874" s="12" t="s">
        <v>86</v>
      </c>
      <c r="AW874" s="12" t="s">
        <v>37</v>
      </c>
      <c r="AX874" s="12" t="s">
        <v>76</v>
      </c>
      <c r="AY874" s="149" t="s">
        <v>192</v>
      </c>
    </row>
    <row r="875" spans="2:51" s="13" customFormat="1" ht="12">
      <c r="B875" s="155"/>
      <c r="D875" s="142" t="s">
        <v>203</v>
      </c>
      <c r="E875" s="156" t="s">
        <v>19</v>
      </c>
      <c r="F875" s="157" t="s">
        <v>206</v>
      </c>
      <c r="H875" s="158">
        <v>10</v>
      </c>
      <c r="I875" s="159"/>
      <c r="L875" s="155"/>
      <c r="M875" s="160"/>
      <c r="T875" s="161"/>
      <c r="AT875" s="156" t="s">
        <v>203</v>
      </c>
      <c r="AU875" s="156" t="s">
        <v>86</v>
      </c>
      <c r="AV875" s="13" t="s">
        <v>124</v>
      </c>
      <c r="AW875" s="13" t="s">
        <v>37</v>
      </c>
      <c r="AX875" s="13" t="s">
        <v>84</v>
      </c>
      <c r="AY875" s="156" t="s">
        <v>192</v>
      </c>
    </row>
    <row r="876" spans="2:65" s="1" customFormat="1" ht="16.5" customHeight="1">
      <c r="B876" s="33"/>
      <c r="C876" s="129" t="s">
        <v>860</v>
      </c>
      <c r="D876" s="129" t="s">
        <v>194</v>
      </c>
      <c r="E876" s="130" t="s">
        <v>623</v>
      </c>
      <c r="F876" s="131" t="s">
        <v>624</v>
      </c>
      <c r="G876" s="132" t="s">
        <v>146</v>
      </c>
      <c r="H876" s="133">
        <v>10</v>
      </c>
      <c r="I876" s="134"/>
      <c r="J876" s="135">
        <f>ROUND(I876*H876,2)</f>
        <v>0</v>
      </c>
      <c r="K876" s="131" t="s">
        <v>197</v>
      </c>
      <c r="L876" s="33"/>
      <c r="M876" s="136" t="s">
        <v>19</v>
      </c>
      <c r="N876" s="137" t="s">
        <v>47</v>
      </c>
      <c r="P876" s="138">
        <f>O876*H876</f>
        <v>0</v>
      </c>
      <c r="Q876" s="138">
        <v>0.10833</v>
      </c>
      <c r="R876" s="138">
        <f>Q876*H876</f>
        <v>1.0833</v>
      </c>
      <c r="S876" s="138">
        <v>0</v>
      </c>
      <c r="T876" s="139">
        <f>S876*H876</f>
        <v>0</v>
      </c>
      <c r="AR876" s="140" t="s">
        <v>124</v>
      </c>
      <c r="AT876" s="140" t="s">
        <v>194</v>
      </c>
      <c r="AU876" s="140" t="s">
        <v>86</v>
      </c>
      <c r="AY876" s="18" t="s">
        <v>192</v>
      </c>
      <c r="BE876" s="141">
        <f>IF(N876="základní",J876,0)</f>
        <v>0</v>
      </c>
      <c r="BF876" s="141">
        <f>IF(N876="snížená",J876,0)</f>
        <v>0</v>
      </c>
      <c r="BG876" s="141">
        <f>IF(N876="zákl. přenesená",J876,0)</f>
        <v>0</v>
      </c>
      <c r="BH876" s="141">
        <f>IF(N876="sníž. přenesená",J876,0)</f>
        <v>0</v>
      </c>
      <c r="BI876" s="141">
        <f>IF(N876="nulová",J876,0)</f>
        <v>0</v>
      </c>
      <c r="BJ876" s="18" t="s">
        <v>84</v>
      </c>
      <c r="BK876" s="141">
        <f>ROUND(I876*H876,2)</f>
        <v>0</v>
      </c>
      <c r="BL876" s="18" t="s">
        <v>124</v>
      </c>
      <c r="BM876" s="140" t="s">
        <v>2426</v>
      </c>
    </row>
    <row r="877" spans="2:47" s="1" customFormat="1" ht="19.5">
      <c r="B877" s="33"/>
      <c r="D877" s="142" t="s">
        <v>199</v>
      </c>
      <c r="F877" s="143" t="s">
        <v>626</v>
      </c>
      <c r="I877" s="144"/>
      <c r="L877" s="33"/>
      <c r="M877" s="145"/>
      <c r="T877" s="54"/>
      <c r="AT877" s="18" t="s">
        <v>199</v>
      </c>
      <c r="AU877" s="18" t="s">
        <v>86</v>
      </c>
    </row>
    <row r="878" spans="2:47" s="1" customFormat="1" ht="12">
      <c r="B878" s="33"/>
      <c r="D878" s="146" t="s">
        <v>201</v>
      </c>
      <c r="F878" s="147" t="s">
        <v>627</v>
      </c>
      <c r="I878" s="144"/>
      <c r="L878" s="33"/>
      <c r="M878" s="145"/>
      <c r="T878" s="54"/>
      <c r="AT878" s="18" t="s">
        <v>201</v>
      </c>
      <c r="AU878" s="18" t="s">
        <v>86</v>
      </c>
    </row>
    <row r="879" spans="2:51" s="14" customFormat="1" ht="12">
      <c r="B879" s="162"/>
      <c r="D879" s="142" t="s">
        <v>203</v>
      </c>
      <c r="E879" s="163" t="s">
        <v>19</v>
      </c>
      <c r="F879" s="164" t="s">
        <v>2427</v>
      </c>
      <c r="H879" s="163" t="s">
        <v>19</v>
      </c>
      <c r="I879" s="165"/>
      <c r="L879" s="162"/>
      <c r="M879" s="166"/>
      <c r="T879" s="167"/>
      <c r="AT879" s="163" t="s">
        <v>203</v>
      </c>
      <c r="AU879" s="163" t="s">
        <v>86</v>
      </c>
      <c r="AV879" s="14" t="s">
        <v>84</v>
      </c>
      <c r="AW879" s="14" t="s">
        <v>37</v>
      </c>
      <c r="AX879" s="14" t="s">
        <v>76</v>
      </c>
      <c r="AY879" s="163" t="s">
        <v>192</v>
      </c>
    </row>
    <row r="880" spans="2:51" s="12" customFormat="1" ht="12">
      <c r="B880" s="148"/>
      <c r="D880" s="142" t="s">
        <v>203</v>
      </c>
      <c r="E880" s="149" t="s">
        <v>19</v>
      </c>
      <c r="F880" s="150" t="s">
        <v>2428</v>
      </c>
      <c r="H880" s="151">
        <v>2</v>
      </c>
      <c r="I880" s="152"/>
      <c r="L880" s="148"/>
      <c r="M880" s="153"/>
      <c r="T880" s="154"/>
      <c r="AT880" s="149" t="s">
        <v>203</v>
      </c>
      <c r="AU880" s="149" t="s">
        <v>86</v>
      </c>
      <c r="AV880" s="12" t="s">
        <v>86</v>
      </c>
      <c r="AW880" s="12" t="s">
        <v>37</v>
      </c>
      <c r="AX880" s="12" t="s">
        <v>76</v>
      </c>
      <c r="AY880" s="149" t="s">
        <v>192</v>
      </c>
    </row>
    <row r="881" spans="2:51" s="12" customFormat="1" ht="12">
      <c r="B881" s="148"/>
      <c r="D881" s="142" t="s">
        <v>203</v>
      </c>
      <c r="E881" s="149" t="s">
        <v>19</v>
      </c>
      <c r="F881" s="150" t="s">
        <v>2429</v>
      </c>
      <c r="H881" s="151">
        <v>2</v>
      </c>
      <c r="I881" s="152"/>
      <c r="L881" s="148"/>
      <c r="M881" s="153"/>
      <c r="T881" s="154"/>
      <c r="AT881" s="149" t="s">
        <v>203</v>
      </c>
      <c r="AU881" s="149" t="s">
        <v>86</v>
      </c>
      <c r="AV881" s="12" t="s">
        <v>86</v>
      </c>
      <c r="AW881" s="12" t="s">
        <v>37</v>
      </c>
      <c r="AX881" s="12" t="s">
        <v>76</v>
      </c>
      <c r="AY881" s="149" t="s">
        <v>192</v>
      </c>
    </row>
    <row r="882" spans="2:51" s="12" customFormat="1" ht="12">
      <c r="B882" s="148"/>
      <c r="D882" s="142" t="s">
        <v>203</v>
      </c>
      <c r="E882" s="149" t="s">
        <v>19</v>
      </c>
      <c r="F882" s="150" t="s">
        <v>2430</v>
      </c>
      <c r="H882" s="151">
        <v>1</v>
      </c>
      <c r="I882" s="152"/>
      <c r="L882" s="148"/>
      <c r="M882" s="153"/>
      <c r="T882" s="154"/>
      <c r="AT882" s="149" t="s">
        <v>203</v>
      </c>
      <c r="AU882" s="149" t="s">
        <v>86</v>
      </c>
      <c r="AV882" s="12" t="s">
        <v>86</v>
      </c>
      <c r="AW882" s="12" t="s">
        <v>37</v>
      </c>
      <c r="AX882" s="12" t="s">
        <v>76</v>
      </c>
      <c r="AY882" s="149" t="s">
        <v>192</v>
      </c>
    </row>
    <row r="883" spans="2:51" s="12" customFormat="1" ht="12">
      <c r="B883" s="148"/>
      <c r="D883" s="142" t="s">
        <v>203</v>
      </c>
      <c r="E883" s="149" t="s">
        <v>19</v>
      </c>
      <c r="F883" s="150" t="s">
        <v>2431</v>
      </c>
      <c r="H883" s="151">
        <v>1</v>
      </c>
      <c r="I883" s="152"/>
      <c r="L883" s="148"/>
      <c r="M883" s="153"/>
      <c r="T883" s="154"/>
      <c r="AT883" s="149" t="s">
        <v>203</v>
      </c>
      <c r="AU883" s="149" t="s">
        <v>86</v>
      </c>
      <c r="AV883" s="12" t="s">
        <v>86</v>
      </c>
      <c r="AW883" s="12" t="s">
        <v>37</v>
      </c>
      <c r="AX883" s="12" t="s">
        <v>76</v>
      </c>
      <c r="AY883" s="149" t="s">
        <v>192</v>
      </c>
    </row>
    <row r="884" spans="2:51" s="12" customFormat="1" ht="12">
      <c r="B884" s="148"/>
      <c r="D884" s="142" t="s">
        <v>203</v>
      </c>
      <c r="E884" s="149" t="s">
        <v>19</v>
      </c>
      <c r="F884" s="150" t="s">
        <v>2432</v>
      </c>
      <c r="H884" s="151">
        <v>1</v>
      </c>
      <c r="I884" s="152"/>
      <c r="L884" s="148"/>
      <c r="M884" s="153"/>
      <c r="T884" s="154"/>
      <c r="AT884" s="149" t="s">
        <v>203</v>
      </c>
      <c r="AU884" s="149" t="s">
        <v>86</v>
      </c>
      <c r="AV884" s="12" t="s">
        <v>86</v>
      </c>
      <c r="AW884" s="12" t="s">
        <v>37</v>
      </c>
      <c r="AX884" s="12" t="s">
        <v>76</v>
      </c>
      <c r="AY884" s="149" t="s">
        <v>192</v>
      </c>
    </row>
    <row r="885" spans="2:51" s="12" customFormat="1" ht="12">
      <c r="B885" s="148"/>
      <c r="D885" s="142" t="s">
        <v>203</v>
      </c>
      <c r="E885" s="149" t="s">
        <v>19</v>
      </c>
      <c r="F885" s="150" t="s">
        <v>2433</v>
      </c>
      <c r="H885" s="151">
        <v>2</v>
      </c>
      <c r="I885" s="152"/>
      <c r="L885" s="148"/>
      <c r="M885" s="153"/>
      <c r="T885" s="154"/>
      <c r="AT885" s="149" t="s">
        <v>203</v>
      </c>
      <c r="AU885" s="149" t="s">
        <v>86</v>
      </c>
      <c r="AV885" s="12" t="s">
        <v>86</v>
      </c>
      <c r="AW885" s="12" t="s">
        <v>37</v>
      </c>
      <c r="AX885" s="12" t="s">
        <v>76</v>
      </c>
      <c r="AY885" s="149" t="s">
        <v>192</v>
      </c>
    </row>
    <row r="886" spans="2:51" s="12" customFormat="1" ht="12">
      <c r="B886" s="148"/>
      <c r="D886" s="142" t="s">
        <v>203</v>
      </c>
      <c r="E886" s="149" t="s">
        <v>19</v>
      </c>
      <c r="F886" s="150" t="s">
        <v>2434</v>
      </c>
      <c r="H886" s="151">
        <v>1</v>
      </c>
      <c r="I886" s="152"/>
      <c r="L886" s="148"/>
      <c r="M886" s="153"/>
      <c r="T886" s="154"/>
      <c r="AT886" s="149" t="s">
        <v>203</v>
      </c>
      <c r="AU886" s="149" t="s">
        <v>86</v>
      </c>
      <c r="AV886" s="12" t="s">
        <v>86</v>
      </c>
      <c r="AW886" s="12" t="s">
        <v>37</v>
      </c>
      <c r="AX886" s="12" t="s">
        <v>76</v>
      </c>
      <c r="AY886" s="149" t="s">
        <v>192</v>
      </c>
    </row>
    <row r="887" spans="2:51" s="13" customFormat="1" ht="12">
      <c r="B887" s="155"/>
      <c r="D887" s="142" t="s">
        <v>203</v>
      </c>
      <c r="E887" s="156" t="s">
        <v>19</v>
      </c>
      <c r="F887" s="157" t="s">
        <v>206</v>
      </c>
      <c r="H887" s="158">
        <v>10</v>
      </c>
      <c r="I887" s="159"/>
      <c r="L887" s="155"/>
      <c r="M887" s="160"/>
      <c r="T887" s="161"/>
      <c r="AT887" s="156" t="s">
        <v>203</v>
      </c>
      <c r="AU887" s="156" t="s">
        <v>86</v>
      </c>
      <c r="AV887" s="13" t="s">
        <v>124</v>
      </c>
      <c r="AW887" s="13" t="s">
        <v>37</v>
      </c>
      <c r="AX887" s="13" t="s">
        <v>84</v>
      </c>
      <c r="AY887" s="156" t="s">
        <v>192</v>
      </c>
    </row>
    <row r="888" spans="2:65" s="1" customFormat="1" ht="16.5" customHeight="1">
      <c r="B888" s="33"/>
      <c r="C888" s="129" t="s">
        <v>867</v>
      </c>
      <c r="D888" s="129" t="s">
        <v>194</v>
      </c>
      <c r="E888" s="130" t="s">
        <v>2435</v>
      </c>
      <c r="F888" s="131" t="s">
        <v>2436</v>
      </c>
      <c r="G888" s="132" t="s">
        <v>146</v>
      </c>
      <c r="H888" s="133">
        <v>10</v>
      </c>
      <c r="I888" s="134"/>
      <c r="J888" s="135">
        <f>ROUND(I888*H888,2)</f>
        <v>0</v>
      </c>
      <c r="K888" s="131" t="s">
        <v>197</v>
      </c>
      <c r="L888" s="33"/>
      <c r="M888" s="136" t="s">
        <v>19</v>
      </c>
      <c r="N888" s="137" t="s">
        <v>47</v>
      </c>
      <c r="P888" s="138">
        <f>O888*H888</f>
        <v>0</v>
      </c>
      <c r="Q888" s="138">
        <v>0.11217</v>
      </c>
      <c r="R888" s="138">
        <f>Q888*H888</f>
        <v>1.1217000000000001</v>
      </c>
      <c r="S888" s="138">
        <v>0</v>
      </c>
      <c r="T888" s="139">
        <f>S888*H888</f>
        <v>0</v>
      </c>
      <c r="AR888" s="140" t="s">
        <v>124</v>
      </c>
      <c r="AT888" s="140" t="s">
        <v>194</v>
      </c>
      <c r="AU888" s="140" t="s">
        <v>86</v>
      </c>
      <c r="AY888" s="18" t="s">
        <v>192</v>
      </c>
      <c r="BE888" s="141">
        <f>IF(N888="základní",J888,0)</f>
        <v>0</v>
      </c>
      <c r="BF888" s="141">
        <f>IF(N888="snížená",J888,0)</f>
        <v>0</v>
      </c>
      <c r="BG888" s="141">
        <f>IF(N888="zákl. přenesená",J888,0)</f>
        <v>0</v>
      </c>
      <c r="BH888" s="141">
        <f>IF(N888="sníž. přenesená",J888,0)</f>
        <v>0</v>
      </c>
      <c r="BI888" s="141">
        <f>IF(N888="nulová",J888,0)</f>
        <v>0</v>
      </c>
      <c r="BJ888" s="18" t="s">
        <v>84</v>
      </c>
      <c r="BK888" s="141">
        <f>ROUND(I888*H888,2)</f>
        <v>0</v>
      </c>
      <c r="BL888" s="18" t="s">
        <v>124</v>
      </c>
      <c r="BM888" s="140" t="s">
        <v>2437</v>
      </c>
    </row>
    <row r="889" spans="2:47" s="1" customFormat="1" ht="19.5">
      <c r="B889" s="33"/>
      <c r="D889" s="142" t="s">
        <v>199</v>
      </c>
      <c r="F889" s="143" t="s">
        <v>2438</v>
      </c>
      <c r="I889" s="144"/>
      <c r="L889" s="33"/>
      <c r="M889" s="145"/>
      <c r="T889" s="54"/>
      <c r="AT889" s="18" t="s">
        <v>199</v>
      </c>
      <c r="AU889" s="18" t="s">
        <v>86</v>
      </c>
    </row>
    <row r="890" spans="2:47" s="1" customFormat="1" ht="12">
      <c r="B890" s="33"/>
      <c r="D890" s="146" t="s">
        <v>201</v>
      </c>
      <c r="F890" s="147" t="s">
        <v>2439</v>
      </c>
      <c r="I890" s="144"/>
      <c r="L890" s="33"/>
      <c r="M890" s="145"/>
      <c r="T890" s="54"/>
      <c r="AT890" s="18" t="s">
        <v>201</v>
      </c>
      <c r="AU890" s="18" t="s">
        <v>86</v>
      </c>
    </row>
    <row r="891" spans="2:51" s="14" customFormat="1" ht="12">
      <c r="B891" s="162"/>
      <c r="D891" s="142" t="s">
        <v>203</v>
      </c>
      <c r="E891" s="163" t="s">
        <v>19</v>
      </c>
      <c r="F891" s="164" t="s">
        <v>2427</v>
      </c>
      <c r="H891" s="163" t="s">
        <v>19</v>
      </c>
      <c r="I891" s="165"/>
      <c r="L891" s="162"/>
      <c r="M891" s="166"/>
      <c r="T891" s="167"/>
      <c r="AT891" s="163" t="s">
        <v>203</v>
      </c>
      <c r="AU891" s="163" t="s">
        <v>86</v>
      </c>
      <c r="AV891" s="14" t="s">
        <v>84</v>
      </c>
      <c r="AW891" s="14" t="s">
        <v>37</v>
      </c>
      <c r="AX891" s="14" t="s">
        <v>76</v>
      </c>
      <c r="AY891" s="163" t="s">
        <v>192</v>
      </c>
    </row>
    <row r="892" spans="2:51" s="12" customFormat="1" ht="12">
      <c r="B892" s="148"/>
      <c r="D892" s="142" t="s">
        <v>203</v>
      </c>
      <c r="E892" s="149" t="s">
        <v>19</v>
      </c>
      <c r="F892" s="150" t="s">
        <v>2440</v>
      </c>
      <c r="H892" s="151">
        <v>2</v>
      </c>
      <c r="I892" s="152"/>
      <c r="L892" s="148"/>
      <c r="M892" s="153"/>
      <c r="T892" s="154"/>
      <c r="AT892" s="149" t="s">
        <v>203</v>
      </c>
      <c r="AU892" s="149" t="s">
        <v>86</v>
      </c>
      <c r="AV892" s="12" t="s">
        <v>86</v>
      </c>
      <c r="AW892" s="12" t="s">
        <v>37</v>
      </c>
      <c r="AX892" s="12" t="s">
        <v>76</v>
      </c>
      <c r="AY892" s="149" t="s">
        <v>192</v>
      </c>
    </row>
    <row r="893" spans="2:51" s="12" customFormat="1" ht="12">
      <c r="B893" s="148"/>
      <c r="D893" s="142" t="s">
        <v>203</v>
      </c>
      <c r="E893" s="149" t="s">
        <v>19</v>
      </c>
      <c r="F893" s="150" t="s">
        <v>2441</v>
      </c>
      <c r="H893" s="151">
        <v>3</v>
      </c>
      <c r="I893" s="152"/>
      <c r="L893" s="148"/>
      <c r="M893" s="153"/>
      <c r="T893" s="154"/>
      <c r="AT893" s="149" t="s">
        <v>203</v>
      </c>
      <c r="AU893" s="149" t="s">
        <v>86</v>
      </c>
      <c r="AV893" s="12" t="s">
        <v>86</v>
      </c>
      <c r="AW893" s="12" t="s">
        <v>37</v>
      </c>
      <c r="AX893" s="12" t="s">
        <v>76</v>
      </c>
      <c r="AY893" s="149" t="s">
        <v>192</v>
      </c>
    </row>
    <row r="894" spans="2:51" s="12" customFormat="1" ht="12">
      <c r="B894" s="148"/>
      <c r="D894" s="142" t="s">
        <v>203</v>
      </c>
      <c r="E894" s="149" t="s">
        <v>19</v>
      </c>
      <c r="F894" s="150" t="s">
        <v>2442</v>
      </c>
      <c r="H894" s="151">
        <v>2</v>
      </c>
      <c r="I894" s="152"/>
      <c r="L894" s="148"/>
      <c r="M894" s="153"/>
      <c r="T894" s="154"/>
      <c r="AT894" s="149" t="s">
        <v>203</v>
      </c>
      <c r="AU894" s="149" t="s">
        <v>86</v>
      </c>
      <c r="AV894" s="12" t="s">
        <v>86</v>
      </c>
      <c r="AW894" s="12" t="s">
        <v>37</v>
      </c>
      <c r="AX894" s="12" t="s">
        <v>76</v>
      </c>
      <c r="AY894" s="149" t="s">
        <v>192</v>
      </c>
    </row>
    <row r="895" spans="2:51" s="12" customFormat="1" ht="12">
      <c r="B895" s="148"/>
      <c r="D895" s="142" t="s">
        <v>203</v>
      </c>
      <c r="E895" s="149" t="s">
        <v>19</v>
      </c>
      <c r="F895" s="150" t="s">
        <v>2443</v>
      </c>
      <c r="H895" s="151">
        <v>2</v>
      </c>
      <c r="I895" s="152"/>
      <c r="L895" s="148"/>
      <c r="M895" s="153"/>
      <c r="T895" s="154"/>
      <c r="AT895" s="149" t="s">
        <v>203</v>
      </c>
      <c r="AU895" s="149" t="s">
        <v>86</v>
      </c>
      <c r="AV895" s="12" t="s">
        <v>86</v>
      </c>
      <c r="AW895" s="12" t="s">
        <v>37</v>
      </c>
      <c r="AX895" s="12" t="s">
        <v>76</v>
      </c>
      <c r="AY895" s="149" t="s">
        <v>192</v>
      </c>
    </row>
    <row r="896" spans="2:51" s="12" customFormat="1" ht="12">
      <c r="B896" s="148"/>
      <c r="D896" s="142" t="s">
        <v>203</v>
      </c>
      <c r="E896" s="149" t="s">
        <v>19</v>
      </c>
      <c r="F896" s="150" t="s">
        <v>2444</v>
      </c>
      <c r="H896" s="151">
        <v>1</v>
      </c>
      <c r="I896" s="152"/>
      <c r="L896" s="148"/>
      <c r="M896" s="153"/>
      <c r="T896" s="154"/>
      <c r="AT896" s="149" t="s">
        <v>203</v>
      </c>
      <c r="AU896" s="149" t="s">
        <v>86</v>
      </c>
      <c r="AV896" s="12" t="s">
        <v>86</v>
      </c>
      <c r="AW896" s="12" t="s">
        <v>37</v>
      </c>
      <c r="AX896" s="12" t="s">
        <v>76</v>
      </c>
      <c r="AY896" s="149" t="s">
        <v>192</v>
      </c>
    </row>
    <row r="897" spans="2:51" s="13" customFormat="1" ht="12">
      <c r="B897" s="155"/>
      <c r="D897" s="142" t="s">
        <v>203</v>
      </c>
      <c r="E897" s="156" t="s">
        <v>19</v>
      </c>
      <c r="F897" s="157" t="s">
        <v>206</v>
      </c>
      <c r="H897" s="158">
        <v>10</v>
      </c>
      <c r="I897" s="159"/>
      <c r="L897" s="155"/>
      <c r="M897" s="160"/>
      <c r="T897" s="161"/>
      <c r="AT897" s="156" t="s">
        <v>203</v>
      </c>
      <c r="AU897" s="156" t="s">
        <v>86</v>
      </c>
      <c r="AV897" s="13" t="s">
        <v>124</v>
      </c>
      <c r="AW897" s="13" t="s">
        <v>37</v>
      </c>
      <c r="AX897" s="13" t="s">
        <v>84</v>
      </c>
      <c r="AY897" s="156" t="s">
        <v>192</v>
      </c>
    </row>
    <row r="898" spans="2:65" s="1" customFormat="1" ht="16.5" customHeight="1">
      <c r="B898" s="33"/>
      <c r="C898" s="129" t="s">
        <v>873</v>
      </c>
      <c r="D898" s="129" t="s">
        <v>194</v>
      </c>
      <c r="E898" s="130" t="s">
        <v>630</v>
      </c>
      <c r="F898" s="131" t="s">
        <v>631</v>
      </c>
      <c r="G898" s="132" t="s">
        <v>146</v>
      </c>
      <c r="H898" s="133">
        <v>20</v>
      </c>
      <c r="I898" s="134"/>
      <c r="J898" s="135">
        <f>ROUND(I898*H898,2)</f>
        <v>0</v>
      </c>
      <c r="K898" s="131" t="s">
        <v>197</v>
      </c>
      <c r="L898" s="33"/>
      <c r="M898" s="136" t="s">
        <v>19</v>
      </c>
      <c r="N898" s="137" t="s">
        <v>47</v>
      </c>
      <c r="P898" s="138">
        <f>O898*H898</f>
        <v>0</v>
      </c>
      <c r="Q898" s="138">
        <v>0.02424</v>
      </c>
      <c r="R898" s="138">
        <f>Q898*H898</f>
        <v>0.4848</v>
      </c>
      <c r="S898" s="138">
        <v>0</v>
      </c>
      <c r="T898" s="139">
        <f>S898*H898</f>
        <v>0</v>
      </c>
      <c r="AR898" s="140" t="s">
        <v>124</v>
      </c>
      <c r="AT898" s="140" t="s">
        <v>194</v>
      </c>
      <c r="AU898" s="140" t="s">
        <v>86</v>
      </c>
      <c r="AY898" s="18" t="s">
        <v>192</v>
      </c>
      <c r="BE898" s="141">
        <f>IF(N898="základní",J898,0)</f>
        <v>0</v>
      </c>
      <c r="BF898" s="141">
        <f>IF(N898="snížená",J898,0)</f>
        <v>0</v>
      </c>
      <c r="BG898" s="141">
        <f>IF(N898="zákl. přenesená",J898,0)</f>
        <v>0</v>
      </c>
      <c r="BH898" s="141">
        <f>IF(N898="sníž. přenesená",J898,0)</f>
        <v>0</v>
      </c>
      <c r="BI898" s="141">
        <f>IF(N898="nulová",J898,0)</f>
        <v>0</v>
      </c>
      <c r="BJ898" s="18" t="s">
        <v>84</v>
      </c>
      <c r="BK898" s="141">
        <f>ROUND(I898*H898,2)</f>
        <v>0</v>
      </c>
      <c r="BL898" s="18" t="s">
        <v>124</v>
      </c>
      <c r="BM898" s="140" t="s">
        <v>2445</v>
      </c>
    </row>
    <row r="899" spans="2:47" s="1" customFormat="1" ht="12">
      <c r="B899" s="33"/>
      <c r="D899" s="142" t="s">
        <v>199</v>
      </c>
      <c r="F899" s="143" t="s">
        <v>633</v>
      </c>
      <c r="I899" s="144"/>
      <c r="L899" s="33"/>
      <c r="M899" s="145"/>
      <c r="T899" s="54"/>
      <c r="AT899" s="18" t="s">
        <v>199</v>
      </c>
      <c r="AU899" s="18" t="s">
        <v>86</v>
      </c>
    </row>
    <row r="900" spans="2:47" s="1" customFormat="1" ht="12">
      <c r="B900" s="33"/>
      <c r="D900" s="146" t="s">
        <v>201</v>
      </c>
      <c r="F900" s="147" t="s">
        <v>634</v>
      </c>
      <c r="I900" s="144"/>
      <c r="L900" s="33"/>
      <c r="M900" s="145"/>
      <c r="T900" s="54"/>
      <c r="AT900" s="18" t="s">
        <v>201</v>
      </c>
      <c r="AU900" s="18" t="s">
        <v>86</v>
      </c>
    </row>
    <row r="901" spans="2:51" s="14" customFormat="1" ht="12">
      <c r="B901" s="162"/>
      <c r="D901" s="142" t="s">
        <v>203</v>
      </c>
      <c r="E901" s="163" t="s">
        <v>19</v>
      </c>
      <c r="F901" s="164" t="s">
        <v>2427</v>
      </c>
      <c r="H901" s="163" t="s">
        <v>19</v>
      </c>
      <c r="I901" s="165"/>
      <c r="L901" s="162"/>
      <c r="M901" s="166"/>
      <c r="T901" s="167"/>
      <c r="AT901" s="163" t="s">
        <v>203</v>
      </c>
      <c r="AU901" s="163" t="s">
        <v>86</v>
      </c>
      <c r="AV901" s="14" t="s">
        <v>84</v>
      </c>
      <c r="AW901" s="14" t="s">
        <v>37</v>
      </c>
      <c r="AX901" s="14" t="s">
        <v>76</v>
      </c>
      <c r="AY901" s="163" t="s">
        <v>192</v>
      </c>
    </row>
    <row r="902" spans="2:51" s="12" customFormat="1" ht="12">
      <c r="B902" s="148"/>
      <c r="D902" s="142" t="s">
        <v>203</v>
      </c>
      <c r="E902" s="149" t="s">
        <v>19</v>
      </c>
      <c r="F902" s="150" t="s">
        <v>2446</v>
      </c>
      <c r="H902" s="151">
        <v>13</v>
      </c>
      <c r="I902" s="152"/>
      <c r="L902" s="148"/>
      <c r="M902" s="153"/>
      <c r="T902" s="154"/>
      <c r="AT902" s="149" t="s">
        <v>203</v>
      </c>
      <c r="AU902" s="149" t="s">
        <v>86</v>
      </c>
      <c r="AV902" s="12" t="s">
        <v>86</v>
      </c>
      <c r="AW902" s="12" t="s">
        <v>37</v>
      </c>
      <c r="AX902" s="12" t="s">
        <v>76</v>
      </c>
      <c r="AY902" s="149" t="s">
        <v>192</v>
      </c>
    </row>
    <row r="903" spans="2:51" s="12" customFormat="1" ht="12">
      <c r="B903" s="148"/>
      <c r="D903" s="142" t="s">
        <v>203</v>
      </c>
      <c r="E903" s="149" t="s">
        <v>19</v>
      </c>
      <c r="F903" s="150" t="s">
        <v>2447</v>
      </c>
      <c r="H903" s="151">
        <v>7</v>
      </c>
      <c r="I903" s="152"/>
      <c r="L903" s="148"/>
      <c r="M903" s="153"/>
      <c r="T903" s="154"/>
      <c r="AT903" s="149" t="s">
        <v>203</v>
      </c>
      <c r="AU903" s="149" t="s">
        <v>86</v>
      </c>
      <c r="AV903" s="12" t="s">
        <v>86</v>
      </c>
      <c r="AW903" s="12" t="s">
        <v>37</v>
      </c>
      <c r="AX903" s="12" t="s">
        <v>76</v>
      </c>
      <c r="AY903" s="149" t="s">
        <v>192</v>
      </c>
    </row>
    <row r="904" spans="2:51" s="13" customFormat="1" ht="12">
      <c r="B904" s="155"/>
      <c r="D904" s="142" t="s">
        <v>203</v>
      </c>
      <c r="E904" s="156" t="s">
        <v>19</v>
      </c>
      <c r="F904" s="157" t="s">
        <v>206</v>
      </c>
      <c r="H904" s="158">
        <v>20</v>
      </c>
      <c r="I904" s="159"/>
      <c r="L904" s="155"/>
      <c r="M904" s="160"/>
      <c r="T904" s="161"/>
      <c r="AT904" s="156" t="s">
        <v>203</v>
      </c>
      <c r="AU904" s="156" t="s">
        <v>86</v>
      </c>
      <c r="AV904" s="13" t="s">
        <v>124</v>
      </c>
      <c r="AW904" s="13" t="s">
        <v>37</v>
      </c>
      <c r="AX904" s="13" t="s">
        <v>84</v>
      </c>
      <c r="AY904" s="156" t="s">
        <v>192</v>
      </c>
    </row>
    <row r="905" spans="2:65" s="1" customFormat="1" ht="16.5" customHeight="1">
      <c r="B905" s="33"/>
      <c r="C905" s="129" t="s">
        <v>880</v>
      </c>
      <c r="D905" s="129" t="s">
        <v>194</v>
      </c>
      <c r="E905" s="130" t="s">
        <v>637</v>
      </c>
      <c r="F905" s="131" t="s">
        <v>638</v>
      </c>
      <c r="G905" s="132" t="s">
        <v>146</v>
      </c>
      <c r="H905" s="133">
        <v>20</v>
      </c>
      <c r="I905" s="134"/>
      <c r="J905" s="135">
        <f>ROUND(I905*H905,2)</f>
        <v>0</v>
      </c>
      <c r="K905" s="131" t="s">
        <v>197</v>
      </c>
      <c r="L905" s="33"/>
      <c r="M905" s="136" t="s">
        <v>19</v>
      </c>
      <c r="N905" s="137" t="s">
        <v>47</v>
      </c>
      <c r="P905" s="138">
        <f>O905*H905</f>
        <v>0</v>
      </c>
      <c r="Q905" s="138">
        <v>0</v>
      </c>
      <c r="R905" s="138">
        <f>Q905*H905</f>
        <v>0</v>
      </c>
      <c r="S905" s="138">
        <v>0</v>
      </c>
      <c r="T905" s="139">
        <f>S905*H905</f>
        <v>0</v>
      </c>
      <c r="AR905" s="140" t="s">
        <v>124</v>
      </c>
      <c r="AT905" s="140" t="s">
        <v>194</v>
      </c>
      <c r="AU905" s="140" t="s">
        <v>86</v>
      </c>
      <c r="AY905" s="18" t="s">
        <v>192</v>
      </c>
      <c r="BE905" s="141">
        <f>IF(N905="základní",J905,0)</f>
        <v>0</v>
      </c>
      <c r="BF905" s="141">
        <f>IF(N905="snížená",J905,0)</f>
        <v>0</v>
      </c>
      <c r="BG905" s="141">
        <f>IF(N905="zákl. přenesená",J905,0)</f>
        <v>0</v>
      </c>
      <c r="BH905" s="141">
        <f>IF(N905="sníž. přenesená",J905,0)</f>
        <v>0</v>
      </c>
      <c r="BI905" s="141">
        <f>IF(N905="nulová",J905,0)</f>
        <v>0</v>
      </c>
      <c r="BJ905" s="18" t="s">
        <v>84</v>
      </c>
      <c r="BK905" s="141">
        <f>ROUND(I905*H905,2)</f>
        <v>0</v>
      </c>
      <c r="BL905" s="18" t="s">
        <v>124</v>
      </c>
      <c r="BM905" s="140" t="s">
        <v>2448</v>
      </c>
    </row>
    <row r="906" spans="2:47" s="1" customFormat="1" ht="12">
      <c r="B906" s="33"/>
      <c r="D906" s="142" t="s">
        <v>199</v>
      </c>
      <c r="F906" s="143" t="s">
        <v>640</v>
      </c>
      <c r="I906" s="144"/>
      <c r="L906" s="33"/>
      <c r="M906" s="145"/>
      <c r="T906" s="54"/>
      <c r="AT906" s="18" t="s">
        <v>199</v>
      </c>
      <c r="AU906" s="18" t="s">
        <v>86</v>
      </c>
    </row>
    <row r="907" spans="2:47" s="1" customFormat="1" ht="12">
      <c r="B907" s="33"/>
      <c r="D907" s="146" t="s">
        <v>201</v>
      </c>
      <c r="F907" s="147" t="s">
        <v>641</v>
      </c>
      <c r="I907" s="144"/>
      <c r="L907" s="33"/>
      <c r="M907" s="145"/>
      <c r="T907" s="54"/>
      <c r="AT907" s="18" t="s">
        <v>201</v>
      </c>
      <c r="AU907" s="18" t="s">
        <v>86</v>
      </c>
    </row>
    <row r="908" spans="2:51" s="14" customFormat="1" ht="12">
      <c r="B908" s="162"/>
      <c r="D908" s="142" t="s">
        <v>203</v>
      </c>
      <c r="E908" s="163" t="s">
        <v>19</v>
      </c>
      <c r="F908" s="164" t="s">
        <v>2427</v>
      </c>
      <c r="H908" s="163" t="s">
        <v>19</v>
      </c>
      <c r="I908" s="165"/>
      <c r="L908" s="162"/>
      <c r="M908" s="166"/>
      <c r="T908" s="167"/>
      <c r="AT908" s="163" t="s">
        <v>203</v>
      </c>
      <c r="AU908" s="163" t="s">
        <v>86</v>
      </c>
      <c r="AV908" s="14" t="s">
        <v>84</v>
      </c>
      <c r="AW908" s="14" t="s">
        <v>37</v>
      </c>
      <c r="AX908" s="14" t="s">
        <v>76</v>
      </c>
      <c r="AY908" s="163" t="s">
        <v>192</v>
      </c>
    </row>
    <row r="909" spans="2:51" s="12" customFormat="1" ht="12">
      <c r="B909" s="148"/>
      <c r="D909" s="142" t="s">
        <v>203</v>
      </c>
      <c r="E909" s="149" t="s">
        <v>19</v>
      </c>
      <c r="F909" s="150" t="s">
        <v>2446</v>
      </c>
      <c r="H909" s="151">
        <v>13</v>
      </c>
      <c r="I909" s="152"/>
      <c r="L909" s="148"/>
      <c r="M909" s="153"/>
      <c r="T909" s="154"/>
      <c r="AT909" s="149" t="s">
        <v>203</v>
      </c>
      <c r="AU909" s="149" t="s">
        <v>86</v>
      </c>
      <c r="AV909" s="12" t="s">
        <v>86</v>
      </c>
      <c r="AW909" s="12" t="s">
        <v>37</v>
      </c>
      <c r="AX909" s="12" t="s">
        <v>76</v>
      </c>
      <c r="AY909" s="149" t="s">
        <v>192</v>
      </c>
    </row>
    <row r="910" spans="2:51" s="12" customFormat="1" ht="12">
      <c r="B910" s="148"/>
      <c r="D910" s="142" t="s">
        <v>203</v>
      </c>
      <c r="E910" s="149" t="s">
        <v>19</v>
      </c>
      <c r="F910" s="150" t="s">
        <v>2447</v>
      </c>
      <c r="H910" s="151">
        <v>7</v>
      </c>
      <c r="I910" s="152"/>
      <c r="L910" s="148"/>
      <c r="M910" s="153"/>
      <c r="T910" s="154"/>
      <c r="AT910" s="149" t="s">
        <v>203</v>
      </c>
      <c r="AU910" s="149" t="s">
        <v>86</v>
      </c>
      <c r="AV910" s="12" t="s">
        <v>86</v>
      </c>
      <c r="AW910" s="12" t="s">
        <v>37</v>
      </c>
      <c r="AX910" s="12" t="s">
        <v>76</v>
      </c>
      <c r="AY910" s="149" t="s">
        <v>192</v>
      </c>
    </row>
    <row r="911" spans="2:51" s="13" customFormat="1" ht="12">
      <c r="B911" s="155"/>
      <c r="D911" s="142" t="s">
        <v>203</v>
      </c>
      <c r="E911" s="156" t="s">
        <v>19</v>
      </c>
      <c r="F911" s="157" t="s">
        <v>206</v>
      </c>
      <c r="H911" s="158">
        <v>20</v>
      </c>
      <c r="I911" s="159"/>
      <c r="L911" s="155"/>
      <c r="M911" s="160"/>
      <c r="T911" s="161"/>
      <c r="AT911" s="156" t="s">
        <v>203</v>
      </c>
      <c r="AU911" s="156" t="s">
        <v>86</v>
      </c>
      <c r="AV911" s="13" t="s">
        <v>124</v>
      </c>
      <c r="AW911" s="13" t="s">
        <v>37</v>
      </c>
      <c r="AX911" s="13" t="s">
        <v>84</v>
      </c>
      <c r="AY911" s="156" t="s">
        <v>192</v>
      </c>
    </row>
    <row r="912" spans="2:65" s="1" customFormat="1" ht="21.75" customHeight="1">
      <c r="B912" s="33"/>
      <c r="C912" s="129" t="s">
        <v>885</v>
      </c>
      <c r="D912" s="129" t="s">
        <v>194</v>
      </c>
      <c r="E912" s="130" t="s">
        <v>643</v>
      </c>
      <c r="F912" s="131" t="s">
        <v>644</v>
      </c>
      <c r="G912" s="132" t="s">
        <v>146</v>
      </c>
      <c r="H912" s="133">
        <v>20</v>
      </c>
      <c r="I912" s="134"/>
      <c r="J912" s="135">
        <f>ROUND(I912*H912,2)</f>
        <v>0</v>
      </c>
      <c r="K912" s="131" t="s">
        <v>197</v>
      </c>
      <c r="L912" s="33"/>
      <c r="M912" s="136" t="s">
        <v>19</v>
      </c>
      <c r="N912" s="137" t="s">
        <v>47</v>
      </c>
      <c r="P912" s="138">
        <f>O912*H912</f>
        <v>0</v>
      </c>
      <c r="Q912" s="138">
        <v>0.1313</v>
      </c>
      <c r="R912" s="138">
        <f>Q912*H912</f>
        <v>2.626</v>
      </c>
      <c r="S912" s="138">
        <v>0</v>
      </c>
      <c r="T912" s="139">
        <f>S912*H912</f>
        <v>0</v>
      </c>
      <c r="AR912" s="140" t="s">
        <v>124</v>
      </c>
      <c r="AT912" s="140" t="s">
        <v>194</v>
      </c>
      <c r="AU912" s="140" t="s">
        <v>86</v>
      </c>
      <c r="AY912" s="18" t="s">
        <v>192</v>
      </c>
      <c r="BE912" s="141">
        <f>IF(N912="základní",J912,0)</f>
        <v>0</v>
      </c>
      <c r="BF912" s="141">
        <f>IF(N912="snížená",J912,0)</f>
        <v>0</v>
      </c>
      <c r="BG912" s="141">
        <f>IF(N912="zákl. přenesená",J912,0)</f>
        <v>0</v>
      </c>
      <c r="BH912" s="141">
        <f>IF(N912="sníž. přenesená",J912,0)</f>
        <v>0</v>
      </c>
      <c r="BI912" s="141">
        <f>IF(N912="nulová",J912,0)</f>
        <v>0</v>
      </c>
      <c r="BJ912" s="18" t="s">
        <v>84</v>
      </c>
      <c r="BK912" s="141">
        <f>ROUND(I912*H912,2)</f>
        <v>0</v>
      </c>
      <c r="BL912" s="18" t="s">
        <v>124</v>
      </c>
      <c r="BM912" s="140" t="s">
        <v>2449</v>
      </c>
    </row>
    <row r="913" spans="2:47" s="1" customFormat="1" ht="19.5">
      <c r="B913" s="33"/>
      <c r="D913" s="142" t="s">
        <v>199</v>
      </c>
      <c r="F913" s="143" t="s">
        <v>646</v>
      </c>
      <c r="I913" s="144"/>
      <c r="L913" s="33"/>
      <c r="M913" s="145"/>
      <c r="T913" s="54"/>
      <c r="AT913" s="18" t="s">
        <v>199</v>
      </c>
      <c r="AU913" s="18" t="s">
        <v>86</v>
      </c>
    </row>
    <row r="914" spans="2:47" s="1" customFormat="1" ht="12">
      <c r="B914" s="33"/>
      <c r="D914" s="146" t="s">
        <v>201</v>
      </c>
      <c r="F914" s="147" t="s">
        <v>647</v>
      </c>
      <c r="I914" s="144"/>
      <c r="L914" s="33"/>
      <c r="M914" s="145"/>
      <c r="T914" s="54"/>
      <c r="AT914" s="18" t="s">
        <v>201</v>
      </c>
      <c r="AU914" s="18" t="s">
        <v>86</v>
      </c>
    </row>
    <row r="915" spans="2:51" s="14" customFormat="1" ht="12">
      <c r="B915" s="162"/>
      <c r="D915" s="142" t="s">
        <v>203</v>
      </c>
      <c r="E915" s="163" t="s">
        <v>19</v>
      </c>
      <c r="F915" s="164" t="s">
        <v>2427</v>
      </c>
      <c r="H915" s="163" t="s">
        <v>19</v>
      </c>
      <c r="I915" s="165"/>
      <c r="L915" s="162"/>
      <c r="M915" s="166"/>
      <c r="T915" s="167"/>
      <c r="AT915" s="163" t="s">
        <v>203</v>
      </c>
      <c r="AU915" s="163" t="s">
        <v>86</v>
      </c>
      <c r="AV915" s="14" t="s">
        <v>84</v>
      </c>
      <c r="AW915" s="14" t="s">
        <v>37</v>
      </c>
      <c r="AX915" s="14" t="s">
        <v>76</v>
      </c>
      <c r="AY915" s="163" t="s">
        <v>192</v>
      </c>
    </row>
    <row r="916" spans="2:51" s="12" customFormat="1" ht="12">
      <c r="B916" s="148"/>
      <c r="D916" s="142" t="s">
        <v>203</v>
      </c>
      <c r="E916" s="149" t="s">
        <v>19</v>
      </c>
      <c r="F916" s="150" t="s">
        <v>2446</v>
      </c>
      <c r="H916" s="151">
        <v>13</v>
      </c>
      <c r="I916" s="152"/>
      <c r="L916" s="148"/>
      <c r="M916" s="153"/>
      <c r="T916" s="154"/>
      <c r="AT916" s="149" t="s">
        <v>203</v>
      </c>
      <c r="AU916" s="149" t="s">
        <v>86</v>
      </c>
      <c r="AV916" s="12" t="s">
        <v>86</v>
      </c>
      <c r="AW916" s="12" t="s">
        <v>37</v>
      </c>
      <c r="AX916" s="12" t="s">
        <v>76</v>
      </c>
      <c r="AY916" s="149" t="s">
        <v>192</v>
      </c>
    </row>
    <row r="917" spans="2:51" s="12" customFormat="1" ht="12">
      <c r="B917" s="148"/>
      <c r="D917" s="142" t="s">
        <v>203</v>
      </c>
      <c r="E917" s="149" t="s">
        <v>19</v>
      </c>
      <c r="F917" s="150" t="s">
        <v>2447</v>
      </c>
      <c r="H917" s="151">
        <v>7</v>
      </c>
      <c r="I917" s="152"/>
      <c r="L917" s="148"/>
      <c r="M917" s="153"/>
      <c r="T917" s="154"/>
      <c r="AT917" s="149" t="s">
        <v>203</v>
      </c>
      <c r="AU917" s="149" t="s">
        <v>86</v>
      </c>
      <c r="AV917" s="12" t="s">
        <v>86</v>
      </c>
      <c r="AW917" s="12" t="s">
        <v>37</v>
      </c>
      <c r="AX917" s="12" t="s">
        <v>76</v>
      </c>
      <c r="AY917" s="149" t="s">
        <v>192</v>
      </c>
    </row>
    <row r="918" spans="2:51" s="13" customFormat="1" ht="12">
      <c r="B918" s="155"/>
      <c r="D918" s="142" t="s">
        <v>203</v>
      </c>
      <c r="E918" s="156" t="s">
        <v>19</v>
      </c>
      <c r="F918" s="157" t="s">
        <v>206</v>
      </c>
      <c r="H918" s="158">
        <v>20</v>
      </c>
      <c r="I918" s="159"/>
      <c r="L918" s="155"/>
      <c r="M918" s="160"/>
      <c r="T918" s="161"/>
      <c r="AT918" s="156" t="s">
        <v>203</v>
      </c>
      <c r="AU918" s="156" t="s">
        <v>86</v>
      </c>
      <c r="AV918" s="13" t="s">
        <v>124</v>
      </c>
      <c r="AW918" s="13" t="s">
        <v>37</v>
      </c>
      <c r="AX918" s="13" t="s">
        <v>84</v>
      </c>
      <c r="AY918" s="156" t="s">
        <v>192</v>
      </c>
    </row>
    <row r="919" spans="2:65" s="1" customFormat="1" ht="21.75" customHeight="1">
      <c r="B919" s="33"/>
      <c r="C919" s="129" t="s">
        <v>891</v>
      </c>
      <c r="D919" s="129" t="s">
        <v>194</v>
      </c>
      <c r="E919" s="130" t="s">
        <v>649</v>
      </c>
      <c r="F919" s="131" t="s">
        <v>650</v>
      </c>
      <c r="G919" s="132" t="s">
        <v>146</v>
      </c>
      <c r="H919" s="133">
        <v>1</v>
      </c>
      <c r="I919" s="134"/>
      <c r="J919" s="135">
        <f>ROUND(I919*H919,2)</f>
        <v>0</v>
      </c>
      <c r="K919" s="131" t="s">
        <v>197</v>
      </c>
      <c r="L919" s="33"/>
      <c r="M919" s="136" t="s">
        <v>19</v>
      </c>
      <c r="N919" s="137" t="s">
        <v>47</v>
      </c>
      <c r="P919" s="138">
        <f>O919*H919</f>
        <v>0</v>
      </c>
      <c r="Q919" s="138">
        <v>0.09</v>
      </c>
      <c r="R919" s="138">
        <f>Q919*H919</f>
        <v>0.09</v>
      </c>
      <c r="S919" s="138">
        <v>0</v>
      </c>
      <c r="T919" s="139">
        <f>S919*H919</f>
        <v>0</v>
      </c>
      <c r="AR919" s="140" t="s">
        <v>124</v>
      </c>
      <c r="AT919" s="140" t="s">
        <v>194</v>
      </c>
      <c r="AU919" s="140" t="s">
        <v>86</v>
      </c>
      <c r="AY919" s="18" t="s">
        <v>192</v>
      </c>
      <c r="BE919" s="141">
        <f>IF(N919="základní",J919,0)</f>
        <v>0</v>
      </c>
      <c r="BF919" s="141">
        <f>IF(N919="snížená",J919,0)</f>
        <v>0</v>
      </c>
      <c r="BG919" s="141">
        <f>IF(N919="zákl. přenesená",J919,0)</f>
        <v>0</v>
      </c>
      <c r="BH919" s="141">
        <f>IF(N919="sníž. přenesená",J919,0)</f>
        <v>0</v>
      </c>
      <c r="BI919" s="141">
        <f>IF(N919="nulová",J919,0)</f>
        <v>0</v>
      </c>
      <c r="BJ919" s="18" t="s">
        <v>84</v>
      </c>
      <c r="BK919" s="141">
        <f>ROUND(I919*H919,2)</f>
        <v>0</v>
      </c>
      <c r="BL919" s="18" t="s">
        <v>124</v>
      </c>
      <c r="BM919" s="140" t="s">
        <v>2450</v>
      </c>
    </row>
    <row r="920" spans="2:47" s="1" customFormat="1" ht="12">
      <c r="B920" s="33"/>
      <c r="D920" s="142" t="s">
        <v>199</v>
      </c>
      <c r="F920" s="143" t="s">
        <v>650</v>
      </c>
      <c r="I920" s="144"/>
      <c r="L920" s="33"/>
      <c r="M920" s="145"/>
      <c r="T920" s="54"/>
      <c r="AT920" s="18" t="s">
        <v>199</v>
      </c>
      <c r="AU920" s="18" t="s">
        <v>86</v>
      </c>
    </row>
    <row r="921" spans="2:47" s="1" customFormat="1" ht="12">
      <c r="B921" s="33"/>
      <c r="D921" s="146" t="s">
        <v>201</v>
      </c>
      <c r="F921" s="147" t="s">
        <v>652</v>
      </c>
      <c r="I921" s="144"/>
      <c r="L921" s="33"/>
      <c r="M921" s="145"/>
      <c r="T921" s="54"/>
      <c r="AT921" s="18" t="s">
        <v>201</v>
      </c>
      <c r="AU921" s="18" t="s">
        <v>86</v>
      </c>
    </row>
    <row r="922" spans="2:51" s="12" customFormat="1" ht="12">
      <c r="B922" s="148"/>
      <c r="D922" s="142" t="s">
        <v>203</v>
      </c>
      <c r="E922" s="149" t="s">
        <v>19</v>
      </c>
      <c r="F922" s="150" t="s">
        <v>653</v>
      </c>
      <c r="H922" s="151">
        <v>1</v>
      </c>
      <c r="I922" s="152"/>
      <c r="L922" s="148"/>
      <c r="M922" s="153"/>
      <c r="T922" s="154"/>
      <c r="AT922" s="149" t="s">
        <v>203</v>
      </c>
      <c r="AU922" s="149" t="s">
        <v>86</v>
      </c>
      <c r="AV922" s="12" t="s">
        <v>86</v>
      </c>
      <c r="AW922" s="12" t="s">
        <v>37</v>
      </c>
      <c r="AX922" s="12" t="s">
        <v>84</v>
      </c>
      <c r="AY922" s="149" t="s">
        <v>192</v>
      </c>
    </row>
    <row r="923" spans="2:65" s="1" customFormat="1" ht="16.5" customHeight="1">
      <c r="B923" s="33"/>
      <c r="C923" s="168" t="s">
        <v>895</v>
      </c>
      <c r="D923" s="168" t="s">
        <v>291</v>
      </c>
      <c r="E923" s="169" t="s">
        <v>655</v>
      </c>
      <c r="F923" s="170" t="s">
        <v>656</v>
      </c>
      <c r="G923" s="171" t="s">
        <v>146</v>
      </c>
      <c r="H923" s="172">
        <v>1</v>
      </c>
      <c r="I923" s="173"/>
      <c r="J923" s="174">
        <f>ROUND(I923*H923,2)</f>
        <v>0</v>
      </c>
      <c r="K923" s="170" t="s">
        <v>197</v>
      </c>
      <c r="L923" s="175"/>
      <c r="M923" s="176" t="s">
        <v>19</v>
      </c>
      <c r="N923" s="177" t="s">
        <v>47</v>
      </c>
      <c r="P923" s="138">
        <f>O923*H923</f>
        <v>0</v>
      </c>
      <c r="Q923" s="138">
        <v>0.046</v>
      </c>
      <c r="R923" s="138">
        <f>Q923*H923</f>
        <v>0.046</v>
      </c>
      <c r="S923" s="138">
        <v>0</v>
      </c>
      <c r="T923" s="139">
        <f>S923*H923</f>
        <v>0</v>
      </c>
      <c r="AR923" s="140" t="s">
        <v>248</v>
      </c>
      <c r="AT923" s="140" t="s">
        <v>291</v>
      </c>
      <c r="AU923" s="140" t="s">
        <v>86</v>
      </c>
      <c r="AY923" s="18" t="s">
        <v>192</v>
      </c>
      <c r="BE923" s="141">
        <f>IF(N923="základní",J923,0)</f>
        <v>0</v>
      </c>
      <c r="BF923" s="141">
        <f>IF(N923="snížená",J923,0)</f>
        <v>0</v>
      </c>
      <c r="BG923" s="141">
        <f>IF(N923="zákl. přenesená",J923,0)</f>
        <v>0</v>
      </c>
      <c r="BH923" s="141">
        <f>IF(N923="sníž. přenesená",J923,0)</f>
        <v>0</v>
      </c>
      <c r="BI923" s="141">
        <f>IF(N923="nulová",J923,0)</f>
        <v>0</v>
      </c>
      <c r="BJ923" s="18" t="s">
        <v>84</v>
      </c>
      <c r="BK923" s="141">
        <f>ROUND(I923*H923,2)</f>
        <v>0</v>
      </c>
      <c r="BL923" s="18" t="s">
        <v>124</v>
      </c>
      <c r="BM923" s="140" t="s">
        <v>2451</v>
      </c>
    </row>
    <row r="924" spans="2:47" s="1" customFormat="1" ht="12">
      <c r="B924" s="33"/>
      <c r="D924" s="142" t="s">
        <v>199</v>
      </c>
      <c r="F924" s="143" t="s">
        <v>656</v>
      </c>
      <c r="I924" s="144"/>
      <c r="L924" s="33"/>
      <c r="M924" s="145"/>
      <c r="T924" s="54"/>
      <c r="AT924" s="18" t="s">
        <v>199</v>
      </c>
      <c r="AU924" s="18" t="s">
        <v>86</v>
      </c>
    </row>
    <row r="925" spans="2:47" s="1" customFormat="1" ht="19.5">
      <c r="B925" s="33"/>
      <c r="D925" s="142" t="s">
        <v>295</v>
      </c>
      <c r="F925" s="178" t="s">
        <v>658</v>
      </c>
      <c r="I925" s="144"/>
      <c r="L925" s="33"/>
      <c r="M925" s="145"/>
      <c r="T925" s="54"/>
      <c r="AT925" s="18" t="s">
        <v>295</v>
      </c>
      <c r="AU925" s="18" t="s">
        <v>86</v>
      </c>
    </row>
    <row r="926" spans="2:65" s="1" customFormat="1" ht="21.75" customHeight="1">
      <c r="B926" s="33"/>
      <c r="C926" s="129" t="s">
        <v>900</v>
      </c>
      <c r="D926" s="129" t="s">
        <v>194</v>
      </c>
      <c r="E926" s="130" t="s">
        <v>660</v>
      </c>
      <c r="F926" s="131" t="s">
        <v>661</v>
      </c>
      <c r="G926" s="132" t="s">
        <v>128</v>
      </c>
      <c r="H926" s="133">
        <v>2.287</v>
      </c>
      <c r="I926" s="134"/>
      <c r="J926" s="135">
        <f>ROUND(I926*H926,2)</f>
        <v>0</v>
      </c>
      <c r="K926" s="131" t="s">
        <v>197</v>
      </c>
      <c r="L926" s="33"/>
      <c r="M926" s="136" t="s">
        <v>19</v>
      </c>
      <c r="N926" s="137" t="s">
        <v>47</v>
      </c>
      <c r="P926" s="138">
        <f>O926*H926</f>
        <v>0</v>
      </c>
      <c r="Q926" s="138">
        <v>0</v>
      </c>
      <c r="R926" s="138">
        <f>Q926*H926</f>
        <v>0</v>
      </c>
      <c r="S926" s="138">
        <v>0</v>
      </c>
      <c r="T926" s="139">
        <f>S926*H926</f>
        <v>0</v>
      </c>
      <c r="AR926" s="140" t="s">
        <v>124</v>
      </c>
      <c r="AT926" s="140" t="s">
        <v>194</v>
      </c>
      <c r="AU926" s="140" t="s">
        <v>86</v>
      </c>
      <c r="AY926" s="18" t="s">
        <v>192</v>
      </c>
      <c r="BE926" s="141">
        <f>IF(N926="základní",J926,0)</f>
        <v>0</v>
      </c>
      <c r="BF926" s="141">
        <f>IF(N926="snížená",J926,0)</f>
        <v>0</v>
      </c>
      <c r="BG926" s="141">
        <f>IF(N926="zákl. přenesená",J926,0)</f>
        <v>0</v>
      </c>
      <c r="BH926" s="141">
        <f>IF(N926="sníž. přenesená",J926,0)</f>
        <v>0</v>
      </c>
      <c r="BI926" s="141">
        <f>IF(N926="nulová",J926,0)</f>
        <v>0</v>
      </c>
      <c r="BJ926" s="18" t="s">
        <v>84</v>
      </c>
      <c r="BK926" s="141">
        <f>ROUND(I926*H926,2)</f>
        <v>0</v>
      </c>
      <c r="BL926" s="18" t="s">
        <v>124</v>
      </c>
      <c r="BM926" s="140" t="s">
        <v>2452</v>
      </c>
    </row>
    <row r="927" spans="2:47" s="1" customFormat="1" ht="12">
      <c r="B927" s="33"/>
      <c r="D927" s="142" t="s">
        <v>199</v>
      </c>
      <c r="F927" s="143" t="s">
        <v>663</v>
      </c>
      <c r="I927" s="144"/>
      <c r="L927" s="33"/>
      <c r="M927" s="145"/>
      <c r="T927" s="54"/>
      <c r="AT927" s="18" t="s">
        <v>199</v>
      </c>
      <c r="AU927" s="18" t="s">
        <v>86</v>
      </c>
    </row>
    <row r="928" spans="2:47" s="1" customFormat="1" ht="12">
      <c r="B928" s="33"/>
      <c r="D928" s="146" t="s">
        <v>201</v>
      </c>
      <c r="F928" s="147" t="s">
        <v>664</v>
      </c>
      <c r="I928" s="144"/>
      <c r="L928" s="33"/>
      <c r="M928" s="145"/>
      <c r="T928" s="54"/>
      <c r="AT928" s="18" t="s">
        <v>201</v>
      </c>
      <c r="AU928" s="18" t="s">
        <v>86</v>
      </c>
    </row>
    <row r="929" spans="2:51" s="14" customFormat="1" ht="12">
      <c r="B929" s="162"/>
      <c r="D929" s="142" t="s">
        <v>203</v>
      </c>
      <c r="E929" s="163" t="s">
        <v>19</v>
      </c>
      <c r="F929" s="164" t="s">
        <v>665</v>
      </c>
      <c r="H929" s="163" t="s">
        <v>19</v>
      </c>
      <c r="I929" s="165"/>
      <c r="L929" s="162"/>
      <c r="M929" s="166"/>
      <c r="T929" s="167"/>
      <c r="AT929" s="163" t="s">
        <v>203</v>
      </c>
      <c r="AU929" s="163" t="s">
        <v>86</v>
      </c>
      <c r="AV929" s="14" t="s">
        <v>84</v>
      </c>
      <c r="AW929" s="14" t="s">
        <v>37</v>
      </c>
      <c r="AX929" s="14" t="s">
        <v>76</v>
      </c>
      <c r="AY929" s="163" t="s">
        <v>192</v>
      </c>
    </row>
    <row r="930" spans="2:51" s="12" customFormat="1" ht="12">
      <c r="B930" s="148"/>
      <c r="D930" s="142" t="s">
        <v>203</v>
      </c>
      <c r="E930" s="149" t="s">
        <v>19</v>
      </c>
      <c r="F930" s="150" t="s">
        <v>2453</v>
      </c>
      <c r="H930" s="151">
        <v>1.224</v>
      </c>
      <c r="I930" s="152"/>
      <c r="L930" s="148"/>
      <c r="M930" s="153"/>
      <c r="T930" s="154"/>
      <c r="AT930" s="149" t="s">
        <v>203</v>
      </c>
      <c r="AU930" s="149" t="s">
        <v>86</v>
      </c>
      <c r="AV930" s="12" t="s">
        <v>86</v>
      </c>
      <c r="AW930" s="12" t="s">
        <v>37</v>
      </c>
      <c r="AX930" s="12" t="s">
        <v>76</v>
      </c>
      <c r="AY930" s="149" t="s">
        <v>192</v>
      </c>
    </row>
    <row r="931" spans="2:51" s="12" customFormat="1" ht="12">
      <c r="B931" s="148"/>
      <c r="D931" s="142" t="s">
        <v>203</v>
      </c>
      <c r="E931" s="149" t="s">
        <v>19</v>
      </c>
      <c r="F931" s="150" t="s">
        <v>2454</v>
      </c>
      <c r="H931" s="151">
        <v>1.063</v>
      </c>
      <c r="I931" s="152"/>
      <c r="L931" s="148"/>
      <c r="M931" s="153"/>
      <c r="T931" s="154"/>
      <c r="AT931" s="149" t="s">
        <v>203</v>
      </c>
      <c r="AU931" s="149" t="s">
        <v>86</v>
      </c>
      <c r="AV931" s="12" t="s">
        <v>86</v>
      </c>
      <c r="AW931" s="12" t="s">
        <v>37</v>
      </c>
      <c r="AX931" s="12" t="s">
        <v>76</v>
      </c>
      <c r="AY931" s="149" t="s">
        <v>192</v>
      </c>
    </row>
    <row r="932" spans="2:51" s="13" customFormat="1" ht="12">
      <c r="B932" s="155"/>
      <c r="D932" s="142" t="s">
        <v>203</v>
      </c>
      <c r="E932" s="156" t="s">
        <v>19</v>
      </c>
      <c r="F932" s="157" t="s">
        <v>206</v>
      </c>
      <c r="H932" s="158">
        <v>2.287</v>
      </c>
      <c r="I932" s="159"/>
      <c r="L932" s="155"/>
      <c r="M932" s="160"/>
      <c r="T932" s="161"/>
      <c r="AT932" s="156" t="s">
        <v>203</v>
      </c>
      <c r="AU932" s="156" t="s">
        <v>86</v>
      </c>
      <c r="AV932" s="13" t="s">
        <v>124</v>
      </c>
      <c r="AW932" s="13" t="s">
        <v>37</v>
      </c>
      <c r="AX932" s="13" t="s">
        <v>84</v>
      </c>
      <c r="AY932" s="156" t="s">
        <v>192</v>
      </c>
    </row>
    <row r="933" spans="2:65" s="1" customFormat="1" ht="16.5" customHeight="1">
      <c r="B933" s="33"/>
      <c r="C933" s="129" t="s">
        <v>904</v>
      </c>
      <c r="D933" s="129" t="s">
        <v>194</v>
      </c>
      <c r="E933" s="130" t="s">
        <v>668</v>
      </c>
      <c r="F933" s="131" t="s">
        <v>669</v>
      </c>
      <c r="G933" s="132" t="s">
        <v>123</v>
      </c>
      <c r="H933" s="133">
        <v>13.86</v>
      </c>
      <c r="I933" s="134"/>
      <c r="J933" s="135">
        <f>ROUND(I933*H933,2)</f>
        <v>0</v>
      </c>
      <c r="K933" s="131" t="s">
        <v>197</v>
      </c>
      <c r="L933" s="33"/>
      <c r="M933" s="136" t="s">
        <v>19</v>
      </c>
      <c r="N933" s="137" t="s">
        <v>47</v>
      </c>
      <c r="P933" s="138">
        <f>O933*H933</f>
        <v>0</v>
      </c>
      <c r="Q933" s="138">
        <v>0.00402</v>
      </c>
      <c r="R933" s="138">
        <f>Q933*H933</f>
        <v>0.0557172</v>
      </c>
      <c r="S933" s="138">
        <v>0</v>
      </c>
      <c r="T933" s="139">
        <f>S933*H933</f>
        <v>0</v>
      </c>
      <c r="AR933" s="140" t="s">
        <v>124</v>
      </c>
      <c r="AT933" s="140" t="s">
        <v>194</v>
      </c>
      <c r="AU933" s="140" t="s">
        <v>86</v>
      </c>
      <c r="AY933" s="18" t="s">
        <v>192</v>
      </c>
      <c r="BE933" s="141">
        <f>IF(N933="základní",J933,0)</f>
        <v>0</v>
      </c>
      <c r="BF933" s="141">
        <f>IF(N933="snížená",J933,0)</f>
        <v>0</v>
      </c>
      <c r="BG933" s="141">
        <f>IF(N933="zákl. přenesená",J933,0)</f>
        <v>0</v>
      </c>
      <c r="BH933" s="141">
        <f>IF(N933="sníž. přenesená",J933,0)</f>
        <v>0</v>
      </c>
      <c r="BI933" s="141">
        <f>IF(N933="nulová",J933,0)</f>
        <v>0</v>
      </c>
      <c r="BJ933" s="18" t="s">
        <v>84</v>
      </c>
      <c r="BK933" s="141">
        <f>ROUND(I933*H933,2)</f>
        <v>0</v>
      </c>
      <c r="BL933" s="18" t="s">
        <v>124</v>
      </c>
      <c r="BM933" s="140" t="s">
        <v>2455</v>
      </c>
    </row>
    <row r="934" spans="2:47" s="1" customFormat="1" ht="12">
      <c r="B934" s="33"/>
      <c r="D934" s="142" t="s">
        <v>199</v>
      </c>
      <c r="F934" s="143" t="s">
        <v>671</v>
      </c>
      <c r="I934" s="144"/>
      <c r="L934" s="33"/>
      <c r="M934" s="145"/>
      <c r="T934" s="54"/>
      <c r="AT934" s="18" t="s">
        <v>199</v>
      </c>
      <c r="AU934" s="18" t="s">
        <v>86</v>
      </c>
    </row>
    <row r="935" spans="2:47" s="1" customFormat="1" ht="12">
      <c r="B935" s="33"/>
      <c r="D935" s="146" t="s">
        <v>201</v>
      </c>
      <c r="F935" s="147" t="s">
        <v>672</v>
      </c>
      <c r="I935" s="144"/>
      <c r="L935" s="33"/>
      <c r="M935" s="145"/>
      <c r="T935" s="54"/>
      <c r="AT935" s="18" t="s">
        <v>201</v>
      </c>
      <c r="AU935" s="18" t="s">
        <v>86</v>
      </c>
    </row>
    <row r="936" spans="2:51" s="14" customFormat="1" ht="12">
      <c r="B936" s="162"/>
      <c r="D936" s="142" t="s">
        <v>203</v>
      </c>
      <c r="E936" s="163" t="s">
        <v>19</v>
      </c>
      <c r="F936" s="164" t="s">
        <v>665</v>
      </c>
      <c r="H936" s="163" t="s">
        <v>19</v>
      </c>
      <c r="I936" s="165"/>
      <c r="L936" s="162"/>
      <c r="M936" s="166"/>
      <c r="T936" s="167"/>
      <c r="AT936" s="163" t="s">
        <v>203</v>
      </c>
      <c r="AU936" s="163" t="s">
        <v>86</v>
      </c>
      <c r="AV936" s="14" t="s">
        <v>84</v>
      </c>
      <c r="AW936" s="14" t="s">
        <v>37</v>
      </c>
      <c r="AX936" s="14" t="s">
        <v>76</v>
      </c>
      <c r="AY936" s="163" t="s">
        <v>192</v>
      </c>
    </row>
    <row r="937" spans="2:51" s="12" customFormat="1" ht="12">
      <c r="B937" s="148"/>
      <c r="D937" s="142" t="s">
        <v>203</v>
      </c>
      <c r="E937" s="149" t="s">
        <v>19</v>
      </c>
      <c r="F937" s="150" t="s">
        <v>2456</v>
      </c>
      <c r="H937" s="151">
        <v>7.42</v>
      </c>
      <c r="I937" s="152"/>
      <c r="L937" s="148"/>
      <c r="M937" s="153"/>
      <c r="T937" s="154"/>
      <c r="AT937" s="149" t="s">
        <v>203</v>
      </c>
      <c r="AU937" s="149" t="s">
        <v>86</v>
      </c>
      <c r="AV937" s="12" t="s">
        <v>86</v>
      </c>
      <c r="AW937" s="12" t="s">
        <v>37</v>
      </c>
      <c r="AX937" s="12" t="s">
        <v>76</v>
      </c>
      <c r="AY937" s="149" t="s">
        <v>192</v>
      </c>
    </row>
    <row r="938" spans="2:51" s="12" customFormat="1" ht="12">
      <c r="B938" s="148"/>
      <c r="D938" s="142" t="s">
        <v>203</v>
      </c>
      <c r="E938" s="149" t="s">
        <v>19</v>
      </c>
      <c r="F938" s="150" t="s">
        <v>2457</v>
      </c>
      <c r="H938" s="151">
        <v>6.44</v>
      </c>
      <c r="I938" s="152"/>
      <c r="L938" s="148"/>
      <c r="M938" s="153"/>
      <c r="T938" s="154"/>
      <c r="AT938" s="149" t="s">
        <v>203</v>
      </c>
      <c r="AU938" s="149" t="s">
        <v>86</v>
      </c>
      <c r="AV938" s="12" t="s">
        <v>86</v>
      </c>
      <c r="AW938" s="12" t="s">
        <v>37</v>
      </c>
      <c r="AX938" s="12" t="s">
        <v>76</v>
      </c>
      <c r="AY938" s="149" t="s">
        <v>192</v>
      </c>
    </row>
    <row r="939" spans="2:51" s="13" customFormat="1" ht="12">
      <c r="B939" s="155"/>
      <c r="D939" s="142" t="s">
        <v>203</v>
      </c>
      <c r="E939" s="156" t="s">
        <v>19</v>
      </c>
      <c r="F939" s="157" t="s">
        <v>206</v>
      </c>
      <c r="H939" s="158">
        <v>13.86</v>
      </c>
      <c r="I939" s="159"/>
      <c r="L939" s="155"/>
      <c r="M939" s="160"/>
      <c r="T939" s="161"/>
      <c r="AT939" s="156" t="s">
        <v>203</v>
      </c>
      <c r="AU939" s="156" t="s">
        <v>86</v>
      </c>
      <c r="AV939" s="13" t="s">
        <v>124</v>
      </c>
      <c r="AW939" s="13" t="s">
        <v>37</v>
      </c>
      <c r="AX939" s="13" t="s">
        <v>84</v>
      </c>
      <c r="AY939" s="156" t="s">
        <v>192</v>
      </c>
    </row>
    <row r="940" spans="2:65" s="1" customFormat="1" ht="16.5" customHeight="1">
      <c r="B940" s="33"/>
      <c r="C940" s="129" t="s">
        <v>908</v>
      </c>
      <c r="D940" s="129" t="s">
        <v>194</v>
      </c>
      <c r="E940" s="130" t="s">
        <v>675</v>
      </c>
      <c r="F940" s="131" t="s">
        <v>676</v>
      </c>
      <c r="G940" s="132" t="s">
        <v>149</v>
      </c>
      <c r="H940" s="133">
        <v>371.53</v>
      </c>
      <c r="I940" s="134"/>
      <c r="J940" s="135">
        <f>ROUND(I940*H940,2)</f>
        <v>0</v>
      </c>
      <c r="K940" s="131" t="s">
        <v>197</v>
      </c>
      <c r="L940" s="33"/>
      <c r="M940" s="136" t="s">
        <v>19</v>
      </c>
      <c r="N940" s="137" t="s">
        <v>47</v>
      </c>
      <c r="P940" s="138">
        <f>O940*H940</f>
        <v>0</v>
      </c>
      <c r="Q940" s="138">
        <v>7E-05</v>
      </c>
      <c r="R940" s="138">
        <f>Q940*H940</f>
        <v>0.026007099999999995</v>
      </c>
      <c r="S940" s="138">
        <v>0</v>
      </c>
      <c r="T940" s="139">
        <f>S940*H940</f>
        <v>0</v>
      </c>
      <c r="AR940" s="140" t="s">
        <v>124</v>
      </c>
      <c r="AT940" s="140" t="s">
        <v>194</v>
      </c>
      <c r="AU940" s="140" t="s">
        <v>86</v>
      </c>
      <c r="AY940" s="18" t="s">
        <v>192</v>
      </c>
      <c r="BE940" s="141">
        <f>IF(N940="základní",J940,0)</f>
        <v>0</v>
      </c>
      <c r="BF940" s="141">
        <f>IF(N940="snížená",J940,0)</f>
        <v>0</v>
      </c>
      <c r="BG940" s="141">
        <f>IF(N940="zákl. přenesená",J940,0)</f>
        <v>0</v>
      </c>
      <c r="BH940" s="141">
        <f>IF(N940="sníž. přenesená",J940,0)</f>
        <v>0</v>
      </c>
      <c r="BI940" s="141">
        <f>IF(N940="nulová",J940,0)</f>
        <v>0</v>
      </c>
      <c r="BJ940" s="18" t="s">
        <v>84</v>
      </c>
      <c r="BK940" s="141">
        <f>ROUND(I940*H940,2)</f>
        <v>0</v>
      </c>
      <c r="BL940" s="18" t="s">
        <v>124</v>
      </c>
      <c r="BM940" s="140" t="s">
        <v>2458</v>
      </c>
    </row>
    <row r="941" spans="2:47" s="1" customFormat="1" ht="12">
      <c r="B941" s="33"/>
      <c r="D941" s="142" t="s">
        <v>199</v>
      </c>
      <c r="F941" s="143" t="s">
        <v>678</v>
      </c>
      <c r="I941" s="144"/>
      <c r="L941" s="33"/>
      <c r="M941" s="145"/>
      <c r="T941" s="54"/>
      <c r="AT941" s="18" t="s">
        <v>199</v>
      </c>
      <c r="AU941" s="18" t="s">
        <v>86</v>
      </c>
    </row>
    <row r="942" spans="2:47" s="1" customFormat="1" ht="12">
      <c r="B942" s="33"/>
      <c r="D942" s="146" t="s">
        <v>201</v>
      </c>
      <c r="F942" s="147" t="s">
        <v>679</v>
      </c>
      <c r="I942" s="144"/>
      <c r="L942" s="33"/>
      <c r="M942" s="145"/>
      <c r="T942" s="54"/>
      <c r="AT942" s="18" t="s">
        <v>201</v>
      </c>
      <c r="AU942" s="18" t="s">
        <v>86</v>
      </c>
    </row>
    <row r="943" spans="2:51" s="12" customFormat="1" ht="12">
      <c r="B943" s="148"/>
      <c r="D943" s="142" t="s">
        <v>203</v>
      </c>
      <c r="E943" s="149" t="s">
        <v>19</v>
      </c>
      <c r="F943" s="150" t="s">
        <v>1904</v>
      </c>
      <c r="H943" s="151">
        <v>99.53</v>
      </c>
      <c r="I943" s="152"/>
      <c r="L943" s="148"/>
      <c r="M943" s="153"/>
      <c r="T943" s="154"/>
      <c r="AT943" s="149" t="s">
        <v>203</v>
      </c>
      <c r="AU943" s="149" t="s">
        <v>86</v>
      </c>
      <c r="AV943" s="12" t="s">
        <v>86</v>
      </c>
      <c r="AW943" s="12" t="s">
        <v>37</v>
      </c>
      <c r="AX943" s="12" t="s">
        <v>76</v>
      </c>
      <c r="AY943" s="149" t="s">
        <v>192</v>
      </c>
    </row>
    <row r="944" spans="2:51" s="12" customFormat="1" ht="12">
      <c r="B944" s="148"/>
      <c r="D944" s="142" t="s">
        <v>203</v>
      </c>
      <c r="E944" s="149" t="s">
        <v>19</v>
      </c>
      <c r="F944" s="150" t="s">
        <v>147</v>
      </c>
      <c r="H944" s="151">
        <v>272</v>
      </c>
      <c r="I944" s="152"/>
      <c r="L944" s="148"/>
      <c r="M944" s="153"/>
      <c r="T944" s="154"/>
      <c r="AT944" s="149" t="s">
        <v>203</v>
      </c>
      <c r="AU944" s="149" t="s">
        <v>86</v>
      </c>
      <c r="AV944" s="12" t="s">
        <v>86</v>
      </c>
      <c r="AW944" s="12" t="s">
        <v>37</v>
      </c>
      <c r="AX944" s="12" t="s">
        <v>76</v>
      </c>
      <c r="AY944" s="149" t="s">
        <v>192</v>
      </c>
    </row>
    <row r="945" spans="2:51" s="13" customFormat="1" ht="12">
      <c r="B945" s="155"/>
      <c r="D945" s="142" t="s">
        <v>203</v>
      </c>
      <c r="E945" s="156" t="s">
        <v>19</v>
      </c>
      <c r="F945" s="157" t="s">
        <v>206</v>
      </c>
      <c r="H945" s="158">
        <v>371.53</v>
      </c>
      <c r="I945" s="159"/>
      <c r="L945" s="155"/>
      <c r="M945" s="160"/>
      <c r="T945" s="161"/>
      <c r="AT945" s="156" t="s">
        <v>203</v>
      </c>
      <c r="AU945" s="156" t="s">
        <v>86</v>
      </c>
      <c r="AV945" s="13" t="s">
        <v>124</v>
      </c>
      <c r="AW945" s="13" t="s">
        <v>37</v>
      </c>
      <c r="AX945" s="13" t="s">
        <v>84</v>
      </c>
      <c r="AY945" s="156" t="s">
        <v>192</v>
      </c>
    </row>
    <row r="946" spans="2:65" s="1" customFormat="1" ht="24.2" customHeight="1">
      <c r="B946" s="33"/>
      <c r="C946" s="129" t="s">
        <v>913</v>
      </c>
      <c r="D946" s="129" t="s">
        <v>194</v>
      </c>
      <c r="E946" s="130" t="s">
        <v>2459</v>
      </c>
      <c r="F946" s="131" t="s">
        <v>2460</v>
      </c>
      <c r="G946" s="132" t="s">
        <v>898</v>
      </c>
      <c r="H946" s="133">
        <v>24</v>
      </c>
      <c r="I946" s="134"/>
      <c r="J946" s="135">
        <f>ROUND(I946*H946,2)</f>
        <v>0</v>
      </c>
      <c r="K946" s="131" t="s">
        <v>19</v>
      </c>
      <c r="L946" s="33"/>
      <c r="M946" s="136" t="s">
        <v>19</v>
      </c>
      <c r="N946" s="137" t="s">
        <v>47</v>
      </c>
      <c r="P946" s="138">
        <f>O946*H946</f>
        <v>0</v>
      </c>
      <c r="Q946" s="138">
        <v>0</v>
      </c>
      <c r="R946" s="138">
        <f>Q946*H946</f>
        <v>0</v>
      </c>
      <c r="S946" s="138">
        <v>0</v>
      </c>
      <c r="T946" s="139">
        <f>S946*H946</f>
        <v>0</v>
      </c>
      <c r="AR946" s="140" t="s">
        <v>124</v>
      </c>
      <c r="AT946" s="140" t="s">
        <v>194</v>
      </c>
      <c r="AU946" s="140" t="s">
        <v>86</v>
      </c>
      <c r="AY946" s="18" t="s">
        <v>192</v>
      </c>
      <c r="BE946" s="141">
        <f>IF(N946="základní",J946,0)</f>
        <v>0</v>
      </c>
      <c r="BF946" s="141">
        <f>IF(N946="snížená",J946,0)</f>
        <v>0</v>
      </c>
      <c r="BG946" s="141">
        <f>IF(N946="zákl. přenesená",J946,0)</f>
        <v>0</v>
      </c>
      <c r="BH946" s="141">
        <f>IF(N946="sníž. přenesená",J946,0)</f>
        <v>0</v>
      </c>
      <c r="BI946" s="141">
        <f>IF(N946="nulová",J946,0)</f>
        <v>0</v>
      </c>
      <c r="BJ946" s="18" t="s">
        <v>84</v>
      </c>
      <c r="BK946" s="141">
        <f>ROUND(I946*H946,2)</f>
        <v>0</v>
      </c>
      <c r="BL946" s="18" t="s">
        <v>124</v>
      </c>
      <c r="BM946" s="140" t="s">
        <v>2461</v>
      </c>
    </row>
    <row r="947" spans="2:47" s="1" customFormat="1" ht="58.5">
      <c r="B947" s="33"/>
      <c r="D947" s="142" t="s">
        <v>199</v>
      </c>
      <c r="F947" s="143" t="s">
        <v>2462</v>
      </c>
      <c r="I947" s="144"/>
      <c r="L947" s="33"/>
      <c r="M947" s="145"/>
      <c r="T947" s="54"/>
      <c r="AT947" s="18" t="s">
        <v>199</v>
      </c>
      <c r="AU947" s="18" t="s">
        <v>86</v>
      </c>
    </row>
    <row r="948" spans="2:51" s="12" customFormat="1" ht="12">
      <c r="B948" s="148"/>
      <c r="D948" s="142" t="s">
        <v>203</v>
      </c>
      <c r="E948" s="149" t="s">
        <v>19</v>
      </c>
      <c r="F948" s="150" t="s">
        <v>2463</v>
      </c>
      <c r="H948" s="151">
        <v>24</v>
      </c>
      <c r="I948" s="152"/>
      <c r="L948" s="148"/>
      <c r="M948" s="153"/>
      <c r="T948" s="154"/>
      <c r="AT948" s="149" t="s">
        <v>203</v>
      </c>
      <c r="AU948" s="149" t="s">
        <v>86</v>
      </c>
      <c r="AV948" s="12" t="s">
        <v>86</v>
      </c>
      <c r="AW948" s="12" t="s">
        <v>37</v>
      </c>
      <c r="AX948" s="12" t="s">
        <v>84</v>
      </c>
      <c r="AY948" s="149" t="s">
        <v>192</v>
      </c>
    </row>
    <row r="949" spans="2:63" s="11" customFormat="1" ht="22.9" customHeight="1">
      <c r="B949" s="117"/>
      <c r="D949" s="118" t="s">
        <v>75</v>
      </c>
      <c r="E949" s="127" t="s">
        <v>255</v>
      </c>
      <c r="F949" s="127" t="s">
        <v>2464</v>
      </c>
      <c r="I949" s="120"/>
      <c r="J949" s="128">
        <f>BK949</f>
        <v>0</v>
      </c>
      <c r="L949" s="117"/>
      <c r="M949" s="122"/>
      <c r="P949" s="123">
        <f>SUM(P950:P987)</f>
        <v>0</v>
      </c>
      <c r="R949" s="123">
        <f>SUM(R950:R987)</f>
        <v>3.7892599999999996</v>
      </c>
      <c r="T949" s="124">
        <f>SUM(T950:T987)</f>
        <v>0.069</v>
      </c>
      <c r="AR949" s="118" t="s">
        <v>84</v>
      </c>
      <c r="AT949" s="125" t="s">
        <v>75</v>
      </c>
      <c r="AU949" s="125" t="s">
        <v>84</v>
      </c>
      <c r="AY949" s="118" t="s">
        <v>192</v>
      </c>
      <c r="BK949" s="126">
        <f>SUM(BK950:BK987)</f>
        <v>0</v>
      </c>
    </row>
    <row r="950" spans="2:65" s="1" customFormat="1" ht="16.5" customHeight="1">
      <c r="B950" s="33"/>
      <c r="C950" s="129" t="s">
        <v>920</v>
      </c>
      <c r="D950" s="129" t="s">
        <v>194</v>
      </c>
      <c r="E950" s="130" t="s">
        <v>2465</v>
      </c>
      <c r="F950" s="131" t="s">
        <v>2466</v>
      </c>
      <c r="G950" s="132" t="s">
        <v>149</v>
      </c>
      <c r="H950" s="133">
        <v>23</v>
      </c>
      <c r="I950" s="134"/>
      <c r="J950" s="135">
        <f>ROUND(I950*H950,2)</f>
        <v>0</v>
      </c>
      <c r="K950" s="131" t="s">
        <v>197</v>
      </c>
      <c r="L950" s="33"/>
      <c r="M950" s="136" t="s">
        <v>19</v>
      </c>
      <c r="N950" s="137" t="s">
        <v>47</v>
      </c>
      <c r="P950" s="138">
        <f>O950*H950</f>
        <v>0</v>
      </c>
      <c r="Q950" s="138">
        <v>0.1295</v>
      </c>
      <c r="R950" s="138">
        <f>Q950*H950</f>
        <v>2.9785</v>
      </c>
      <c r="S950" s="138">
        <v>0</v>
      </c>
      <c r="T950" s="139">
        <f>S950*H950</f>
        <v>0</v>
      </c>
      <c r="AR950" s="140" t="s">
        <v>124</v>
      </c>
      <c r="AT950" s="140" t="s">
        <v>194</v>
      </c>
      <c r="AU950" s="140" t="s">
        <v>86</v>
      </c>
      <c r="AY950" s="18" t="s">
        <v>192</v>
      </c>
      <c r="BE950" s="141">
        <f>IF(N950="základní",J950,0)</f>
        <v>0</v>
      </c>
      <c r="BF950" s="141">
        <f>IF(N950="snížená",J950,0)</f>
        <v>0</v>
      </c>
      <c r="BG950" s="141">
        <f>IF(N950="zákl. přenesená",J950,0)</f>
        <v>0</v>
      </c>
      <c r="BH950" s="141">
        <f>IF(N950="sníž. přenesená",J950,0)</f>
        <v>0</v>
      </c>
      <c r="BI950" s="141">
        <f>IF(N950="nulová",J950,0)</f>
        <v>0</v>
      </c>
      <c r="BJ950" s="18" t="s">
        <v>84</v>
      </c>
      <c r="BK950" s="141">
        <f>ROUND(I950*H950,2)</f>
        <v>0</v>
      </c>
      <c r="BL950" s="18" t="s">
        <v>124</v>
      </c>
      <c r="BM950" s="140" t="s">
        <v>2467</v>
      </c>
    </row>
    <row r="951" spans="2:47" s="1" customFormat="1" ht="19.5">
      <c r="B951" s="33"/>
      <c r="D951" s="142" t="s">
        <v>199</v>
      </c>
      <c r="F951" s="143" t="s">
        <v>2468</v>
      </c>
      <c r="I951" s="144"/>
      <c r="L951" s="33"/>
      <c r="M951" s="145"/>
      <c r="T951" s="54"/>
      <c r="AT951" s="18" t="s">
        <v>199</v>
      </c>
      <c r="AU951" s="18" t="s">
        <v>86</v>
      </c>
    </row>
    <row r="952" spans="2:47" s="1" customFormat="1" ht="12">
      <c r="B952" s="33"/>
      <c r="D952" s="146" t="s">
        <v>201</v>
      </c>
      <c r="F952" s="147" t="s">
        <v>2469</v>
      </c>
      <c r="I952" s="144"/>
      <c r="L952" s="33"/>
      <c r="M952" s="145"/>
      <c r="T952" s="54"/>
      <c r="AT952" s="18" t="s">
        <v>201</v>
      </c>
      <c r="AU952" s="18" t="s">
        <v>86</v>
      </c>
    </row>
    <row r="953" spans="2:47" s="1" customFormat="1" ht="19.5">
      <c r="B953" s="33"/>
      <c r="D953" s="142" t="s">
        <v>295</v>
      </c>
      <c r="F953" s="178" t="s">
        <v>2470</v>
      </c>
      <c r="I953" s="144"/>
      <c r="L953" s="33"/>
      <c r="M953" s="145"/>
      <c r="T953" s="54"/>
      <c r="AT953" s="18" t="s">
        <v>295</v>
      </c>
      <c r="AU953" s="18" t="s">
        <v>86</v>
      </c>
    </row>
    <row r="954" spans="2:51" s="12" customFormat="1" ht="12">
      <c r="B954" s="148"/>
      <c r="D954" s="142" t="s">
        <v>203</v>
      </c>
      <c r="E954" s="149" t="s">
        <v>19</v>
      </c>
      <c r="F954" s="150" t="s">
        <v>1890</v>
      </c>
      <c r="H954" s="151">
        <v>23</v>
      </c>
      <c r="I954" s="152"/>
      <c r="L954" s="148"/>
      <c r="M954" s="153"/>
      <c r="T954" s="154"/>
      <c r="AT954" s="149" t="s">
        <v>203</v>
      </c>
      <c r="AU954" s="149" t="s">
        <v>86</v>
      </c>
      <c r="AV954" s="12" t="s">
        <v>86</v>
      </c>
      <c r="AW954" s="12" t="s">
        <v>37</v>
      </c>
      <c r="AX954" s="12" t="s">
        <v>84</v>
      </c>
      <c r="AY954" s="149" t="s">
        <v>192</v>
      </c>
    </row>
    <row r="955" spans="2:65" s="1" customFormat="1" ht="16.5" customHeight="1">
      <c r="B955" s="33"/>
      <c r="C955" s="129" t="s">
        <v>927</v>
      </c>
      <c r="D955" s="129" t="s">
        <v>194</v>
      </c>
      <c r="E955" s="130" t="s">
        <v>2471</v>
      </c>
      <c r="F955" s="131" t="s">
        <v>2472</v>
      </c>
      <c r="G955" s="132" t="s">
        <v>149</v>
      </c>
      <c r="H955" s="133">
        <v>8</v>
      </c>
      <c r="I955" s="134"/>
      <c r="J955" s="135">
        <f>ROUND(I955*H955,2)</f>
        <v>0</v>
      </c>
      <c r="K955" s="131" t="s">
        <v>197</v>
      </c>
      <c r="L955" s="33"/>
      <c r="M955" s="136" t="s">
        <v>19</v>
      </c>
      <c r="N955" s="137" t="s">
        <v>47</v>
      </c>
      <c r="P955" s="138">
        <f>O955*H955</f>
        <v>0</v>
      </c>
      <c r="Q955" s="138">
        <v>0.10095</v>
      </c>
      <c r="R955" s="138">
        <f>Q955*H955</f>
        <v>0.8076</v>
      </c>
      <c r="S955" s="138">
        <v>0</v>
      </c>
      <c r="T955" s="139">
        <f>S955*H955</f>
        <v>0</v>
      </c>
      <c r="AR955" s="140" t="s">
        <v>124</v>
      </c>
      <c r="AT955" s="140" t="s">
        <v>194</v>
      </c>
      <c r="AU955" s="140" t="s">
        <v>86</v>
      </c>
      <c r="AY955" s="18" t="s">
        <v>192</v>
      </c>
      <c r="BE955" s="141">
        <f>IF(N955="základní",J955,0)</f>
        <v>0</v>
      </c>
      <c r="BF955" s="141">
        <f>IF(N955="snížená",J955,0)</f>
        <v>0</v>
      </c>
      <c r="BG955" s="141">
        <f>IF(N955="zákl. přenesená",J955,0)</f>
        <v>0</v>
      </c>
      <c r="BH955" s="141">
        <f>IF(N955="sníž. přenesená",J955,0)</f>
        <v>0</v>
      </c>
      <c r="BI955" s="141">
        <f>IF(N955="nulová",J955,0)</f>
        <v>0</v>
      </c>
      <c r="BJ955" s="18" t="s">
        <v>84</v>
      </c>
      <c r="BK955" s="141">
        <f>ROUND(I955*H955,2)</f>
        <v>0</v>
      </c>
      <c r="BL955" s="18" t="s">
        <v>124</v>
      </c>
      <c r="BM955" s="140" t="s">
        <v>2473</v>
      </c>
    </row>
    <row r="956" spans="2:47" s="1" customFormat="1" ht="19.5">
      <c r="B956" s="33"/>
      <c r="D956" s="142" t="s">
        <v>199</v>
      </c>
      <c r="F956" s="143" t="s">
        <v>2474</v>
      </c>
      <c r="I956" s="144"/>
      <c r="L956" s="33"/>
      <c r="M956" s="145"/>
      <c r="T956" s="54"/>
      <c r="AT956" s="18" t="s">
        <v>199</v>
      </c>
      <c r="AU956" s="18" t="s">
        <v>86</v>
      </c>
    </row>
    <row r="957" spans="2:47" s="1" customFormat="1" ht="12">
      <c r="B957" s="33"/>
      <c r="D957" s="146" t="s">
        <v>201</v>
      </c>
      <c r="F957" s="147" t="s">
        <v>2475</v>
      </c>
      <c r="I957" s="144"/>
      <c r="L957" s="33"/>
      <c r="M957" s="145"/>
      <c r="T957" s="54"/>
      <c r="AT957" s="18" t="s">
        <v>201</v>
      </c>
      <c r="AU957" s="18" t="s">
        <v>86</v>
      </c>
    </row>
    <row r="958" spans="2:47" s="1" customFormat="1" ht="19.5">
      <c r="B958" s="33"/>
      <c r="D958" s="142" t="s">
        <v>295</v>
      </c>
      <c r="F958" s="178" t="s">
        <v>2470</v>
      </c>
      <c r="I958" s="144"/>
      <c r="L958" s="33"/>
      <c r="M958" s="145"/>
      <c r="T958" s="54"/>
      <c r="AT958" s="18" t="s">
        <v>295</v>
      </c>
      <c r="AU958" s="18" t="s">
        <v>86</v>
      </c>
    </row>
    <row r="959" spans="2:51" s="12" customFormat="1" ht="12">
      <c r="B959" s="148"/>
      <c r="D959" s="142" t="s">
        <v>203</v>
      </c>
      <c r="E959" s="149" t="s">
        <v>19</v>
      </c>
      <c r="F959" s="150" t="s">
        <v>1892</v>
      </c>
      <c r="H959" s="151">
        <v>8</v>
      </c>
      <c r="I959" s="152"/>
      <c r="L959" s="148"/>
      <c r="M959" s="153"/>
      <c r="T959" s="154"/>
      <c r="AT959" s="149" t="s">
        <v>203</v>
      </c>
      <c r="AU959" s="149" t="s">
        <v>86</v>
      </c>
      <c r="AV959" s="12" t="s">
        <v>86</v>
      </c>
      <c r="AW959" s="12" t="s">
        <v>37</v>
      </c>
      <c r="AX959" s="12" t="s">
        <v>84</v>
      </c>
      <c r="AY959" s="149" t="s">
        <v>192</v>
      </c>
    </row>
    <row r="960" spans="2:65" s="1" customFormat="1" ht="16.5" customHeight="1">
      <c r="B960" s="33"/>
      <c r="C960" s="129" t="s">
        <v>935</v>
      </c>
      <c r="D960" s="129" t="s">
        <v>194</v>
      </c>
      <c r="E960" s="130" t="s">
        <v>2476</v>
      </c>
      <c r="F960" s="131" t="s">
        <v>2477</v>
      </c>
      <c r="G960" s="132" t="s">
        <v>149</v>
      </c>
      <c r="H960" s="133">
        <v>1</v>
      </c>
      <c r="I960" s="134"/>
      <c r="J960" s="135">
        <f>ROUND(I960*H960,2)</f>
        <v>0</v>
      </c>
      <c r="K960" s="131" t="s">
        <v>197</v>
      </c>
      <c r="L960" s="33"/>
      <c r="M960" s="136" t="s">
        <v>19</v>
      </c>
      <c r="N960" s="137" t="s">
        <v>47</v>
      </c>
      <c r="P960" s="138">
        <f>O960*H960</f>
        <v>0</v>
      </c>
      <c r="Q960" s="138">
        <v>0.00316</v>
      </c>
      <c r="R960" s="138">
        <f>Q960*H960</f>
        <v>0.00316</v>
      </c>
      <c r="S960" s="138">
        <v>0.069</v>
      </c>
      <c r="T960" s="139">
        <f>S960*H960</f>
        <v>0.069</v>
      </c>
      <c r="AR960" s="140" t="s">
        <v>124</v>
      </c>
      <c r="AT960" s="140" t="s">
        <v>194</v>
      </c>
      <c r="AU960" s="140" t="s">
        <v>86</v>
      </c>
      <c r="AY960" s="18" t="s">
        <v>192</v>
      </c>
      <c r="BE960" s="141">
        <f>IF(N960="základní",J960,0)</f>
        <v>0</v>
      </c>
      <c r="BF960" s="141">
        <f>IF(N960="snížená",J960,0)</f>
        <v>0</v>
      </c>
      <c r="BG960" s="141">
        <f>IF(N960="zákl. přenesená",J960,0)</f>
        <v>0</v>
      </c>
      <c r="BH960" s="141">
        <f>IF(N960="sníž. přenesená",J960,0)</f>
        <v>0</v>
      </c>
      <c r="BI960" s="141">
        <f>IF(N960="nulová",J960,0)</f>
        <v>0</v>
      </c>
      <c r="BJ960" s="18" t="s">
        <v>84</v>
      </c>
      <c r="BK960" s="141">
        <f>ROUND(I960*H960,2)</f>
        <v>0</v>
      </c>
      <c r="BL960" s="18" t="s">
        <v>124</v>
      </c>
      <c r="BM960" s="140" t="s">
        <v>2478</v>
      </c>
    </row>
    <row r="961" spans="2:47" s="1" customFormat="1" ht="19.5">
      <c r="B961" s="33"/>
      <c r="D961" s="142" t="s">
        <v>199</v>
      </c>
      <c r="F961" s="143" t="s">
        <v>2479</v>
      </c>
      <c r="I961" s="144"/>
      <c r="L961" s="33"/>
      <c r="M961" s="145"/>
      <c r="T961" s="54"/>
      <c r="AT961" s="18" t="s">
        <v>199</v>
      </c>
      <c r="AU961" s="18" t="s">
        <v>86</v>
      </c>
    </row>
    <row r="962" spans="2:47" s="1" customFormat="1" ht="12">
      <c r="B962" s="33"/>
      <c r="D962" s="146" t="s">
        <v>201</v>
      </c>
      <c r="F962" s="147" t="s">
        <v>2480</v>
      </c>
      <c r="I962" s="144"/>
      <c r="L962" s="33"/>
      <c r="M962" s="145"/>
      <c r="T962" s="54"/>
      <c r="AT962" s="18" t="s">
        <v>201</v>
      </c>
      <c r="AU962" s="18" t="s">
        <v>86</v>
      </c>
    </row>
    <row r="963" spans="2:51" s="14" customFormat="1" ht="12">
      <c r="B963" s="162"/>
      <c r="D963" s="142" t="s">
        <v>203</v>
      </c>
      <c r="E963" s="163" t="s">
        <v>19</v>
      </c>
      <c r="F963" s="164" t="s">
        <v>2481</v>
      </c>
      <c r="H963" s="163" t="s">
        <v>19</v>
      </c>
      <c r="I963" s="165"/>
      <c r="L963" s="162"/>
      <c r="M963" s="166"/>
      <c r="T963" s="167"/>
      <c r="AT963" s="163" t="s">
        <v>203</v>
      </c>
      <c r="AU963" s="163" t="s">
        <v>86</v>
      </c>
      <c r="AV963" s="14" t="s">
        <v>84</v>
      </c>
      <c r="AW963" s="14" t="s">
        <v>37</v>
      </c>
      <c r="AX963" s="14" t="s">
        <v>76</v>
      </c>
      <c r="AY963" s="163" t="s">
        <v>192</v>
      </c>
    </row>
    <row r="964" spans="2:51" s="14" customFormat="1" ht="12">
      <c r="B964" s="162"/>
      <c r="D964" s="142" t="s">
        <v>203</v>
      </c>
      <c r="E964" s="163" t="s">
        <v>19</v>
      </c>
      <c r="F964" s="164" t="s">
        <v>2482</v>
      </c>
      <c r="H964" s="163" t="s">
        <v>19</v>
      </c>
      <c r="I964" s="165"/>
      <c r="L964" s="162"/>
      <c r="M964" s="166"/>
      <c r="T964" s="167"/>
      <c r="AT964" s="163" t="s">
        <v>203</v>
      </c>
      <c r="AU964" s="163" t="s">
        <v>86</v>
      </c>
      <c r="AV964" s="14" t="s">
        <v>84</v>
      </c>
      <c r="AW964" s="14" t="s">
        <v>37</v>
      </c>
      <c r="AX964" s="14" t="s">
        <v>76</v>
      </c>
      <c r="AY964" s="163" t="s">
        <v>192</v>
      </c>
    </row>
    <row r="965" spans="2:51" s="12" customFormat="1" ht="12">
      <c r="B965" s="148"/>
      <c r="D965" s="142" t="s">
        <v>203</v>
      </c>
      <c r="E965" s="149" t="s">
        <v>19</v>
      </c>
      <c r="F965" s="150" t="s">
        <v>2483</v>
      </c>
      <c r="H965" s="151">
        <v>1</v>
      </c>
      <c r="I965" s="152"/>
      <c r="L965" s="148"/>
      <c r="M965" s="153"/>
      <c r="T965" s="154"/>
      <c r="AT965" s="149" t="s">
        <v>203</v>
      </c>
      <c r="AU965" s="149" t="s">
        <v>86</v>
      </c>
      <c r="AV965" s="12" t="s">
        <v>86</v>
      </c>
      <c r="AW965" s="12" t="s">
        <v>37</v>
      </c>
      <c r="AX965" s="12" t="s">
        <v>84</v>
      </c>
      <c r="AY965" s="149" t="s">
        <v>192</v>
      </c>
    </row>
    <row r="966" spans="2:65" s="1" customFormat="1" ht="16.5" customHeight="1">
      <c r="B966" s="33"/>
      <c r="C966" s="129" t="s">
        <v>942</v>
      </c>
      <c r="D966" s="129" t="s">
        <v>194</v>
      </c>
      <c r="E966" s="130" t="s">
        <v>2484</v>
      </c>
      <c r="F966" s="131" t="s">
        <v>2485</v>
      </c>
      <c r="G966" s="132" t="s">
        <v>149</v>
      </c>
      <c r="H966" s="133">
        <v>23</v>
      </c>
      <c r="I966" s="134"/>
      <c r="J966" s="135">
        <f>ROUND(I966*H966,2)</f>
        <v>0</v>
      </c>
      <c r="K966" s="131" t="s">
        <v>197</v>
      </c>
      <c r="L966" s="33"/>
      <c r="M966" s="136" t="s">
        <v>19</v>
      </c>
      <c r="N966" s="137" t="s">
        <v>47</v>
      </c>
      <c r="P966" s="138">
        <f>O966*H966</f>
        <v>0</v>
      </c>
      <c r="Q966" s="138">
        <v>0</v>
      </c>
      <c r="R966" s="138">
        <f>Q966*H966</f>
        <v>0</v>
      </c>
      <c r="S966" s="138">
        <v>0</v>
      </c>
      <c r="T966" s="139">
        <f>S966*H966</f>
        <v>0</v>
      </c>
      <c r="AR966" s="140" t="s">
        <v>124</v>
      </c>
      <c r="AT966" s="140" t="s">
        <v>194</v>
      </c>
      <c r="AU966" s="140" t="s">
        <v>86</v>
      </c>
      <c r="AY966" s="18" t="s">
        <v>192</v>
      </c>
      <c r="BE966" s="141">
        <f>IF(N966="základní",J966,0)</f>
        <v>0</v>
      </c>
      <c r="BF966" s="141">
        <f>IF(N966="snížená",J966,0)</f>
        <v>0</v>
      </c>
      <c r="BG966" s="141">
        <f>IF(N966="zákl. přenesená",J966,0)</f>
        <v>0</v>
      </c>
      <c r="BH966" s="141">
        <f>IF(N966="sníž. přenesená",J966,0)</f>
        <v>0</v>
      </c>
      <c r="BI966" s="141">
        <f>IF(N966="nulová",J966,0)</f>
        <v>0</v>
      </c>
      <c r="BJ966" s="18" t="s">
        <v>84</v>
      </c>
      <c r="BK966" s="141">
        <f>ROUND(I966*H966,2)</f>
        <v>0</v>
      </c>
      <c r="BL966" s="18" t="s">
        <v>124</v>
      </c>
      <c r="BM966" s="140" t="s">
        <v>2486</v>
      </c>
    </row>
    <row r="967" spans="2:47" s="1" customFormat="1" ht="19.5">
      <c r="B967" s="33"/>
      <c r="D967" s="142" t="s">
        <v>199</v>
      </c>
      <c r="F967" s="143" t="s">
        <v>2487</v>
      </c>
      <c r="I967" s="144"/>
      <c r="L967" s="33"/>
      <c r="M967" s="145"/>
      <c r="T967" s="54"/>
      <c r="AT967" s="18" t="s">
        <v>199</v>
      </c>
      <c r="AU967" s="18" t="s">
        <v>86</v>
      </c>
    </row>
    <row r="968" spans="2:47" s="1" customFormat="1" ht="12">
      <c r="B968" s="33"/>
      <c r="D968" s="146" t="s">
        <v>201</v>
      </c>
      <c r="F968" s="147" t="s">
        <v>2488</v>
      </c>
      <c r="I968" s="144"/>
      <c r="L968" s="33"/>
      <c r="M968" s="145"/>
      <c r="T968" s="54"/>
      <c r="AT968" s="18" t="s">
        <v>201</v>
      </c>
      <c r="AU968" s="18" t="s">
        <v>86</v>
      </c>
    </row>
    <row r="969" spans="2:51" s="12" customFormat="1" ht="12">
      <c r="B969" s="148"/>
      <c r="D969" s="142" t="s">
        <v>203</v>
      </c>
      <c r="E969" s="149" t="s">
        <v>19</v>
      </c>
      <c r="F969" s="150" t="s">
        <v>1890</v>
      </c>
      <c r="H969" s="151">
        <v>23</v>
      </c>
      <c r="I969" s="152"/>
      <c r="L969" s="148"/>
      <c r="M969" s="153"/>
      <c r="T969" s="154"/>
      <c r="AT969" s="149" t="s">
        <v>203</v>
      </c>
      <c r="AU969" s="149" t="s">
        <v>86</v>
      </c>
      <c r="AV969" s="12" t="s">
        <v>86</v>
      </c>
      <c r="AW969" s="12" t="s">
        <v>37</v>
      </c>
      <c r="AX969" s="12" t="s">
        <v>84</v>
      </c>
      <c r="AY969" s="149" t="s">
        <v>192</v>
      </c>
    </row>
    <row r="970" spans="2:65" s="1" customFormat="1" ht="16.5" customHeight="1">
      <c r="B970" s="33"/>
      <c r="C970" s="129" t="s">
        <v>948</v>
      </c>
      <c r="D970" s="129" t="s">
        <v>194</v>
      </c>
      <c r="E970" s="130" t="s">
        <v>2489</v>
      </c>
      <c r="F970" s="131" t="s">
        <v>2490</v>
      </c>
      <c r="G970" s="132" t="s">
        <v>123</v>
      </c>
      <c r="H970" s="133">
        <v>54</v>
      </c>
      <c r="I970" s="134"/>
      <c r="J970" s="135">
        <f>ROUND(I970*H970,2)</f>
        <v>0</v>
      </c>
      <c r="K970" s="131" t="s">
        <v>197</v>
      </c>
      <c r="L970" s="33"/>
      <c r="M970" s="136" t="s">
        <v>19</v>
      </c>
      <c r="N970" s="137" t="s">
        <v>47</v>
      </c>
      <c r="P970" s="138">
        <f>O970*H970</f>
        <v>0</v>
      </c>
      <c r="Q970" s="138">
        <v>0</v>
      </c>
      <c r="R970" s="138">
        <f>Q970*H970</f>
        <v>0</v>
      </c>
      <c r="S970" s="138">
        <v>0</v>
      </c>
      <c r="T970" s="139">
        <f>S970*H970</f>
        <v>0</v>
      </c>
      <c r="AR970" s="140" t="s">
        <v>124</v>
      </c>
      <c r="AT970" s="140" t="s">
        <v>194</v>
      </c>
      <c r="AU970" s="140" t="s">
        <v>86</v>
      </c>
      <c r="AY970" s="18" t="s">
        <v>192</v>
      </c>
      <c r="BE970" s="141">
        <f>IF(N970="základní",J970,0)</f>
        <v>0</v>
      </c>
      <c r="BF970" s="141">
        <f>IF(N970="snížená",J970,0)</f>
        <v>0</v>
      </c>
      <c r="BG970" s="141">
        <f>IF(N970="zákl. přenesená",J970,0)</f>
        <v>0</v>
      </c>
      <c r="BH970" s="141">
        <f>IF(N970="sníž. přenesená",J970,0)</f>
        <v>0</v>
      </c>
      <c r="BI970" s="141">
        <f>IF(N970="nulová",J970,0)</f>
        <v>0</v>
      </c>
      <c r="BJ970" s="18" t="s">
        <v>84</v>
      </c>
      <c r="BK970" s="141">
        <f>ROUND(I970*H970,2)</f>
        <v>0</v>
      </c>
      <c r="BL970" s="18" t="s">
        <v>124</v>
      </c>
      <c r="BM970" s="140" t="s">
        <v>2491</v>
      </c>
    </row>
    <row r="971" spans="2:47" s="1" customFormat="1" ht="19.5">
      <c r="B971" s="33"/>
      <c r="D971" s="142" t="s">
        <v>199</v>
      </c>
      <c r="F971" s="143" t="s">
        <v>2492</v>
      </c>
      <c r="I971" s="144"/>
      <c r="L971" s="33"/>
      <c r="M971" s="145"/>
      <c r="T971" s="54"/>
      <c r="AT971" s="18" t="s">
        <v>199</v>
      </c>
      <c r="AU971" s="18" t="s">
        <v>86</v>
      </c>
    </row>
    <row r="972" spans="2:47" s="1" customFormat="1" ht="12">
      <c r="B972" s="33"/>
      <c r="D972" s="146" t="s">
        <v>201</v>
      </c>
      <c r="F972" s="147" t="s">
        <v>2493</v>
      </c>
      <c r="I972" s="144"/>
      <c r="L972" s="33"/>
      <c r="M972" s="145"/>
      <c r="T972" s="54"/>
      <c r="AT972" s="18" t="s">
        <v>201</v>
      </c>
      <c r="AU972" s="18" t="s">
        <v>86</v>
      </c>
    </row>
    <row r="973" spans="2:51" s="12" customFormat="1" ht="12">
      <c r="B973" s="148"/>
      <c r="D973" s="142" t="s">
        <v>203</v>
      </c>
      <c r="E973" s="149" t="s">
        <v>19</v>
      </c>
      <c r="F973" s="150" t="s">
        <v>2494</v>
      </c>
      <c r="H973" s="151">
        <v>54</v>
      </c>
      <c r="I973" s="152"/>
      <c r="L973" s="148"/>
      <c r="M973" s="153"/>
      <c r="T973" s="154"/>
      <c r="AT973" s="149" t="s">
        <v>203</v>
      </c>
      <c r="AU973" s="149" t="s">
        <v>86</v>
      </c>
      <c r="AV973" s="12" t="s">
        <v>86</v>
      </c>
      <c r="AW973" s="12" t="s">
        <v>37</v>
      </c>
      <c r="AX973" s="12" t="s">
        <v>84</v>
      </c>
      <c r="AY973" s="149" t="s">
        <v>192</v>
      </c>
    </row>
    <row r="974" spans="2:65" s="1" customFormat="1" ht="24.2" customHeight="1">
      <c r="B974" s="33"/>
      <c r="C974" s="129" t="s">
        <v>954</v>
      </c>
      <c r="D974" s="129" t="s">
        <v>194</v>
      </c>
      <c r="E974" s="130" t="s">
        <v>2495</v>
      </c>
      <c r="F974" s="131" t="s">
        <v>2496</v>
      </c>
      <c r="G974" s="132" t="s">
        <v>898</v>
      </c>
      <c r="H974" s="133">
        <v>2</v>
      </c>
      <c r="I974" s="134"/>
      <c r="J974" s="135">
        <f>ROUND(I974*H974,2)</f>
        <v>0</v>
      </c>
      <c r="K974" s="131" t="s">
        <v>19</v>
      </c>
      <c r="L974" s="33"/>
      <c r="M974" s="136" t="s">
        <v>19</v>
      </c>
      <c r="N974" s="137" t="s">
        <v>47</v>
      </c>
      <c r="P974" s="138">
        <f>O974*H974</f>
        <v>0</v>
      </c>
      <c r="Q974" s="138">
        <v>0</v>
      </c>
      <c r="R974" s="138">
        <f>Q974*H974</f>
        <v>0</v>
      </c>
      <c r="S974" s="138">
        <v>0</v>
      </c>
      <c r="T974" s="139">
        <f>S974*H974</f>
        <v>0</v>
      </c>
      <c r="AR974" s="140" t="s">
        <v>124</v>
      </c>
      <c r="AT974" s="140" t="s">
        <v>194</v>
      </c>
      <c r="AU974" s="140" t="s">
        <v>86</v>
      </c>
      <c r="AY974" s="18" t="s">
        <v>192</v>
      </c>
      <c r="BE974" s="141">
        <f>IF(N974="základní",J974,0)</f>
        <v>0</v>
      </c>
      <c r="BF974" s="141">
        <f>IF(N974="snížená",J974,0)</f>
        <v>0</v>
      </c>
      <c r="BG974" s="141">
        <f>IF(N974="zákl. přenesená",J974,0)</f>
        <v>0</v>
      </c>
      <c r="BH974" s="141">
        <f>IF(N974="sníž. přenesená",J974,0)</f>
        <v>0</v>
      </c>
      <c r="BI974" s="141">
        <f>IF(N974="nulová",J974,0)</f>
        <v>0</v>
      </c>
      <c r="BJ974" s="18" t="s">
        <v>84</v>
      </c>
      <c r="BK974" s="141">
        <f>ROUND(I974*H974,2)</f>
        <v>0</v>
      </c>
      <c r="BL974" s="18" t="s">
        <v>124</v>
      </c>
      <c r="BM974" s="140" t="s">
        <v>2497</v>
      </c>
    </row>
    <row r="975" spans="2:47" s="1" customFormat="1" ht="29.25">
      <c r="B975" s="33"/>
      <c r="D975" s="142" t="s">
        <v>199</v>
      </c>
      <c r="F975" s="143" t="s">
        <v>2498</v>
      </c>
      <c r="I975" s="144"/>
      <c r="L975" s="33"/>
      <c r="M975" s="145"/>
      <c r="T975" s="54"/>
      <c r="AT975" s="18" t="s">
        <v>199</v>
      </c>
      <c r="AU975" s="18" t="s">
        <v>86</v>
      </c>
    </row>
    <row r="976" spans="2:65" s="1" customFormat="1" ht="16.5" customHeight="1">
      <c r="B976" s="33"/>
      <c r="C976" s="129" t="s">
        <v>959</v>
      </c>
      <c r="D976" s="129" t="s">
        <v>194</v>
      </c>
      <c r="E976" s="130" t="s">
        <v>2499</v>
      </c>
      <c r="F976" s="131" t="s">
        <v>2500</v>
      </c>
      <c r="G976" s="132" t="s">
        <v>898</v>
      </c>
      <c r="H976" s="133">
        <v>2</v>
      </c>
      <c r="I976" s="134"/>
      <c r="J976" s="135">
        <f>ROUND(I976*H976,2)</f>
        <v>0</v>
      </c>
      <c r="K976" s="131" t="s">
        <v>19</v>
      </c>
      <c r="L976" s="33"/>
      <c r="M976" s="136" t="s">
        <v>19</v>
      </c>
      <c r="N976" s="137" t="s">
        <v>47</v>
      </c>
      <c r="P976" s="138">
        <f>O976*H976</f>
        <v>0</v>
      </c>
      <c r="Q976" s="138">
        <v>0</v>
      </c>
      <c r="R976" s="138">
        <f>Q976*H976</f>
        <v>0</v>
      </c>
      <c r="S976" s="138">
        <v>0</v>
      </c>
      <c r="T976" s="139">
        <f>S976*H976</f>
        <v>0</v>
      </c>
      <c r="AR976" s="140" t="s">
        <v>124</v>
      </c>
      <c r="AT976" s="140" t="s">
        <v>194</v>
      </c>
      <c r="AU976" s="140" t="s">
        <v>86</v>
      </c>
      <c r="AY976" s="18" t="s">
        <v>192</v>
      </c>
      <c r="BE976" s="141">
        <f>IF(N976="základní",J976,0)</f>
        <v>0</v>
      </c>
      <c r="BF976" s="141">
        <f>IF(N976="snížená",J976,0)</f>
        <v>0</v>
      </c>
      <c r="BG976" s="141">
        <f>IF(N976="zákl. přenesená",J976,0)</f>
        <v>0</v>
      </c>
      <c r="BH976" s="141">
        <f>IF(N976="sníž. přenesená",J976,0)</f>
        <v>0</v>
      </c>
      <c r="BI976" s="141">
        <f>IF(N976="nulová",J976,0)</f>
        <v>0</v>
      </c>
      <c r="BJ976" s="18" t="s">
        <v>84</v>
      </c>
      <c r="BK976" s="141">
        <f>ROUND(I976*H976,2)</f>
        <v>0</v>
      </c>
      <c r="BL976" s="18" t="s">
        <v>124</v>
      </c>
      <c r="BM976" s="140" t="s">
        <v>2501</v>
      </c>
    </row>
    <row r="977" spans="2:47" s="1" customFormat="1" ht="12">
      <c r="B977" s="33"/>
      <c r="D977" s="142" t="s">
        <v>199</v>
      </c>
      <c r="F977" s="143" t="s">
        <v>2500</v>
      </c>
      <c r="I977" s="144"/>
      <c r="L977" s="33"/>
      <c r="M977" s="145"/>
      <c r="T977" s="54"/>
      <c r="AT977" s="18" t="s">
        <v>199</v>
      </c>
      <c r="AU977" s="18" t="s">
        <v>86</v>
      </c>
    </row>
    <row r="978" spans="2:65" s="1" customFormat="1" ht="16.5" customHeight="1">
      <c r="B978" s="33"/>
      <c r="C978" s="129" t="s">
        <v>2502</v>
      </c>
      <c r="D978" s="129" t="s">
        <v>194</v>
      </c>
      <c r="E978" s="130" t="s">
        <v>2503</v>
      </c>
      <c r="F978" s="131" t="s">
        <v>2504</v>
      </c>
      <c r="G978" s="132" t="s">
        <v>898</v>
      </c>
      <c r="H978" s="133">
        <v>2</v>
      </c>
      <c r="I978" s="134"/>
      <c r="J978" s="135">
        <f>ROUND(I978*H978,2)</f>
        <v>0</v>
      </c>
      <c r="K978" s="131" t="s">
        <v>19</v>
      </c>
      <c r="L978" s="33"/>
      <c r="M978" s="136" t="s">
        <v>19</v>
      </c>
      <c r="N978" s="137" t="s">
        <v>47</v>
      </c>
      <c r="P978" s="138">
        <f>O978*H978</f>
        <v>0</v>
      </c>
      <c r="Q978" s="138">
        <v>0</v>
      </c>
      <c r="R978" s="138">
        <f>Q978*H978</f>
        <v>0</v>
      </c>
      <c r="S978" s="138">
        <v>0</v>
      </c>
      <c r="T978" s="139">
        <f>S978*H978</f>
        <v>0</v>
      </c>
      <c r="AR978" s="140" t="s">
        <v>124</v>
      </c>
      <c r="AT978" s="140" t="s">
        <v>194</v>
      </c>
      <c r="AU978" s="140" t="s">
        <v>86</v>
      </c>
      <c r="AY978" s="18" t="s">
        <v>192</v>
      </c>
      <c r="BE978" s="141">
        <f>IF(N978="základní",J978,0)</f>
        <v>0</v>
      </c>
      <c r="BF978" s="141">
        <f>IF(N978="snížená",J978,0)</f>
        <v>0</v>
      </c>
      <c r="BG978" s="141">
        <f>IF(N978="zákl. přenesená",J978,0)</f>
        <v>0</v>
      </c>
      <c r="BH978" s="141">
        <f>IF(N978="sníž. přenesená",J978,0)</f>
        <v>0</v>
      </c>
      <c r="BI978" s="141">
        <f>IF(N978="nulová",J978,0)</f>
        <v>0</v>
      </c>
      <c r="BJ978" s="18" t="s">
        <v>84</v>
      </c>
      <c r="BK978" s="141">
        <f>ROUND(I978*H978,2)</f>
        <v>0</v>
      </c>
      <c r="BL978" s="18" t="s">
        <v>124</v>
      </c>
      <c r="BM978" s="140" t="s">
        <v>2505</v>
      </c>
    </row>
    <row r="979" spans="2:47" s="1" customFormat="1" ht="58.5">
      <c r="B979" s="33"/>
      <c r="D979" s="142" t="s">
        <v>199</v>
      </c>
      <c r="F979" s="143" t="s">
        <v>2506</v>
      </c>
      <c r="I979" s="144"/>
      <c r="L979" s="33"/>
      <c r="M979" s="145"/>
      <c r="T979" s="54"/>
      <c r="AT979" s="18" t="s">
        <v>199</v>
      </c>
      <c r="AU979" s="18" t="s">
        <v>86</v>
      </c>
    </row>
    <row r="980" spans="2:65" s="1" customFormat="1" ht="24.2" customHeight="1">
      <c r="B980" s="33"/>
      <c r="C980" s="129" t="s">
        <v>2507</v>
      </c>
      <c r="D980" s="129" t="s">
        <v>194</v>
      </c>
      <c r="E980" s="130" t="s">
        <v>2508</v>
      </c>
      <c r="F980" s="131" t="s">
        <v>2509</v>
      </c>
      <c r="G980" s="132" t="s">
        <v>898</v>
      </c>
      <c r="H980" s="133">
        <v>2</v>
      </c>
      <c r="I980" s="134"/>
      <c r="J980" s="135">
        <f>ROUND(I980*H980,2)</f>
        <v>0</v>
      </c>
      <c r="K980" s="131" t="s">
        <v>19</v>
      </c>
      <c r="L980" s="33"/>
      <c r="M980" s="136" t="s">
        <v>19</v>
      </c>
      <c r="N980" s="137" t="s">
        <v>47</v>
      </c>
      <c r="P980" s="138">
        <f>O980*H980</f>
        <v>0</v>
      </c>
      <c r="Q980" s="138">
        <v>0</v>
      </c>
      <c r="R980" s="138">
        <f>Q980*H980</f>
        <v>0</v>
      </c>
      <c r="S980" s="138">
        <v>0</v>
      </c>
      <c r="T980" s="139">
        <f>S980*H980</f>
        <v>0</v>
      </c>
      <c r="AR980" s="140" t="s">
        <v>124</v>
      </c>
      <c r="AT980" s="140" t="s">
        <v>194</v>
      </c>
      <c r="AU980" s="140" t="s">
        <v>86</v>
      </c>
      <c r="AY980" s="18" t="s">
        <v>192</v>
      </c>
      <c r="BE980" s="141">
        <f>IF(N980="základní",J980,0)</f>
        <v>0</v>
      </c>
      <c r="BF980" s="141">
        <f>IF(N980="snížená",J980,0)</f>
        <v>0</v>
      </c>
      <c r="BG980" s="141">
        <f>IF(N980="zákl. přenesená",J980,0)</f>
        <v>0</v>
      </c>
      <c r="BH980" s="141">
        <f>IF(N980="sníž. přenesená",J980,0)</f>
        <v>0</v>
      </c>
      <c r="BI980" s="141">
        <f>IF(N980="nulová",J980,0)</f>
        <v>0</v>
      </c>
      <c r="BJ980" s="18" t="s">
        <v>84</v>
      </c>
      <c r="BK980" s="141">
        <f>ROUND(I980*H980,2)</f>
        <v>0</v>
      </c>
      <c r="BL980" s="18" t="s">
        <v>124</v>
      </c>
      <c r="BM980" s="140" t="s">
        <v>2510</v>
      </c>
    </row>
    <row r="981" spans="2:47" s="1" customFormat="1" ht="39">
      <c r="B981" s="33"/>
      <c r="D981" s="142" t="s">
        <v>199</v>
      </c>
      <c r="F981" s="143" t="s">
        <v>2511</v>
      </c>
      <c r="I981" s="144"/>
      <c r="L981" s="33"/>
      <c r="M981" s="145"/>
      <c r="T981" s="54"/>
      <c r="AT981" s="18" t="s">
        <v>199</v>
      </c>
      <c r="AU981" s="18" t="s">
        <v>86</v>
      </c>
    </row>
    <row r="982" spans="2:65" s="1" customFormat="1" ht="24.2" customHeight="1">
      <c r="B982" s="33"/>
      <c r="C982" s="129" t="s">
        <v>2512</v>
      </c>
      <c r="D982" s="129" t="s">
        <v>194</v>
      </c>
      <c r="E982" s="130" t="s">
        <v>2513</v>
      </c>
      <c r="F982" s="131" t="s">
        <v>2514</v>
      </c>
      <c r="G982" s="132" t="s">
        <v>898</v>
      </c>
      <c r="H982" s="133">
        <v>2</v>
      </c>
      <c r="I982" s="134"/>
      <c r="J982" s="135">
        <f>ROUND(I982*H982,2)</f>
        <v>0</v>
      </c>
      <c r="K982" s="131" t="s">
        <v>19</v>
      </c>
      <c r="L982" s="33"/>
      <c r="M982" s="136" t="s">
        <v>19</v>
      </c>
      <c r="N982" s="137" t="s">
        <v>47</v>
      </c>
      <c r="P982" s="138">
        <f>O982*H982</f>
        <v>0</v>
      </c>
      <c r="Q982" s="138">
        <v>0</v>
      </c>
      <c r="R982" s="138">
        <f>Q982*H982</f>
        <v>0</v>
      </c>
      <c r="S982" s="138">
        <v>0</v>
      </c>
      <c r="T982" s="139">
        <f>S982*H982</f>
        <v>0</v>
      </c>
      <c r="AR982" s="140" t="s">
        <v>124</v>
      </c>
      <c r="AT982" s="140" t="s">
        <v>194</v>
      </c>
      <c r="AU982" s="140" t="s">
        <v>86</v>
      </c>
      <c r="AY982" s="18" t="s">
        <v>192</v>
      </c>
      <c r="BE982" s="141">
        <f>IF(N982="základní",J982,0)</f>
        <v>0</v>
      </c>
      <c r="BF982" s="141">
        <f>IF(N982="snížená",J982,0)</f>
        <v>0</v>
      </c>
      <c r="BG982" s="141">
        <f>IF(N982="zákl. přenesená",J982,0)</f>
        <v>0</v>
      </c>
      <c r="BH982" s="141">
        <f>IF(N982="sníž. přenesená",J982,0)</f>
        <v>0</v>
      </c>
      <c r="BI982" s="141">
        <f>IF(N982="nulová",J982,0)</f>
        <v>0</v>
      </c>
      <c r="BJ982" s="18" t="s">
        <v>84</v>
      </c>
      <c r="BK982" s="141">
        <f>ROUND(I982*H982,2)</f>
        <v>0</v>
      </c>
      <c r="BL982" s="18" t="s">
        <v>124</v>
      </c>
      <c r="BM982" s="140" t="s">
        <v>2515</v>
      </c>
    </row>
    <row r="983" spans="2:47" s="1" customFormat="1" ht="12">
      <c r="B983" s="33"/>
      <c r="D983" s="142" t="s">
        <v>199</v>
      </c>
      <c r="F983" s="143" t="s">
        <v>2514</v>
      </c>
      <c r="I983" s="144"/>
      <c r="L983" s="33"/>
      <c r="M983" s="145"/>
      <c r="T983" s="54"/>
      <c r="AT983" s="18" t="s">
        <v>199</v>
      </c>
      <c r="AU983" s="18" t="s">
        <v>86</v>
      </c>
    </row>
    <row r="984" spans="2:47" s="1" customFormat="1" ht="29.25">
      <c r="B984" s="33"/>
      <c r="D984" s="142" t="s">
        <v>295</v>
      </c>
      <c r="F984" s="178" t="s">
        <v>2516</v>
      </c>
      <c r="I984" s="144"/>
      <c r="L984" s="33"/>
      <c r="M984" s="145"/>
      <c r="T984" s="54"/>
      <c r="AT984" s="18" t="s">
        <v>295</v>
      </c>
      <c r="AU984" s="18" t="s">
        <v>86</v>
      </c>
    </row>
    <row r="985" spans="2:51" s="12" customFormat="1" ht="12">
      <c r="B985" s="148"/>
      <c r="D985" s="142" t="s">
        <v>203</v>
      </c>
      <c r="E985" s="149" t="s">
        <v>19</v>
      </c>
      <c r="F985" s="150" t="s">
        <v>2517</v>
      </c>
      <c r="H985" s="151">
        <v>2</v>
      </c>
      <c r="I985" s="152"/>
      <c r="L985" s="148"/>
      <c r="M985" s="153"/>
      <c r="T985" s="154"/>
      <c r="AT985" s="149" t="s">
        <v>203</v>
      </c>
      <c r="AU985" s="149" t="s">
        <v>86</v>
      </c>
      <c r="AV985" s="12" t="s">
        <v>86</v>
      </c>
      <c r="AW985" s="12" t="s">
        <v>37</v>
      </c>
      <c r="AX985" s="12" t="s">
        <v>84</v>
      </c>
      <c r="AY985" s="149" t="s">
        <v>192</v>
      </c>
    </row>
    <row r="986" spans="2:65" s="1" customFormat="1" ht="24.2" customHeight="1">
      <c r="B986" s="33"/>
      <c r="C986" s="129" t="s">
        <v>2518</v>
      </c>
      <c r="D986" s="129" t="s">
        <v>194</v>
      </c>
      <c r="E986" s="130" t="s">
        <v>2519</v>
      </c>
      <c r="F986" s="131" t="s">
        <v>2520</v>
      </c>
      <c r="G986" s="132" t="s">
        <v>898</v>
      </c>
      <c r="H986" s="133">
        <v>1</v>
      </c>
      <c r="I986" s="134"/>
      <c r="J986" s="135">
        <f>ROUND(I986*H986,2)</f>
        <v>0</v>
      </c>
      <c r="K986" s="131" t="s">
        <v>19</v>
      </c>
      <c r="L986" s="33"/>
      <c r="M986" s="136" t="s">
        <v>19</v>
      </c>
      <c r="N986" s="137" t="s">
        <v>47</v>
      </c>
      <c r="P986" s="138">
        <f>O986*H986</f>
        <v>0</v>
      </c>
      <c r="Q986" s="138">
        <v>0</v>
      </c>
      <c r="R986" s="138">
        <f>Q986*H986</f>
        <v>0</v>
      </c>
      <c r="S986" s="138">
        <v>0</v>
      </c>
      <c r="T986" s="139">
        <f>S986*H986</f>
        <v>0</v>
      </c>
      <c r="AR986" s="140" t="s">
        <v>124</v>
      </c>
      <c r="AT986" s="140" t="s">
        <v>194</v>
      </c>
      <c r="AU986" s="140" t="s">
        <v>86</v>
      </c>
      <c r="AY986" s="18" t="s">
        <v>192</v>
      </c>
      <c r="BE986" s="141">
        <f>IF(N986="základní",J986,0)</f>
        <v>0</v>
      </c>
      <c r="BF986" s="141">
        <f>IF(N986="snížená",J986,0)</f>
        <v>0</v>
      </c>
      <c r="BG986" s="141">
        <f>IF(N986="zákl. přenesená",J986,0)</f>
        <v>0</v>
      </c>
      <c r="BH986" s="141">
        <f>IF(N986="sníž. přenesená",J986,0)</f>
        <v>0</v>
      </c>
      <c r="BI986" s="141">
        <f>IF(N986="nulová",J986,0)</f>
        <v>0</v>
      </c>
      <c r="BJ986" s="18" t="s">
        <v>84</v>
      </c>
      <c r="BK986" s="141">
        <f>ROUND(I986*H986,2)</f>
        <v>0</v>
      </c>
      <c r="BL986" s="18" t="s">
        <v>124</v>
      </c>
      <c r="BM986" s="140" t="s">
        <v>2521</v>
      </c>
    </row>
    <row r="987" spans="2:47" s="1" customFormat="1" ht="12">
      <c r="B987" s="33"/>
      <c r="D987" s="142" t="s">
        <v>199</v>
      </c>
      <c r="F987" s="143" t="s">
        <v>2520</v>
      </c>
      <c r="I987" s="144"/>
      <c r="L987" s="33"/>
      <c r="M987" s="145"/>
      <c r="T987" s="54"/>
      <c r="AT987" s="18" t="s">
        <v>199</v>
      </c>
      <c r="AU987" s="18" t="s">
        <v>86</v>
      </c>
    </row>
    <row r="988" spans="2:63" s="11" customFormat="1" ht="22.9" customHeight="1">
      <c r="B988" s="117"/>
      <c r="D988" s="118" t="s">
        <v>75</v>
      </c>
      <c r="E988" s="127" t="s">
        <v>1415</v>
      </c>
      <c r="F988" s="127" t="s">
        <v>1416</v>
      </c>
      <c r="I988" s="120"/>
      <c r="J988" s="128">
        <f>BK988</f>
        <v>0</v>
      </c>
      <c r="L988" s="117"/>
      <c r="M988" s="122"/>
      <c r="P988" s="123">
        <f>SUM(P989:P1022)</f>
        <v>0</v>
      </c>
      <c r="R988" s="123">
        <f>SUM(R989:R1022)</f>
        <v>0</v>
      </c>
      <c r="T988" s="124">
        <f>SUM(T989:T1022)</f>
        <v>0</v>
      </c>
      <c r="AR988" s="118" t="s">
        <v>84</v>
      </c>
      <c r="AT988" s="125" t="s">
        <v>75</v>
      </c>
      <c r="AU988" s="125" t="s">
        <v>84</v>
      </c>
      <c r="AY988" s="118" t="s">
        <v>192</v>
      </c>
      <c r="BK988" s="126">
        <f>SUM(BK989:BK1022)</f>
        <v>0</v>
      </c>
    </row>
    <row r="989" spans="2:65" s="1" customFormat="1" ht="16.5" customHeight="1">
      <c r="B989" s="33"/>
      <c r="C989" s="129" t="s">
        <v>976</v>
      </c>
      <c r="D989" s="129" t="s">
        <v>194</v>
      </c>
      <c r="E989" s="130" t="s">
        <v>2522</v>
      </c>
      <c r="F989" s="131" t="s">
        <v>2523</v>
      </c>
      <c r="G989" s="132" t="s">
        <v>119</v>
      </c>
      <c r="H989" s="133">
        <v>60.45</v>
      </c>
      <c r="I989" s="134"/>
      <c r="J989" s="135">
        <f>ROUND(I989*H989,2)</f>
        <v>0</v>
      </c>
      <c r="K989" s="131" t="s">
        <v>197</v>
      </c>
      <c r="L989" s="33"/>
      <c r="M989" s="136" t="s">
        <v>19</v>
      </c>
      <c r="N989" s="137" t="s">
        <v>47</v>
      </c>
      <c r="P989" s="138">
        <f>O989*H989</f>
        <v>0</v>
      </c>
      <c r="Q989" s="138">
        <v>0</v>
      </c>
      <c r="R989" s="138">
        <f>Q989*H989</f>
        <v>0</v>
      </c>
      <c r="S989" s="138">
        <v>0</v>
      </c>
      <c r="T989" s="139">
        <f>S989*H989</f>
        <v>0</v>
      </c>
      <c r="AR989" s="140" t="s">
        <v>124</v>
      </c>
      <c r="AT989" s="140" t="s">
        <v>194</v>
      </c>
      <c r="AU989" s="140" t="s">
        <v>86</v>
      </c>
      <c r="AY989" s="18" t="s">
        <v>192</v>
      </c>
      <c r="BE989" s="141">
        <f>IF(N989="základní",J989,0)</f>
        <v>0</v>
      </c>
      <c r="BF989" s="141">
        <f>IF(N989="snížená",J989,0)</f>
        <v>0</v>
      </c>
      <c r="BG989" s="141">
        <f>IF(N989="zákl. přenesená",J989,0)</f>
        <v>0</v>
      </c>
      <c r="BH989" s="141">
        <f>IF(N989="sníž. přenesená",J989,0)</f>
        <v>0</v>
      </c>
      <c r="BI989" s="141">
        <f>IF(N989="nulová",J989,0)</f>
        <v>0</v>
      </c>
      <c r="BJ989" s="18" t="s">
        <v>84</v>
      </c>
      <c r="BK989" s="141">
        <f>ROUND(I989*H989,2)</f>
        <v>0</v>
      </c>
      <c r="BL989" s="18" t="s">
        <v>124</v>
      </c>
      <c r="BM989" s="140" t="s">
        <v>2524</v>
      </c>
    </row>
    <row r="990" spans="2:47" s="1" customFormat="1" ht="12">
      <c r="B990" s="33"/>
      <c r="D990" s="142" t="s">
        <v>199</v>
      </c>
      <c r="F990" s="143" t="s">
        <v>2525</v>
      </c>
      <c r="I990" s="144"/>
      <c r="L990" s="33"/>
      <c r="M990" s="145"/>
      <c r="T990" s="54"/>
      <c r="AT990" s="18" t="s">
        <v>199</v>
      </c>
      <c r="AU990" s="18" t="s">
        <v>86</v>
      </c>
    </row>
    <row r="991" spans="2:47" s="1" customFormat="1" ht="12">
      <c r="B991" s="33"/>
      <c r="D991" s="146" t="s">
        <v>201</v>
      </c>
      <c r="F991" s="147" t="s">
        <v>2526</v>
      </c>
      <c r="I991" s="144"/>
      <c r="L991" s="33"/>
      <c r="M991" s="145"/>
      <c r="T991" s="54"/>
      <c r="AT991" s="18" t="s">
        <v>201</v>
      </c>
      <c r="AU991" s="18" t="s">
        <v>86</v>
      </c>
    </row>
    <row r="992" spans="2:51" s="14" customFormat="1" ht="12">
      <c r="B992" s="162"/>
      <c r="D992" s="142" t="s">
        <v>203</v>
      </c>
      <c r="E992" s="163" t="s">
        <v>19</v>
      </c>
      <c r="F992" s="164" t="s">
        <v>2527</v>
      </c>
      <c r="H992" s="163" t="s">
        <v>19</v>
      </c>
      <c r="I992" s="165"/>
      <c r="L992" s="162"/>
      <c r="M992" s="166"/>
      <c r="T992" s="167"/>
      <c r="AT992" s="163" t="s">
        <v>203</v>
      </c>
      <c r="AU992" s="163" t="s">
        <v>86</v>
      </c>
      <c r="AV992" s="14" t="s">
        <v>84</v>
      </c>
      <c r="AW992" s="14" t="s">
        <v>37</v>
      </c>
      <c r="AX992" s="14" t="s">
        <v>76</v>
      </c>
      <c r="AY992" s="163" t="s">
        <v>192</v>
      </c>
    </row>
    <row r="993" spans="2:51" s="12" customFormat="1" ht="12">
      <c r="B993" s="148"/>
      <c r="D993" s="142" t="s">
        <v>203</v>
      </c>
      <c r="E993" s="149" t="s">
        <v>19</v>
      </c>
      <c r="F993" s="150" t="s">
        <v>2528</v>
      </c>
      <c r="H993" s="151">
        <v>24.45</v>
      </c>
      <c r="I993" s="152"/>
      <c r="L993" s="148"/>
      <c r="M993" s="153"/>
      <c r="T993" s="154"/>
      <c r="AT993" s="149" t="s">
        <v>203</v>
      </c>
      <c r="AU993" s="149" t="s">
        <v>86</v>
      </c>
      <c r="AV993" s="12" t="s">
        <v>86</v>
      </c>
      <c r="AW993" s="12" t="s">
        <v>37</v>
      </c>
      <c r="AX993" s="12" t="s">
        <v>76</v>
      </c>
      <c r="AY993" s="149" t="s">
        <v>192</v>
      </c>
    </row>
    <row r="994" spans="2:51" s="12" customFormat="1" ht="12">
      <c r="B994" s="148"/>
      <c r="D994" s="142" t="s">
        <v>203</v>
      </c>
      <c r="E994" s="149" t="s">
        <v>19</v>
      </c>
      <c r="F994" s="150" t="s">
        <v>2529</v>
      </c>
      <c r="H994" s="151">
        <v>36</v>
      </c>
      <c r="I994" s="152"/>
      <c r="L994" s="148"/>
      <c r="M994" s="153"/>
      <c r="T994" s="154"/>
      <c r="AT994" s="149" t="s">
        <v>203</v>
      </c>
      <c r="AU994" s="149" t="s">
        <v>86</v>
      </c>
      <c r="AV994" s="12" t="s">
        <v>86</v>
      </c>
      <c r="AW994" s="12" t="s">
        <v>37</v>
      </c>
      <c r="AX994" s="12" t="s">
        <v>76</v>
      </c>
      <c r="AY994" s="149" t="s">
        <v>192</v>
      </c>
    </row>
    <row r="995" spans="2:51" s="13" customFormat="1" ht="12">
      <c r="B995" s="155"/>
      <c r="D995" s="142" t="s">
        <v>203</v>
      </c>
      <c r="E995" s="156" t="s">
        <v>19</v>
      </c>
      <c r="F995" s="157" t="s">
        <v>206</v>
      </c>
      <c r="H995" s="158">
        <v>60.45</v>
      </c>
      <c r="I995" s="159"/>
      <c r="L995" s="155"/>
      <c r="M995" s="160"/>
      <c r="T995" s="161"/>
      <c r="AT995" s="156" t="s">
        <v>203</v>
      </c>
      <c r="AU995" s="156" t="s">
        <v>86</v>
      </c>
      <c r="AV995" s="13" t="s">
        <v>124</v>
      </c>
      <c r="AW995" s="13" t="s">
        <v>37</v>
      </c>
      <c r="AX995" s="13" t="s">
        <v>84</v>
      </c>
      <c r="AY995" s="156" t="s">
        <v>192</v>
      </c>
    </row>
    <row r="996" spans="2:65" s="1" customFormat="1" ht="16.5" customHeight="1">
      <c r="B996" s="33"/>
      <c r="C996" s="129" t="s">
        <v>2530</v>
      </c>
      <c r="D996" s="129" t="s">
        <v>194</v>
      </c>
      <c r="E996" s="130" t="s">
        <v>2531</v>
      </c>
      <c r="F996" s="131" t="s">
        <v>2532</v>
      </c>
      <c r="G996" s="132" t="s">
        <v>119</v>
      </c>
      <c r="H996" s="133">
        <v>906.75</v>
      </c>
      <c r="I996" s="134"/>
      <c r="J996" s="135">
        <f>ROUND(I996*H996,2)</f>
        <v>0</v>
      </c>
      <c r="K996" s="131" t="s">
        <v>197</v>
      </c>
      <c r="L996" s="33"/>
      <c r="M996" s="136" t="s">
        <v>19</v>
      </c>
      <c r="N996" s="137" t="s">
        <v>47</v>
      </c>
      <c r="P996" s="138">
        <f>O996*H996</f>
        <v>0</v>
      </c>
      <c r="Q996" s="138">
        <v>0</v>
      </c>
      <c r="R996" s="138">
        <f>Q996*H996</f>
        <v>0</v>
      </c>
      <c r="S996" s="138">
        <v>0</v>
      </c>
      <c r="T996" s="139">
        <f>S996*H996</f>
        <v>0</v>
      </c>
      <c r="AR996" s="140" t="s">
        <v>124</v>
      </c>
      <c r="AT996" s="140" t="s">
        <v>194</v>
      </c>
      <c r="AU996" s="140" t="s">
        <v>86</v>
      </c>
      <c r="AY996" s="18" t="s">
        <v>192</v>
      </c>
      <c r="BE996" s="141">
        <f>IF(N996="základní",J996,0)</f>
        <v>0</v>
      </c>
      <c r="BF996" s="141">
        <f>IF(N996="snížená",J996,0)</f>
        <v>0</v>
      </c>
      <c r="BG996" s="141">
        <f>IF(N996="zákl. přenesená",J996,0)</f>
        <v>0</v>
      </c>
      <c r="BH996" s="141">
        <f>IF(N996="sníž. přenesená",J996,0)</f>
        <v>0</v>
      </c>
      <c r="BI996" s="141">
        <f>IF(N996="nulová",J996,0)</f>
        <v>0</v>
      </c>
      <c r="BJ996" s="18" t="s">
        <v>84</v>
      </c>
      <c r="BK996" s="141">
        <f>ROUND(I996*H996,2)</f>
        <v>0</v>
      </c>
      <c r="BL996" s="18" t="s">
        <v>124</v>
      </c>
      <c r="BM996" s="140" t="s">
        <v>2533</v>
      </c>
    </row>
    <row r="997" spans="2:47" s="1" customFormat="1" ht="12">
      <c r="B997" s="33"/>
      <c r="D997" s="142" t="s">
        <v>199</v>
      </c>
      <c r="F997" s="143" t="s">
        <v>2534</v>
      </c>
      <c r="I997" s="144"/>
      <c r="L997" s="33"/>
      <c r="M997" s="145"/>
      <c r="T997" s="54"/>
      <c r="AT997" s="18" t="s">
        <v>199</v>
      </c>
      <c r="AU997" s="18" t="s">
        <v>86</v>
      </c>
    </row>
    <row r="998" spans="2:47" s="1" customFormat="1" ht="12">
      <c r="B998" s="33"/>
      <c r="D998" s="146" t="s">
        <v>201</v>
      </c>
      <c r="F998" s="147" t="s">
        <v>2535</v>
      </c>
      <c r="I998" s="144"/>
      <c r="L998" s="33"/>
      <c r="M998" s="145"/>
      <c r="T998" s="54"/>
      <c r="AT998" s="18" t="s">
        <v>201</v>
      </c>
      <c r="AU998" s="18" t="s">
        <v>86</v>
      </c>
    </row>
    <row r="999" spans="2:51" s="14" customFormat="1" ht="12">
      <c r="B999" s="162"/>
      <c r="D999" s="142" t="s">
        <v>203</v>
      </c>
      <c r="E999" s="163" t="s">
        <v>19</v>
      </c>
      <c r="F999" s="164" t="s">
        <v>2527</v>
      </c>
      <c r="H999" s="163" t="s">
        <v>19</v>
      </c>
      <c r="I999" s="165"/>
      <c r="L999" s="162"/>
      <c r="M999" s="166"/>
      <c r="T999" s="167"/>
      <c r="AT999" s="163" t="s">
        <v>203</v>
      </c>
      <c r="AU999" s="163" t="s">
        <v>86</v>
      </c>
      <c r="AV999" s="14" t="s">
        <v>84</v>
      </c>
      <c r="AW999" s="14" t="s">
        <v>37</v>
      </c>
      <c r="AX999" s="14" t="s">
        <v>76</v>
      </c>
      <c r="AY999" s="163" t="s">
        <v>192</v>
      </c>
    </row>
    <row r="1000" spans="2:51" s="12" customFormat="1" ht="12">
      <c r="B1000" s="148"/>
      <c r="D1000" s="142" t="s">
        <v>203</v>
      </c>
      <c r="E1000" s="149" t="s">
        <v>19</v>
      </c>
      <c r="F1000" s="150" t="s">
        <v>2536</v>
      </c>
      <c r="H1000" s="151">
        <v>366.75</v>
      </c>
      <c r="I1000" s="152"/>
      <c r="L1000" s="148"/>
      <c r="M1000" s="153"/>
      <c r="T1000" s="154"/>
      <c r="AT1000" s="149" t="s">
        <v>203</v>
      </c>
      <c r="AU1000" s="149" t="s">
        <v>86</v>
      </c>
      <c r="AV1000" s="12" t="s">
        <v>86</v>
      </c>
      <c r="AW1000" s="12" t="s">
        <v>37</v>
      </c>
      <c r="AX1000" s="12" t="s">
        <v>76</v>
      </c>
      <c r="AY1000" s="149" t="s">
        <v>192</v>
      </c>
    </row>
    <row r="1001" spans="2:51" s="12" customFormat="1" ht="12">
      <c r="B1001" s="148"/>
      <c r="D1001" s="142" t="s">
        <v>203</v>
      </c>
      <c r="E1001" s="149" t="s">
        <v>19</v>
      </c>
      <c r="F1001" s="150" t="s">
        <v>2537</v>
      </c>
      <c r="H1001" s="151">
        <v>540</v>
      </c>
      <c r="I1001" s="152"/>
      <c r="L1001" s="148"/>
      <c r="M1001" s="153"/>
      <c r="T1001" s="154"/>
      <c r="AT1001" s="149" t="s">
        <v>203</v>
      </c>
      <c r="AU1001" s="149" t="s">
        <v>86</v>
      </c>
      <c r="AV1001" s="12" t="s">
        <v>86</v>
      </c>
      <c r="AW1001" s="12" t="s">
        <v>37</v>
      </c>
      <c r="AX1001" s="12" t="s">
        <v>76</v>
      </c>
      <c r="AY1001" s="149" t="s">
        <v>192</v>
      </c>
    </row>
    <row r="1002" spans="2:51" s="13" customFormat="1" ht="12">
      <c r="B1002" s="155"/>
      <c r="D1002" s="142" t="s">
        <v>203</v>
      </c>
      <c r="E1002" s="156" t="s">
        <v>19</v>
      </c>
      <c r="F1002" s="157" t="s">
        <v>206</v>
      </c>
      <c r="H1002" s="158">
        <v>906.75</v>
      </c>
      <c r="I1002" s="159"/>
      <c r="L1002" s="155"/>
      <c r="M1002" s="160"/>
      <c r="T1002" s="161"/>
      <c r="AT1002" s="156" t="s">
        <v>203</v>
      </c>
      <c r="AU1002" s="156" t="s">
        <v>86</v>
      </c>
      <c r="AV1002" s="13" t="s">
        <v>124</v>
      </c>
      <c r="AW1002" s="13" t="s">
        <v>37</v>
      </c>
      <c r="AX1002" s="13" t="s">
        <v>84</v>
      </c>
      <c r="AY1002" s="156" t="s">
        <v>192</v>
      </c>
    </row>
    <row r="1003" spans="2:65" s="1" customFormat="1" ht="16.5" customHeight="1">
      <c r="B1003" s="33"/>
      <c r="C1003" s="129" t="s">
        <v>2538</v>
      </c>
      <c r="D1003" s="129" t="s">
        <v>194</v>
      </c>
      <c r="E1003" s="130" t="s">
        <v>2539</v>
      </c>
      <c r="F1003" s="131" t="s">
        <v>2540</v>
      </c>
      <c r="G1003" s="132" t="s">
        <v>119</v>
      </c>
      <c r="H1003" s="133">
        <v>1.56</v>
      </c>
      <c r="I1003" s="134"/>
      <c r="J1003" s="135">
        <f>ROUND(I1003*H1003,2)</f>
        <v>0</v>
      </c>
      <c r="K1003" s="131" t="s">
        <v>197</v>
      </c>
      <c r="L1003" s="33"/>
      <c r="M1003" s="136" t="s">
        <v>19</v>
      </c>
      <c r="N1003" s="137" t="s">
        <v>47</v>
      </c>
      <c r="P1003" s="138">
        <f>O1003*H1003</f>
        <v>0</v>
      </c>
      <c r="Q1003" s="138">
        <v>0</v>
      </c>
      <c r="R1003" s="138">
        <f>Q1003*H1003</f>
        <v>0</v>
      </c>
      <c r="S1003" s="138">
        <v>0</v>
      </c>
      <c r="T1003" s="139">
        <f>S1003*H1003</f>
        <v>0</v>
      </c>
      <c r="AR1003" s="140" t="s">
        <v>124</v>
      </c>
      <c r="AT1003" s="140" t="s">
        <v>194</v>
      </c>
      <c r="AU1003" s="140" t="s">
        <v>86</v>
      </c>
      <c r="AY1003" s="18" t="s">
        <v>192</v>
      </c>
      <c r="BE1003" s="141">
        <f>IF(N1003="základní",J1003,0)</f>
        <v>0</v>
      </c>
      <c r="BF1003" s="141">
        <f>IF(N1003="snížená",J1003,0)</f>
        <v>0</v>
      </c>
      <c r="BG1003" s="141">
        <f>IF(N1003="zákl. přenesená",J1003,0)</f>
        <v>0</v>
      </c>
      <c r="BH1003" s="141">
        <f>IF(N1003="sníž. přenesená",J1003,0)</f>
        <v>0</v>
      </c>
      <c r="BI1003" s="141">
        <f>IF(N1003="nulová",J1003,0)</f>
        <v>0</v>
      </c>
      <c r="BJ1003" s="18" t="s">
        <v>84</v>
      </c>
      <c r="BK1003" s="141">
        <f>ROUND(I1003*H1003,2)</f>
        <v>0</v>
      </c>
      <c r="BL1003" s="18" t="s">
        <v>124</v>
      </c>
      <c r="BM1003" s="140" t="s">
        <v>2541</v>
      </c>
    </row>
    <row r="1004" spans="2:47" s="1" customFormat="1" ht="12">
      <c r="B1004" s="33"/>
      <c r="D1004" s="142" t="s">
        <v>199</v>
      </c>
      <c r="F1004" s="143" t="s">
        <v>2542</v>
      </c>
      <c r="I1004" s="144"/>
      <c r="L1004" s="33"/>
      <c r="M1004" s="145"/>
      <c r="T1004" s="54"/>
      <c r="AT1004" s="18" t="s">
        <v>199</v>
      </c>
      <c r="AU1004" s="18" t="s">
        <v>86</v>
      </c>
    </row>
    <row r="1005" spans="2:47" s="1" customFormat="1" ht="12">
      <c r="B1005" s="33"/>
      <c r="D1005" s="146" t="s">
        <v>201</v>
      </c>
      <c r="F1005" s="147" t="s">
        <v>2543</v>
      </c>
      <c r="I1005" s="144"/>
      <c r="L1005" s="33"/>
      <c r="M1005" s="145"/>
      <c r="T1005" s="54"/>
      <c r="AT1005" s="18" t="s">
        <v>201</v>
      </c>
      <c r="AU1005" s="18" t="s">
        <v>86</v>
      </c>
    </row>
    <row r="1006" spans="2:51" s="12" customFormat="1" ht="12">
      <c r="B1006" s="148"/>
      <c r="D1006" s="142" t="s">
        <v>203</v>
      </c>
      <c r="E1006" s="149" t="s">
        <v>19</v>
      </c>
      <c r="F1006" s="150" t="s">
        <v>2544</v>
      </c>
      <c r="H1006" s="151">
        <v>1.56</v>
      </c>
      <c r="I1006" s="152"/>
      <c r="L1006" s="148"/>
      <c r="M1006" s="153"/>
      <c r="T1006" s="154"/>
      <c r="AT1006" s="149" t="s">
        <v>203</v>
      </c>
      <c r="AU1006" s="149" t="s">
        <v>86</v>
      </c>
      <c r="AV1006" s="12" t="s">
        <v>86</v>
      </c>
      <c r="AW1006" s="12" t="s">
        <v>37</v>
      </c>
      <c r="AX1006" s="12" t="s">
        <v>76</v>
      </c>
      <c r="AY1006" s="149" t="s">
        <v>192</v>
      </c>
    </row>
    <row r="1007" spans="2:51" s="13" customFormat="1" ht="12">
      <c r="B1007" s="155"/>
      <c r="D1007" s="142" t="s">
        <v>203</v>
      </c>
      <c r="E1007" s="156" t="s">
        <v>19</v>
      </c>
      <c r="F1007" s="157" t="s">
        <v>206</v>
      </c>
      <c r="H1007" s="158">
        <v>1.56</v>
      </c>
      <c r="I1007" s="159"/>
      <c r="L1007" s="155"/>
      <c r="M1007" s="160"/>
      <c r="T1007" s="161"/>
      <c r="AT1007" s="156" t="s">
        <v>203</v>
      </c>
      <c r="AU1007" s="156" t="s">
        <v>86</v>
      </c>
      <c r="AV1007" s="13" t="s">
        <v>124</v>
      </c>
      <c r="AW1007" s="13" t="s">
        <v>37</v>
      </c>
      <c r="AX1007" s="13" t="s">
        <v>84</v>
      </c>
      <c r="AY1007" s="156" t="s">
        <v>192</v>
      </c>
    </row>
    <row r="1008" spans="2:65" s="1" customFormat="1" ht="16.5" customHeight="1">
      <c r="B1008" s="33"/>
      <c r="C1008" s="129" t="s">
        <v>2545</v>
      </c>
      <c r="D1008" s="129" t="s">
        <v>194</v>
      </c>
      <c r="E1008" s="130" t="s">
        <v>2546</v>
      </c>
      <c r="F1008" s="131" t="s">
        <v>2547</v>
      </c>
      <c r="G1008" s="132" t="s">
        <v>119</v>
      </c>
      <c r="H1008" s="133">
        <v>23.4</v>
      </c>
      <c r="I1008" s="134"/>
      <c r="J1008" s="135">
        <f>ROUND(I1008*H1008,2)</f>
        <v>0</v>
      </c>
      <c r="K1008" s="131" t="s">
        <v>197</v>
      </c>
      <c r="L1008" s="33"/>
      <c r="M1008" s="136" t="s">
        <v>19</v>
      </c>
      <c r="N1008" s="137" t="s">
        <v>47</v>
      </c>
      <c r="P1008" s="138">
        <f>O1008*H1008</f>
        <v>0</v>
      </c>
      <c r="Q1008" s="138">
        <v>0</v>
      </c>
      <c r="R1008" s="138">
        <f>Q1008*H1008</f>
        <v>0</v>
      </c>
      <c r="S1008" s="138">
        <v>0</v>
      </c>
      <c r="T1008" s="139">
        <f>S1008*H1008</f>
        <v>0</v>
      </c>
      <c r="AR1008" s="140" t="s">
        <v>124</v>
      </c>
      <c r="AT1008" s="140" t="s">
        <v>194</v>
      </c>
      <c r="AU1008" s="140" t="s">
        <v>86</v>
      </c>
      <c r="AY1008" s="18" t="s">
        <v>192</v>
      </c>
      <c r="BE1008" s="141">
        <f>IF(N1008="základní",J1008,0)</f>
        <v>0</v>
      </c>
      <c r="BF1008" s="141">
        <f>IF(N1008="snížená",J1008,0)</f>
        <v>0</v>
      </c>
      <c r="BG1008" s="141">
        <f>IF(N1008="zákl. přenesená",J1008,0)</f>
        <v>0</v>
      </c>
      <c r="BH1008" s="141">
        <f>IF(N1008="sníž. přenesená",J1008,0)</f>
        <v>0</v>
      </c>
      <c r="BI1008" s="141">
        <f>IF(N1008="nulová",J1008,0)</f>
        <v>0</v>
      </c>
      <c r="BJ1008" s="18" t="s">
        <v>84</v>
      </c>
      <c r="BK1008" s="141">
        <f>ROUND(I1008*H1008,2)</f>
        <v>0</v>
      </c>
      <c r="BL1008" s="18" t="s">
        <v>124</v>
      </c>
      <c r="BM1008" s="140" t="s">
        <v>2548</v>
      </c>
    </row>
    <row r="1009" spans="2:47" s="1" customFormat="1" ht="12">
      <c r="B1009" s="33"/>
      <c r="D1009" s="142" t="s">
        <v>199</v>
      </c>
      <c r="F1009" s="143" t="s">
        <v>2534</v>
      </c>
      <c r="I1009" s="144"/>
      <c r="L1009" s="33"/>
      <c r="M1009" s="145"/>
      <c r="T1009" s="54"/>
      <c r="AT1009" s="18" t="s">
        <v>199</v>
      </c>
      <c r="AU1009" s="18" t="s">
        <v>86</v>
      </c>
    </row>
    <row r="1010" spans="2:47" s="1" customFormat="1" ht="12">
      <c r="B1010" s="33"/>
      <c r="D1010" s="146" t="s">
        <v>201</v>
      </c>
      <c r="F1010" s="147" t="s">
        <v>2549</v>
      </c>
      <c r="I1010" s="144"/>
      <c r="L1010" s="33"/>
      <c r="M1010" s="145"/>
      <c r="T1010" s="54"/>
      <c r="AT1010" s="18" t="s">
        <v>201</v>
      </c>
      <c r="AU1010" s="18" t="s">
        <v>86</v>
      </c>
    </row>
    <row r="1011" spans="2:51" s="12" customFormat="1" ht="12">
      <c r="B1011" s="148"/>
      <c r="D1011" s="142" t="s">
        <v>203</v>
      </c>
      <c r="E1011" s="149" t="s">
        <v>19</v>
      </c>
      <c r="F1011" s="150" t="s">
        <v>2550</v>
      </c>
      <c r="H1011" s="151">
        <v>23.4</v>
      </c>
      <c r="I1011" s="152"/>
      <c r="L1011" s="148"/>
      <c r="M1011" s="153"/>
      <c r="T1011" s="154"/>
      <c r="AT1011" s="149" t="s">
        <v>203</v>
      </c>
      <c r="AU1011" s="149" t="s">
        <v>86</v>
      </c>
      <c r="AV1011" s="12" t="s">
        <v>86</v>
      </c>
      <c r="AW1011" s="12" t="s">
        <v>37</v>
      </c>
      <c r="AX1011" s="12" t="s">
        <v>76</v>
      </c>
      <c r="AY1011" s="149" t="s">
        <v>192</v>
      </c>
    </row>
    <row r="1012" spans="2:51" s="13" customFormat="1" ht="12">
      <c r="B1012" s="155"/>
      <c r="D1012" s="142" t="s">
        <v>203</v>
      </c>
      <c r="E1012" s="156" t="s">
        <v>19</v>
      </c>
      <c r="F1012" s="157" t="s">
        <v>206</v>
      </c>
      <c r="H1012" s="158">
        <v>23.4</v>
      </c>
      <c r="I1012" s="159"/>
      <c r="L1012" s="155"/>
      <c r="M1012" s="160"/>
      <c r="T1012" s="161"/>
      <c r="AT1012" s="156" t="s">
        <v>203</v>
      </c>
      <c r="AU1012" s="156" t="s">
        <v>86</v>
      </c>
      <c r="AV1012" s="13" t="s">
        <v>124</v>
      </c>
      <c r="AW1012" s="13" t="s">
        <v>37</v>
      </c>
      <c r="AX1012" s="13" t="s">
        <v>84</v>
      </c>
      <c r="AY1012" s="156" t="s">
        <v>192</v>
      </c>
    </row>
    <row r="1013" spans="2:65" s="1" customFormat="1" ht="24.2" customHeight="1">
      <c r="B1013" s="33"/>
      <c r="C1013" s="129" t="s">
        <v>2551</v>
      </c>
      <c r="D1013" s="129" t="s">
        <v>194</v>
      </c>
      <c r="E1013" s="130" t="s">
        <v>2552</v>
      </c>
      <c r="F1013" s="131" t="s">
        <v>2553</v>
      </c>
      <c r="G1013" s="132" t="s">
        <v>119</v>
      </c>
      <c r="H1013" s="133">
        <v>1.56</v>
      </c>
      <c r="I1013" s="134"/>
      <c r="J1013" s="135">
        <f>ROUND(I1013*H1013,2)</f>
        <v>0</v>
      </c>
      <c r="K1013" s="131" t="s">
        <v>197</v>
      </c>
      <c r="L1013" s="33"/>
      <c r="M1013" s="136" t="s">
        <v>19</v>
      </c>
      <c r="N1013" s="137" t="s">
        <v>47</v>
      </c>
      <c r="P1013" s="138">
        <f>O1013*H1013</f>
        <v>0</v>
      </c>
      <c r="Q1013" s="138">
        <v>0</v>
      </c>
      <c r="R1013" s="138">
        <f>Q1013*H1013</f>
        <v>0</v>
      </c>
      <c r="S1013" s="138">
        <v>0</v>
      </c>
      <c r="T1013" s="139">
        <f>S1013*H1013</f>
        <v>0</v>
      </c>
      <c r="AR1013" s="140" t="s">
        <v>124</v>
      </c>
      <c r="AT1013" s="140" t="s">
        <v>194</v>
      </c>
      <c r="AU1013" s="140" t="s">
        <v>86</v>
      </c>
      <c r="AY1013" s="18" t="s">
        <v>192</v>
      </c>
      <c r="BE1013" s="141">
        <f>IF(N1013="základní",J1013,0)</f>
        <v>0</v>
      </c>
      <c r="BF1013" s="141">
        <f>IF(N1013="snížená",J1013,0)</f>
        <v>0</v>
      </c>
      <c r="BG1013" s="141">
        <f>IF(N1013="zákl. přenesená",J1013,0)</f>
        <v>0</v>
      </c>
      <c r="BH1013" s="141">
        <f>IF(N1013="sníž. přenesená",J1013,0)</f>
        <v>0</v>
      </c>
      <c r="BI1013" s="141">
        <f>IF(N1013="nulová",J1013,0)</f>
        <v>0</v>
      </c>
      <c r="BJ1013" s="18" t="s">
        <v>84</v>
      </c>
      <c r="BK1013" s="141">
        <f>ROUND(I1013*H1013,2)</f>
        <v>0</v>
      </c>
      <c r="BL1013" s="18" t="s">
        <v>124</v>
      </c>
      <c r="BM1013" s="140" t="s">
        <v>2554</v>
      </c>
    </row>
    <row r="1014" spans="2:47" s="1" customFormat="1" ht="19.5">
      <c r="B1014" s="33"/>
      <c r="D1014" s="142" t="s">
        <v>199</v>
      </c>
      <c r="F1014" s="143" t="s">
        <v>2555</v>
      </c>
      <c r="I1014" s="144"/>
      <c r="L1014" s="33"/>
      <c r="M1014" s="145"/>
      <c r="T1014" s="54"/>
      <c r="AT1014" s="18" t="s">
        <v>199</v>
      </c>
      <c r="AU1014" s="18" t="s">
        <v>86</v>
      </c>
    </row>
    <row r="1015" spans="2:47" s="1" customFormat="1" ht="12">
      <c r="B1015" s="33"/>
      <c r="D1015" s="146" t="s">
        <v>201</v>
      </c>
      <c r="F1015" s="147" t="s">
        <v>2556</v>
      </c>
      <c r="I1015" s="144"/>
      <c r="L1015" s="33"/>
      <c r="M1015" s="145"/>
      <c r="T1015" s="54"/>
      <c r="AT1015" s="18" t="s">
        <v>201</v>
      </c>
      <c r="AU1015" s="18" t="s">
        <v>86</v>
      </c>
    </row>
    <row r="1016" spans="2:51" s="12" customFormat="1" ht="12">
      <c r="B1016" s="148"/>
      <c r="D1016" s="142" t="s">
        <v>203</v>
      </c>
      <c r="E1016" s="149" t="s">
        <v>19</v>
      </c>
      <c r="F1016" s="150" t="s">
        <v>2544</v>
      </c>
      <c r="H1016" s="151">
        <v>1.56</v>
      </c>
      <c r="I1016" s="152"/>
      <c r="L1016" s="148"/>
      <c r="M1016" s="153"/>
      <c r="T1016" s="154"/>
      <c r="AT1016" s="149" t="s">
        <v>203</v>
      </c>
      <c r="AU1016" s="149" t="s">
        <v>86</v>
      </c>
      <c r="AV1016" s="12" t="s">
        <v>86</v>
      </c>
      <c r="AW1016" s="12" t="s">
        <v>37</v>
      </c>
      <c r="AX1016" s="12" t="s">
        <v>84</v>
      </c>
      <c r="AY1016" s="149" t="s">
        <v>192</v>
      </c>
    </row>
    <row r="1017" spans="2:65" s="1" customFormat="1" ht="24.2" customHeight="1">
      <c r="B1017" s="33"/>
      <c r="C1017" s="129" t="s">
        <v>2557</v>
      </c>
      <c r="D1017" s="129" t="s">
        <v>194</v>
      </c>
      <c r="E1017" s="130" t="s">
        <v>2558</v>
      </c>
      <c r="F1017" s="131" t="s">
        <v>2559</v>
      </c>
      <c r="G1017" s="132" t="s">
        <v>119</v>
      </c>
      <c r="H1017" s="133">
        <v>60.45</v>
      </c>
      <c r="I1017" s="134"/>
      <c r="J1017" s="135">
        <f>ROUND(I1017*H1017,2)</f>
        <v>0</v>
      </c>
      <c r="K1017" s="131" t="s">
        <v>197</v>
      </c>
      <c r="L1017" s="33"/>
      <c r="M1017" s="136" t="s">
        <v>19</v>
      </c>
      <c r="N1017" s="137" t="s">
        <v>47</v>
      </c>
      <c r="P1017" s="138">
        <f>O1017*H1017</f>
        <v>0</v>
      </c>
      <c r="Q1017" s="138">
        <v>0</v>
      </c>
      <c r="R1017" s="138">
        <f>Q1017*H1017</f>
        <v>0</v>
      </c>
      <c r="S1017" s="138">
        <v>0</v>
      </c>
      <c r="T1017" s="139">
        <f>S1017*H1017</f>
        <v>0</v>
      </c>
      <c r="AR1017" s="140" t="s">
        <v>124</v>
      </c>
      <c r="AT1017" s="140" t="s">
        <v>194</v>
      </c>
      <c r="AU1017" s="140" t="s">
        <v>86</v>
      </c>
      <c r="AY1017" s="18" t="s">
        <v>192</v>
      </c>
      <c r="BE1017" s="141">
        <f>IF(N1017="základní",J1017,0)</f>
        <v>0</v>
      </c>
      <c r="BF1017" s="141">
        <f>IF(N1017="snížená",J1017,0)</f>
        <v>0</v>
      </c>
      <c r="BG1017" s="141">
        <f>IF(N1017="zákl. přenesená",J1017,0)</f>
        <v>0</v>
      </c>
      <c r="BH1017" s="141">
        <f>IF(N1017="sníž. přenesená",J1017,0)</f>
        <v>0</v>
      </c>
      <c r="BI1017" s="141">
        <f>IF(N1017="nulová",J1017,0)</f>
        <v>0</v>
      </c>
      <c r="BJ1017" s="18" t="s">
        <v>84</v>
      </c>
      <c r="BK1017" s="141">
        <f>ROUND(I1017*H1017,2)</f>
        <v>0</v>
      </c>
      <c r="BL1017" s="18" t="s">
        <v>124</v>
      </c>
      <c r="BM1017" s="140" t="s">
        <v>2560</v>
      </c>
    </row>
    <row r="1018" spans="2:47" s="1" customFormat="1" ht="19.5">
      <c r="B1018" s="33"/>
      <c r="D1018" s="142" t="s">
        <v>199</v>
      </c>
      <c r="F1018" s="143" t="s">
        <v>259</v>
      </c>
      <c r="I1018" s="144"/>
      <c r="L1018" s="33"/>
      <c r="M1018" s="145"/>
      <c r="T1018" s="54"/>
      <c r="AT1018" s="18" t="s">
        <v>199</v>
      </c>
      <c r="AU1018" s="18" t="s">
        <v>86</v>
      </c>
    </row>
    <row r="1019" spans="2:47" s="1" customFormat="1" ht="12">
      <c r="B1019" s="33"/>
      <c r="D1019" s="146" t="s">
        <v>201</v>
      </c>
      <c r="F1019" s="147" t="s">
        <v>2561</v>
      </c>
      <c r="I1019" s="144"/>
      <c r="L1019" s="33"/>
      <c r="M1019" s="145"/>
      <c r="T1019" s="54"/>
      <c r="AT1019" s="18" t="s">
        <v>201</v>
      </c>
      <c r="AU1019" s="18" t="s">
        <v>86</v>
      </c>
    </row>
    <row r="1020" spans="2:51" s="12" customFormat="1" ht="12">
      <c r="B1020" s="148"/>
      <c r="D1020" s="142" t="s">
        <v>203</v>
      </c>
      <c r="E1020" s="149" t="s">
        <v>19</v>
      </c>
      <c r="F1020" s="150" t="s">
        <v>2528</v>
      </c>
      <c r="H1020" s="151">
        <v>24.45</v>
      </c>
      <c r="I1020" s="152"/>
      <c r="L1020" s="148"/>
      <c r="M1020" s="153"/>
      <c r="T1020" s="154"/>
      <c r="AT1020" s="149" t="s">
        <v>203</v>
      </c>
      <c r="AU1020" s="149" t="s">
        <v>86</v>
      </c>
      <c r="AV1020" s="12" t="s">
        <v>86</v>
      </c>
      <c r="AW1020" s="12" t="s">
        <v>37</v>
      </c>
      <c r="AX1020" s="12" t="s">
        <v>76</v>
      </c>
      <c r="AY1020" s="149" t="s">
        <v>192</v>
      </c>
    </row>
    <row r="1021" spans="2:51" s="12" customFormat="1" ht="12">
      <c r="B1021" s="148"/>
      <c r="D1021" s="142" t="s">
        <v>203</v>
      </c>
      <c r="E1021" s="149" t="s">
        <v>19</v>
      </c>
      <c r="F1021" s="150" t="s">
        <v>2529</v>
      </c>
      <c r="H1021" s="151">
        <v>36</v>
      </c>
      <c r="I1021" s="152"/>
      <c r="L1021" s="148"/>
      <c r="M1021" s="153"/>
      <c r="T1021" s="154"/>
      <c r="AT1021" s="149" t="s">
        <v>203</v>
      </c>
      <c r="AU1021" s="149" t="s">
        <v>86</v>
      </c>
      <c r="AV1021" s="12" t="s">
        <v>86</v>
      </c>
      <c r="AW1021" s="12" t="s">
        <v>37</v>
      </c>
      <c r="AX1021" s="12" t="s">
        <v>76</v>
      </c>
      <c r="AY1021" s="149" t="s">
        <v>192</v>
      </c>
    </row>
    <row r="1022" spans="2:51" s="13" customFormat="1" ht="12">
      <c r="B1022" s="155"/>
      <c r="D1022" s="142" t="s">
        <v>203</v>
      </c>
      <c r="E1022" s="156" t="s">
        <v>19</v>
      </c>
      <c r="F1022" s="157" t="s">
        <v>206</v>
      </c>
      <c r="H1022" s="158">
        <v>60.45</v>
      </c>
      <c r="I1022" s="159"/>
      <c r="L1022" s="155"/>
      <c r="M1022" s="160"/>
      <c r="T1022" s="161"/>
      <c r="AT1022" s="156" t="s">
        <v>203</v>
      </c>
      <c r="AU1022" s="156" t="s">
        <v>86</v>
      </c>
      <c r="AV1022" s="13" t="s">
        <v>124</v>
      </c>
      <c r="AW1022" s="13" t="s">
        <v>37</v>
      </c>
      <c r="AX1022" s="13" t="s">
        <v>84</v>
      </c>
      <c r="AY1022" s="156" t="s">
        <v>192</v>
      </c>
    </row>
    <row r="1023" spans="2:63" s="11" customFormat="1" ht="22.9" customHeight="1">
      <c r="B1023" s="117"/>
      <c r="D1023" s="118" t="s">
        <v>75</v>
      </c>
      <c r="E1023" s="127" t="s">
        <v>681</v>
      </c>
      <c r="F1023" s="127" t="s">
        <v>682</v>
      </c>
      <c r="I1023" s="120"/>
      <c r="J1023" s="128">
        <f>BK1023</f>
        <v>0</v>
      </c>
      <c r="L1023" s="117"/>
      <c r="M1023" s="122"/>
      <c r="P1023" s="123">
        <f>SUM(P1024:P1026)</f>
        <v>0</v>
      </c>
      <c r="R1023" s="123">
        <f>SUM(R1024:R1026)</f>
        <v>0</v>
      </c>
      <c r="T1023" s="124">
        <f>SUM(T1024:T1026)</f>
        <v>0</v>
      </c>
      <c r="AR1023" s="118" t="s">
        <v>84</v>
      </c>
      <c r="AT1023" s="125" t="s">
        <v>75</v>
      </c>
      <c r="AU1023" s="125" t="s">
        <v>84</v>
      </c>
      <c r="AY1023" s="118" t="s">
        <v>192</v>
      </c>
      <c r="BK1023" s="126">
        <f>SUM(BK1024:BK1026)</f>
        <v>0</v>
      </c>
    </row>
    <row r="1024" spans="2:65" s="1" customFormat="1" ht="16.5" customHeight="1">
      <c r="B1024" s="33"/>
      <c r="C1024" s="129" t="s">
        <v>2562</v>
      </c>
      <c r="D1024" s="129" t="s">
        <v>194</v>
      </c>
      <c r="E1024" s="130" t="s">
        <v>1258</v>
      </c>
      <c r="F1024" s="131" t="s">
        <v>1259</v>
      </c>
      <c r="G1024" s="132" t="s">
        <v>119</v>
      </c>
      <c r="H1024" s="133">
        <v>119.115</v>
      </c>
      <c r="I1024" s="134"/>
      <c r="J1024" s="135">
        <f>ROUND(I1024*H1024,2)</f>
        <v>0</v>
      </c>
      <c r="K1024" s="131" t="s">
        <v>197</v>
      </c>
      <c r="L1024" s="33"/>
      <c r="M1024" s="136" t="s">
        <v>19</v>
      </c>
      <c r="N1024" s="137" t="s">
        <v>47</v>
      </c>
      <c r="P1024" s="138">
        <f>O1024*H1024</f>
        <v>0</v>
      </c>
      <c r="Q1024" s="138">
        <v>0</v>
      </c>
      <c r="R1024" s="138">
        <f>Q1024*H1024</f>
        <v>0</v>
      </c>
      <c r="S1024" s="138">
        <v>0</v>
      </c>
      <c r="T1024" s="139">
        <f>S1024*H1024</f>
        <v>0</v>
      </c>
      <c r="AR1024" s="140" t="s">
        <v>124</v>
      </c>
      <c r="AT1024" s="140" t="s">
        <v>194</v>
      </c>
      <c r="AU1024" s="140" t="s">
        <v>86</v>
      </c>
      <c r="AY1024" s="18" t="s">
        <v>192</v>
      </c>
      <c r="BE1024" s="141">
        <f>IF(N1024="základní",J1024,0)</f>
        <v>0</v>
      </c>
      <c r="BF1024" s="141">
        <f>IF(N1024="snížená",J1024,0)</f>
        <v>0</v>
      </c>
      <c r="BG1024" s="141">
        <f>IF(N1024="zákl. přenesená",J1024,0)</f>
        <v>0</v>
      </c>
      <c r="BH1024" s="141">
        <f>IF(N1024="sníž. přenesená",J1024,0)</f>
        <v>0</v>
      </c>
      <c r="BI1024" s="141">
        <f>IF(N1024="nulová",J1024,0)</f>
        <v>0</v>
      </c>
      <c r="BJ1024" s="18" t="s">
        <v>84</v>
      </c>
      <c r="BK1024" s="141">
        <f>ROUND(I1024*H1024,2)</f>
        <v>0</v>
      </c>
      <c r="BL1024" s="18" t="s">
        <v>124</v>
      </c>
      <c r="BM1024" s="140" t="s">
        <v>2563</v>
      </c>
    </row>
    <row r="1025" spans="2:47" s="1" customFormat="1" ht="19.5">
      <c r="B1025" s="33"/>
      <c r="D1025" s="142" t="s">
        <v>199</v>
      </c>
      <c r="F1025" s="143" t="s">
        <v>1261</v>
      </c>
      <c r="I1025" s="144"/>
      <c r="L1025" s="33"/>
      <c r="M1025" s="145"/>
      <c r="T1025" s="54"/>
      <c r="AT1025" s="18" t="s">
        <v>199</v>
      </c>
      <c r="AU1025" s="18" t="s">
        <v>86</v>
      </c>
    </row>
    <row r="1026" spans="2:47" s="1" customFormat="1" ht="12">
      <c r="B1026" s="33"/>
      <c r="D1026" s="146" t="s">
        <v>201</v>
      </c>
      <c r="F1026" s="147" t="s">
        <v>1262</v>
      </c>
      <c r="I1026" s="144"/>
      <c r="L1026" s="33"/>
      <c r="M1026" s="145"/>
      <c r="T1026" s="54"/>
      <c r="AT1026" s="18" t="s">
        <v>201</v>
      </c>
      <c r="AU1026" s="18" t="s">
        <v>86</v>
      </c>
    </row>
    <row r="1027" spans="2:63" s="11" customFormat="1" ht="25.9" customHeight="1">
      <c r="B1027" s="117"/>
      <c r="D1027" s="118" t="s">
        <v>75</v>
      </c>
      <c r="E1027" s="119" t="s">
        <v>291</v>
      </c>
      <c r="F1027" s="119" t="s">
        <v>689</v>
      </c>
      <c r="I1027" s="120"/>
      <c r="J1027" s="121">
        <f>BK1027</f>
        <v>0</v>
      </c>
      <c r="L1027" s="117"/>
      <c r="M1027" s="122"/>
      <c r="P1027" s="123">
        <f>P1028+P1032</f>
        <v>0</v>
      </c>
      <c r="R1027" s="123">
        <f>R1028+R1032</f>
        <v>0.0009</v>
      </c>
      <c r="T1027" s="124">
        <f>T1028+T1032</f>
        <v>0</v>
      </c>
      <c r="AR1027" s="118" t="s">
        <v>214</v>
      </c>
      <c r="AT1027" s="125" t="s">
        <v>75</v>
      </c>
      <c r="AU1027" s="125" t="s">
        <v>76</v>
      </c>
      <c r="AY1027" s="118" t="s">
        <v>192</v>
      </c>
      <c r="BK1027" s="126">
        <f>BK1028+BK1032</f>
        <v>0</v>
      </c>
    </row>
    <row r="1028" spans="2:63" s="11" customFormat="1" ht="22.9" customHeight="1">
      <c r="B1028" s="117"/>
      <c r="D1028" s="118" t="s">
        <v>75</v>
      </c>
      <c r="E1028" s="127" t="s">
        <v>858</v>
      </c>
      <c r="F1028" s="127" t="s">
        <v>859</v>
      </c>
      <c r="I1028" s="120"/>
      <c r="J1028" s="128">
        <f>BK1028</f>
        <v>0</v>
      </c>
      <c r="L1028" s="117"/>
      <c r="M1028" s="122"/>
      <c r="P1028" s="123">
        <f>SUM(P1029:P1031)</f>
        <v>0</v>
      </c>
      <c r="R1028" s="123">
        <f>SUM(R1029:R1031)</f>
        <v>0</v>
      </c>
      <c r="T1028" s="124">
        <f>SUM(T1029:T1031)</f>
        <v>0</v>
      </c>
      <c r="AR1028" s="118" t="s">
        <v>214</v>
      </c>
      <c r="AT1028" s="125" t="s">
        <v>75</v>
      </c>
      <c r="AU1028" s="125" t="s">
        <v>84</v>
      </c>
      <c r="AY1028" s="118" t="s">
        <v>192</v>
      </c>
      <c r="BK1028" s="126">
        <f>SUM(BK1029:BK1031)</f>
        <v>0</v>
      </c>
    </row>
    <row r="1029" spans="2:65" s="1" customFormat="1" ht="16.5" customHeight="1">
      <c r="B1029" s="33"/>
      <c r="C1029" s="129" t="s">
        <v>2564</v>
      </c>
      <c r="D1029" s="129" t="s">
        <v>194</v>
      </c>
      <c r="E1029" s="130" t="s">
        <v>909</v>
      </c>
      <c r="F1029" s="131" t="s">
        <v>910</v>
      </c>
      <c r="G1029" s="132" t="s">
        <v>898</v>
      </c>
      <c r="H1029" s="133">
        <v>1</v>
      </c>
      <c r="I1029" s="134"/>
      <c r="J1029" s="135">
        <f>ROUND(I1029*H1029,2)</f>
        <v>0</v>
      </c>
      <c r="K1029" s="131" t="s">
        <v>19</v>
      </c>
      <c r="L1029" s="33"/>
      <c r="M1029" s="136" t="s">
        <v>19</v>
      </c>
      <c r="N1029" s="137" t="s">
        <v>47</v>
      </c>
      <c r="P1029" s="138">
        <f>O1029*H1029</f>
        <v>0</v>
      </c>
      <c r="Q1029" s="138">
        <v>0</v>
      </c>
      <c r="R1029" s="138">
        <f>Q1029*H1029</f>
        <v>0</v>
      </c>
      <c r="S1029" s="138">
        <v>0</v>
      </c>
      <c r="T1029" s="139">
        <f>S1029*H1029</f>
        <v>0</v>
      </c>
      <c r="AR1029" s="140" t="s">
        <v>618</v>
      </c>
      <c r="AT1029" s="140" t="s">
        <v>194</v>
      </c>
      <c r="AU1029" s="140" t="s">
        <v>86</v>
      </c>
      <c r="AY1029" s="18" t="s">
        <v>192</v>
      </c>
      <c r="BE1029" s="141">
        <f>IF(N1029="základní",J1029,0)</f>
        <v>0</v>
      </c>
      <c r="BF1029" s="141">
        <f>IF(N1029="snížená",J1029,0)</f>
        <v>0</v>
      </c>
      <c r="BG1029" s="141">
        <f>IF(N1029="zákl. přenesená",J1029,0)</f>
        <v>0</v>
      </c>
      <c r="BH1029" s="141">
        <f>IF(N1029="sníž. přenesená",J1029,0)</f>
        <v>0</v>
      </c>
      <c r="BI1029" s="141">
        <f>IF(N1029="nulová",J1029,0)</f>
        <v>0</v>
      </c>
      <c r="BJ1029" s="18" t="s">
        <v>84</v>
      </c>
      <c r="BK1029" s="141">
        <f>ROUND(I1029*H1029,2)</f>
        <v>0</v>
      </c>
      <c r="BL1029" s="18" t="s">
        <v>618</v>
      </c>
      <c r="BM1029" s="140" t="s">
        <v>2565</v>
      </c>
    </row>
    <row r="1030" spans="2:47" s="1" customFormat="1" ht="19.5">
      <c r="B1030" s="33"/>
      <c r="D1030" s="142" t="s">
        <v>199</v>
      </c>
      <c r="F1030" s="143" t="s">
        <v>912</v>
      </c>
      <c r="I1030" s="144"/>
      <c r="L1030" s="33"/>
      <c r="M1030" s="145"/>
      <c r="T1030" s="54"/>
      <c r="AT1030" s="18" t="s">
        <v>199</v>
      </c>
      <c r="AU1030" s="18" t="s">
        <v>86</v>
      </c>
    </row>
    <row r="1031" spans="2:51" s="12" customFormat="1" ht="12">
      <c r="B1031" s="148"/>
      <c r="D1031" s="142" t="s">
        <v>203</v>
      </c>
      <c r="E1031" s="149" t="s">
        <v>19</v>
      </c>
      <c r="F1031" s="150" t="s">
        <v>2566</v>
      </c>
      <c r="H1031" s="151">
        <v>1</v>
      </c>
      <c r="I1031" s="152"/>
      <c r="L1031" s="148"/>
      <c r="M1031" s="153"/>
      <c r="T1031" s="154"/>
      <c r="AT1031" s="149" t="s">
        <v>203</v>
      </c>
      <c r="AU1031" s="149" t="s">
        <v>86</v>
      </c>
      <c r="AV1031" s="12" t="s">
        <v>86</v>
      </c>
      <c r="AW1031" s="12" t="s">
        <v>37</v>
      </c>
      <c r="AX1031" s="12" t="s">
        <v>84</v>
      </c>
      <c r="AY1031" s="149" t="s">
        <v>192</v>
      </c>
    </row>
    <row r="1032" spans="2:63" s="11" customFormat="1" ht="22.9" customHeight="1">
      <c r="B1032" s="117"/>
      <c r="D1032" s="118" t="s">
        <v>75</v>
      </c>
      <c r="E1032" s="127" t="s">
        <v>690</v>
      </c>
      <c r="F1032" s="127" t="s">
        <v>691</v>
      </c>
      <c r="I1032" s="120"/>
      <c r="J1032" s="128">
        <f>BK1032</f>
        <v>0</v>
      </c>
      <c r="L1032" s="117"/>
      <c r="M1032" s="122"/>
      <c r="P1032" s="123">
        <f>SUM(P1033:P1044)</f>
        <v>0</v>
      </c>
      <c r="R1032" s="123">
        <f>SUM(R1033:R1044)</f>
        <v>0.0009</v>
      </c>
      <c r="T1032" s="124">
        <f>SUM(T1033:T1044)</f>
        <v>0</v>
      </c>
      <c r="AR1032" s="118" t="s">
        <v>214</v>
      </c>
      <c r="AT1032" s="125" t="s">
        <v>75</v>
      </c>
      <c r="AU1032" s="125" t="s">
        <v>84</v>
      </c>
      <c r="AY1032" s="118" t="s">
        <v>192</v>
      </c>
      <c r="BK1032" s="126">
        <f>SUM(BK1033:BK1044)</f>
        <v>0</v>
      </c>
    </row>
    <row r="1033" spans="2:65" s="1" customFormat="1" ht="16.5" customHeight="1">
      <c r="B1033" s="33"/>
      <c r="C1033" s="129" t="s">
        <v>2567</v>
      </c>
      <c r="D1033" s="129" t="s">
        <v>194</v>
      </c>
      <c r="E1033" s="130" t="s">
        <v>693</v>
      </c>
      <c r="F1033" s="131" t="s">
        <v>694</v>
      </c>
      <c r="G1033" s="132" t="s">
        <v>146</v>
      </c>
      <c r="H1033" s="133">
        <v>2</v>
      </c>
      <c r="I1033" s="134"/>
      <c r="J1033" s="135">
        <f>ROUND(I1033*H1033,2)</f>
        <v>0</v>
      </c>
      <c r="K1033" s="131" t="s">
        <v>197</v>
      </c>
      <c r="L1033" s="33"/>
      <c r="M1033" s="136" t="s">
        <v>19</v>
      </c>
      <c r="N1033" s="137" t="s">
        <v>47</v>
      </c>
      <c r="P1033" s="138">
        <f>O1033*H1033</f>
        <v>0</v>
      </c>
      <c r="Q1033" s="138">
        <v>0.00045</v>
      </c>
      <c r="R1033" s="138">
        <f>Q1033*H1033</f>
        <v>0.0009</v>
      </c>
      <c r="S1033" s="138">
        <v>0</v>
      </c>
      <c r="T1033" s="139">
        <f>S1033*H1033</f>
        <v>0</v>
      </c>
      <c r="AR1033" s="140" t="s">
        <v>618</v>
      </c>
      <c r="AT1033" s="140" t="s">
        <v>194</v>
      </c>
      <c r="AU1033" s="140" t="s">
        <v>86</v>
      </c>
      <c r="AY1033" s="18" t="s">
        <v>192</v>
      </c>
      <c r="BE1033" s="141">
        <f>IF(N1033="základní",J1033,0)</f>
        <v>0</v>
      </c>
      <c r="BF1033" s="141">
        <f>IF(N1033="snížená",J1033,0)</f>
        <v>0</v>
      </c>
      <c r="BG1033" s="141">
        <f>IF(N1033="zákl. přenesená",J1033,0)</f>
        <v>0</v>
      </c>
      <c r="BH1033" s="141">
        <f>IF(N1033="sníž. přenesená",J1033,0)</f>
        <v>0</v>
      </c>
      <c r="BI1033" s="141">
        <f>IF(N1033="nulová",J1033,0)</f>
        <v>0</v>
      </c>
      <c r="BJ1033" s="18" t="s">
        <v>84</v>
      </c>
      <c r="BK1033" s="141">
        <f>ROUND(I1033*H1033,2)</f>
        <v>0</v>
      </c>
      <c r="BL1033" s="18" t="s">
        <v>618</v>
      </c>
      <c r="BM1033" s="140" t="s">
        <v>2568</v>
      </c>
    </row>
    <row r="1034" spans="2:47" s="1" customFormat="1" ht="12">
      <c r="B1034" s="33"/>
      <c r="D1034" s="142" t="s">
        <v>199</v>
      </c>
      <c r="F1034" s="143" t="s">
        <v>696</v>
      </c>
      <c r="I1034" s="144"/>
      <c r="L1034" s="33"/>
      <c r="M1034" s="145"/>
      <c r="T1034" s="54"/>
      <c r="AT1034" s="18" t="s">
        <v>199</v>
      </c>
      <c r="AU1034" s="18" t="s">
        <v>86</v>
      </c>
    </row>
    <row r="1035" spans="2:47" s="1" customFormat="1" ht="12">
      <c r="B1035" s="33"/>
      <c r="D1035" s="146" t="s">
        <v>201</v>
      </c>
      <c r="F1035" s="147" t="s">
        <v>697</v>
      </c>
      <c r="I1035" s="144"/>
      <c r="L1035" s="33"/>
      <c r="M1035" s="145"/>
      <c r="T1035" s="54"/>
      <c r="AT1035" s="18" t="s">
        <v>201</v>
      </c>
      <c r="AU1035" s="18" t="s">
        <v>86</v>
      </c>
    </row>
    <row r="1036" spans="2:51" s="14" customFormat="1" ht="12">
      <c r="B1036" s="162"/>
      <c r="D1036" s="142" t="s">
        <v>203</v>
      </c>
      <c r="E1036" s="163" t="s">
        <v>19</v>
      </c>
      <c r="F1036" s="164" t="s">
        <v>2569</v>
      </c>
      <c r="H1036" s="163" t="s">
        <v>19</v>
      </c>
      <c r="I1036" s="165"/>
      <c r="L1036" s="162"/>
      <c r="M1036" s="166"/>
      <c r="T1036" s="167"/>
      <c r="AT1036" s="163" t="s">
        <v>203</v>
      </c>
      <c r="AU1036" s="163" t="s">
        <v>86</v>
      </c>
      <c r="AV1036" s="14" t="s">
        <v>84</v>
      </c>
      <c r="AW1036" s="14" t="s">
        <v>37</v>
      </c>
      <c r="AX1036" s="14" t="s">
        <v>76</v>
      </c>
      <c r="AY1036" s="163" t="s">
        <v>192</v>
      </c>
    </row>
    <row r="1037" spans="2:51" s="12" customFormat="1" ht="12">
      <c r="B1037" s="148"/>
      <c r="D1037" s="142" t="s">
        <v>203</v>
      </c>
      <c r="E1037" s="149" t="s">
        <v>19</v>
      </c>
      <c r="F1037" s="150" t="s">
        <v>2570</v>
      </c>
      <c r="H1037" s="151">
        <v>2</v>
      </c>
      <c r="I1037" s="152"/>
      <c r="L1037" s="148"/>
      <c r="M1037" s="153"/>
      <c r="T1037" s="154"/>
      <c r="AT1037" s="149" t="s">
        <v>203</v>
      </c>
      <c r="AU1037" s="149" t="s">
        <v>86</v>
      </c>
      <c r="AV1037" s="12" t="s">
        <v>86</v>
      </c>
      <c r="AW1037" s="12" t="s">
        <v>37</v>
      </c>
      <c r="AX1037" s="12" t="s">
        <v>84</v>
      </c>
      <c r="AY1037" s="149" t="s">
        <v>192</v>
      </c>
    </row>
    <row r="1038" spans="2:65" s="1" customFormat="1" ht="16.5" customHeight="1">
      <c r="B1038" s="33"/>
      <c r="C1038" s="129" t="s">
        <v>2571</v>
      </c>
      <c r="D1038" s="129" t="s">
        <v>194</v>
      </c>
      <c r="E1038" s="130" t="s">
        <v>701</v>
      </c>
      <c r="F1038" s="131" t="s">
        <v>702</v>
      </c>
      <c r="G1038" s="132" t="s">
        <v>119</v>
      </c>
      <c r="H1038" s="133">
        <v>0.206</v>
      </c>
      <c r="I1038" s="134"/>
      <c r="J1038" s="135">
        <f>ROUND(I1038*H1038,2)</f>
        <v>0</v>
      </c>
      <c r="K1038" s="131" t="s">
        <v>19</v>
      </c>
      <c r="L1038" s="33"/>
      <c r="M1038" s="136" t="s">
        <v>19</v>
      </c>
      <c r="N1038" s="137" t="s">
        <v>47</v>
      </c>
      <c r="P1038" s="138">
        <f>O1038*H1038</f>
        <v>0</v>
      </c>
      <c r="Q1038" s="138">
        <v>0</v>
      </c>
      <c r="R1038" s="138">
        <f>Q1038*H1038</f>
        <v>0</v>
      </c>
      <c r="S1038" s="138">
        <v>0</v>
      </c>
      <c r="T1038" s="139">
        <f>S1038*H1038</f>
        <v>0</v>
      </c>
      <c r="AR1038" s="140" t="s">
        <v>618</v>
      </c>
      <c r="AT1038" s="140" t="s">
        <v>194</v>
      </c>
      <c r="AU1038" s="140" t="s">
        <v>86</v>
      </c>
      <c r="AY1038" s="18" t="s">
        <v>192</v>
      </c>
      <c r="BE1038" s="141">
        <f>IF(N1038="základní",J1038,0)</f>
        <v>0</v>
      </c>
      <c r="BF1038" s="141">
        <f>IF(N1038="snížená",J1038,0)</f>
        <v>0</v>
      </c>
      <c r="BG1038" s="141">
        <f>IF(N1038="zákl. přenesená",J1038,0)</f>
        <v>0</v>
      </c>
      <c r="BH1038" s="141">
        <f>IF(N1038="sníž. přenesená",J1038,0)</f>
        <v>0</v>
      </c>
      <c r="BI1038" s="141">
        <f>IF(N1038="nulová",J1038,0)</f>
        <v>0</v>
      </c>
      <c r="BJ1038" s="18" t="s">
        <v>84</v>
      </c>
      <c r="BK1038" s="141">
        <f>ROUND(I1038*H1038,2)</f>
        <v>0</v>
      </c>
      <c r="BL1038" s="18" t="s">
        <v>618</v>
      </c>
      <c r="BM1038" s="140" t="s">
        <v>2572</v>
      </c>
    </row>
    <row r="1039" spans="2:47" s="1" customFormat="1" ht="12">
      <c r="B1039" s="33"/>
      <c r="D1039" s="142" t="s">
        <v>199</v>
      </c>
      <c r="F1039" s="143" t="s">
        <v>702</v>
      </c>
      <c r="I1039" s="144"/>
      <c r="L1039" s="33"/>
      <c r="M1039" s="145"/>
      <c r="T1039" s="54"/>
      <c r="AT1039" s="18" t="s">
        <v>199</v>
      </c>
      <c r="AU1039" s="18" t="s">
        <v>86</v>
      </c>
    </row>
    <row r="1040" spans="2:51" s="14" customFormat="1" ht="12">
      <c r="B1040" s="162"/>
      <c r="D1040" s="142" t="s">
        <v>203</v>
      </c>
      <c r="E1040" s="163" t="s">
        <v>19</v>
      </c>
      <c r="F1040" s="164" t="s">
        <v>704</v>
      </c>
      <c r="H1040" s="163" t="s">
        <v>19</v>
      </c>
      <c r="I1040" s="165"/>
      <c r="L1040" s="162"/>
      <c r="M1040" s="166"/>
      <c r="T1040" s="167"/>
      <c r="AT1040" s="163" t="s">
        <v>203</v>
      </c>
      <c r="AU1040" s="163" t="s">
        <v>86</v>
      </c>
      <c r="AV1040" s="14" t="s">
        <v>84</v>
      </c>
      <c r="AW1040" s="14" t="s">
        <v>37</v>
      </c>
      <c r="AX1040" s="14" t="s">
        <v>76</v>
      </c>
      <c r="AY1040" s="163" t="s">
        <v>192</v>
      </c>
    </row>
    <row r="1041" spans="2:51" s="12" customFormat="1" ht="12">
      <c r="B1041" s="148"/>
      <c r="D1041" s="142" t="s">
        <v>203</v>
      </c>
      <c r="E1041" s="149" t="s">
        <v>19</v>
      </c>
      <c r="F1041" s="150" t="s">
        <v>2573</v>
      </c>
      <c r="H1041" s="151">
        <v>0.206</v>
      </c>
      <c r="I1041" s="152"/>
      <c r="L1041" s="148"/>
      <c r="M1041" s="153"/>
      <c r="T1041" s="154"/>
      <c r="AT1041" s="149" t="s">
        <v>203</v>
      </c>
      <c r="AU1041" s="149" t="s">
        <v>86</v>
      </c>
      <c r="AV1041" s="12" t="s">
        <v>86</v>
      </c>
      <c r="AW1041" s="12" t="s">
        <v>37</v>
      </c>
      <c r="AX1041" s="12" t="s">
        <v>84</v>
      </c>
      <c r="AY1041" s="149" t="s">
        <v>192</v>
      </c>
    </row>
    <row r="1042" spans="2:65" s="1" customFormat="1" ht="16.5" customHeight="1">
      <c r="B1042" s="33"/>
      <c r="C1042" s="129" t="s">
        <v>2574</v>
      </c>
      <c r="D1042" s="129" t="s">
        <v>194</v>
      </c>
      <c r="E1042" s="130" t="s">
        <v>707</v>
      </c>
      <c r="F1042" s="131" t="s">
        <v>708</v>
      </c>
      <c r="G1042" s="132" t="s">
        <v>315</v>
      </c>
      <c r="H1042" s="133">
        <v>-206</v>
      </c>
      <c r="I1042" s="134"/>
      <c r="J1042" s="135">
        <f>ROUND(I1042*H1042,2)</f>
        <v>0</v>
      </c>
      <c r="K1042" s="131" t="s">
        <v>19</v>
      </c>
      <c r="L1042" s="33"/>
      <c r="M1042" s="136" t="s">
        <v>19</v>
      </c>
      <c r="N1042" s="137" t="s">
        <v>47</v>
      </c>
      <c r="P1042" s="138">
        <f>O1042*H1042</f>
        <v>0</v>
      </c>
      <c r="Q1042" s="138">
        <v>0</v>
      </c>
      <c r="R1042" s="138">
        <f>Q1042*H1042</f>
        <v>0</v>
      </c>
      <c r="S1042" s="138">
        <v>0</v>
      </c>
      <c r="T1042" s="139">
        <f>S1042*H1042</f>
        <v>0</v>
      </c>
      <c r="AR1042" s="140" t="s">
        <v>618</v>
      </c>
      <c r="AT1042" s="140" t="s">
        <v>194</v>
      </c>
      <c r="AU1042" s="140" t="s">
        <v>86</v>
      </c>
      <c r="AY1042" s="18" t="s">
        <v>192</v>
      </c>
      <c r="BE1042" s="141">
        <f>IF(N1042="základní",J1042,0)</f>
        <v>0</v>
      </c>
      <c r="BF1042" s="141">
        <f>IF(N1042="snížená",J1042,0)</f>
        <v>0</v>
      </c>
      <c r="BG1042" s="141">
        <f>IF(N1042="zákl. přenesená",J1042,0)</f>
        <v>0</v>
      </c>
      <c r="BH1042" s="141">
        <f>IF(N1042="sníž. přenesená",J1042,0)</f>
        <v>0</v>
      </c>
      <c r="BI1042" s="141">
        <f>IF(N1042="nulová",J1042,0)</f>
        <v>0</v>
      </c>
      <c r="BJ1042" s="18" t="s">
        <v>84</v>
      </c>
      <c r="BK1042" s="141">
        <f>ROUND(I1042*H1042,2)</f>
        <v>0</v>
      </c>
      <c r="BL1042" s="18" t="s">
        <v>618</v>
      </c>
      <c r="BM1042" s="140" t="s">
        <v>2575</v>
      </c>
    </row>
    <row r="1043" spans="2:47" s="1" customFormat="1" ht="12">
      <c r="B1043" s="33"/>
      <c r="D1043" s="142" t="s">
        <v>199</v>
      </c>
      <c r="F1043" s="143" t="s">
        <v>708</v>
      </c>
      <c r="I1043" s="144"/>
      <c r="L1043" s="33"/>
      <c r="M1043" s="145"/>
      <c r="T1043" s="54"/>
      <c r="AT1043" s="18" t="s">
        <v>199</v>
      </c>
      <c r="AU1043" s="18" t="s">
        <v>86</v>
      </c>
    </row>
    <row r="1044" spans="2:51" s="12" customFormat="1" ht="12">
      <c r="B1044" s="148"/>
      <c r="D1044" s="142" t="s">
        <v>203</v>
      </c>
      <c r="E1044" s="149" t="s">
        <v>19</v>
      </c>
      <c r="F1044" s="150" t="s">
        <v>2576</v>
      </c>
      <c r="H1044" s="151">
        <v>-206</v>
      </c>
      <c r="I1044" s="152"/>
      <c r="L1044" s="148"/>
      <c r="M1044" s="179"/>
      <c r="N1044" s="180"/>
      <c r="O1044" s="180"/>
      <c r="P1044" s="180"/>
      <c r="Q1044" s="180"/>
      <c r="R1044" s="180"/>
      <c r="S1044" s="180"/>
      <c r="T1044" s="181"/>
      <c r="AT1044" s="149" t="s">
        <v>203</v>
      </c>
      <c r="AU1044" s="149" t="s">
        <v>86</v>
      </c>
      <c r="AV1044" s="12" t="s">
        <v>86</v>
      </c>
      <c r="AW1044" s="12" t="s">
        <v>37</v>
      </c>
      <c r="AX1044" s="12" t="s">
        <v>84</v>
      </c>
      <c r="AY1044" s="149" t="s">
        <v>192</v>
      </c>
    </row>
    <row r="1045" spans="2:12" s="1" customFormat="1" ht="6.95" customHeight="1">
      <c r="B1045" s="42"/>
      <c r="C1045" s="43"/>
      <c r="D1045" s="43"/>
      <c r="E1045" s="43"/>
      <c r="F1045" s="43"/>
      <c r="G1045" s="43"/>
      <c r="H1045" s="43"/>
      <c r="I1045" s="43"/>
      <c r="J1045" s="43"/>
      <c r="K1045" s="43"/>
      <c r="L1045" s="33"/>
    </row>
  </sheetData>
  <sheetProtection algorithmName="SHA-512" hashValue="NBkWspgn2/RoZJXcN9B9bkK3Q6FYcjQYd/WIz0vnDSceBqFTNvNy/pmTB5CMzrL1+kx/m/sUjkko9pBTMz/GOQ==" saltValue="do5f03v22MwKkAiBX9pr5blVwLaoYiMNWRu4e8ghooFtQ4aCjNCwkVN7bArR5bSUOQfPRz2IJMguM4up2F/xTQ==" spinCount="100000" sheet="1" objects="1" scenarios="1" formatColumns="0" formatRows="0" autoFilter="0"/>
  <autoFilter ref="C89:K1044"/>
  <mergeCells count="9">
    <mergeCell ref="E50:H50"/>
    <mergeCell ref="E80:H80"/>
    <mergeCell ref="E82:H82"/>
    <mergeCell ref="L2:V2"/>
    <mergeCell ref="E7:H7"/>
    <mergeCell ref="E9:H9"/>
    <mergeCell ref="E18:H18"/>
    <mergeCell ref="E27:H27"/>
    <mergeCell ref="E48:H48"/>
  </mergeCells>
  <hyperlinks>
    <hyperlink ref="F95" r:id="rId1" display="https://podminky.urs.cz/item/CS_URS_2023_02/113106023"/>
    <hyperlink ref="F103" r:id="rId2" display="https://podminky.urs.cz/item/CS_URS_2023_02/113107512"/>
    <hyperlink ref="F107" r:id="rId3" display="https://podminky.urs.cz/item/CS_URS_2023_02/113107413"/>
    <hyperlink ref="F114" r:id="rId4" display="https://podminky.urs.cz/item/CS_URS_2023_02/113202111"/>
    <hyperlink ref="F128" r:id="rId5" display="https://podminky.urs.cz/item/CS_URS_2023_02/113204111"/>
    <hyperlink ref="F132" r:id="rId6" display="https://podminky.urs.cz/item/CS_URS_2023_02/119001401"/>
    <hyperlink ref="F141" r:id="rId7" display="https://podminky.urs.cz/item/CS_URS_2023_02/119001421"/>
    <hyperlink ref="F153" r:id="rId8" display="https://podminky.urs.cz/item/CS_URS_2023_02/121151113"/>
    <hyperlink ref="F165" r:id="rId9" display="https://podminky.urs.cz/item/CS_URS_2023_02/132212221"/>
    <hyperlink ref="F179" r:id="rId10" display="https://podminky.urs.cz/item/CS_URS_2023_02/132254204"/>
    <hyperlink ref="F274" r:id="rId11" display="https://podminky.urs.cz/item/CS_URS_2023_02/151811131"/>
    <hyperlink ref="F329" r:id="rId12" display="https://podminky.urs.cz/item/CS_URS_2023_02/151811132"/>
    <hyperlink ref="F366" r:id="rId13" display="https://podminky.urs.cz/item/CS_URS_2023_02/151811231"/>
    <hyperlink ref="F370" r:id="rId14" display="https://podminky.urs.cz/item/CS_URS_2023_02/151811232"/>
    <hyperlink ref="F374" r:id="rId15" display="https://podminky.urs.cz/item/CS_URS_2023_02/162351103"/>
    <hyperlink ref="F378" r:id="rId16" display="https://podminky.urs.cz/item/CS_URS_2023_02/162751117"/>
    <hyperlink ref="F385" r:id="rId17" display="https://podminky.urs.cz/item/CS_URS_2023_02/162751119"/>
    <hyperlink ref="F389" r:id="rId18" display="https://podminky.urs.cz/item/CS_URS_2023_02/167151101"/>
    <hyperlink ref="F393" r:id="rId19" display="https://podminky.urs.cz/item/CS_URS_2023_02/171201231"/>
    <hyperlink ref="F397" r:id="rId20" display="https://podminky.urs.cz/item/CS_URS_2023_02/174151101"/>
    <hyperlink ref="F507" r:id="rId21" display="https://podminky.urs.cz/item/CS_URS_2023_02/175111101"/>
    <hyperlink ref="F520" r:id="rId22" display="https://podminky.urs.cz/item/CS_URS_2023_02/181351103"/>
    <hyperlink ref="F526" r:id="rId23" display="https://podminky.urs.cz/item/CS_URS_2023_02/181411121"/>
    <hyperlink ref="F535" r:id="rId24" display="https://podminky.urs.cz/item/CS_URS_2023_02/181951111"/>
    <hyperlink ref="F539" r:id="rId25" display="https://podminky.urs.cz/item/CS_URS_2023_02/181951112"/>
    <hyperlink ref="F545" r:id="rId26" display="https://podminky.urs.cz/item/CS_URS_2023_02/183101121"/>
    <hyperlink ref="F550" r:id="rId27" display="https://podminky.urs.cz/item/CS_URS_2023_02/184201112"/>
    <hyperlink ref="F556" r:id="rId28" display="https://podminky.urs.cz/item/CS_URS_2023_02/184215133"/>
    <hyperlink ref="F565" r:id="rId29" display="https://podminky.urs.cz/item/CS_URS_2023_02/184401112"/>
    <hyperlink ref="F574" r:id="rId30" display="https://podminky.urs.cz/item/CS_URS_2023_02/184502115"/>
    <hyperlink ref="F579" r:id="rId31" display="https://podminky.urs.cz/item/CS_URS_2023_02/184801121"/>
    <hyperlink ref="F584" r:id="rId32" display="https://podminky.urs.cz/item/CS_URS_2023_02/184818241"/>
    <hyperlink ref="F589" r:id="rId33" display="https://podminky.urs.cz/item/CS_URS_2023_02/184911431"/>
    <hyperlink ref="F601" r:id="rId34" display="https://podminky.urs.cz/item/CS_URS_2023_02/185802114R"/>
    <hyperlink ref="F611" r:id="rId35" display="https://podminky.urs.cz/item/CS_URS_2023_02/185803111"/>
    <hyperlink ref="F616" r:id="rId36" display="https://podminky.urs.cz/item/CS_URS_2023_02/185804312"/>
    <hyperlink ref="F623" r:id="rId37" display="https://podminky.urs.cz/item/CS_URS_2023_02/185851121"/>
    <hyperlink ref="F628" r:id="rId38" display="https://podminky.urs.cz/item/CS_URS_2023_02/185851129"/>
    <hyperlink ref="F634" r:id="rId39" display="https://podminky.urs.cz/item/CS_URS_2023_02/451573111"/>
    <hyperlink ref="F646" r:id="rId40" display="https://podminky.urs.cz/item/CS_URS_2023_02/452112112"/>
    <hyperlink ref="F667" r:id="rId41" display="https://podminky.urs.cz/item/CS_URS_2023_02/452311131"/>
    <hyperlink ref="F680" r:id="rId42" display="https://podminky.urs.cz/item/CS_URS_2023_02/566901222"/>
    <hyperlink ref="F684" r:id="rId43" display="https://podminky.urs.cz/item/CS_URS_2023_02/566901232"/>
    <hyperlink ref="F700" r:id="rId44" display="https://podminky.urs.cz/item/CS_URS_2023_02/871315241"/>
    <hyperlink ref="F748" r:id="rId45" display="https://podminky.urs.cz/item/CS_URS_2023_02/871365241"/>
    <hyperlink ref="F793" r:id="rId46" display="https://podminky.urs.cz/item/CS_URS_2023_02/892351111"/>
    <hyperlink ref="F803" r:id="rId47" display="https://podminky.urs.cz/item/CS_URS_2023_02/892372111"/>
    <hyperlink ref="F817" r:id="rId48" display="https://podminky.urs.cz/item/CS_URS_2023_02/892381111"/>
    <hyperlink ref="F821" r:id="rId49" display="https://podminky.urs.cz/item/CS_URS_2023_02/894138001"/>
    <hyperlink ref="F831" r:id="rId50" display="https://podminky.urs.cz/item/CS_URS_2023_02/894411121"/>
    <hyperlink ref="F878" r:id="rId51" display="https://podminky.urs.cz/item/CS_URS_2023_02/894812322"/>
    <hyperlink ref="F890" r:id="rId52" display="https://podminky.urs.cz/item/CS_URS_2023_02/894812323"/>
    <hyperlink ref="F900" r:id="rId53" display="https://podminky.urs.cz/item/CS_URS_2023_02/894812332"/>
    <hyperlink ref="F907" r:id="rId54" display="https://podminky.urs.cz/item/CS_URS_2023_02/894812339"/>
    <hyperlink ref="F914" r:id="rId55" display="https://podminky.urs.cz/item/CS_URS_2023_02/894812359"/>
    <hyperlink ref="F921" r:id="rId56" display="https://podminky.urs.cz/item/CS_URS_2023_02/899103112"/>
    <hyperlink ref="F928" r:id="rId57" display="https://podminky.urs.cz/item/CS_URS_2023_02/899623171R"/>
    <hyperlink ref="F935" r:id="rId58" display="https://podminky.urs.cz/item/CS_URS_2023_02/899643111"/>
    <hyperlink ref="F942" r:id="rId59" display="https://podminky.urs.cz/item/CS_URS_2023_02/899722112"/>
    <hyperlink ref="F952" r:id="rId60" display="https://podminky.urs.cz/item/CS_URS_2023_02/916231213"/>
    <hyperlink ref="F957" r:id="rId61" display="https://podminky.urs.cz/item/CS_URS_2023_02/916331112"/>
    <hyperlink ref="F962" r:id="rId62" display="https://podminky.urs.cz/item/CS_URS_2023_02/977151125"/>
    <hyperlink ref="F968" r:id="rId63" display="https://podminky.urs.cz/item/CS_URS_2023_02/979024442"/>
    <hyperlink ref="F972" r:id="rId64" display="https://podminky.urs.cz/item/CS_URS_2023_02/979054451"/>
    <hyperlink ref="F991" r:id="rId65" display="https://podminky.urs.cz/item/CS_URS_2023_02/997221551"/>
    <hyperlink ref="F998" r:id="rId66" display="https://podminky.urs.cz/item/CS_URS_2023_02/997221559"/>
    <hyperlink ref="F1005" r:id="rId67" display="https://podminky.urs.cz/item/CS_URS_2023_02/997221561"/>
    <hyperlink ref="F1010" r:id="rId68" display="https://podminky.urs.cz/item/CS_URS_2023_02/997221569"/>
    <hyperlink ref="F1015" r:id="rId69" display="https://podminky.urs.cz/item/CS_URS_2023_02/997221861"/>
    <hyperlink ref="F1019" r:id="rId70" display="https://podminky.urs.cz/item/CS_URS_2023_02/997221873"/>
    <hyperlink ref="F1026" r:id="rId71" display="https://podminky.urs.cz/item/CS_URS_2023_02/998276101"/>
    <hyperlink ref="F1035" r:id="rId72" display="https://podminky.urs.cz/item/CS_URS_2023_02/230083103"/>
  </hyperlinks>
  <printOptions/>
  <pageMargins left="0.39375" right="0.39375" top="0.39375" bottom="0.39375" header="0" footer="0"/>
  <pageSetup blackAndWhite="1" fitToHeight="100" fitToWidth="1" horizontalDpi="600" verticalDpi="600" orientation="landscape" paperSize="9" scale="84" r:id="rId74"/>
  <headerFooter>
    <oddFooter>&amp;CStrana &amp;P z &amp;N</oddFooter>
  </headerFooter>
  <drawing r:id="rId7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Vopalkova Petra</cp:lastModifiedBy>
  <cp:lastPrinted>2023-09-04T16:42:32Z</cp:lastPrinted>
  <dcterms:created xsi:type="dcterms:W3CDTF">2023-09-04T16:29:21Z</dcterms:created>
  <dcterms:modified xsi:type="dcterms:W3CDTF">2024-02-02T13:06:43Z</dcterms:modified>
  <cp:category/>
  <cp:version/>
  <cp:contentType/>
  <cp:contentStatus/>
</cp:coreProperties>
</file>