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11730" yWindow="1425" windowWidth="16755" windowHeight="14295" activeTab="1"/>
  </bookViews>
  <sheets>
    <sheet name="Rekapitulace stavby" sheetId="1" r:id="rId1"/>
    <sheet name="01 - Zařízení pro vzducho..." sheetId="2" r:id="rId2"/>
    <sheet name="02 - Zařízení pro měření ..." sheetId="3" r:id="rId3"/>
    <sheet name="Pokyny pro vyplnění" sheetId="4" r:id="rId4"/>
  </sheets>
  <definedNames>
    <definedName name="_xlnm._FilterDatabase" localSheetId="1" hidden="1">'01 - Zařízení pro vzducho...'!$C$91:$K$366</definedName>
    <definedName name="_xlnm._FilterDatabase" localSheetId="2" hidden="1">'02 - Zařízení pro měření ...'!$C$87:$K$219</definedName>
    <definedName name="_xlnm.Print_Area" localSheetId="1">'01 - Zařízení pro vzducho...'!$C$4:$J$39,'01 - Zařízení pro vzducho...'!$C$45:$J$73,'01 - Zařízení pro vzducho...'!$C$79:$K$366</definedName>
    <definedName name="_xlnm.Print_Area" localSheetId="2">'02 - Zařízení pro měření ...'!$C$4:$J$39,'02 - Zařízení pro měření ...'!$C$45:$J$69,'02 - Zařízení pro měření ...'!$C$75:$K$219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'01 - Zařízení pro vzducho...'!$91:$91</definedName>
    <definedName name="_xlnm.Print_Titles" localSheetId="2">'02 - Zařízení pro měření ...'!$87:$87</definedName>
  </definedNames>
  <calcPr calcId="191029"/>
  <extLst/>
</workbook>
</file>

<file path=xl/sharedStrings.xml><?xml version="1.0" encoding="utf-8"?>
<sst xmlns="http://schemas.openxmlformats.org/spreadsheetml/2006/main" count="5813" uniqueCount="1026">
  <si>
    <t>Export Komplet</t>
  </si>
  <si>
    <t>VZ</t>
  </si>
  <si>
    <t>2.0</t>
  </si>
  <si>
    <t>ZAMOK</t>
  </si>
  <si>
    <t>False</t>
  </si>
  <si>
    <t>{0327d8f8-eb88-4e76-b00b-1fe263e108b3}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</si>
  <si>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</si>
  <si>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</si>
  <si>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</si>
  <si>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</si>
  <si>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</si>
  <si>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</si>
  <si>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</si>
  <si>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</si>
  <si>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TRU36/23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</si>
  <si>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</si>
  <si>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</si>
  <si>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Olomouc - UMTM, Úprava a doplnění digestoří – 3. NP.</t>
  </si>
  <si>
    <t>KSO:</t>
  </si>
  <si>
    <t/>
  </si>
  <si>
    <t>CC-CZ:</t>
  </si>
  <si>
    <t>Místo:</t>
  </si>
  <si>
    <t xml:space="preserve"> </t>
  </si>
  <si>
    <t>Datum:</t>
  </si>
  <si>
    <t>15. 11. 2023</t>
  </si>
  <si>
    <t>Zadavatel:</t>
  </si>
  <si>
    <t>IČ:</t>
  </si>
  <si>
    <t>UPOL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</si>
  <si>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</si>
  <si>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</si>
  <si>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</si>
  <si>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</si>
  <si>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</si>
  <si>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</si>
  <si>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</si>
  <si>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</si>
  <si>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</si>
  <si>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</si>
  <si>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</si>
  <si>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</si>
  <si>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</si>
  <si>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</si>
  <si>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</si>
  <si>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</si>
  <si>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</si>
  <si>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</si>
  <si>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</si>
  <si>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</si>
  <si>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</si>
  <si>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</si>
  <si>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</si>
  <si>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</si>
  <si>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</si>
  <si>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</si>
  <si>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</si>
  <si>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</si>
  <si>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</si>
  <si>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</si>
  <si>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</si>
  <si>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</si>
  <si>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</si>
  <si>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</si>
  <si>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</si>
  <si>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</si>
  <si>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</si>
  <si>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</si>
  <si>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</si>
  <si>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</si>
  <si>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</si>
  <si>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</si>
  <si>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</si>
  <si>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</si>
  <si>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</si>
  <si>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</si>
  <si>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</si>
  <si>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</si>
  <si>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Zařízení pro vzduchotechniku</t>
  </si>
  <si>
    <t>STA</t>
  </si>
  <si>
    <t>1</t>
  </si>
  <si>
    <t>{64265192-1604-41f5-a01e-b69b54b7b6cb}</t>
  </si>
  <si>
    <t>2</t>
  </si>
  <si>
    <t>02</t>
  </si>
  <si>
    <t>Zařízení pro měření a regulaci</t>
  </si>
  <si>
    <t>{c2bfbe6c-ba7b-4ed5-a163-1e864eef9c9c}</t>
  </si>
  <si>
    <t>KRYCÍ LIST SOUPISU PRACÍ</t>
  </si>
  <si>
    <t>Objekt:</t>
  </si>
  <si>
    <t>01 - Zařízení pro vzduchotechniku</t>
  </si>
  <si>
    <t>REKAPITULACE ČLENĚNÍ SOUPISU PRACÍ</t>
  </si>
  <si>
    <t>Kód dílu - Popis</t>
  </si>
  <si>
    <t>Cena celkem [CZK]</t>
  </si>
  <si>
    <t>-1</t>
  </si>
  <si>
    <t>AHU 10. - Dotace vzduchu pro centrální odtah laboratoří 3.NP</t>
  </si>
  <si>
    <t>ACC 10. - Zdoj chladu a tepla pro VZT jednotku AHU 10 - I</t>
  </si>
  <si>
    <t>ACC 11. - Zdoj chladu a tepla pro VZT jednotku AHU 10 - II</t>
  </si>
  <si>
    <t>EF 01. - Centrální odtah pro digestoře - I</t>
  </si>
  <si>
    <t>EF 02. - Centrální odtah pro digestoře - II</t>
  </si>
  <si>
    <t>EF 10. - Odtah od BS - ATEX</t>
  </si>
  <si>
    <t>500. - Stavební úpravy - přívodní část</t>
  </si>
  <si>
    <t>510. - Stavební úpravy - odvodní část</t>
  </si>
  <si>
    <t>520. - Stavební úpravy - vniřní prostory - otvory</t>
  </si>
  <si>
    <t>530. - Stavební úpravy - malování</t>
  </si>
  <si>
    <t>540. - Stavební úpravy - dveře</t>
  </si>
  <si>
    <t>550. - ZTI - odvod kondenzátu od chladiče</t>
  </si>
  <si>
    <t>999.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</si>
  <si>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</si>
  <si>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</si>
  <si>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</si>
  <si>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</si>
  <si>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</si>
  <si>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</si>
  <si>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</si>
  <si>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</si>
  <si>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</si>
  <si>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</si>
  <si>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</si>
  <si>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</si>
  <si>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</si>
  <si>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AHU 10.</t>
  </si>
  <si>
    <t>Dotace vzduchu pro centrální odtah laboratoří 3.NP</t>
  </si>
  <si>
    <t>ROZPOCET</t>
  </si>
  <si>
    <t>K</t>
  </si>
  <si>
    <t>AHU 10.001</t>
  </si>
  <si>
    <t>VZT jednotka s rámovou konstrukcí a přerušeným tepelným mostem - venkovní provedení. Vč. dodávky - rámu, pružného uložení, rýhované gumy mezi rám a vzt jednotku. Vč. dodávky sifonu a průchodek pro kabeláž. Tato větrací jednotka pro jiné než obytné budovy je v souladu s požadavky Nařízení komise EU č. 1253-2014 Ecodesign. Posuzování shody s požadavky od r. 2018 pro jednosměrné větrací jednotky (UVU).</t>
  </si>
  <si>
    <t>ks</t>
  </si>
  <si>
    <t>R položka</t>
  </si>
  <si>
    <t>4</t>
  </si>
  <si>
    <t>VV</t>
  </si>
  <si>
    <t>V př. = 2 000 - 7 555 m3/h, P př. = 250 Pa.</t>
  </si>
  <si>
    <t>Max. rychlost v průřezu - 2,7 m/s.</t>
  </si>
  <si>
    <t>Rozměry délka (casí kryt + tělo + pružná manžeta) x šířka x výška =&gt; do (365 + 6 530 + 190) x 1 340 x 720 (rám 120) mm.</t>
  </si>
  <si>
    <t>Kostra jednotky - Hliník.</t>
  </si>
  <si>
    <t>Opláštění - min. tl. 0,6 mm.</t>
  </si>
  <si>
    <t>Izolace - PUR min. tl. 50 mm.</t>
  </si>
  <si>
    <t>Vnější část pláště jednotky lakována.</t>
  </si>
  <si>
    <t>Hmotnost do 900 kg (bez náplní).</t>
  </si>
  <si>
    <t>Vlastnosti pláště dle EN1886:</t>
  </si>
  <si>
    <t>- mechanická stabilita D1,</t>
  </si>
  <si>
    <t>- těsnost obtoku filtru F9,</t>
  </si>
  <si>
    <t>- tepelná izolace T2,</t>
  </si>
  <si>
    <t>- faktor tepelných mostů TB2,</t>
  </si>
  <si>
    <t>- součinitel prostupu tepla panelem 0,53 W/m2K,</t>
  </si>
  <si>
    <t>- rámová konstrukce s přerušenými tepelnými mosty,</t>
  </si>
  <si>
    <t>- hladký vnitřní profil,</t>
  </si>
  <si>
    <t>- panely s izolací PUR pěnou - tloušťka izolace 50mm.</t>
  </si>
  <si>
    <t>Součet</t>
  </si>
  <si>
    <t>AHU 10.002</t>
  </si>
  <si>
    <t>Sestavení jednotky na místě. Dodávka jednotky po komorách.</t>
  </si>
  <si>
    <t>Vč. mont. mech. Vč. nutného materiálu pro dotěsnění.</t>
  </si>
  <si>
    <t>3</t>
  </si>
  <si>
    <t>AHU 10.003</t>
  </si>
  <si>
    <t xml:space="preserve">Pružná manžeta, rozměry 1 240 x 600 mm </t>
  </si>
  <si>
    <t>6</t>
  </si>
  <si>
    <t>AHU 10.051</t>
  </si>
  <si>
    <t>Čtyřhranný tlumič hluku kulisový.</t>
  </si>
  <si>
    <t>8</t>
  </si>
  <si>
    <t>specifikace:</t>
  </si>
  <si>
    <t>10.710x630-1000/4/78 - útlum 10 dB při 250Hz, 39dB při 2000Hz</t>
  </si>
  <si>
    <t>5</t>
  </si>
  <si>
    <t>AHU 10.201</t>
  </si>
  <si>
    <t>Přívodní koš - tahokov. Z jedné strany je dopoj 1 250 x 630 mm - příruba. Délka 1,0 m. Ze stran, boků a za čele je tahokov - max. zaslepení 35%.</t>
  </si>
  <si>
    <t>10</t>
  </si>
  <si>
    <t>RAL dle architekta</t>
  </si>
  <si>
    <t>Max. zaslepení 35%.</t>
  </si>
  <si>
    <t>AHU 10.202</t>
  </si>
  <si>
    <t>12</t>
  </si>
  <si>
    <t>7</t>
  </si>
  <si>
    <t>AHU 10.801</t>
  </si>
  <si>
    <t>Ocelové čtyřhranné potrubí sk.I tl. (1+4) s těsností B – ROVNÉ.</t>
  </si>
  <si>
    <t>m2</t>
  </si>
  <si>
    <t>14</t>
  </si>
  <si>
    <t>AHU 10.802</t>
  </si>
  <si>
    <t>Ocelové čtyřhranné potrubí sk.I tl. (1+4) s těsností B – TVAROVKY.</t>
  </si>
  <si>
    <t>16</t>
  </si>
  <si>
    <t>9</t>
  </si>
  <si>
    <t>AHU 10.901</t>
  </si>
  <si>
    <t>Tepelná izolace kaučuková (samo-lepící) s AL polepem.</t>
  </si>
  <si>
    <t>18</t>
  </si>
  <si>
    <t>AHU 10.902</t>
  </si>
  <si>
    <t>Tepelná a hluková izolace z desek z kamenné vlny s oplechováním.</t>
  </si>
  <si>
    <t>20</t>
  </si>
  <si>
    <t>ACC 10.</t>
  </si>
  <si>
    <t>Zdoj chladu a tepla pro VZT jednotku AHU 10 - I</t>
  </si>
  <si>
    <t>11</t>
  </si>
  <si>
    <t>ACC 10.001</t>
  </si>
  <si>
    <t>Zdroj chladu / tepla - venkovní kondenzační jednotka SPLIT.</t>
  </si>
  <si>
    <t>22</t>
  </si>
  <si>
    <t>Nominální výkon: Qchl=5,0kW / Qtop=5,5kW.</t>
  </si>
  <si>
    <t>Nominální el. příkon Pel=1,53kW / 1,52kW dle sestavy.</t>
  </si>
  <si>
    <t>Napájení 230V, MCA=17,5A, doporučené jištění C/20A.</t>
  </si>
  <si>
    <t>Průměr potrubí: 6,35mm x 12,7mm.</t>
  </si>
  <si>
    <t>Typ chladiva - předplnění: R32 - 1,2kg - 10m - 15g/m.</t>
  </si>
  <si>
    <t>Rozměry (šířka x výška x hloubka): 880x638x310mm.</t>
  </si>
  <si>
    <t>Hmotnost jednotky 43,5kg.</t>
  </si>
  <si>
    <t>Provozní rozsah chlazení/vytápění -15,0~50,0°C/-20,0~24,0°C.</t>
  </si>
  <si>
    <t>Maximální délka potrubí: 30 m.</t>
  </si>
  <si>
    <t>Hladina akustického tlaku v 1m = 48/48dBA.</t>
  </si>
  <si>
    <t>ACC 10.002</t>
  </si>
  <si>
    <t>AHU Box - 0-10V. Krytí IP 54.</t>
  </si>
  <si>
    <t>24</t>
  </si>
  <si>
    <t>13</t>
  </si>
  <si>
    <t>ACC 10.003</t>
  </si>
  <si>
    <t>Cu potrubí vč. izolace a chladiva.</t>
  </si>
  <si>
    <t>bm</t>
  </si>
  <si>
    <t>26</t>
  </si>
  <si>
    <t>Vč. Dodávky oplechování - kryt proti UV záření.</t>
  </si>
  <si>
    <t>15,00</t>
  </si>
  <si>
    <t>ACC 10.004</t>
  </si>
  <si>
    <t>Doplnění chladiva.</t>
  </si>
  <si>
    <t>g</t>
  </si>
  <si>
    <t>28</t>
  </si>
  <si>
    <t>ACC 10.005</t>
  </si>
  <si>
    <t>Dodávka a založení knihy pro evidenci chladiva.</t>
  </si>
  <si>
    <t>h</t>
  </si>
  <si>
    <t>30</t>
  </si>
  <si>
    <t>ACC 10.006</t>
  </si>
  <si>
    <t>Uvedení do provozu.</t>
  </si>
  <si>
    <t>32</t>
  </si>
  <si>
    <t>17</t>
  </si>
  <si>
    <t>ACC 10.007</t>
  </si>
  <si>
    <t>Tlaková zkouška.</t>
  </si>
  <si>
    <t>34</t>
  </si>
  <si>
    <t>ACC 10.008</t>
  </si>
  <si>
    <t>Konstrukce pro venesení SPLIT jednotky - Pružné podstavce.</t>
  </si>
  <si>
    <t>36</t>
  </si>
  <si>
    <t>19</t>
  </si>
  <si>
    <t>ACC 10.009</t>
  </si>
  <si>
    <t>Konstrukce pro venesení Cu potrubí.</t>
  </si>
  <si>
    <t>38</t>
  </si>
  <si>
    <t>ACC 10.010</t>
  </si>
  <si>
    <t>Konstrukce pro venesení Cu potrubí - výška od 0,3 po 2,5m</t>
  </si>
  <si>
    <t>40</t>
  </si>
  <si>
    <t>ACC 11.</t>
  </si>
  <si>
    <t>Zdoj chladu a tepla pro VZT jednotku AHU 10 - II</t>
  </si>
  <si>
    <t>ACC 11.001</t>
  </si>
  <si>
    <t>42</t>
  </si>
  <si>
    <t>Venkovní kondenzační jednotka k VZT.</t>
  </si>
  <si>
    <t>Nominální výkon: Qchl=20,0kW / Qtop=23,0kW.</t>
  </si>
  <si>
    <t>Nominální el. příkon Pel=6,45kW.</t>
  </si>
  <si>
    <t>EER/COP=3,1/3,45.</t>
  </si>
  <si>
    <t>Napájení 400V, doporučené jištění C/32A.</t>
  </si>
  <si>
    <t>Průměr potrubí: 9,52mm x 19,05mm.</t>
  </si>
  <si>
    <t>Typ chladiva - předplnění: R410A - 6,6kg - 30m - 50g/m.</t>
  </si>
  <si>
    <t>Rozměry (šířka x výška x hloubka): 940x1630x460mm.</t>
  </si>
  <si>
    <t>Hmotnost jednotky 154kg.</t>
  </si>
  <si>
    <t>Hladina akustického tlaku v 1m = 58dBA.</t>
  </si>
  <si>
    <t>Maximální délka potrubí: 75 m.</t>
  </si>
  <si>
    <t>Jednotka je vybavena expanzním ventilem.</t>
  </si>
  <si>
    <t>ACC 11.002</t>
  </si>
  <si>
    <t>44</t>
  </si>
  <si>
    <t>23</t>
  </si>
  <si>
    <t>ACC 11.003</t>
  </si>
  <si>
    <t>46</t>
  </si>
  <si>
    <t>ACC 11.004</t>
  </si>
  <si>
    <t>48</t>
  </si>
  <si>
    <t>25</t>
  </si>
  <si>
    <t>ACC 11.005</t>
  </si>
  <si>
    <t>50</t>
  </si>
  <si>
    <t>ACC 11.006</t>
  </si>
  <si>
    <t>52</t>
  </si>
  <si>
    <t>27</t>
  </si>
  <si>
    <t>ACC 11.007</t>
  </si>
  <si>
    <t>54</t>
  </si>
  <si>
    <t>ACC 11.008</t>
  </si>
  <si>
    <t>56</t>
  </si>
  <si>
    <t>29</t>
  </si>
  <si>
    <t>ACC 11.009</t>
  </si>
  <si>
    <t>58</t>
  </si>
  <si>
    <t>EF 01.</t>
  </si>
  <si>
    <t>Centrální odtah pro digestoře - I</t>
  </si>
  <si>
    <t>EF 01.001</t>
  </si>
  <si>
    <t>Odvodní - radiální ventilátor - Plastový. Vč. střížky. Vč. anti-vibračního uložení. FM dodá profese MaR.</t>
  </si>
  <si>
    <t>60</t>
  </si>
  <si>
    <t>V od. = 1 500 - 3 650 m3/h, P od.  = 650 - 750 Pa.</t>
  </si>
  <si>
    <t>Příkon = 1,5 kW, In = 6,0 A.</t>
  </si>
  <si>
    <t>Ventilátor je vybaven jednootáčkovými (třífázovým) elektromotorem pro napětí 400 V.</t>
  </si>
  <si>
    <t>Odolný vůči chemikáliím.</t>
  </si>
  <si>
    <t>31</t>
  </si>
  <si>
    <t>EF 01.002</t>
  </si>
  <si>
    <t>Pružná manžeta - PLAST - Pro sání</t>
  </si>
  <si>
    <t>62</t>
  </si>
  <si>
    <t>EF 01.003</t>
  </si>
  <si>
    <t>Pružná manžeta - PLAST - Pro výfuk</t>
  </si>
  <si>
    <t>64</t>
  </si>
  <si>
    <t>33</t>
  </si>
  <si>
    <t>EF 01.051</t>
  </si>
  <si>
    <t>Čtyřhranný tlumič hluku kulisový - PLAST</t>
  </si>
  <si>
    <t>66</t>
  </si>
  <si>
    <t>EF 01.101</t>
  </si>
  <si>
    <t>Regulační klapka plastová - hranatá - ruční. S příporavou pro servo-pohon. Servo-pohon dodá MaR - PLAST</t>
  </si>
  <si>
    <t>68</t>
  </si>
  <si>
    <t>35</t>
  </si>
  <si>
    <t>EF 01.120</t>
  </si>
  <si>
    <t>Regulátor průtoku variabilní regulovaný na průtok - s možností ovládání průtoku 0-10V s monitoringem skutečné hodnoty a možností těsného uzavření. Prvek je možné osadit např. za koleno (bez nutnosti uklidňovací délky) !</t>
  </si>
  <si>
    <t>70</t>
  </si>
  <si>
    <t>Plastový - kruhový regulátor průtoku  pro agresivní odváděný vzduch v laboratořích - kyseliny a louhy.</t>
  </si>
  <si>
    <t>Plášť a list klapky vyrobené z nehořlavého polypropylenu.</t>
  </si>
  <si>
    <t>Kompaktní konstrukce, délka 400 mm.</t>
  </si>
  <si>
    <t>Vysoká přesnost regulace i při nepříznivých nátokových podmínkách.</t>
  </si>
  <si>
    <t>Kombinace rychlých servopohonů (řízení vzduchotechnických systémů).</t>
  </si>
  <si>
    <t>Měření průtoku vzduchu pomocí měřícího tělesa nebo dýzy.</t>
  </si>
  <si>
    <t>Potrubí s vysouvacím čidlem umožňí snadné čištění.</t>
  </si>
  <si>
    <t>Netěsnost při zavřeném listu podle ČSN EN 1751, třída 4.</t>
  </si>
  <si>
    <t>Netěsnost pláště podle EN 1751, třída C.</t>
  </si>
  <si>
    <t>Max. tlaková odolnost 1 000 Pa.</t>
  </si>
  <si>
    <t>EF 01.120 a</t>
  </si>
  <si>
    <t>Tlumič hluku kruhový - PLAST</t>
  </si>
  <si>
    <t>72</t>
  </si>
  <si>
    <t>37</t>
  </si>
  <si>
    <t>EF 01.121</t>
  </si>
  <si>
    <t>74</t>
  </si>
  <si>
    <t>EF 01.121a</t>
  </si>
  <si>
    <t>76</t>
  </si>
  <si>
    <t>39</t>
  </si>
  <si>
    <t>EF 01.122</t>
  </si>
  <si>
    <t>Regulátor průtoku konstantní - regulace na průtok - PLAST</t>
  </si>
  <si>
    <t>78</t>
  </si>
  <si>
    <t>EF 01.122a</t>
  </si>
  <si>
    <t>Ruční - uzaviratelná klapka - Šoupě.</t>
  </si>
  <si>
    <t>80</t>
  </si>
  <si>
    <t xml:space="preserve">PLAST - pro omezení tlaku na max. 250 Pa ! Osazen mezi centilátor a regulátor průtoku </t>
  </si>
  <si>
    <t>41</t>
  </si>
  <si>
    <t>EF 01.125</t>
  </si>
  <si>
    <t>82</t>
  </si>
  <si>
    <t>Kruhový regulátor průtoku .</t>
  </si>
  <si>
    <t>Libovolný směr proudění díky dynamickému převodníku.</t>
  </si>
  <si>
    <t>Vhodný pro rychlost proudění 0,5–13 m/s.</t>
  </si>
  <si>
    <t>Netěsnost při zavřeném listu testována podle EN 1751, min. třída 3</t>
  </si>
  <si>
    <t>Netěsnost pláště testována podle EN 1751, třída C</t>
  </si>
  <si>
    <t>EF 01.120a</t>
  </si>
  <si>
    <t>Tlumič hluku kruhový.</t>
  </si>
  <si>
    <t>84</t>
  </si>
  <si>
    <t>43</t>
  </si>
  <si>
    <t>EF 01.120a.1</t>
  </si>
  <si>
    <t>Sací koš- tahokov. Z jedné strany je dopoj DN 250 - příruba. Délka 1,0 m. Ze stran, boků a za čele je tahokov - max. zaslepení 35%.</t>
  </si>
  <si>
    <t>86</t>
  </si>
  <si>
    <t>RAL dle architekta.</t>
  </si>
  <si>
    <t>EF 01.501</t>
  </si>
  <si>
    <t>Výfukový úkos - 45°- vč. Síta proti hmyzu - PLAST</t>
  </si>
  <si>
    <t>88</t>
  </si>
  <si>
    <t>45</t>
  </si>
  <si>
    <t>EF 01.701</t>
  </si>
  <si>
    <t>Kruhové potrubí - PLAST.</t>
  </si>
  <si>
    <t>90</t>
  </si>
  <si>
    <t>EF 01.702</t>
  </si>
  <si>
    <t>92</t>
  </si>
  <si>
    <t>47</t>
  </si>
  <si>
    <t>EF 01.703</t>
  </si>
  <si>
    <t>94</t>
  </si>
  <si>
    <t>EF 01.801</t>
  </si>
  <si>
    <t>Hranaté potrubí - PLAST. 50% tvarovek.</t>
  </si>
  <si>
    <t>96</t>
  </si>
  <si>
    <t>49</t>
  </si>
  <si>
    <t>EF 01.901</t>
  </si>
  <si>
    <t>98</t>
  </si>
  <si>
    <t>EF 01.902</t>
  </si>
  <si>
    <t>100</t>
  </si>
  <si>
    <t>EF 02.</t>
  </si>
  <si>
    <t>Centrální odtah pro digestoře - II</t>
  </si>
  <si>
    <t>51</t>
  </si>
  <si>
    <t>EF 02.001</t>
  </si>
  <si>
    <t>102</t>
  </si>
  <si>
    <t>V od. = 3 650 - 7 555 m3/h, P od.  = 740 - 950 Pa.</t>
  </si>
  <si>
    <t>Příkon = 5,5 kW, In = 12,0 A.</t>
  </si>
  <si>
    <t>EF 02.002</t>
  </si>
  <si>
    <t>Pružná manžeta - PLAST.</t>
  </si>
  <si>
    <t>104</t>
  </si>
  <si>
    <t>53</t>
  </si>
  <si>
    <t>EF 02.003</t>
  </si>
  <si>
    <t>106</t>
  </si>
  <si>
    <t>EF 02.051</t>
  </si>
  <si>
    <t>108</t>
  </si>
  <si>
    <t>55</t>
  </si>
  <si>
    <t>EF 02.101</t>
  </si>
  <si>
    <t>110</t>
  </si>
  <si>
    <t>EF 02.501</t>
  </si>
  <si>
    <t>112</t>
  </si>
  <si>
    <t>EF 10.</t>
  </si>
  <si>
    <t>Odtah od BS - ATEX</t>
  </si>
  <si>
    <t>57</t>
  </si>
  <si>
    <t>EF 10.001</t>
  </si>
  <si>
    <t>Odvodní - radiální ventilátor - Plastový. Atex ! Vč. střížky. Vč. anti-vibračního uložení. Vč. pružné manžety do interiéru. Vč. výfukového dílu s úkolem 45°a sítem proti hmyzu.</t>
  </si>
  <si>
    <t>114</t>
  </si>
  <si>
    <t>V od. = 100 m3/h, P od.  = 150 Pa.</t>
  </si>
  <si>
    <t>Příkon = 0,25 kW, In = 0,8 A.</t>
  </si>
  <si>
    <t>Nevýbušném provedení Ex. Jsou určeny pro odsávání plynů a par teplotní třídy T4 pro trvalý provoz S1.</t>
  </si>
  <si>
    <t>EF 10.002</t>
  </si>
  <si>
    <t>116</t>
  </si>
  <si>
    <t>59</t>
  </si>
  <si>
    <t>EF 10.051</t>
  </si>
  <si>
    <t>Tlumič hluku - kruhový - ATEX.</t>
  </si>
  <si>
    <t>118</t>
  </si>
  <si>
    <t>PLAST - ATEX - vodivě propojené.</t>
  </si>
  <si>
    <t>EF 10.101</t>
  </si>
  <si>
    <t>Ruční - uzaviratelná klapka - ATEX. Šoupě.</t>
  </si>
  <si>
    <t>120</t>
  </si>
  <si>
    <t>61</t>
  </si>
  <si>
    <t>EF 10.102</t>
  </si>
  <si>
    <t>Regulační klapka kruhová, jednolistá - ruční. - ATEX.</t>
  </si>
  <si>
    <t>122</t>
  </si>
  <si>
    <t>EF 10.501</t>
  </si>
  <si>
    <t>Sací úkos - 45°- vč. Síta proti hmyzu. DN 160.</t>
  </si>
  <si>
    <t>124</t>
  </si>
  <si>
    <t>63</t>
  </si>
  <si>
    <t>EF 10.601</t>
  </si>
  <si>
    <t>ATEX hadice pro dopoj technologie. Vč. přechodu z DN 80 na DN dle dodané technologie po vytendrování (předpoklad DN 50).</t>
  </si>
  <si>
    <t>126</t>
  </si>
  <si>
    <t>4,00</t>
  </si>
  <si>
    <t>EF 10.701</t>
  </si>
  <si>
    <t>Kruhové potrubí - PLAST ATEX.</t>
  </si>
  <si>
    <t>128</t>
  </si>
  <si>
    <t>0,78</t>
  </si>
  <si>
    <t>65</t>
  </si>
  <si>
    <t>EF 10.702</t>
  </si>
  <si>
    <t>130</t>
  </si>
  <si>
    <t>13,49</t>
  </si>
  <si>
    <t>EF 10.703</t>
  </si>
  <si>
    <t>132</t>
  </si>
  <si>
    <t>0,50</t>
  </si>
  <si>
    <t>67</t>
  </si>
  <si>
    <t>EF 10.704</t>
  </si>
  <si>
    <t>134</t>
  </si>
  <si>
    <t>3,17</t>
  </si>
  <si>
    <t>EF 10.901</t>
  </si>
  <si>
    <t>136</t>
  </si>
  <si>
    <t>500.</t>
  </si>
  <si>
    <t>Stavební úpravy - přívodní část</t>
  </si>
  <si>
    <t>69</t>
  </si>
  <si>
    <t>500.001</t>
  </si>
  <si>
    <t>Vytvoření otvoru do skleněné desky - pro potrubí 1 250 x 560 mm.</t>
  </si>
  <si>
    <t>138</t>
  </si>
  <si>
    <t>500.002</t>
  </si>
  <si>
    <t>Vytvoření otvoru do skleněné desky - pro potrubí DN 90 mm.</t>
  </si>
  <si>
    <t>140</t>
  </si>
  <si>
    <t>71</t>
  </si>
  <si>
    <t>500.003</t>
  </si>
  <si>
    <t>Demontáž stávající skleněné desky a její likvidace.</t>
  </si>
  <si>
    <t>142</t>
  </si>
  <si>
    <t>500.004</t>
  </si>
  <si>
    <t>Nová skleněná deska s otvory - pro 2 x VZT.</t>
  </si>
  <si>
    <t>144</t>
  </si>
  <si>
    <t>510.</t>
  </si>
  <si>
    <t>Stavební úpravy - odvodní část</t>
  </si>
  <si>
    <t>73</t>
  </si>
  <si>
    <t>510.001</t>
  </si>
  <si>
    <t>Zapravení prostupu střechou a jeho zapravení vč. úpravy proti zatékání.</t>
  </si>
  <si>
    <t>146</t>
  </si>
  <si>
    <t>Beton, izolace tepelná a izolace proti zatékání. Položka řeší pouze lokální prostup.</t>
  </si>
  <si>
    <t>520.</t>
  </si>
  <si>
    <t>Stavební úpravy - vniřní prostory - otvory</t>
  </si>
  <si>
    <t>520.001</t>
  </si>
  <si>
    <t>Vytvoření a zapravení prostupu stěnou (zděnná příčka) a jeho zapravení.</t>
  </si>
  <si>
    <t>148</t>
  </si>
  <si>
    <t>Malta, izolace tepelná popř. tmel.</t>
  </si>
  <si>
    <t>75</t>
  </si>
  <si>
    <t>520.002</t>
  </si>
  <si>
    <t>150</t>
  </si>
  <si>
    <t>530.</t>
  </si>
  <si>
    <t>Stavební úpravy - malování</t>
  </si>
  <si>
    <t>530.001</t>
  </si>
  <si>
    <t>Malování stěn a stropů, vč. drobných úprav stěny (škrábance).</t>
  </si>
  <si>
    <t>152</t>
  </si>
  <si>
    <t>Vč. důkladného úklidu. Vč. Barev, dopravy, mechanismů apod.</t>
  </si>
  <si>
    <t>460,00</t>
  </si>
  <si>
    <t>540.</t>
  </si>
  <si>
    <t>Stavební úpravy - dveře</t>
  </si>
  <si>
    <t>77</t>
  </si>
  <si>
    <t>540.001</t>
  </si>
  <si>
    <t>Demontáž dveří.</t>
  </si>
  <si>
    <t>154</t>
  </si>
  <si>
    <t>540.002</t>
  </si>
  <si>
    <t>Doplnění stávajících dveří o dveřní mřížku s čistou plochou 0,25m2.</t>
  </si>
  <si>
    <t>156</t>
  </si>
  <si>
    <t>Demontáž, vytvoření otvoru, dvě nové SM, zapravení a opětovné osazení.</t>
  </si>
  <si>
    <t>550.</t>
  </si>
  <si>
    <t>ZTI - odvod kondenzátu od chladiče</t>
  </si>
  <si>
    <t>79</t>
  </si>
  <si>
    <t>550.001</t>
  </si>
  <si>
    <t>Odvod kondenzátu od chladiče.</t>
  </si>
  <si>
    <t>158</t>
  </si>
  <si>
    <t>DN 32 - rozvod od jednotky 2,5 m k podlaze střechy, kde bude vyveden na zem.</t>
  </si>
  <si>
    <t>5,0</t>
  </si>
  <si>
    <t>999.</t>
  </si>
  <si>
    <t>Ostatní náklady</t>
  </si>
  <si>
    <t>999.001</t>
  </si>
  <si>
    <t>Náklady na dopravu.</t>
  </si>
  <si>
    <t>160</t>
  </si>
  <si>
    <t>81</t>
  </si>
  <si>
    <t>999.002</t>
  </si>
  <si>
    <t>Montážní mechan. - dle realizačního/obchodního oddělení.</t>
  </si>
  <si>
    <t>kpl</t>
  </si>
  <si>
    <t>162</t>
  </si>
  <si>
    <t>Výška stropu do 3,5 m.</t>
  </si>
  <si>
    <t>999.003</t>
  </si>
  <si>
    <t>Zařízení staveniště.</t>
  </si>
  <si>
    <t>164</t>
  </si>
  <si>
    <t>83</t>
  </si>
  <si>
    <t>999.004</t>
  </si>
  <si>
    <t>Montážní materiál.</t>
  </si>
  <si>
    <t>kg</t>
  </si>
  <si>
    <t>166</t>
  </si>
  <si>
    <t>999.005</t>
  </si>
  <si>
    <t>Těsnící materiál.</t>
  </si>
  <si>
    <t>168</t>
  </si>
  <si>
    <t>85</t>
  </si>
  <si>
    <t>999.006</t>
  </si>
  <si>
    <t>Spojovací materiál.</t>
  </si>
  <si>
    <t>170</t>
  </si>
  <si>
    <t>999.007</t>
  </si>
  <si>
    <t>Značení vzduchotechnického zařízení a potrubí dle platných ČSN.</t>
  </si>
  <si>
    <t>172</t>
  </si>
  <si>
    <t>87</t>
  </si>
  <si>
    <t>999.008</t>
  </si>
  <si>
    <t>Komplexní vyzkoušení a zaregulování systému, zaškolení obsluhy.</t>
  </si>
  <si>
    <t>174</t>
  </si>
  <si>
    <t>999.009</t>
  </si>
  <si>
    <t>Předávací dokumentace.</t>
  </si>
  <si>
    <t>176</t>
  </si>
  <si>
    <t>89</t>
  </si>
  <si>
    <t>999.010</t>
  </si>
  <si>
    <t>Výrobní dokumentace.</t>
  </si>
  <si>
    <t>178</t>
  </si>
  <si>
    <t>999.011</t>
  </si>
  <si>
    <t>Dokumentace skutečného stavu.</t>
  </si>
  <si>
    <t>180</t>
  </si>
  <si>
    <t>91</t>
  </si>
  <si>
    <t>999.012</t>
  </si>
  <si>
    <t>Jeřáb.</t>
  </si>
  <si>
    <t>den</t>
  </si>
  <si>
    <t>182</t>
  </si>
  <si>
    <t>999.013</t>
  </si>
  <si>
    <t>Zaměření před objednáním.</t>
  </si>
  <si>
    <t>184</t>
  </si>
  <si>
    <t>93</t>
  </si>
  <si>
    <t>999.014</t>
  </si>
  <si>
    <t>Rezerva na rozpory, popř. vynucené úpravy.</t>
  </si>
  <si>
    <t>186</t>
  </si>
  <si>
    <t>02 - Zařízení pro měření a regulaci</t>
  </si>
  <si>
    <t>D1 - Řídící systém</t>
  </si>
  <si>
    <t xml:space="preserve">    D2 - Polní instrumentace, rozvaděče</t>
  </si>
  <si>
    <t>D2 - Polní instrumentace, rozvaděče</t>
  </si>
  <si>
    <t xml:space="preserve">    D3 - Montážní materiál</t>
  </si>
  <si>
    <t>D3 - Montážní materiál</t>
  </si>
  <si>
    <t xml:space="preserve">    D4 - Elektromontážní práce</t>
  </si>
  <si>
    <t>D4 - Elektromontážní práce</t>
  </si>
  <si>
    <t xml:space="preserve">    D5 - Služby</t>
  </si>
  <si>
    <t>D1</t>
  </si>
  <si>
    <t>Řídící systém</t>
  </si>
  <si>
    <t>MaR-RS</t>
  </si>
  <si>
    <t>Univerzální regulátor podporující standardy BACnet IP, BACnet MS/TP, LonWorks, Panel-Bus, Meter-Bus, ModBus, 600 I/O, webserver</t>
  </si>
  <si>
    <t>MaR-RS.1</t>
  </si>
  <si>
    <t>HMI externí displej pro operátory</t>
  </si>
  <si>
    <t>MaR-RS.2</t>
  </si>
  <si>
    <t>Magnetická konzole pro displej, uchycení na rozvaděč</t>
  </si>
  <si>
    <t>MaR-RS.3</t>
  </si>
  <si>
    <t>Propojovací kabel regulátor-displej</t>
  </si>
  <si>
    <t>MaR-RS.4</t>
  </si>
  <si>
    <t>Modul 8 analogových vstupů, komunikace ModBus RTU,</t>
  </si>
  <si>
    <t>MaR-RS.5</t>
  </si>
  <si>
    <t>Modul 4 analogových výstupů, komunikace ModBus RTU,</t>
  </si>
  <si>
    <t>MaR-RS.6</t>
  </si>
  <si>
    <t>Modul 10 digitálních vstupů, komunikace ModBus RTU,</t>
  </si>
  <si>
    <t>MaR-RS.7</t>
  </si>
  <si>
    <t>Modul 4 digitálních výstupů, komunikace ModBus RTU,</t>
  </si>
  <si>
    <t>MaR-RS.8</t>
  </si>
  <si>
    <t>UPS, min. 800VA</t>
  </si>
  <si>
    <t>MaR-RS.9</t>
  </si>
  <si>
    <t>Navýšení databáze DB areálového dispečinku o 500 DB</t>
  </si>
  <si>
    <t>262144</t>
  </si>
  <si>
    <t>D2</t>
  </si>
  <si>
    <t>Polní instrumentace, rozvaděče</t>
  </si>
  <si>
    <t>MaR-SnTe</t>
  </si>
  <si>
    <t>Snímač teploty a vlhkosti do VZT kanálu, IP65, výstup 4-20mA, 0-100RH, -30 až 125°C</t>
  </si>
  <si>
    <t>MaR-SnTl</t>
  </si>
  <si>
    <t>Snímač tlakové diference vzduchu analogový, 4-20mA/0-+2500Pa, nebo +-250Pa, s displejem</t>
  </si>
  <si>
    <t>MaR-SePo</t>
  </si>
  <si>
    <t>Servopohon pákový se zpětnou pružinou, 10Nm, 90°, 24Vac, digitální</t>
  </si>
  <si>
    <t>MaR-SePo.1</t>
  </si>
  <si>
    <t>Servopohon pákový, 10Nm, 90°, 24Vac, digitální</t>
  </si>
  <si>
    <t>MaR-SnHr</t>
  </si>
  <si>
    <t>Snímač diferenčního tlaku vzduchu 30-500Pa, IP54</t>
  </si>
  <si>
    <t>MaR-SnHr.1</t>
  </si>
  <si>
    <t>Snímač rychlosti proudění do VZT kanálu, 4-20mA/0-10m/s</t>
  </si>
  <si>
    <t>MaR-SnHr.2</t>
  </si>
  <si>
    <t>Snímač rychlosti proudění do VZT kanálu, 4-20mA/0-10m/s, Ex provedení</t>
  </si>
  <si>
    <t>MaR-SnHr.3</t>
  </si>
  <si>
    <t>Snímač rychlosti proudění vzduchu pro instalaci do zdravotnických digestoří, 24Vac, 2-10V/0-1 m/s, IP20, kabel 3m, konektor</t>
  </si>
  <si>
    <t>MaR-VeRe</t>
  </si>
  <si>
    <t>LED svítidlo do rozvaděče, plast, délka 500 mm, 230 Vac a vypínačem</t>
  </si>
  <si>
    <t>MaR-VeEl</t>
  </si>
  <si>
    <t>3fázový regulátor pro elektrický ohřev 400V/25A na DIN lištu</t>
  </si>
  <si>
    <t>MaR-VeSp</t>
  </si>
  <si>
    <t>Koncový spínač, 24Vdc, NO, do dveří rozvaděče</t>
  </si>
  <si>
    <t>MaR-FM</t>
  </si>
  <si>
    <t>Frekvenční měnič 400Vac, 1,5 kW, optimalizované vstupy/výstupy včetně vstupu na termistor, Konfigurovatelné vstupy/výstupy, 1 volný slot, Vstupy/výstupy: 2 analogové vstupy, 6 digitálních vstupů, 2 relé, 1 vstup pro termistor, 1 analogový výstup, RFI filtr</t>
  </si>
  <si>
    <t>MaR-FM.1</t>
  </si>
  <si>
    <t>Frekvenční měnič 400Vac, 4,0 kW, optimalizované vstupy/výstupy včetně vstupu na termistor, Konfigurovatelné vstupy/výstupy, 1 volný slot, Vstupy/výstupy: 2 analogové vstupy, 6 digitálních vstupů, 2 relé, 1 vstup pro termistor, 1 analogový výstup, RFI filtr</t>
  </si>
  <si>
    <t>MaR-FM.2</t>
  </si>
  <si>
    <t>Frekvenční měnič 400Vac, 5,5 kW, optimalizované vstupy/výstupy včetně vstupu na termistor, Konfigurovatelné vstupy/výstupy, 1 volný slot, Vstupy/výstupy: 2 analogové vstupy, 6 digitálních vstupů, 2 relé, 1 vstup pro termistor, 1 analogový výstup, RFI filtr</t>
  </si>
  <si>
    <t>MaR-SnHr.4</t>
  </si>
  <si>
    <t>Přepěťová ochrana vodičů slaboproudých</t>
  </si>
  <si>
    <t>MaR-VyKl</t>
  </si>
  <si>
    <t>Montážní plastová skříňka pro přepěťové ochrany M56, IP54</t>
  </si>
  <si>
    <t>MaR-VyBe</t>
  </si>
  <si>
    <t>Bezpečnostní vypínač na klíček, v krabičce, spínací kontakty, nebo hříbek havarijní s aretací, vačkový přepínač 2 polohový montáž na stěnu, 400V, 20 A</t>
  </si>
  <si>
    <t>MaR-VyBe.1</t>
  </si>
  <si>
    <t>Bezpečnostní vypínač na klíček, v krabičce, IP65, spínací kontakty, n, 2 polohový montáž na stěnu, 400V, 20 A, Ex provedení</t>
  </si>
  <si>
    <t>MaR-GaOd</t>
  </si>
  <si>
    <t>Galvanický oddělovač napájení 230V, vstup 0-10Vdc, výstup 0-10Vdc</t>
  </si>
  <si>
    <t>MaR-VeRe.1</t>
  </si>
  <si>
    <t>Svítidlo LED, 230VAC, 1200mm, IP66, 2x18W</t>
  </si>
  <si>
    <t>MaR-xV</t>
  </si>
  <si>
    <t>Vypínač na povrch, IP54, 230Vac</t>
  </si>
  <si>
    <t>MaR-SePo.2</t>
  </si>
  <si>
    <t>Jiskrově bezpečná bariéra pro 230Vac, napájecí kabely, Ex</t>
  </si>
  <si>
    <t>MaR-SePo.3</t>
  </si>
  <si>
    <t>Jiskrově bezpečná bariéra pro DO, DI signály, Ex</t>
  </si>
  <si>
    <t>MaR-Ms</t>
  </si>
  <si>
    <t>Ovládací skříňka plastová modulová, přístroje montáž do panelu, 4 pozice, montáž na povrch, IP54, vývodky, kontrolka zelená 24Vdc, kontrolka oranžová 24Vdc, přepínač 2polohový, potenciometr se stupnicí 0-10</t>
  </si>
  <si>
    <t>MaR-Ms.1</t>
  </si>
  <si>
    <t>Ovládací skříňka plastová modulová, přístroje montáž do panelu, 2 pozice, montáž na povrch, IP54, vývodky, kontrolka zelená 24Vdc, kontrolka červená 24Vdc</t>
  </si>
  <si>
    <t>MaR-Bx</t>
  </si>
  <si>
    <t>Plastová nástěnná rozvodná skříňka, pro ukončení stávajícího napájecího kabelu ve svorkách, IP54</t>
  </si>
  <si>
    <t>MaR-Roz</t>
  </si>
  <si>
    <t>Stříška nad rozvaděč, svařovaný ošetřený plech, uchycení na stěnu, 900*500*250, vč. konzolí, bílá</t>
  </si>
  <si>
    <t>NAP-4MR3</t>
  </si>
  <si>
    <t>Nástěnný rozvaděč oceloplechový, krytí IP44/20, vybavený,vybavený bez ŘS,v*š*h-500*400*300, vč. průchodek a jističe 250 A, 400 Vac</t>
  </si>
  <si>
    <t>4MR3</t>
  </si>
  <si>
    <t>Skříňový rozvaděč oceloplechový, krytí IP44/20, vybavený,vybavený bez ŘS,v*š*h-2000*800*400, vč.větrání, vytápění</t>
  </si>
  <si>
    <t>D3</t>
  </si>
  <si>
    <t>Montážní materiál</t>
  </si>
  <si>
    <t>MaR-MoMat</t>
  </si>
  <si>
    <t>Kabel slaboproudý stíněný, CU, 2x1</t>
  </si>
  <si>
    <t>m</t>
  </si>
  <si>
    <t>MaR-MoMat.1</t>
  </si>
  <si>
    <t>Kabel slaboproudý stíněný, CU, 4x1</t>
  </si>
  <si>
    <t>MaR-MoMat.2</t>
  </si>
  <si>
    <t>Kabel slaboproudý stíněný, bezhalogenový CU, 2x1</t>
  </si>
  <si>
    <t>MaR-MoMat.3</t>
  </si>
  <si>
    <t>Kabel slaboproudý stíněný, bezhalogenový CU, 4x1</t>
  </si>
  <si>
    <t>MaR-MoMat.4</t>
  </si>
  <si>
    <t>Kabel slaboproudý stíněný, bezhalogenový CU, 2x2x0,8</t>
  </si>
  <si>
    <t>MaR-MoMat.5</t>
  </si>
  <si>
    <t>Kabel slaboproudý stíněný, bezhalogenový CU, 4x2x0,8</t>
  </si>
  <si>
    <t>MaR-MoMat.6</t>
  </si>
  <si>
    <t>Kabel silnoproudý, CU, 2x1,5</t>
  </si>
  <si>
    <t>MaR-MoMat.7</t>
  </si>
  <si>
    <t>Kabel silnoproudý, CU, 3x1,5</t>
  </si>
  <si>
    <t>MaR-MoMat.8</t>
  </si>
  <si>
    <t>Kabel silnoproudý, CU, 3x2,5</t>
  </si>
  <si>
    <t>MaR-MoMat.9</t>
  </si>
  <si>
    <t>Kabel silnoproudý, CU, 5x1,5</t>
  </si>
  <si>
    <t>MaR-MoMat.10</t>
  </si>
  <si>
    <t>Kabel silnoproudý, CU, 5x2,5</t>
  </si>
  <si>
    <t>MaR-MoMat.11</t>
  </si>
  <si>
    <t>Kabel silnoproudý, CU, 5x4</t>
  </si>
  <si>
    <t>MaR-MoMat.12</t>
  </si>
  <si>
    <t>Kabel silnoproudý, CU, 5x6</t>
  </si>
  <si>
    <t>MaR-MoMat.13</t>
  </si>
  <si>
    <t>Kabel silnoproudý, bezhalogenový, CU, 2x1,5</t>
  </si>
  <si>
    <t>MaR-MoMat.14</t>
  </si>
  <si>
    <t>Kabel silnoproudý, bezhalogenový, CU, 3x1,5</t>
  </si>
  <si>
    <t>MaR-MoMat.15</t>
  </si>
  <si>
    <t>Kabel silnoproudý, bezhalogenový, CU, 3x2,5</t>
  </si>
  <si>
    <t>MaR-MoMat.16</t>
  </si>
  <si>
    <t>Kabel silnoproudý, bezhalogenový, CU, 5x150 SM</t>
  </si>
  <si>
    <t>MaR-MoMat.17</t>
  </si>
  <si>
    <t>Kabel silnoproudý stíněný, CU, laněné jádro 4x1,5</t>
  </si>
  <si>
    <t>MaR-MoMat.18</t>
  </si>
  <si>
    <t>Kabel silnoproudý stíněný, CU, laněné jádro 4x2,5</t>
  </si>
  <si>
    <t>MaR-MoMat.19</t>
  </si>
  <si>
    <t>Vodič 6 ž/z, příslušenství, příchytky, pásky</t>
  </si>
  <si>
    <t>MaR-MoMat.20</t>
  </si>
  <si>
    <t>Vodič 4 ž/z, příslušenství, příchytky, pásky. bezhalogenový</t>
  </si>
  <si>
    <t>MaR-MoMat.21</t>
  </si>
  <si>
    <t>Vodič 95 ž/z, příslušenství, příchytky, pásky. bezhalogenový</t>
  </si>
  <si>
    <t>MaR-MoMat.22</t>
  </si>
  <si>
    <t>Kabelový elektroinstalační žlab 62/50 vč. víka</t>
  </si>
  <si>
    <t>MaR-MoMat.23</t>
  </si>
  <si>
    <t>Koleno žlabu vč. víka 62/50</t>
  </si>
  <si>
    <t>MaR-MoMat.24</t>
  </si>
  <si>
    <t>T-kus žlabu vč. víka 62/50</t>
  </si>
  <si>
    <t>MaR-MoMat.25</t>
  </si>
  <si>
    <t>Trubka pevná D16, PVC, nebo lišta vč. Úchytek (i UV odolná)</t>
  </si>
  <si>
    <t>MaR-MoMat.26</t>
  </si>
  <si>
    <t>Trubka ohebná D16, PVC</t>
  </si>
  <si>
    <t>MaR-MoMat.27</t>
  </si>
  <si>
    <t>Krabice rozvodná plastová, elektroinstalační</t>
  </si>
  <si>
    <t>MaR-MoMat.28</t>
  </si>
  <si>
    <t>Svorkovnice</t>
  </si>
  <si>
    <t>MaR-MoMat.29</t>
  </si>
  <si>
    <t>Příchytky na strop kovové, skupinový držák kabelů, požární odolnost</t>
  </si>
  <si>
    <t>MaR-MoMat.30</t>
  </si>
  <si>
    <t>Kabelové příchytka do stupačky, pro kabel 150 SM, požární odolnost</t>
  </si>
  <si>
    <t>MaR-MoMat.31</t>
  </si>
  <si>
    <t>Výložníky žlabů 62/50</t>
  </si>
  <si>
    <t>MaR-MoMat.32</t>
  </si>
  <si>
    <t>Podružný pomocný materiál, držáky, hmoždinky…)</t>
  </si>
  <si>
    <t>MaR-MoMat.33</t>
  </si>
  <si>
    <t>Popisovací štítky na kabely</t>
  </si>
  <si>
    <t>D4</t>
  </si>
  <si>
    <t>Elektromontážní práce</t>
  </si>
  <si>
    <t>MaR-Montaz</t>
  </si>
  <si>
    <t>MaR-Montaz.1</t>
  </si>
  <si>
    <t>Koleno žlabu 62/50 vč. víka</t>
  </si>
  <si>
    <t>MaR-Montaz.2</t>
  </si>
  <si>
    <t>T-kus žlabu 62/50 vč. víka</t>
  </si>
  <si>
    <t>MaR-Montaz.3</t>
  </si>
  <si>
    <t>Trubka pevná D16, PVC, vč. Úchytek</t>
  </si>
  <si>
    <t>MaR-Montaz.4</t>
  </si>
  <si>
    <t>MaR-Montaz.5</t>
  </si>
  <si>
    <t>MaR-Montaz.6</t>
  </si>
  <si>
    <t>MaR-Montaz.7</t>
  </si>
  <si>
    <t>Příchytky na strop kovové</t>
  </si>
  <si>
    <t>MaR-Montaz.8</t>
  </si>
  <si>
    <t>Kabelové příchytka do stupačky, pro kabel 150 SM</t>
  </si>
  <si>
    <t>MaR-Montaz.9</t>
  </si>
  <si>
    <t>MaR-Montaz.10</t>
  </si>
  <si>
    <t>MaR-Montaz.11</t>
  </si>
  <si>
    <t>Montáž rozvaděče, včetně dopravy (za jeden kus)</t>
  </si>
  <si>
    <t>MaR-Montaz.12</t>
  </si>
  <si>
    <t>Montáž prvků MaR</t>
  </si>
  <si>
    <t>MaR-Montaz.13</t>
  </si>
  <si>
    <t>Kabely Cu slaboproudé bez ukončení 2 - 19x1,0 - položení</t>
  </si>
  <si>
    <t>MaR-Montaz.14</t>
  </si>
  <si>
    <t>Kabely Cu silnoproudé do 1kV bez ukončení 2-7x10 - položení</t>
  </si>
  <si>
    <t>MaR-Montaz.15</t>
  </si>
  <si>
    <t>Kabely Cu silnoproudé do 1kV bez ukončení 5x150 - položení</t>
  </si>
  <si>
    <t>MaR-Montaz.16</t>
  </si>
  <si>
    <t>Kabely Cu silnoproudé do 1kV bez ukončení 1x95 - položení</t>
  </si>
  <si>
    <t>MaR-Montaz.17</t>
  </si>
  <si>
    <t>Ukončení kabelů silnoproudých a sdělovacích na obou koncích</t>
  </si>
  <si>
    <t>MaR-Montaz.18</t>
  </si>
  <si>
    <t>Montáž čidel tlaku vzduchu do digestoří kvalifikovanou firmou, vč. dopravy</t>
  </si>
  <si>
    <t>MaR-Montaz.19</t>
  </si>
  <si>
    <t>Ukončení stávajícího napájecího kabelu</t>
  </si>
  <si>
    <t>MaR-Montaz.20</t>
  </si>
  <si>
    <t>Zapojení a doplnění prvků do rozvaděče RH1-pole2</t>
  </si>
  <si>
    <t>hod</t>
  </si>
  <si>
    <t>188</t>
  </si>
  <si>
    <t>95</t>
  </si>
  <si>
    <t>MaR-Demont</t>
  </si>
  <si>
    <t>Demontáže stávajícíh kabelů, prvků a rozvaděče MaR</t>
  </si>
  <si>
    <t>190</t>
  </si>
  <si>
    <t>MaR-Montaz.21</t>
  </si>
  <si>
    <t>Zhotovení prostupu vrtaného (mimo střechy), D 50mm vč. zapravení</t>
  </si>
  <si>
    <t>192</t>
  </si>
  <si>
    <t>97</t>
  </si>
  <si>
    <t>MaR-Montaz.22</t>
  </si>
  <si>
    <t>Zhotovení prostupu vrtaného (mimo střechy), D 100mm vč. zapravení</t>
  </si>
  <si>
    <t>194</t>
  </si>
  <si>
    <t>D5</t>
  </si>
  <si>
    <t>Služby</t>
  </si>
  <si>
    <t>MaR-Sluzby</t>
  </si>
  <si>
    <t>Oživení a uvedení do provozu - regulátory</t>
  </si>
  <si>
    <t>196</t>
  </si>
  <si>
    <t>99</t>
  </si>
  <si>
    <t>MaR-Sluzby.1</t>
  </si>
  <si>
    <t>Test 1:1 - datové body - regulátory</t>
  </si>
  <si>
    <t>DB</t>
  </si>
  <si>
    <t>198</t>
  </si>
  <si>
    <t>MaR-Sluzby.2</t>
  </si>
  <si>
    <t>Oživení a uvedení do provozu - ModBus RTU zařízení regulátory průtoku</t>
  </si>
  <si>
    <t>200</t>
  </si>
  <si>
    <t>101</t>
  </si>
  <si>
    <t>MaR-Sluzby.3</t>
  </si>
  <si>
    <t>Test 1:1 - datové body - ModBus RTU zařízení regulátory průtoku</t>
  </si>
  <si>
    <t>202</t>
  </si>
  <si>
    <t>MaR-Sluzby.4</t>
  </si>
  <si>
    <t>Vytvoření SW - Regulátory</t>
  </si>
  <si>
    <t>204</t>
  </si>
  <si>
    <t>103</t>
  </si>
  <si>
    <t>MaR-Sluzby.5</t>
  </si>
  <si>
    <t>Vytvoření SW - ModBus RTU zařízení</t>
  </si>
  <si>
    <t>206</t>
  </si>
  <si>
    <t>MaR-Sluzby.6</t>
  </si>
  <si>
    <t>Nastavení a prvotní konfigurace regulátorů</t>
  </si>
  <si>
    <t>208</t>
  </si>
  <si>
    <t>105</t>
  </si>
  <si>
    <t>MaR-Sluzby.7</t>
  </si>
  <si>
    <t>Řídící systém - programování dispečinku (úprava, rozšíření a doplnění), datové body fyzické i virtuální, vč. VRV apod.</t>
  </si>
  <si>
    <t>210</t>
  </si>
  <si>
    <t>MaR-Sluzby.8</t>
  </si>
  <si>
    <t>Řídící systém - programování dispečinku, parametrizace (popis viz TZ)</t>
  </si>
  <si>
    <t>212</t>
  </si>
  <si>
    <t>107</t>
  </si>
  <si>
    <t>MaR-Sluzby.9</t>
  </si>
  <si>
    <t>Řídící systém - zhotovení uživatelských ovládacích obrazovek/rozhraní, datové body fyzické i virtuální, vč. VRV, apod.</t>
  </si>
  <si>
    <t>214</t>
  </si>
  <si>
    <t>MaR-Sluzby.10</t>
  </si>
  <si>
    <t>Řídící systém - zhotovení a nastavení archivů a trendů hodnot</t>
  </si>
  <si>
    <t>216</t>
  </si>
  <si>
    <t>109</t>
  </si>
  <si>
    <t>MaR-Sluzby.11</t>
  </si>
  <si>
    <t>Realizační/dílenská dokumentace</t>
  </si>
  <si>
    <t>218</t>
  </si>
  <si>
    <t>MaR-Sluzby.12</t>
  </si>
  <si>
    <t>Tisk realizační/dílenské dokumentace</t>
  </si>
  <si>
    <t>220</t>
  </si>
  <si>
    <t>111</t>
  </si>
  <si>
    <t>MaR-Sluzby.13</t>
  </si>
  <si>
    <t>Dokumentace skutečného provedení (ne v provedení BIM)</t>
  </si>
  <si>
    <t>222</t>
  </si>
  <si>
    <t>MaR-Sluzby.14</t>
  </si>
  <si>
    <t>Tisk dokumentace skutečného provedení</t>
  </si>
  <si>
    <t>224</t>
  </si>
  <si>
    <t>113</t>
  </si>
  <si>
    <t>MaR-Sluzby.15</t>
  </si>
  <si>
    <t>Zaučení obsluhy</t>
  </si>
  <si>
    <t>226</t>
  </si>
  <si>
    <t>MaR-Sluzby.16</t>
  </si>
  <si>
    <t>Revize elektro</t>
  </si>
  <si>
    <t>228</t>
  </si>
  <si>
    <t>115</t>
  </si>
  <si>
    <t>MaR-Sluzby.17</t>
  </si>
  <si>
    <t>Spolupráce s revizním technikem</t>
  </si>
  <si>
    <t>230</t>
  </si>
  <si>
    <t>MaR-Sluzby.18</t>
  </si>
  <si>
    <t>Koordinace s ostatními profesemi při realizaci</t>
  </si>
  <si>
    <t>232</t>
  </si>
  <si>
    <t>117</t>
  </si>
  <si>
    <t>MaR-Sluzby.19</t>
  </si>
  <si>
    <t>Vedení zakázky</t>
  </si>
  <si>
    <t>234</t>
  </si>
  <si>
    <t>MaR-Sluzby.20</t>
  </si>
  <si>
    <t>Doprava kabelu 5x150 SM</t>
  </si>
  <si>
    <t>236</t>
  </si>
  <si>
    <t>119</t>
  </si>
  <si>
    <t>MaR-Sluzby.21</t>
  </si>
  <si>
    <t>Pronájem jeřábu vč pracovníka, přistavení a dopravy</t>
  </si>
  <si>
    <t>238</t>
  </si>
  <si>
    <t>MaR-Sluzby.22</t>
  </si>
  <si>
    <t>Nahlášení TIČR</t>
  </si>
  <si>
    <t>240</t>
  </si>
  <si>
    <t>121</t>
  </si>
  <si>
    <t>MaR-Sluzby.23</t>
  </si>
  <si>
    <t>Odvoz a ekologická likvidace odpadů, vč. hrubého úklidu</t>
  </si>
  <si>
    <t>soub.</t>
  </si>
  <si>
    <t>242</t>
  </si>
  <si>
    <t>MaR-Sluzby.24</t>
  </si>
  <si>
    <t>Doprava, zařízení staveniště, VRN</t>
  </si>
  <si>
    <t>244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</si>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</sst>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7" fillId="0" borderId="0" xfId="0" applyNumberFormat="1" applyFont="1"/>
    <xf numFmtId="0" fontId="8" fillId="0" borderId="18" xfId="0" applyFont="1" applyBorder="1"/>
    <xf numFmtId="166" fontId="8" fillId="0" borderId="0" xfId="0" applyNumberFormat="1" applyFont="1"/>
    <xf numFmtId="166" fontId="8" fillId="0" borderId="12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0" fontId="12" fillId="0" borderId="0" xfId="0" applyFont="1" applyAlignment="1">
      <alignment horizontal="left"/>
    </xf>
    <xf numFmtId="4" fontId="12" fillId="0" borderId="0" xfId="0" applyNumberFormat="1" applyFont="1"/>
    <xf numFmtId="0" fontId="0" fillId="0" borderId="0" xfId="0" applyAlignment="1">
      <alignment vertical="top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/>
    <xf numFmtId="0" fontId="35" fillId="0" borderId="26" xfId="0" applyFont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workbookViewId="0" topLeftCell="A1">
      <selection activeCell="AG22" sqref="AG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48" t="s">
        <v>14</v>
      </c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R5" s="20"/>
      <c r="BE5" s="245" t="s">
        <v>15</v>
      </c>
      <c r="BS5" s="17" t="s">
        <v>6</v>
      </c>
    </row>
    <row r="6" spans="2:71" ht="36.95" customHeight="1">
      <c r="B6" s="20"/>
      <c r="D6" s="26" t="s">
        <v>16</v>
      </c>
      <c r="K6" s="250" t="s">
        <v>17</v>
      </c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R6" s="20"/>
      <c r="BE6" s="246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246"/>
      <c r="BS7" s="17" t="s">
        <v>6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46"/>
      <c r="BS8" s="17" t="s">
        <v>6</v>
      </c>
    </row>
    <row r="9" spans="2:71" ht="14.45" customHeight="1">
      <c r="B9" s="20"/>
      <c r="AR9" s="20"/>
      <c r="BE9" s="246"/>
      <c r="BS9" s="17" t="s">
        <v>6</v>
      </c>
    </row>
    <row r="10" spans="2:71" ht="12" customHeight="1">
      <c r="B10" s="20"/>
      <c r="D10" s="27" t="s">
        <v>25</v>
      </c>
      <c r="AK10" s="27" t="s">
        <v>26</v>
      </c>
      <c r="AN10" s="25" t="s">
        <v>19</v>
      </c>
      <c r="AR10" s="20"/>
      <c r="BE10" s="246"/>
      <c r="BS10" s="17" t="s">
        <v>6</v>
      </c>
    </row>
    <row r="11" spans="2:71" ht="18.4" customHeight="1">
      <c r="B11" s="20"/>
      <c r="E11" s="25" t="s">
        <v>27</v>
      </c>
      <c r="AK11" s="27" t="s">
        <v>28</v>
      </c>
      <c r="AN11" s="25" t="s">
        <v>19</v>
      </c>
      <c r="AR11" s="20"/>
      <c r="BE11" s="246"/>
      <c r="BS11" s="17" t="s">
        <v>6</v>
      </c>
    </row>
    <row r="12" spans="2:71" ht="6.95" customHeight="1">
      <c r="B12" s="20"/>
      <c r="AR12" s="20"/>
      <c r="BE12" s="246"/>
      <c r="BS12" s="17" t="s">
        <v>6</v>
      </c>
    </row>
    <row r="13" spans="2:7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46"/>
      <c r="BS13" s="17" t="s">
        <v>6</v>
      </c>
    </row>
    <row r="14" spans="2:71" ht="12.75">
      <c r="B14" s="20"/>
      <c r="E14" s="251" t="s">
        <v>30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7" t="s">
        <v>28</v>
      </c>
      <c r="AN14" s="29" t="s">
        <v>30</v>
      </c>
      <c r="AR14" s="20"/>
      <c r="BE14" s="246"/>
      <c r="BS14" s="17" t="s">
        <v>6</v>
      </c>
    </row>
    <row r="15" spans="2:71" ht="6.95" customHeight="1">
      <c r="B15" s="20"/>
      <c r="AR15" s="20"/>
      <c r="BE15" s="246"/>
      <c r="BS15" s="17" t="s">
        <v>4</v>
      </c>
    </row>
    <row r="16" spans="2:71" ht="12" customHeight="1">
      <c r="B16" s="20"/>
      <c r="D16" s="27" t="s">
        <v>31</v>
      </c>
      <c r="AK16" s="27" t="s">
        <v>26</v>
      </c>
      <c r="AN16" s="25" t="s">
        <v>19</v>
      </c>
      <c r="AR16" s="20"/>
      <c r="BE16" s="246"/>
      <c r="BS16" s="17" t="s">
        <v>4</v>
      </c>
    </row>
    <row r="17" spans="2:71" ht="18.4" customHeight="1">
      <c r="B17" s="20"/>
      <c r="E17" s="25" t="s">
        <v>22</v>
      </c>
      <c r="AK17" s="27" t="s">
        <v>28</v>
      </c>
      <c r="AN17" s="25" t="s">
        <v>19</v>
      </c>
      <c r="AR17" s="20"/>
      <c r="BE17" s="246"/>
      <c r="BS17" s="17" t="s">
        <v>32</v>
      </c>
    </row>
    <row r="18" spans="2:71" ht="6.95" customHeight="1">
      <c r="B18" s="20"/>
      <c r="AR18" s="20"/>
      <c r="BE18" s="246"/>
      <c r="BS18" s="17" t="s">
        <v>6</v>
      </c>
    </row>
    <row r="19" spans="2:71" ht="12" customHeight="1">
      <c r="B19" s="20"/>
      <c r="D19" s="27" t="s">
        <v>33</v>
      </c>
      <c r="AK19" s="27" t="s">
        <v>26</v>
      </c>
      <c r="AN19" s="25" t="s">
        <v>19</v>
      </c>
      <c r="AR19" s="20"/>
      <c r="BE19" s="246"/>
      <c r="BS19" s="17" t="s">
        <v>6</v>
      </c>
    </row>
    <row r="20" spans="2:71" ht="18.4" customHeight="1">
      <c r="B20" s="20"/>
      <c r="E20" s="25" t="s">
        <v>22</v>
      </c>
      <c r="AK20" s="27" t="s">
        <v>28</v>
      </c>
      <c r="AN20" s="25" t="s">
        <v>19</v>
      </c>
      <c r="AR20" s="20"/>
      <c r="BE20" s="246"/>
      <c r="BS20" s="17" t="s">
        <v>4</v>
      </c>
    </row>
    <row r="21" spans="2:57" ht="6.95" customHeight="1">
      <c r="B21" s="20"/>
      <c r="AR21" s="20"/>
      <c r="BE21" s="246"/>
    </row>
    <row r="22" spans="2:57" ht="12" customHeight="1">
      <c r="B22" s="20"/>
      <c r="D22" s="27" t="s">
        <v>34</v>
      </c>
      <c r="AR22" s="20"/>
      <c r="BE22" s="246"/>
    </row>
    <row r="23" spans="2:57" ht="47.25" customHeight="1">
      <c r="B23" s="20"/>
      <c r="E23" s="253" t="s">
        <v>35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R23" s="20"/>
      <c r="BE23" s="246"/>
    </row>
    <row r="24" spans="2:57" ht="6.95" customHeight="1">
      <c r="B24" s="20"/>
      <c r="AR24" s="20"/>
      <c r="BE24" s="246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6"/>
    </row>
    <row r="26" spans="2:57" s="1" customFormat="1" ht="25.9" customHeight="1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54">
        <f>ROUND(AG54,2)</f>
        <v>0</v>
      </c>
      <c r="AL26" s="255"/>
      <c r="AM26" s="255"/>
      <c r="AN26" s="255"/>
      <c r="AO26" s="255"/>
      <c r="AR26" s="32"/>
      <c r="BE26" s="246"/>
    </row>
    <row r="27" spans="2:57" s="1" customFormat="1" ht="6.95" customHeight="1">
      <c r="B27" s="32"/>
      <c r="AR27" s="32"/>
      <c r="BE27" s="246"/>
    </row>
    <row r="28" spans="2:57" s="1" customFormat="1" ht="12.75">
      <c r="B28" s="32"/>
      <c r="L28" s="256" t="s">
        <v>37</v>
      </c>
      <c r="M28" s="256"/>
      <c r="N28" s="256"/>
      <c r="O28" s="256"/>
      <c r="P28" s="256"/>
      <c r="W28" s="256" t="s">
        <v>38</v>
      </c>
      <c r="X28" s="256"/>
      <c r="Y28" s="256"/>
      <c r="Z28" s="256"/>
      <c r="AA28" s="256"/>
      <c r="AB28" s="256"/>
      <c r="AC28" s="256"/>
      <c r="AD28" s="256"/>
      <c r="AE28" s="256"/>
      <c r="AK28" s="256" t="s">
        <v>39</v>
      </c>
      <c r="AL28" s="256"/>
      <c r="AM28" s="256"/>
      <c r="AN28" s="256"/>
      <c r="AO28" s="256"/>
      <c r="AR28" s="32"/>
      <c r="BE28" s="246"/>
    </row>
    <row r="29" spans="2:57" s="2" customFormat="1" ht="14.45" customHeight="1">
      <c r="B29" s="36"/>
      <c r="D29" s="27" t="s">
        <v>40</v>
      </c>
      <c r="F29" s="27" t="s">
        <v>41</v>
      </c>
      <c r="L29" s="259">
        <v>0.21</v>
      </c>
      <c r="M29" s="258"/>
      <c r="N29" s="258"/>
      <c r="O29" s="258"/>
      <c r="P29" s="258"/>
      <c r="W29" s="257">
        <f>ROUND(AZ54,2)</f>
        <v>0</v>
      </c>
      <c r="X29" s="258"/>
      <c r="Y29" s="258"/>
      <c r="Z29" s="258"/>
      <c r="AA29" s="258"/>
      <c r="AB29" s="258"/>
      <c r="AC29" s="258"/>
      <c r="AD29" s="258"/>
      <c r="AE29" s="258"/>
      <c r="AK29" s="257">
        <f>ROUND(AV54,2)</f>
        <v>0</v>
      </c>
      <c r="AL29" s="258"/>
      <c r="AM29" s="258"/>
      <c r="AN29" s="258"/>
      <c r="AO29" s="258"/>
      <c r="AR29" s="36"/>
      <c r="BE29" s="247"/>
    </row>
    <row r="30" spans="2:57" s="2" customFormat="1" ht="14.45" customHeight="1">
      <c r="B30" s="36"/>
      <c r="F30" s="27" t="s">
        <v>42</v>
      </c>
      <c r="L30" s="259">
        <v>0.15</v>
      </c>
      <c r="M30" s="258"/>
      <c r="N30" s="258"/>
      <c r="O30" s="258"/>
      <c r="P30" s="258"/>
      <c r="W30" s="257">
        <f>ROUND(BA54,2)</f>
        <v>0</v>
      </c>
      <c r="X30" s="258"/>
      <c r="Y30" s="258"/>
      <c r="Z30" s="258"/>
      <c r="AA30" s="258"/>
      <c r="AB30" s="258"/>
      <c r="AC30" s="258"/>
      <c r="AD30" s="258"/>
      <c r="AE30" s="258"/>
      <c r="AK30" s="257">
        <f>ROUND(AW54,2)</f>
        <v>0</v>
      </c>
      <c r="AL30" s="258"/>
      <c r="AM30" s="258"/>
      <c r="AN30" s="258"/>
      <c r="AO30" s="258"/>
      <c r="AR30" s="36"/>
      <c r="BE30" s="247"/>
    </row>
    <row r="31" spans="2:57" s="2" customFormat="1" ht="14.45" customHeight="1" hidden="1">
      <c r="B31" s="36"/>
      <c r="F31" s="27" t="s">
        <v>43</v>
      </c>
      <c r="L31" s="259">
        <v>0.21</v>
      </c>
      <c r="M31" s="258"/>
      <c r="N31" s="258"/>
      <c r="O31" s="258"/>
      <c r="P31" s="258"/>
      <c r="W31" s="257">
        <f>ROUND(BB54,2)</f>
        <v>0</v>
      </c>
      <c r="X31" s="258"/>
      <c r="Y31" s="258"/>
      <c r="Z31" s="258"/>
      <c r="AA31" s="258"/>
      <c r="AB31" s="258"/>
      <c r="AC31" s="258"/>
      <c r="AD31" s="258"/>
      <c r="AE31" s="258"/>
      <c r="AK31" s="257">
        <v>0</v>
      </c>
      <c r="AL31" s="258"/>
      <c r="AM31" s="258"/>
      <c r="AN31" s="258"/>
      <c r="AO31" s="258"/>
      <c r="AR31" s="36"/>
      <c r="BE31" s="247"/>
    </row>
    <row r="32" spans="2:57" s="2" customFormat="1" ht="14.45" customHeight="1" hidden="1">
      <c r="B32" s="36"/>
      <c r="F32" s="27" t="s">
        <v>44</v>
      </c>
      <c r="L32" s="259">
        <v>0.15</v>
      </c>
      <c r="M32" s="258"/>
      <c r="N32" s="258"/>
      <c r="O32" s="258"/>
      <c r="P32" s="258"/>
      <c r="W32" s="257">
        <f>ROUND(BC54,2)</f>
        <v>0</v>
      </c>
      <c r="X32" s="258"/>
      <c r="Y32" s="258"/>
      <c r="Z32" s="258"/>
      <c r="AA32" s="258"/>
      <c r="AB32" s="258"/>
      <c r="AC32" s="258"/>
      <c r="AD32" s="258"/>
      <c r="AE32" s="258"/>
      <c r="AK32" s="257">
        <v>0</v>
      </c>
      <c r="AL32" s="258"/>
      <c r="AM32" s="258"/>
      <c r="AN32" s="258"/>
      <c r="AO32" s="258"/>
      <c r="AR32" s="36"/>
      <c r="BE32" s="247"/>
    </row>
    <row r="33" spans="2:44" s="2" customFormat="1" ht="14.45" customHeight="1" hidden="1">
      <c r="B33" s="36"/>
      <c r="F33" s="27" t="s">
        <v>45</v>
      </c>
      <c r="L33" s="259">
        <v>0</v>
      </c>
      <c r="M33" s="258"/>
      <c r="N33" s="258"/>
      <c r="O33" s="258"/>
      <c r="P33" s="258"/>
      <c r="W33" s="257">
        <f>ROUND(BD54,2)</f>
        <v>0</v>
      </c>
      <c r="X33" s="258"/>
      <c r="Y33" s="258"/>
      <c r="Z33" s="258"/>
      <c r="AA33" s="258"/>
      <c r="AB33" s="258"/>
      <c r="AC33" s="258"/>
      <c r="AD33" s="258"/>
      <c r="AE33" s="258"/>
      <c r="AK33" s="257">
        <v>0</v>
      </c>
      <c r="AL33" s="258"/>
      <c r="AM33" s="258"/>
      <c r="AN33" s="258"/>
      <c r="AO33" s="258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60" t="s">
        <v>48</v>
      </c>
      <c r="Y35" s="261"/>
      <c r="Z35" s="261"/>
      <c r="AA35" s="261"/>
      <c r="AB35" s="261"/>
      <c r="AC35" s="39"/>
      <c r="AD35" s="39"/>
      <c r="AE35" s="39"/>
      <c r="AF35" s="39"/>
      <c r="AG35" s="39"/>
      <c r="AH35" s="39"/>
      <c r="AI35" s="39"/>
      <c r="AJ35" s="39"/>
      <c r="AK35" s="262">
        <f>SUM(AK26:AK33)</f>
        <v>0</v>
      </c>
      <c r="AL35" s="261"/>
      <c r="AM35" s="261"/>
      <c r="AN35" s="261"/>
      <c r="AO35" s="263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49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TRU36/23</v>
      </c>
      <c r="AR44" s="45"/>
    </row>
    <row r="45" spans="2:44" s="4" customFormat="1" ht="36.95" customHeight="1">
      <c r="B45" s="46"/>
      <c r="C45" s="47" t="s">
        <v>16</v>
      </c>
      <c r="L45" s="264" t="str">
        <f>K6</f>
        <v>Olomouc - UMTM, Úprava a doplnění digestoří – 3. NP.</v>
      </c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 xml:space="preserve"> </v>
      </c>
      <c r="AI47" s="27" t="s">
        <v>23</v>
      </c>
      <c r="AM47" s="266" t="str">
        <f>IF(AN8="","",AN8)</f>
        <v>15. 11. 2023</v>
      </c>
      <c r="AN47" s="266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25</v>
      </c>
      <c r="L49" s="3" t="str">
        <f>IF(E11="","",E11)</f>
        <v>UPOL</v>
      </c>
      <c r="AI49" s="27" t="s">
        <v>31</v>
      </c>
      <c r="AM49" s="267" t="str">
        <f>IF(E17="","",E17)</f>
        <v xml:space="preserve"> </v>
      </c>
      <c r="AN49" s="268"/>
      <c r="AO49" s="268"/>
      <c r="AP49" s="268"/>
      <c r="AR49" s="32"/>
      <c r="AS49" s="269" t="s">
        <v>50</v>
      </c>
      <c r="AT49" s="270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29</v>
      </c>
      <c r="L50" s="3" t="str">
        <f>IF(E14="Vyplň údaj","",E14)</f>
        <v/>
      </c>
      <c r="AI50" s="27" t="s">
        <v>33</v>
      </c>
      <c r="AM50" s="267" t="str">
        <f>IF(E20="","",E20)</f>
        <v xml:space="preserve"> </v>
      </c>
      <c r="AN50" s="268"/>
      <c r="AO50" s="268"/>
      <c r="AP50" s="268"/>
      <c r="AR50" s="32"/>
      <c r="AS50" s="271"/>
      <c r="AT50" s="272"/>
      <c r="BD50" s="53"/>
    </row>
    <row r="51" spans="2:56" s="1" customFormat="1" ht="10.9" customHeight="1">
      <c r="B51" s="32"/>
      <c r="AR51" s="32"/>
      <c r="AS51" s="271"/>
      <c r="AT51" s="272"/>
      <c r="BD51" s="53"/>
    </row>
    <row r="52" spans="2:56" s="1" customFormat="1" ht="29.25" customHeight="1">
      <c r="B52" s="32"/>
      <c r="C52" s="273" t="s">
        <v>51</v>
      </c>
      <c r="D52" s="274"/>
      <c r="E52" s="274"/>
      <c r="F52" s="274"/>
      <c r="G52" s="274"/>
      <c r="H52" s="54"/>
      <c r="I52" s="275" t="s">
        <v>52</v>
      </c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6" t="s">
        <v>53</v>
      </c>
      <c r="AH52" s="274"/>
      <c r="AI52" s="274"/>
      <c r="AJ52" s="274"/>
      <c r="AK52" s="274"/>
      <c r="AL52" s="274"/>
      <c r="AM52" s="274"/>
      <c r="AN52" s="275" t="s">
        <v>54</v>
      </c>
      <c r="AO52" s="274"/>
      <c r="AP52" s="274"/>
      <c r="AQ52" s="55" t="s">
        <v>55</v>
      </c>
      <c r="AR52" s="32"/>
      <c r="AS52" s="56" t="s">
        <v>56</v>
      </c>
      <c r="AT52" s="57" t="s">
        <v>57</v>
      </c>
      <c r="AU52" s="57" t="s">
        <v>58</v>
      </c>
      <c r="AV52" s="57" t="s">
        <v>59</v>
      </c>
      <c r="AW52" s="57" t="s">
        <v>60</v>
      </c>
      <c r="AX52" s="57" t="s">
        <v>61</v>
      </c>
      <c r="AY52" s="57" t="s">
        <v>62</v>
      </c>
      <c r="AZ52" s="57" t="s">
        <v>63</v>
      </c>
      <c r="BA52" s="57" t="s">
        <v>64</v>
      </c>
      <c r="BB52" s="57" t="s">
        <v>65</v>
      </c>
      <c r="BC52" s="57" t="s">
        <v>66</v>
      </c>
      <c r="BD52" s="58" t="s">
        <v>67</v>
      </c>
    </row>
    <row r="53" spans="2:56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60"/>
      <c r="C54" s="61" t="s">
        <v>68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80">
        <f>ROUND(SUM(AG55:AG56),2)</f>
        <v>0</v>
      </c>
      <c r="AH54" s="280"/>
      <c r="AI54" s="280"/>
      <c r="AJ54" s="280"/>
      <c r="AK54" s="280"/>
      <c r="AL54" s="280"/>
      <c r="AM54" s="280"/>
      <c r="AN54" s="281">
        <f>SUM(AG54,AT54)</f>
        <v>0</v>
      </c>
      <c r="AO54" s="281"/>
      <c r="AP54" s="281"/>
      <c r="AQ54" s="64" t="s">
        <v>19</v>
      </c>
      <c r="AR54" s="60"/>
      <c r="AS54" s="65">
        <f>ROUND(SUM(AS55:AS56),2)</f>
        <v>0</v>
      </c>
      <c r="AT54" s="66">
        <f>ROUND(SUM(AV54:AW54),2)</f>
        <v>0</v>
      </c>
      <c r="AU54" s="67">
        <f>ROUND(SUM(AU55:AU56),5)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ROUND(SUM(AZ55:AZ56),2)</f>
        <v>0</v>
      </c>
      <c r="BA54" s="66">
        <f>ROUND(SUM(BA55:BA56),2)</f>
        <v>0</v>
      </c>
      <c r="BB54" s="66">
        <f>ROUND(SUM(BB55:BB56),2)</f>
        <v>0</v>
      </c>
      <c r="BC54" s="66">
        <f>ROUND(SUM(BC55:BC56),2)</f>
        <v>0</v>
      </c>
      <c r="BD54" s="68">
        <f>ROUND(SUM(BD55:BD56),2)</f>
        <v>0</v>
      </c>
      <c r="BS54" s="69" t="s">
        <v>69</v>
      </c>
      <c r="BT54" s="69" t="s">
        <v>70</v>
      </c>
      <c r="BU54" s="70" t="s">
        <v>71</v>
      </c>
      <c r="BV54" s="69" t="s">
        <v>72</v>
      </c>
      <c r="BW54" s="69" t="s">
        <v>5</v>
      </c>
      <c r="BX54" s="69" t="s">
        <v>73</v>
      </c>
      <c r="CL54" s="69" t="s">
        <v>19</v>
      </c>
    </row>
    <row r="55" spans="1:91" s="6" customFormat="1" ht="16.5" customHeight="1">
      <c r="A55" s="71" t="s">
        <v>74</v>
      </c>
      <c r="B55" s="72"/>
      <c r="C55" s="73"/>
      <c r="D55" s="279" t="s">
        <v>75</v>
      </c>
      <c r="E55" s="279"/>
      <c r="F55" s="279"/>
      <c r="G55" s="279"/>
      <c r="H55" s="279"/>
      <c r="I55" s="74"/>
      <c r="J55" s="279" t="s">
        <v>76</v>
      </c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7">
        <f>'01 - Zařízení pro vzducho...'!J30</f>
        <v>0</v>
      </c>
      <c r="AH55" s="278"/>
      <c r="AI55" s="278"/>
      <c r="AJ55" s="278"/>
      <c r="AK55" s="278"/>
      <c r="AL55" s="278"/>
      <c r="AM55" s="278"/>
      <c r="AN55" s="277">
        <f>SUM(AG55,AT55)</f>
        <v>0</v>
      </c>
      <c r="AO55" s="278"/>
      <c r="AP55" s="278"/>
      <c r="AQ55" s="75" t="s">
        <v>77</v>
      </c>
      <c r="AR55" s="72"/>
      <c r="AS55" s="76">
        <v>0</v>
      </c>
      <c r="AT55" s="77">
        <f>ROUND(SUM(AV55:AW55),2)</f>
        <v>0</v>
      </c>
      <c r="AU55" s="78">
        <f>'01 - Zařízení pro vzducho...'!P92</f>
        <v>0</v>
      </c>
      <c r="AV55" s="77">
        <f>'01 - Zařízení pro vzducho...'!J33</f>
        <v>0</v>
      </c>
      <c r="AW55" s="77">
        <f>'01 - Zařízení pro vzducho...'!J34</f>
        <v>0</v>
      </c>
      <c r="AX55" s="77">
        <f>'01 - Zařízení pro vzducho...'!J35</f>
        <v>0</v>
      </c>
      <c r="AY55" s="77">
        <f>'01 - Zařízení pro vzducho...'!J36</f>
        <v>0</v>
      </c>
      <c r="AZ55" s="77">
        <f>'01 - Zařízení pro vzducho...'!F33</f>
        <v>0</v>
      </c>
      <c r="BA55" s="77">
        <f>'01 - Zařízení pro vzducho...'!F34</f>
        <v>0</v>
      </c>
      <c r="BB55" s="77">
        <f>'01 - Zařízení pro vzducho...'!F35</f>
        <v>0</v>
      </c>
      <c r="BC55" s="77">
        <f>'01 - Zařízení pro vzducho...'!F36</f>
        <v>0</v>
      </c>
      <c r="BD55" s="79">
        <f>'01 - Zařízení pro vzducho...'!F37</f>
        <v>0</v>
      </c>
      <c r="BT55" s="80" t="s">
        <v>78</v>
      </c>
      <c r="BV55" s="80" t="s">
        <v>72</v>
      </c>
      <c r="BW55" s="80" t="s">
        <v>79</v>
      </c>
      <c r="BX55" s="80" t="s">
        <v>5</v>
      </c>
      <c r="CL55" s="80" t="s">
        <v>19</v>
      </c>
      <c r="CM55" s="80" t="s">
        <v>80</v>
      </c>
    </row>
    <row r="56" spans="1:91" s="6" customFormat="1" ht="16.5" customHeight="1">
      <c r="A56" s="71" t="s">
        <v>74</v>
      </c>
      <c r="B56" s="72"/>
      <c r="C56" s="73"/>
      <c r="D56" s="279" t="s">
        <v>81</v>
      </c>
      <c r="E56" s="279"/>
      <c r="F56" s="279"/>
      <c r="G56" s="279"/>
      <c r="H56" s="279"/>
      <c r="I56" s="74"/>
      <c r="J56" s="279" t="s">
        <v>82</v>
      </c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7">
        <f>'02 - Zařízení pro měření ...'!J30</f>
        <v>0</v>
      </c>
      <c r="AH56" s="278"/>
      <c r="AI56" s="278"/>
      <c r="AJ56" s="278"/>
      <c r="AK56" s="278"/>
      <c r="AL56" s="278"/>
      <c r="AM56" s="278"/>
      <c r="AN56" s="277">
        <f>SUM(AG56,AT56)</f>
        <v>0</v>
      </c>
      <c r="AO56" s="278"/>
      <c r="AP56" s="278"/>
      <c r="AQ56" s="75" t="s">
        <v>77</v>
      </c>
      <c r="AR56" s="72"/>
      <c r="AS56" s="81">
        <v>0</v>
      </c>
      <c r="AT56" s="82">
        <f>ROUND(SUM(AV56:AW56),2)</f>
        <v>0</v>
      </c>
      <c r="AU56" s="83">
        <f>'02 - Zařízení pro měření ...'!P88</f>
        <v>0</v>
      </c>
      <c r="AV56" s="82">
        <f>'02 - Zařízení pro měření ...'!J33</f>
        <v>0</v>
      </c>
      <c r="AW56" s="82">
        <f>'02 - Zařízení pro měření ...'!J34</f>
        <v>0</v>
      </c>
      <c r="AX56" s="82">
        <f>'02 - Zařízení pro měření ...'!J35</f>
        <v>0</v>
      </c>
      <c r="AY56" s="82">
        <f>'02 - Zařízení pro měření ...'!J36</f>
        <v>0</v>
      </c>
      <c r="AZ56" s="82">
        <f>'02 - Zařízení pro měření ...'!F33</f>
        <v>0</v>
      </c>
      <c r="BA56" s="82">
        <f>'02 - Zařízení pro měření ...'!F34</f>
        <v>0</v>
      </c>
      <c r="BB56" s="82">
        <f>'02 - Zařízení pro měření ...'!F35</f>
        <v>0</v>
      </c>
      <c r="BC56" s="82">
        <f>'02 - Zařízení pro měření ...'!F36</f>
        <v>0</v>
      </c>
      <c r="BD56" s="84">
        <f>'02 - Zařízení pro měření ...'!F37</f>
        <v>0</v>
      </c>
      <c r="BT56" s="80" t="s">
        <v>78</v>
      </c>
      <c r="BV56" s="80" t="s">
        <v>72</v>
      </c>
      <c r="BW56" s="80" t="s">
        <v>83</v>
      </c>
      <c r="BX56" s="80" t="s">
        <v>5</v>
      </c>
      <c r="CL56" s="80" t="s">
        <v>19</v>
      </c>
      <c r="CM56" s="80" t="s">
        <v>80</v>
      </c>
    </row>
    <row r="57" spans="2:44" s="1" customFormat="1" ht="30" customHeight="1">
      <c r="B57" s="32"/>
      <c r="AR57" s="32"/>
    </row>
    <row r="58" spans="2:44" s="1" customFormat="1" ht="6.95" customHeight="1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32"/>
    </row>
  </sheetData>
  <sheetProtection algorithmName="SHA-512" hashValue="CD46E5R43zL9XExZZ5CRyRSzEi+ZUj1MJI/9cHCn9GXOjOkna0Wxlgjr6LMasWnw5U1/1V62CmoaZxo8reI8gQ==" saltValue="yubz2dEho7EQTRvzDuLcly9gDFh2YkPn88K+iEPayoST5TcbErvmCjl413+TKauqeNeZ9sf4tZviM6wu1VTPAQ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1 - Zařízení pro vzducho...'!C2" display="/"/>
    <hyperlink ref="A56" location="'02 - Zařízení pro měře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67"/>
  <sheetViews>
    <sheetView showGridLines="0" tabSelected="1" workbookViewId="0" topLeftCell="F135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7" t="s">
        <v>79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ht="24.95" customHeight="1">
      <c r="B4" s="20"/>
      <c r="D4" s="21" t="s">
        <v>84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82" t="str">
        <f>'Rekapitulace stavby'!K6</f>
        <v>Olomouc - UMTM, Úprava a doplnění digestoří – 3. NP.</v>
      </c>
      <c r="F7" s="283"/>
      <c r="G7" s="283"/>
      <c r="H7" s="283"/>
      <c r="L7" s="20"/>
    </row>
    <row r="8" spans="2:12" s="1" customFormat="1" ht="12" customHeight="1">
      <c r="B8" s="32"/>
      <c r="D8" s="27" t="s">
        <v>85</v>
      </c>
      <c r="L8" s="32"/>
    </row>
    <row r="9" spans="2:12" s="1" customFormat="1" ht="16.5" customHeight="1">
      <c r="B9" s="32"/>
      <c r="E9" s="264" t="s">
        <v>86</v>
      </c>
      <c r="F9" s="284"/>
      <c r="G9" s="284"/>
      <c r="H9" s="284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15. 11. 2023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>UPOL</v>
      </c>
      <c r="I15" s="27" t="s">
        <v>28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85" t="str">
        <f>'Rekapitulace stavby'!E14</f>
        <v>Vyplň údaj</v>
      </c>
      <c r="F18" s="248"/>
      <c r="G18" s="248"/>
      <c r="H18" s="248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28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28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86"/>
      <c r="E27" s="253" t="s">
        <v>19</v>
      </c>
      <c r="F27" s="253"/>
      <c r="G27" s="253"/>
      <c r="H27" s="253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36</v>
      </c>
      <c r="J30" s="63">
        <f>ROUND(J92,2)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>
      <c r="B33" s="32"/>
      <c r="D33" s="52" t="s">
        <v>40</v>
      </c>
      <c r="E33" s="27" t="s">
        <v>41</v>
      </c>
      <c r="F33" s="88">
        <f>ROUND((SUM(BE92:BE366)),2)</f>
        <v>0</v>
      </c>
      <c r="I33" s="89">
        <v>0.21</v>
      </c>
      <c r="J33" s="88">
        <f>ROUND(((SUM(BE92:BE366))*I33),2)</f>
        <v>0</v>
      </c>
      <c r="L33" s="32"/>
    </row>
    <row r="34" spans="2:12" s="1" customFormat="1" ht="14.45" customHeight="1">
      <c r="B34" s="32"/>
      <c r="E34" s="27" t="s">
        <v>42</v>
      </c>
      <c r="F34" s="88">
        <f>ROUND((SUM(BF92:BF366)),2)</f>
        <v>0</v>
      </c>
      <c r="I34" s="89">
        <v>0.15</v>
      </c>
      <c r="J34" s="88">
        <f>ROUND(((SUM(BF92:BF366))*I34),2)</f>
        <v>0</v>
      </c>
      <c r="L34" s="32"/>
    </row>
    <row r="35" spans="2:12" s="1" customFormat="1" ht="14.45" customHeight="1" hidden="1">
      <c r="B35" s="32"/>
      <c r="E35" s="27" t="s">
        <v>43</v>
      </c>
      <c r="F35" s="88">
        <f>ROUND((SUM(BG92:BG366)),2)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44</v>
      </c>
      <c r="F36" s="88">
        <f>ROUND((SUM(BH92:BH366)),2)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45</v>
      </c>
      <c r="F37" s="88">
        <f>ROUND((SUM(BI92:BI366)),2)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46</v>
      </c>
      <c r="E39" s="54"/>
      <c r="F39" s="54"/>
      <c r="G39" s="92" t="s">
        <v>47</v>
      </c>
      <c r="H39" s="93" t="s">
        <v>48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87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282" t="str">
        <f>E7</f>
        <v>Olomouc - UMTM, Úprava a doplnění digestoří – 3. NP.</v>
      </c>
      <c r="F48" s="283"/>
      <c r="G48" s="283"/>
      <c r="H48" s="283"/>
      <c r="L48" s="32"/>
    </row>
    <row r="49" spans="2:12" s="1" customFormat="1" ht="12" customHeight="1">
      <c r="B49" s="32"/>
      <c r="C49" s="27" t="s">
        <v>85</v>
      </c>
      <c r="L49" s="32"/>
    </row>
    <row r="50" spans="2:12" s="1" customFormat="1" ht="16.5" customHeight="1">
      <c r="B50" s="32"/>
      <c r="E50" s="264" t="str">
        <f>E9</f>
        <v>01 - Zařízení pro vzduchotechniku</v>
      </c>
      <c r="F50" s="284"/>
      <c r="G50" s="284"/>
      <c r="H50" s="28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15. 11. 2023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UPOL</v>
      </c>
      <c r="I54" s="27" t="s">
        <v>31</v>
      </c>
      <c r="J54" s="30" t="str">
        <f>E21</f>
        <v xml:space="preserve"> 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33</v>
      </c>
      <c r="J55" s="30" t="str">
        <f>E24</f>
        <v xml:space="preserve"> 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88</v>
      </c>
      <c r="D57" s="90"/>
      <c r="E57" s="90"/>
      <c r="F57" s="90"/>
      <c r="G57" s="90"/>
      <c r="H57" s="90"/>
      <c r="I57" s="90"/>
      <c r="J57" s="97" t="s">
        <v>89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68</v>
      </c>
      <c r="J59" s="63">
        <f>J92</f>
        <v>0</v>
      </c>
      <c r="L59" s="32"/>
      <c r="AU59" s="17" t="s">
        <v>90</v>
      </c>
    </row>
    <row r="60" spans="2:12" s="8" customFormat="1" ht="24.95" customHeight="1">
      <c r="B60" s="99"/>
      <c r="D60" s="100" t="s">
        <v>91</v>
      </c>
      <c r="E60" s="101"/>
      <c r="F60" s="101"/>
      <c r="G60" s="101"/>
      <c r="H60" s="101"/>
      <c r="I60" s="101"/>
      <c r="J60" s="102">
        <f>J93</f>
        <v>0</v>
      </c>
      <c r="L60" s="99"/>
    </row>
    <row r="61" spans="2:12" s="8" customFormat="1" ht="24.95" customHeight="1">
      <c r="B61" s="99"/>
      <c r="D61" s="100" t="s">
        <v>92</v>
      </c>
      <c r="E61" s="101"/>
      <c r="F61" s="101"/>
      <c r="G61" s="101"/>
      <c r="H61" s="101"/>
      <c r="I61" s="101"/>
      <c r="J61" s="102">
        <f>J138</f>
        <v>0</v>
      </c>
      <c r="L61" s="99"/>
    </row>
    <row r="62" spans="2:12" s="8" customFormat="1" ht="24.95" customHeight="1">
      <c r="B62" s="99"/>
      <c r="D62" s="100" t="s">
        <v>93</v>
      </c>
      <c r="E62" s="101"/>
      <c r="F62" s="101"/>
      <c r="G62" s="101"/>
      <c r="H62" s="101"/>
      <c r="I62" s="101"/>
      <c r="J62" s="102">
        <f>J164</f>
        <v>0</v>
      </c>
      <c r="L62" s="99"/>
    </row>
    <row r="63" spans="2:12" s="8" customFormat="1" ht="24.95" customHeight="1">
      <c r="B63" s="99"/>
      <c r="D63" s="100" t="s">
        <v>94</v>
      </c>
      <c r="E63" s="101"/>
      <c r="F63" s="101"/>
      <c r="G63" s="101"/>
      <c r="H63" s="101"/>
      <c r="I63" s="101"/>
      <c r="J63" s="102">
        <f>J189</f>
        <v>0</v>
      </c>
      <c r="L63" s="99"/>
    </row>
    <row r="64" spans="2:12" s="8" customFormat="1" ht="24.95" customHeight="1">
      <c r="B64" s="99"/>
      <c r="D64" s="100" t="s">
        <v>95</v>
      </c>
      <c r="E64" s="101"/>
      <c r="F64" s="101"/>
      <c r="G64" s="101"/>
      <c r="H64" s="101"/>
      <c r="I64" s="101"/>
      <c r="J64" s="102">
        <f>J256</f>
        <v>0</v>
      </c>
      <c r="L64" s="99"/>
    </row>
    <row r="65" spans="2:12" s="8" customFormat="1" ht="24.95" customHeight="1">
      <c r="B65" s="99"/>
      <c r="D65" s="100" t="s">
        <v>96</v>
      </c>
      <c r="E65" s="101"/>
      <c r="F65" s="101"/>
      <c r="G65" s="101"/>
      <c r="H65" s="101"/>
      <c r="I65" s="101"/>
      <c r="J65" s="102">
        <f>J269</f>
        <v>0</v>
      </c>
      <c r="L65" s="99"/>
    </row>
    <row r="66" spans="2:12" s="8" customFormat="1" ht="24.95" customHeight="1">
      <c r="B66" s="99"/>
      <c r="D66" s="100" t="s">
        <v>97</v>
      </c>
      <c r="E66" s="101"/>
      <c r="F66" s="101"/>
      <c r="G66" s="101"/>
      <c r="H66" s="101"/>
      <c r="I66" s="101"/>
      <c r="J66" s="102">
        <f>J315</f>
        <v>0</v>
      </c>
      <c r="L66" s="99"/>
    </row>
    <row r="67" spans="2:12" s="8" customFormat="1" ht="24.95" customHeight="1">
      <c r="B67" s="99"/>
      <c r="D67" s="100" t="s">
        <v>98</v>
      </c>
      <c r="E67" s="101"/>
      <c r="F67" s="101"/>
      <c r="G67" s="101"/>
      <c r="H67" s="101"/>
      <c r="I67" s="101"/>
      <c r="J67" s="102">
        <f>J320</f>
        <v>0</v>
      </c>
      <c r="L67" s="99"/>
    </row>
    <row r="68" spans="2:12" s="8" customFormat="1" ht="24.95" customHeight="1">
      <c r="B68" s="99"/>
      <c r="D68" s="100" t="s">
        <v>99</v>
      </c>
      <c r="E68" s="101"/>
      <c r="F68" s="101"/>
      <c r="G68" s="101"/>
      <c r="H68" s="101"/>
      <c r="I68" s="101"/>
      <c r="J68" s="102">
        <f>J324</f>
        <v>0</v>
      </c>
      <c r="L68" s="99"/>
    </row>
    <row r="69" spans="2:12" s="8" customFormat="1" ht="24.95" customHeight="1">
      <c r="B69" s="99"/>
      <c r="D69" s="100" t="s">
        <v>100</v>
      </c>
      <c r="E69" s="101"/>
      <c r="F69" s="101"/>
      <c r="G69" s="101"/>
      <c r="H69" s="101"/>
      <c r="I69" s="101"/>
      <c r="J69" s="102">
        <f>J333</f>
        <v>0</v>
      </c>
      <c r="L69" s="99"/>
    </row>
    <row r="70" spans="2:12" s="8" customFormat="1" ht="24.95" customHeight="1">
      <c r="B70" s="99"/>
      <c r="D70" s="100" t="s">
        <v>101</v>
      </c>
      <c r="E70" s="101"/>
      <c r="F70" s="101"/>
      <c r="G70" s="101"/>
      <c r="H70" s="101"/>
      <c r="I70" s="101"/>
      <c r="J70" s="102">
        <f>J338</f>
        <v>0</v>
      </c>
      <c r="L70" s="99"/>
    </row>
    <row r="71" spans="2:12" s="8" customFormat="1" ht="24.95" customHeight="1">
      <c r="B71" s="99"/>
      <c r="D71" s="100" t="s">
        <v>102</v>
      </c>
      <c r="E71" s="101"/>
      <c r="F71" s="101"/>
      <c r="G71" s="101"/>
      <c r="H71" s="101"/>
      <c r="I71" s="101"/>
      <c r="J71" s="102">
        <f>J344</f>
        <v>0</v>
      </c>
      <c r="L71" s="99"/>
    </row>
    <row r="72" spans="2:12" s="8" customFormat="1" ht="24.95" customHeight="1">
      <c r="B72" s="99"/>
      <c r="D72" s="100" t="s">
        <v>103</v>
      </c>
      <c r="E72" s="101"/>
      <c r="F72" s="101"/>
      <c r="G72" s="101"/>
      <c r="H72" s="101"/>
      <c r="I72" s="101"/>
      <c r="J72" s="102">
        <f>J349</f>
        <v>0</v>
      </c>
      <c r="L72" s="99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104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282" t="str">
        <f>E7</f>
        <v>Olomouc - UMTM, Úprava a doplnění digestoří – 3. NP.</v>
      </c>
      <c r="F82" s="283"/>
      <c r="G82" s="283"/>
      <c r="H82" s="283"/>
      <c r="L82" s="32"/>
    </row>
    <row r="83" spans="2:12" s="1" customFormat="1" ht="12" customHeight="1">
      <c r="B83" s="32"/>
      <c r="C83" s="27" t="s">
        <v>85</v>
      </c>
      <c r="L83" s="32"/>
    </row>
    <row r="84" spans="2:12" s="1" customFormat="1" ht="16.5" customHeight="1">
      <c r="B84" s="32"/>
      <c r="E84" s="264" t="str">
        <f>E9</f>
        <v>01 - Zařízení pro vzduchotechniku</v>
      </c>
      <c r="F84" s="284"/>
      <c r="G84" s="284"/>
      <c r="H84" s="284"/>
      <c r="L84" s="32"/>
    </row>
    <row r="85" spans="2:12" s="1" customFormat="1" ht="6.95" customHeight="1">
      <c r="B85" s="32"/>
      <c r="L85" s="32"/>
    </row>
    <row r="86" spans="2:12" s="1" customFormat="1" ht="12" customHeight="1">
      <c r="B86" s="32"/>
      <c r="C86" s="27" t="s">
        <v>21</v>
      </c>
      <c r="F86" s="25" t="str">
        <f>F12</f>
        <v xml:space="preserve"> </v>
      </c>
      <c r="I86" s="27" t="s">
        <v>23</v>
      </c>
      <c r="J86" s="49" t="str">
        <f>IF(J12="","",J12)</f>
        <v>15. 11. 2023</v>
      </c>
      <c r="L86" s="32"/>
    </row>
    <row r="87" spans="2:12" s="1" customFormat="1" ht="6.95" customHeight="1">
      <c r="B87" s="32"/>
      <c r="L87" s="32"/>
    </row>
    <row r="88" spans="2:12" s="1" customFormat="1" ht="15.2" customHeight="1">
      <c r="B88" s="32"/>
      <c r="C88" s="27" t="s">
        <v>25</v>
      </c>
      <c r="F88" s="25" t="str">
        <f>E15</f>
        <v>UPOL</v>
      </c>
      <c r="I88" s="27" t="s">
        <v>31</v>
      </c>
      <c r="J88" s="30" t="str">
        <f>E21</f>
        <v xml:space="preserve"> </v>
      </c>
      <c r="L88" s="32"/>
    </row>
    <row r="89" spans="2:12" s="1" customFormat="1" ht="15.2" customHeight="1">
      <c r="B89" s="32"/>
      <c r="C89" s="27" t="s">
        <v>29</v>
      </c>
      <c r="F89" s="25" t="str">
        <f>IF(E18="","",E18)</f>
        <v>Vyplň údaj</v>
      </c>
      <c r="I89" s="27" t="s">
        <v>33</v>
      </c>
      <c r="J89" s="30" t="str">
        <f>E24</f>
        <v xml:space="preserve"> </v>
      </c>
      <c r="L89" s="32"/>
    </row>
    <row r="90" spans="2:12" s="1" customFormat="1" ht="10.35" customHeight="1">
      <c r="B90" s="32"/>
      <c r="L90" s="32"/>
    </row>
    <row r="91" spans="2:20" s="9" customFormat="1" ht="29.25" customHeight="1">
      <c r="B91" s="103"/>
      <c r="C91" s="104" t="s">
        <v>105</v>
      </c>
      <c r="D91" s="105" t="s">
        <v>55</v>
      </c>
      <c r="E91" s="105" t="s">
        <v>51</v>
      </c>
      <c r="F91" s="105" t="s">
        <v>52</v>
      </c>
      <c r="G91" s="105" t="s">
        <v>106</v>
      </c>
      <c r="H91" s="105" t="s">
        <v>107</v>
      </c>
      <c r="I91" s="105" t="s">
        <v>108</v>
      </c>
      <c r="J91" s="105" t="s">
        <v>89</v>
      </c>
      <c r="K91" s="106" t="s">
        <v>109</v>
      </c>
      <c r="L91" s="103"/>
      <c r="M91" s="56" t="s">
        <v>19</v>
      </c>
      <c r="N91" s="57" t="s">
        <v>40</v>
      </c>
      <c r="O91" s="57" t="s">
        <v>110</v>
      </c>
      <c r="P91" s="57" t="s">
        <v>111</v>
      </c>
      <c r="Q91" s="57" t="s">
        <v>112</v>
      </c>
      <c r="R91" s="57" t="s">
        <v>113</v>
      </c>
      <c r="S91" s="57" t="s">
        <v>114</v>
      </c>
      <c r="T91" s="58" t="s">
        <v>115</v>
      </c>
    </row>
    <row r="92" spans="2:63" s="1" customFormat="1" ht="22.9" customHeight="1">
      <c r="B92" s="32"/>
      <c r="C92" s="61" t="s">
        <v>116</v>
      </c>
      <c r="J92" s="107">
        <f>BK92</f>
        <v>0</v>
      </c>
      <c r="L92" s="32"/>
      <c r="M92" s="59"/>
      <c r="N92" s="50"/>
      <c r="O92" s="50"/>
      <c r="P92" s="108">
        <f>P93+P138+P164+P189+P256+P269+P315+P320+P324+P333+P338+P344+P349</f>
        <v>0</v>
      </c>
      <c r="Q92" s="50"/>
      <c r="R92" s="108">
        <f>R93+R138+R164+R189+R256+R269+R315+R320+R324+R333+R338+R344+R349</f>
        <v>0</v>
      </c>
      <c r="S92" s="50"/>
      <c r="T92" s="109">
        <f>T93+T138+T164+T189+T256+T269+T315+T320+T324+T333+T338+T344+T349</f>
        <v>0</v>
      </c>
      <c r="AT92" s="17" t="s">
        <v>69</v>
      </c>
      <c r="AU92" s="17" t="s">
        <v>90</v>
      </c>
      <c r="BK92" s="110">
        <f>BK93+BK138+BK164+BK189+BK256+BK269+BK315+BK320+BK324+BK333+BK338+BK344+BK349</f>
        <v>0</v>
      </c>
    </row>
    <row r="93" spans="2:63" s="10" customFormat="1" ht="25.9" customHeight="1">
      <c r="B93" s="111"/>
      <c r="D93" s="112" t="s">
        <v>69</v>
      </c>
      <c r="E93" s="113" t="s">
        <v>117</v>
      </c>
      <c r="F93" s="113" t="s">
        <v>118</v>
      </c>
      <c r="I93" s="114"/>
      <c r="J93" s="115">
        <f>BK93</f>
        <v>0</v>
      </c>
      <c r="L93" s="111"/>
      <c r="M93" s="116"/>
      <c r="P93" s="117">
        <f>SUM(P94:P137)</f>
        <v>0</v>
      </c>
      <c r="R93" s="117">
        <f>SUM(R94:R137)</f>
        <v>0</v>
      </c>
      <c r="T93" s="118">
        <f>SUM(T94:T137)</f>
        <v>0</v>
      </c>
      <c r="AR93" s="112" t="s">
        <v>78</v>
      </c>
      <c r="AT93" s="119" t="s">
        <v>69</v>
      </c>
      <c r="AU93" s="119" t="s">
        <v>70</v>
      </c>
      <c r="AY93" s="112" t="s">
        <v>119</v>
      </c>
      <c r="BK93" s="120">
        <f>SUM(BK94:BK137)</f>
        <v>0</v>
      </c>
    </row>
    <row r="94" spans="2:65" s="1" customFormat="1" ht="55.5" customHeight="1">
      <c r="B94" s="32"/>
      <c r="C94" s="121" t="s">
        <v>78</v>
      </c>
      <c r="D94" s="121" t="s">
        <v>120</v>
      </c>
      <c r="E94" s="122" t="s">
        <v>121</v>
      </c>
      <c r="F94" s="123" t="s">
        <v>122</v>
      </c>
      <c r="G94" s="124" t="s">
        <v>123</v>
      </c>
      <c r="H94" s="125">
        <v>1</v>
      </c>
      <c r="I94" s="126"/>
      <c r="J94" s="127">
        <f>ROUND(I94*H94,2)</f>
        <v>0</v>
      </c>
      <c r="K94" s="123" t="s">
        <v>124</v>
      </c>
      <c r="L94" s="32"/>
      <c r="M94" s="128" t="s">
        <v>19</v>
      </c>
      <c r="N94" s="129" t="s">
        <v>41</v>
      </c>
      <c r="P94" s="130">
        <f>O94*H94</f>
        <v>0</v>
      </c>
      <c r="Q94" s="130">
        <v>0</v>
      </c>
      <c r="R94" s="130">
        <f>Q94*H94</f>
        <v>0</v>
      </c>
      <c r="S94" s="130">
        <v>0</v>
      </c>
      <c r="T94" s="131">
        <f>S94*H94</f>
        <v>0</v>
      </c>
      <c r="AR94" s="132" t="s">
        <v>125</v>
      </c>
      <c r="AT94" s="132" t="s">
        <v>120</v>
      </c>
      <c r="AU94" s="132" t="s">
        <v>78</v>
      </c>
      <c r="AY94" s="17" t="s">
        <v>119</v>
      </c>
      <c r="BE94" s="133">
        <f>IF(N94="základní",J94,0)</f>
        <v>0</v>
      </c>
      <c r="BF94" s="133">
        <f>IF(N94="snížená",J94,0)</f>
        <v>0</v>
      </c>
      <c r="BG94" s="133">
        <f>IF(N94="zákl. přenesená",J94,0)</f>
        <v>0</v>
      </c>
      <c r="BH94" s="133">
        <f>IF(N94="sníž. přenesená",J94,0)</f>
        <v>0</v>
      </c>
      <c r="BI94" s="133">
        <f>IF(N94="nulová",J94,0)</f>
        <v>0</v>
      </c>
      <c r="BJ94" s="17" t="s">
        <v>78</v>
      </c>
      <c r="BK94" s="133">
        <f>ROUND(I94*H94,2)</f>
        <v>0</v>
      </c>
      <c r="BL94" s="17" t="s">
        <v>125</v>
      </c>
      <c r="BM94" s="132" t="s">
        <v>80</v>
      </c>
    </row>
    <row r="95" spans="2:51" s="11" customFormat="1" ht="11.25">
      <c r="B95" s="134"/>
      <c r="D95" s="135" t="s">
        <v>126</v>
      </c>
      <c r="E95" s="136" t="s">
        <v>19</v>
      </c>
      <c r="F95" s="137" t="s">
        <v>127</v>
      </c>
      <c r="H95" s="136" t="s">
        <v>19</v>
      </c>
      <c r="I95" s="138"/>
      <c r="L95" s="134"/>
      <c r="M95" s="139"/>
      <c r="T95" s="140"/>
      <c r="AT95" s="136" t="s">
        <v>126</v>
      </c>
      <c r="AU95" s="136" t="s">
        <v>78</v>
      </c>
      <c r="AV95" s="11" t="s">
        <v>78</v>
      </c>
      <c r="AW95" s="11" t="s">
        <v>32</v>
      </c>
      <c r="AX95" s="11" t="s">
        <v>70</v>
      </c>
      <c r="AY95" s="136" t="s">
        <v>119</v>
      </c>
    </row>
    <row r="96" spans="2:51" s="11" customFormat="1" ht="11.25">
      <c r="B96" s="134"/>
      <c r="D96" s="135" t="s">
        <v>126</v>
      </c>
      <c r="E96" s="136" t="s">
        <v>19</v>
      </c>
      <c r="F96" s="137" t="s">
        <v>128</v>
      </c>
      <c r="H96" s="136" t="s">
        <v>19</v>
      </c>
      <c r="I96" s="138"/>
      <c r="L96" s="134"/>
      <c r="M96" s="139"/>
      <c r="T96" s="140"/>
      <c r="AT96" s="136" t="s">
        <v>126</v>
      </c>
      <c r="AU96" s="136" t="s">
        <v>78</v>
      </c>
      <c r="AV96" s="11" t="s">
        <v>78</v>
      </c>
      <c r="AW96" s="11" t="s">
        <v>32</v>
      </c>
      <c r="AX96" s="11" t="s">
        <v>70</v>
      </c>
      <c r="AY96" s="136" t="s">
        <v>119</v>
      </c>
    </row>
    <row r="97" spans="2:51" s="11" customFormat="1" ht="22.5">
      <c r="B97" s="134"/>
      <c r="D97" s="135" t="s">
        <v>126</v>
      </c>
      <c r="E97" s="136" t="s">
        <v>19</v>
      </c>
      <c r="F97" s="137" t="s">
        <v>129</v>
      </c>
      <c r="H97" s="136" t="s">
        <v>19</v>
      </c>
      <c r="I97" s="138"/>
      <c r="L97" s="134"/>
      <c r="M97" s="139"/>
      <c r="T97" s="140"/>
      <c r="AT97" s="136" t="s">
        <v>126</v>
      </c>
      <c r="AU97" s="136" t="s">
        <v>78</v>
      </c>
      <c r="AV97" s="11" t="s">
        <v>78</v>
      </c>
      <c r="AW97" s="11" t="s">
        <v>32</v>
      </c>
      <c r="AX97" s="11" t="s">
        <v>70</v>
      </c>
      <c r="AY97" s="136" t="s">
        <v>119</v>
      </c>
    </row>
    <row r="98" spans="2:51" s="11" customFormat="1" ht="11.25">
      <c r="B98" s="134"/>
      <c r="D98" s="135" t="s">
        <v>126</v>
      </c>
      <c r="E98" s="136" t="s">
        <v>19</v>
      </c>
      <c r="F98" s="137" t="s">
        <v>130</v>
      </c>
      <c r="H98" s="136" t="s">
        <v>19</v>
      </c>
      <c r="I98" s="138"/>
      <c r="L98" s="134"/>
      <c r="M98" s="139"/>
      <c r="T98" s="140"/>
      <c r="AT98" s="136" t="s">
        <v>126</v>
      </c>
      <c r="AU98" s="136" t="s">
        <v>78</v>
      </c>
      <c r="AV98" s="11" t="s">
        <v>78</v>
      </c>
      <c r="AW98" s="11" t="s">
        <v>32</v>
      </c>
      <c r="AX98" s="11" t="s">
        <v>70</v>
      </c>
      <c r="AY98" s="136" t="s">
        <v>119</v>
      </c>
    </row>
    <row r="99" spans="2:51" s="11" customFormat="1" ht="11.25">
      <c r="B99" s="134"/>
      <c r="D99" s="135" t="s">
        <v>126</v>
      </c>
      <c r="E99" s="136" t="s">
        <v>19</v>
      </c>
      <c r="F99" s="137" t="s">
        <v>131</v>
      </c>
      <c r="H99" s="136" t="s">
        <v>19</v>
      </c>
      <c r="I99" s="138"/>
      <c r="L99" s="134"/>
      <c r="M99" s="139"/>
      <c r="T99" s="140"/>
      <c r="AT99" s="136" t="s">
        <v>126</v>
      </c>
      <c r="AU99" s="136" t="s">
        <v>78</v>
      </c>
      <c r="AV99" s="11" t="s">
        <v>78</v>
      </c>
      <c r="AW99" s="11" t="s">
        <v>32</v>
      </c>
      <c r="AX99" s="11" t="s">
        <v>70</v>
      </c>
      <c r="AY99" s="136" t="s">
        <v>119</v>
      </c>
    </row>
    <row r="100" spans="2:51" s="11" customFormat="1" ht="11.25">
      <c r="B100" s="134"/>
      <c r="D100" s="135" t="s">
        <v>126</v>
      </c>
      <c r="E100" s="136" t="s">
        <v>19</v>
      </c>
      <c r="F100" s="137" t="s">
        <v>132</v>
      </c>
      <c r="H100" s="136" t="s">
        <v>19</v>
      </c>
      <c r="I100" s="138"/>
      <c r="L100" s="134"/>
      <c r="M100" s="139"/>
      <c r="T100" s="140"/>
      <c r="AT100" s="136" t="s">
        <v>126</v>
      </c>
      <c r="AU100" s="136" t="s">
        <v>78</v>
      </c>
      <c r="AV100" s="11" t="s">
        <v>78</v>
      </c>
      <c r="AW100" s="11" t="s">
        <v>32</v>
      </c>
      <c r="AX100" s="11" t="s">
        <v>70</v>
      </c>
      <c r="AY100" s="136" t="s">
        <v>119</v>
      </c>
    </row>
    <row r="101" spans="2:51" s="11" customFormat="1" ht="11.25">
      <c r="B101" s="134"/>
      <c r="D101" s="135" t="s">
        <v>126</v>
      </c>
      <c r="E101" s="136" t="s">
        <v>19</v>
      </c>
      <c r="F101" s="137" t="s">
        <v>133</v>
      </c>
      <c r="H101" s="136" t="s">
        <v>19</v>
      </c>
      <c r="I101" s="138"/>
      <c r="L101" s="134"/>
      <c r="M101" s="139"/>
      <c r="T101" s="140"/>
      <c r="AT101" s="136" t="s">
        <v>126</v>
      </c>
      <c r="AU101" s="136" t="s">
        <v>78</v>
      </c>
      <c r="AV101" s="11" t="s">
        <v>78</v>
      </c>
      <c r="AW101" s="11" t="s">
        <v>32</v>
      </c>
      <c r="AX101" s="11" t="s">
        <v>70</v>
      </c>
      <c r="AY101" s="136" t="s">
        <v>119</v>
      </c>
    </row>
    <row r="102" spans="2:51" s="11" customFormat="1" ht="11.25">
      <c r="B102" s="134"/>
      <c r="D102" s="135" t="s">
        <v>126</v>
      </c>
      <c r="E102" s="136" t="s">
        <v>19</v>
      </c>
      <c r="F102" s="137" t="s">
        <v>134</v>
      </c>
      <c r="H102" s="136" t="s">
        <v>19</v>
      </c>
      <c r="I102" s="138"/>
      <c r="L102" s="134"/>
      <c r="M102" s="139"/>
      <c r="T102" s="140"/>
      <c r="AT102" s="136" t="s">
        <v>126</v>
      </c>
      <c r="AU102" s="136" t="s">
        <v>78</v>
      </c>
      <c r="AV102" s="11" t="s">
        <v>78</v>
      </c>
      <c r="AW102" s="11" t="s">
        <v>32</v>
      </c>
      <c r="AX102" s="11" t="s">
        <v>70</v>
      </c>
      <c r="AY102" s="136" t="s">
        <v>119</v>
      </c>
    </row>
    <row r="103" spans="2:51" s="11" customFormat="1" ht="11.25">
      <c r="B103" s="134"/>
      <c r="D103" s="135" t="s">
        <v>126</v>
      </c>
      <c r="E103" s="136" t="s">
        <v>19</v>
      </c>
      <c r="F103" s="137" t="s">
        <v>135</v>
      </c>
      <c r="H103" s="136" t="s">
        <v>19</v>
      </c>
      <c r="I103" s="138"/>
      <c r="L103" s="134"/>
      <c r="M103" s="139"/>
      <c r="T103" s="140"/>
      <c r="AT103" s="136" t="s">
        <v>126</v>
      </c>
      <c r="AU103" s="136" t="s">
        <v>78</v>
      </c>
      <c r="AV103" s="11" t="s">
        <v>78</v>
      </c>
      <c r="AW103" s="11" t="s">
        <v>32</v>
      </c>
      <c r="AX103" s="11" t="s">
        <v>70</v>
      </c>
      <c r="AY103" s="136" t="s">
        <v>119</v>
      </c>
    </row>
    <row r="104" spans="2:51" s="11" customFormat="1" ht="11.25">
      <c r="B104" s="134"/>
      <c r="D104" s="135" t="s">
        <v>126</v>
      </c>
      <c r="E104" s="136" t="s">
        <v>19</v>
      </c>
      <c r="F104" s="137" t="s">
        <v>136</v>
      </c>
      <c r="H104" s="136" t="s">
        <v>19</v>
      </c>
      <c r="I104" s="138"/>
      <c r="L104" s="134"/>
      <c r="M104" s="139"/>
      <c r="T104" s="140"/>
      <c r="AT104" s="136" t="s">
        <v>126</v>
      </c>
      <c r="AU104" s="136" t="s">
        <v>78</v>
      </c>
      <c r="AV104" s="11" t="s">
        <v>78</v>
      </c>
      <c r="AW104" s="11" t="s">
        <v>32</v>
      </c>
      <c r="AX104" s="11" t="s">
        <v>70</v>
      </c>
      <c r="AY104" s="136" t="s">
        <v>119</v>
      </c>
    </row>
    <row r="105" spans="2:51" s="11" customFormat="1" ht="11.25">
      <c r="B105" s="134"/>
      <c r="D105" s="135" t="s">
        <v>126</v>
      </c>
      <c r="E105" s="136" t="s">
        <v>19</v>
      </c>
      <c r="F105" s="137" t="s">
        <v>137</v>
      </c>
      <c r="H105" s="136" t="s">
        <v>19</v>
      </c>
      <c r="I105" s="138"/>
      <c r="L105" s="134"/>
      <c r="M105" s="139"/>
      <c r="T105" s="140"/>
      <c r="AT105" s="136" t="s">
        <v>126</v>
      </c>
      <c r="AU105" s="136" t="s">
        <v>78</v>
      </c>
      <c r="AV105" s="11" t="s">
        <v>78</v>
      </c>
      <c r="AW105" s="11" t="s">
        <v>32</v>
      </c>
      <c r="AX105" s="11" t="s">
        <v>70</v>
      </c>
      <c r="AY105" s="136" t="s">
        <v>119</v>
      </c>
    </row>
    <row r="106" spans="2:51" s="11" customFormat="1" ht="11.25">
      <c r="B106" s="134"/>
      <c r="D106" s="135" t="s">
        <v>126</v>
      </c>
      <c r="E106" s="136" t="s">
        <v>19</v>
      </c>
      <c r="F106" s="137" t="s">
        <v>138</v>
      </c>
      <c r="H106" s="136" t="s">
        <v>19</v>
      </c>
      <c r="I106" s="138"/>
      <c r="L106" s="134"/>
      <c r="M106" s="139"/>
      <c r="T106" s="140"/>
      <c r="AT106" s="136" t="s">
        <v>126</v>
      </c>
      <c r="AU106" s="136" t="s">
        <v>78</v>
      </c>
      <c r="AV106" s="11" t="s">
        <v>78</v>
      </c>
      <c r="AW106" s="11" t="s">
        <v>32</v>
      </c>
      <c r="AX106" s="11" t="s">
        <v>70</v>
      </c>
      <c r="AY106" s="136" t="s">
        <v>119</v>
      </c>
    </row>
    <row r="107" spans="2:51" s="11" customFormat="1" ht="11.25">
      <c r="B107" s="134"/>
      <c r="D107" s="135" t="s">
        <v>126</v>
      </c>
      <c r="E107" s="136" t="s">
        <v>19</v>
      </c>
      <c r="F107" s="137" t="s">
        <v>139</v>
      </c>
      <c r="H107" s="136" t="s">
        <v>19</v>
      </c>
      <c r="I107" s="138"/>
      <c r="L107" s="134"/>
      <c r="M107" s="139"/>
      <c r="T107" s="140"/>
      <c r="AT107" s="136" t="s">
        <v>126</v>
      </c>
      <c r="AU107" s="136" t="s">
        <v>78</v>
      </c>
      <c r="AV107" s="11" t="s">
        <v>78</v>
      </c>
      <c r="AW107" s="11" t="s">
        <v>32</v>
      </c>
      <c r="AX107" s="11" t="s">
        <v>70</v>
      </c>
      <c r="AY107" s="136" t="s">
        <v>119</v>
      </c>
    </row>
    <row r="108" spans="2:51" s="11" customFormat="1" ht="11.25">
      <c r="B108" s="134"/>
      <c r="D108" s="135" t="s">
        <v>126</v>
      </c>
      <c r="E108" s="136" t="s">
        <v>19</v>
      </c>
      <c r="F108" s="137" t="s">
        <v>140</v>
      </c>
      <c r="H108" s="136" t="s">
        <v>19</v>
      </c>
      <c r="I108" s="138"/>
      <c r="L108" s="134"/>
      <c r="M108" s="139"/>
      <c r="T108" s="140"/>
      <c r="AT108" s="136" t="s">
        <v>126</v>
      </c>
      <c r="AU108" s="136" t="s">
        <v>78</v>
      </c>
      <c r="AV108" s="11" t="s">
        <v>78</v>
      </c>
      <c r="AW108" s="11" t="s">
        <v>32</v>
      </c>
      <c r="AX108" s="11" t="s">
        <v>70</v>
      </c>
      <c r="AY108" s="136" t="s">
        <v>119</v>
      </c>
    </row>
    <row r="109" spans="2:51" s="11" customFormat="1" ht="11.25">
      <c r="B109" s="134"/>
      <c r="D109" s="135" t="s">
        <v>126</v>
      </c>
      <c r="E109" s="136" t="s">
        <v>19</v>
      </c>
      <c r="F109" s="137" t="s">
        <v>141</v>
      </c>
      <c r="H109" s="136" t="s">
        <v>19</v>
      </c>
      <c r="I109" s="138"/>
      <c r="L109" s="134"/>
      <c r="M109" s="139"/>
      <c r="T109" s="140"/>
      <c r="AT109" s="136" t="s">
        <v>126</v>
      </c>
      <c r="AU109" s="136" t="s">
        <v>78</v>
      </c>
      <c r="AV109" s="11" t="s">
        <v>78</v>
      </c>
      <c r="AW109" s="11" t="s">
        <v>32</v>
      </c>
      <c r="AX109" s="11" t="s">
        <v>70</v>
      </c>
      <c r="AY109" s="136" t="s">
        <v>119</v>
      </c>
    </row>
    <row r="110" spans="2:51" s="11" customFormat="1" ht="11.25">
      <c r="B110" s="134"/>
      <c r="D110" s="135" t="s">
        <v>126</v>
      </c>
      <c r="E110" s="136" t="s">
        <v>19</v>
      </c>
      <c r="F110" s="137" t="s">
        <v>142</v>
      </c>
      <c r="H110" s="136" t="s">
        <v>19</v>
      </c>
      <c r="I110" s="138"/>
      <c r="L110" s="134"/>
      <c r="M110" s="139"/>
      <c r="T110" s="140"/>
      <c r="AT110" s="136" t="s">
        <v>126</v>
      </c>
      <c r="AU110" s="136" t="s">
        <v>78</v>
      </c>
      <c r="AV110" s="11" t="s">
        <v>78</v>
      </c>
      <c r="AW110" s="11" t="s">
        <v>32</v>
      </c>
      <c r="AX110" s="11" t="s">
        <v>70</v>
      </c>
      <c r="AY110" s="136" t="s">
        <v>119</v>
      </c>
    </row>
    <row r="111" spans="2:51" s="11" customFormat="1" ht="11.25">
      <c r="B111" s="134"/>
      <c r="D111" s="135" t="s">
        <v>126</v>
      </c>
      <c r="E111" s="136" t="s">
        <v>19</v>
      </c>
      <c r="F111" s="137" t="s">
        <v>143</v>
      </c>
      <c r="H111" s="136" t="s">
        <v>19</v>
      </c>
      <c r="I111" s="138"/>
      <c r="L111" s="134"/>
      <c r="M111" s="139"/>
      <c r="T111" s="140"/>
      <c r="AT111" s="136" t="s">
        <v>126</v>
      </c>
      <c r="AU111" s="136" t="s">
        <v>78</v>
      </c>
      <c r="AV111" s="11" t="s">
        <v>78</v>
      </c>
      <c r="AW111" s="11" t="s">
        <v>32</v>
      </c>
      <c r="AX111" s="11" t="s">
        <v>70</v>
      </c>
      <c r="AY111" s="136" t="s">
        <v>119</v>
      </c>
    </row>
    <row r="112" spans="2:51" s="12" customFormat="1" ht="11.25">
      <c r="B112" s="141"/>
      <c r="D112" s="135" t="s">
        <v>126</v>
      </c>
      <c r="E112" s="142" t="s">
        <v>19</v>
      </c>
      <c r="F112" s="143" t="s">
        <v>78</v>
      </c>
      <c r="H112" s="144">
        <v>1</v>
      </c>
      <c r="I112" s="145"/>
      <c r="L112" s="141"/>
      <c r="M112" s="146"/>
      <c r="T112" s="147"/>
      <c r="AT112" s="142" t="s">
        <v>126</v>
      </c>
      <c r="AU112" s="142" t="s">
        <v>78</v>
      </c>
      <c r="AV112" s="12" t="s">
        <v>80</v>
      </c>
      <c r="AW112" s="12" t="s">
        <v>32</v>
      </c>
      <c r="AX112" s="12" t="s">
        <v>70</v>
      </c>
      <c r="AY112" s="142" t="s">
        <v>119</v>
      </c>
    </row>
    <row r="113" spans="2:51" s="13" customFormat="1" ht="11.25">
      <c r="B113" s="148"/>
      <c r="D113" s="135" t="s">
        <v>126</v>
      </c>
      <c r="E113" s="149" t="s">
        <v>19</v>
      </c>
      <c r="F113" s="150" t="s">
        <v>144</v>
      </c>
      <c r="H113" s="151">
        <v>1</v>
      </c>
      <c r="I113" s="152"/>
      <c r="L113" s="148"/>
      <c r="M113" s="153"/>
      <c r="T113" s="154"/>
      <c r="AT113" s="149" t="s">
        <v>126</v>
      </c>
      <c r="AU113" s="149" t="s">
        <v>78</v>
      </c>
      <c r="AV113" s="13" t="s">
        <v>125</v>
      </c>
      <c r="AW113" s="13" t="s">
        <v>32</v>
      </c>
      <c r="AX113" s="13" t="s">
        <v>78</v>
      </c>
      <c r="AY113" s="149" t="s">
        <v>119</v>
      </c>
    </row>
    <row r="114" spans="2:65" s="1" customFormat="1" ht="16.5" customHeight="1">
      <c r="B114" s="32"/>
      <c r="C114" s="121" t="s">
        <v>80</v>
      </c>
      <c r="D114" s="121" t="s">
        <v>120</v>
      </c>
      <c r="E114" s="122" t="s">
        <v>145</v>
      </c>
      <c r="F114" s="123" t="s">
        <v>146</v>
      </c>
      <c r="G114" s="124" t="s">
        <v>123</v>
      </c>
      <c r="H114" s="125">
        <v>1</v>
      </c>
      <c r="I114" s="126"/>
      <c r="J114" s="127">
        <f>ROUND(I114*H114,2)</f>
        <v>0</v>
      </c>
      <c r="K114" s="123" t="s">
        <v>124</v>
      </c>
      <c r="L114" s="32"/>
      <c r="M114" s="128" t="s">
        <v>19</v>
      </c>
      <c r="N114" s="129" t="s">
        <v>41</v>
      </c>
      <c r="P114" s="130">
        <f>O114*H114</f>
        <v>0</v>
      </c>
      <c r="Q114" s="130">
        <v>0</v>
      </c>
      <c r="R114" s="130">
        <f>Q114*H114</f>
        <v>0</v>
      </c>
      <c r="S114" s="130">
        <v>0</v>
      </c>
      <c r="T114" s="131">
        <f>S114*H114</f>
        <v>0</v>
      </c>
      <c r="AR114" s="132" t="s">
        <v>125</v>
      </c>
      <c r="AT114" s="132" t="s">
        <v>120</v>
      </c>
      <c r="AU114" s="132" t="s">
        <v>78</v>
      </c>
      <c r="AY114" s="17" t="s">
        <v>119</v>
      </c>
      <c r="BE114" s="133">
        <f>IF(N114="základní",J114,0)</f>
        <v>0</v>
      </c>
      <c r="BF114" s="133">
        <f>IF(N114="snížená",J114,0)</f>
        <v>0</v>
      </c>
      <c r="BG114" s="133">
        <f>IF(N114="zákl. přenesená",J114,0)</f>
        <v>0</v>
      </c>
      <c r="BH114" s="133">
        <f>IF(N114="sníž. přenesená",J114,0)</f>
        <v>0</v>
      </c>
      <c r="BI114" s="133">
        <f>IF(N114="nulová",J114,0)</f>
        <v>0</v>
      </c>
      <c r="BJ114" s="17" t="s">
        <v>78</v>
      </c>
      <c r="BK114" s="133">
        <f>ROUND(I114*H114,2)</f>
        <v>0</v>
      </c>
      <c r="BL114" s="17" t="s">
        <v>125</v>
      </c>
      <c r="BM114" s="132" t="s">
        <v>125</v>
      </c>
    </row>
    <row r="115" spans="2:51" s="11" customFormat="1" ht="11.25">
      <c r="B115" s="134"/>
      <c r="D115" s="135" t="s">
        <v>126</v>
      </c>
      <c r="E115" s="136" t="s">
        <v>19</v>
      </c>
      <c r="F115" s="137" t="s">
        <v>147</v>
      </c>
      <c r="H115" s="136" t="s">
        <v>19</v>
      </c>
      <c r="I115" s="138"/>
      <c r="L115" s="134"/>
      <c r="M115" s="139"/>
      <c r="T115" s="140"/>
      <c r="AT115" s="136" t="s">
        <v>126</v>
      </c>
      <c r="AU115" s="136" t="s">
        <v>78</v>
      </c>
      <c r="AV115" s="11" t="s">
        <v>78</v>
      </c>
      <c r="AW115" s="11" t="s">
        <v>32</v>
      </c>
      <c r="AX115" s="11" t="s">
        <v>70</v>
      </c>
      <c r="AY115" s="136" t="s">
        <v>119</v>
      </c>
    </row>
    <row r="116" spans="2:51" s="12" customFormat="1" ht="11.25">
      <c r="B116" s="141"/>
      <c r="D116" s="135" t="s">
        <v>126</v>
      </c>
      <c r="E116" s="142" t="s">
        <v>19</v>
      </c>
      <c r="F116" s="143" t="s">
        <v>78</v>
      </c>
      <c r="H116" s="144">
        <v>1</v>
      </c>
      <c r="I116" s="145"/>
      <c r="L116" s="141"/>
      <c r="M116" s="146"/>
      <c r="T116" s="147"/>
      <c r="AT116" s="142" t="s">
        <v>126</v>
      </c>
      <c r="AU116" s="142" t="s">
        <v>78</v>
      </c>
      <c r="AV116" s="12" t="s">
        <v>80</v>
      </c>
      <c r="AW116" s="12" t="s">
        <v>32</v>
      </c>
      <c r="AX116" s="12" t="s">
        <v>70</v>
      </c>
      <c r="AY116" s="142" t="s">
        <v>119</v>
      </c>
    </row>
    <row r="117" spans="2:51" s="13" customFormat="1" ht="11.25">
      <c r="B117" s="148"/>
      <c r="D117" s="135" t="s">
        <v>126</v>
      </c>
      <c r="E117" s="149" t="s">
        <v>19</v>
      </c>
      <c r="F117" s="150" t="s">
        <v>144</v>
      </c>
      <c r="H117" s="151">
        <v>1</v>
      </c>
      <c r="I117" s="152"/>
      <c r="L117" s="148"/>
      <c r="M117" s="153"/>
      <c r="T117" s="154"/>
      <c r="AT117" s="149" t="s">
        <v>126</v>
      </c>
      <c r="AU117" s="149" t="s">
        <v>78</v>
      </c>
      <c r="AV117" s="13" t="s">
        <v>125</v>
      </c>
      <c r="AW117" s="13" t="s">
        <v>32</v>
      </c>
      <c r="AX117" s="13" t="s">
        <v>78</v>
      </c>
      <c r="AY117" s="149" t="s">
        <v>119</v>
      </c>
    </row>
    <row r="118" spans="2:65" s="1" customFormat="1" ht="16.5" customHeight="1">
      <c r="B118" s="32"/>
      <c r="C118" s="121" t="s">
        <v>148</v>
      </c>
      <c r="D118" s="121" t="s">
        <v>120</v>
      </c>
      <c r="E118" s="122" t="s">
        <v>149</v>
      </c>
      <c r="F118" s="123" t="s">
        <v>150</v>
      </c>
      <c r="G118" s="124" t="s">
        <v>123</v>
      </c>
      <c r="H118" s="125">
        <v>1</v>
      </c>
      <c r="I118" s="126"/>
      <c r="J118" s="127">
        <f>ROUND(I118*H118,2)</f>
        <v>0</v>
      </c>
      <c r="K118" s="123" t="s">
        <v>124</v>
      </c>
      <c r="L118" s="32"/>
      <c r="M118" s="128" t="s">
        <v>19</v>
      </c>
      <c r="N118" s="129" t="s">
        <v>41</v>
      </c>
      <c r="P118" s="130">
        <f>O118*H118</f>
        <v>0</v>
      </c>
      <c r="Q118" s="130">
        <v>0</v>
      </c>
      <c r="R118" s="130">
        <f>Q118*H118</f>
        <v>0</v>
      </c>
      <c r="S118" s="130">
        <v>0</v>
      </c>
      <c r="T118" s="131">
        <f>S118*H118</f>
        <v>0</v>
      </c>
      <c r="AR118" s="132" t="s">
        <v>125</v>
      </c>
      <c r="AT118" s="132" t="s">
        <v>120</v>
      </c>
      <c r="AU118" s="132" t="s">
        <v>78</v>
      </c>
      <c r="AY118" s="17" t="s">
        <v>119</v>
      </c>
      <c r="BE118" s="133">
        <f>IF(N118="základní",J118,0)</f>
        <v>0</v>
      </c>
      <c r="BF118" s="133">
        <f>IF(N118="snížená",J118,0)</f>
        <v>0</v>
      </c>
      <c r="BG118" s="133">
        <f>IF(N118="zákl. přenesená",J118,0)</f>
        <v>0</v>
      </c>
      <c r="BH118" s="133">
        <f>IF(N118="sníž. přenesená",J118,0)</f>
        <v>0</v>
      </c>
      <c r="BI118" s="133">
        <f>IF(N118="nulová",J118,0)</f>
        <v>0</v>
      </c>
      <c r="BJ118" s="17" t="s">
        <v>78</v>
      </c>
      <c r="BK118" s="133">
        <f>ROUND(I118*H118,2)</f>
        <v>0</v>
      </c>
      <c r="BL118" s="17" t="s">
        <v>125</v>
      </c>
      <c r="BM118" s="132" t="s">
        <v>151</v>
      </c>
    </row>
    <row r="119" spans="2:65" s="1" customFormat="1" ht="16.5" customHeight="1">
      <c r="B119" s="32"/>
      <c r="C119" s="121" t="s">
        <v>125</v>
      </c>
      <c r="D119" s="121" t="s">
        <v>120</v>
      </c>
      <c r="E119" s="122" t="s">
        <v>152</v>
      </c>
      <c r="F119" s="123" t="s">
        <v>153</v>
      </c>
      <c r="G119" s="124" t="s">
        <v>123</v>
      </c>
      <c r="H119" s="125">
        <v>1</v>
      </c>
      <c r="I119" s="126"/>
      <c r="J119" s="127">
        <f>ROUND(I119*H119,2)</f>
        <v>0</v>
      </c>
      <c r="K119" s="123" t="s">
        <v>124</v>
      </c>
      <c r="L119" s="32"/>
      <c r="M119" s="128" t="s">
        <v>19</v>
      </c>
      <c r="N119" s="129" t="s">
        <v>41</v>
      </c>
      <c r="P119" s="130">
        <f>O119*H119</f>
        <v>0</v>
      </c>
      <c r="Q119" s="130">
        <v>0</v>
      </c>
      <c r="R119" s="130">
        <f>Q119*H119</f>
        <v>0</v>
      </c>
      <c r="S119" s="130">
        <v>0</v>
      </c>
      <c r="T119" s="131">
        <f>S119*H119</f>
        <v>0</v>
      </c>
      <c r="AR119" s="132" t="s">
        <v>125</v>
      </c>
      <c r="AT119" s="132" t="s">
        <v>120</v>
      </c>
      <c r="AU119" s="132" t="s">
        <v>78</v>
      </c>
      <c r="AY119" s="17" t="s">
        <v>119</v>
      </c>
      <c r="BE119" s="133">
        <f>IF(N119="základní",J119,0)</f>
        <v>0</v>
      </c>
      <c r="BF119" s="133">
        <f>IF(N119="snížená",J119,0)</f>
        <v>0</v>
      </c>
      <c r="BG119" s="133">
        <f>IF(N119="zákl. přenesená",J119,0)</f>
        <v>0</v>
      </c>
      <c r="BH119" s="133">
        <f>IF(N119="sníž. přenesená",J119,0)</f>
        <v>0</v>
      </c>
      <c r="BI119" s="133">
        <f>IF(N119="nulová",J119,0)</f>
        <v>0</v>
      </c>
      <c r="BJ119" s="17" t="s">
        <v>78</v>
      </c>
      <c r="BK119" s="133">
        <f>ROUND(I119*H119,2)</f>
        <v>0</v>
      </c>
      <c r="BL119" s="17" t="s">
        <v>125</v>
      </c>
      <c r="BM119" s="132" t="s">
        <v>154</v>
      </c>
    </row>
    <row r="120" spans="2:51" s="11" customFormat="1" ht="11.25">
      <c r="B120" s="134"/>
      <c r="D120" s="135" t="s">
        <v>126</v>
      </c>
      <c r="E120" s="136" t="s">
        <v>19</v>
      </c>
      <c r="F120" s="137" t="s">
        <v>155</v>
      </c>
      <c r="H120" s="136" t="s">
        <v>19</v>
      </c>
      <c r="I120" s="138"/>
      <c r="L120" s="134"/>
      <c r="M120" s="139"/>
      <c r="T120" s="140"/>
      <c r="AT120" s="136" t="s">
        <v>126</v>
      </c>
      <c r="AU120" s="136" t="s">
        <v>78</v>
      </c>
      <c r="AV120" s="11" t="s">
        <v>78</v>
      </c>
      <c r="AW120" s="11" t="s">
        <v>32</v>
      </c>
      <c r="AX120" s="11" t="s">
        <v>70</v>
      </c>
      <c r="AY120" s="136" t="s">
        <v>119</v>
      </c>
    </row>
    <row r="121" spans="2:51" s="11" customFormat="1" ht="11.25">
      <c r="B121" s="134"/>
      <c r="D121" s="135" t="s">
        <v>126</v>
      </c>
      <c r="E121" s="136" t="s">
        <v>19</v>
      </c>
      <c r="F121" s="137" t="s">
        <v>156</v>
      </c>
      <c r="H121" s="136" t="s">
        <v>19</v>
      </c>
      <c r="I121" s="138"/>
      <c r="L121" s="134"/>
      <c r="M121" s="139"/>
      <c r="T121" s="140"/>
      <c r="AT121" s="136" t="s">
        <v>126</v>
      </c>
      <c r="AU121" s="136" t="s">
        <v>78</v>
      </c>
      <c r="AV121" s="11" t="s">
        <v>78</v>
      </c>
      <c r="AW121" s="11" t="s">
        <v>32</v>
      </c>
      <c r="AX121" s="11" t="s">
        <v>70</v>
      </c>
      <c r="AY121" s="136" t="s">
        <v>119</v>
      </c>
    </row>
    <row r="122" spans="2:51" s="12" customFormat="1" ht="11.25">
      <c r="B122" s="141"/>
      <c r="D122" s="135" t="s">
        <v>126</v>
      </c>
      <c r="E122" s="142" t="s">
        <v>19</v>
      </c>
      <c r="F122" s="143" t="s">
        <v>78</v>
      </c>
      <c r="H122" s="144">
        <v>1</v>
      </c>
      <c r="I122" s="145"/>
      <c r="L122" s="141"/>
      <c r="M122" s="146"/>
      <c r="T122" s="147"/>
      <c r="AT122" s="142" t="s">
        <v>126</v>
      </c>
      <c r="AU122" s="142" t="s">
        <v>78</v>
      </c>
      <c r="AV122" s="12" t="s">
        <v>80</v>
      </c>
      <c r="AW122" s="12" t="s">
        <v>32</v>
      </c>
      <c r="AX122" s="12" t="s">
        <v>70</v>
      </c>
      <c r="AY122" s="142" t="s">
        <v>119</v>
      </c>
    </row>
    <row r="123" spans="2:51" s="13" customFormat="1" ht="11.25">
      <c r="B123" s="148"/>
      <c r="D123" s="135" t="s">
        <v>126</v>
      </c>
      <c r="E123" s="149" t="s">
        <v>19</v>
      </c>
      <c r="F123" s="150" t="s">
        <v>144</v>
      </c>
      <c r="H123" s="151">
        <v>1</v>
      </c>
      <c r="I123" s="152"/>
      <c r="L123" s="148"/>
      <c r="M123" s="153"/>
      <c r="T123" s="154"/>
      <c r="AT123" s="149" t="s">
        <v>126</v>
      </c>
      <c r="AU123" s="149" t="s">
        <v>78</v>
      </c>
      <c r="AV123" s="13" t="s">
        <v>125</v>
      </c>
      <c r="AW123" s="13" t="s">
        <v>32</v>
      </c>
      <c r="AX123" s="13" t="s">
        <v>78</v>
      </c>
      <c r="AY123" s="149" t="s">
        <v>119</v>
      </c>
    </row>
    <row r="124" spans="2:65" s="1" customFormat="1" ht="24.2" customHeight="1">
      <c r="B124" s="32"/>
      <c r="C124" s="121" t="s">
        <v>157</v>
      </c>
      <c r="D124" s="121" t="s">
        <v>120</v>
      </c>
      <c r="E124" s="122" t="s">
        <v>158</v>
      </c>
      <c r="F124" s="123" t="s">
        <v>159</v>
      </c>
      <c r="G124" s="124" t="s">
        <v>123</v>
      </c>
      <c r="H124" s="125">
        <v>2</v>
      </c>
      <c r="I124" s="126"/>
      <c r="J124" s="127">
        <f>ROUND(I124*H124,2)</f>
        <v>0</v>
      </c>
      <c r="K124" s="123" t="s">
        <v>124</v>
      </c>
      <c r="L124" s="32"/>
      <c r="M124" s="128" t="s">
        <v>19</v>
      </c>
      <c r="N124" s="129" t="s">
        <v>41</v>
      </c>
      <c r="P124" s="130">
        <f>O124*H124</f>
        <v>0</v>
      </c>
      <c r="Q124" s="130">
        <v>0</v>
      </c>
      <c r="R124" s="130">
        <f>Q124*H124</f>
        <v>0</v>
      </c>
      <c r="S124" s="130">
        <v>0</v>
      </c>
      <c r="T124" s="131">
        <f>S124*H124</f>
        <v>0</v>
      </c>
      <c r="AR124" s="132" t="s">
        <v>125</v>
      </c>
      <c r="AT124" s="132" t="s">
        <v>120</v>
      </c>
      <c r="AU124" s="132" t="s">
        <v>78</v>
      </c>
      <c r="AY124" s="17" t="s">
        <v>119</v>
      </c>
      <c r="BE124" s="133">
        <f>IF(N124="základní",J124,0)</f>
        <v>0</v>
      </c>
      <c r="BF124" s="133">
        <f>IF(N124="snížená",J124,0)</f>
        <v>0</v>
      </c>
      <c r="BG124" s="133">
        <f>IF(N124="zákl. přenesená",J124,0)</f>
        <v>0</v>
      </c>
      <c r="BH124" s="133">
        <f>IF(N124="sníž. přenesená",J124,0)</f>
        <v>0</v>
      </c>
      <c r="BI124" s="133">
        <f>IF(N124="nulová",J124,0)</f>
        <v>0</v>
      </c>
      <c r="BJ124" s="17" t="s">
        <v>78</v>
      </c>
      <c r="BK124" s="133">
        <f>ROUND(I124*H124,2)</f>
        <v>0</v>
      </c>
      <c r="BL124" s="17" t="s">
        <v>125</v>
      </c>
      <c r="BM124" s="132" t="s">
        <v>160</v>
      </c>
    </row>
    <row r="125" spans="2:51" s="11" customFormat="1" ht="11.25">
      <c r="B125" s="134"/>
      <c r="D125" s="135" t="s">
        <v>126</v>
      </c>
      <c r="E125" s="136" t="s">
        <v>19</v>
      </c>
      <c r="F125" s="137" t="s">
        <v>161</v>
      </c>
      <c r="H125" s="136" t="s">
        <v>19</v>
      </c>
      <c r="I125" s="138"/>
      <c r="L125" s="134"/>
      <c r="M125" s="139"/>
      <c r="T125" s="140"/>
      <c r="AT125" s="136" t="s">
        <v>126</v>
      </c>
      <c r="AU125" s="136" t="s">
        <v>78</v>
      </c>
      <c r="AV125" s="11" t="s">
        <v>78</v>
      </c>
      <c r="AW125" s="11" t="s">
        <v>32</v>
      </c>
      <c r="AX125" s="11" t="s">
        <v>70</v>
      </c>
      <c r="AY125" s="136" t="s">
        <v>119</v>
      </c>
    </row>
    <row r="126" spans="2:51" s="11" customFormat="1" ht="11.25">
      <c r="B126" s="134"/>
      <c r="D126" s="135" t="s">
        <v>126</v>
      </c>
      <c r="E126" s="136" t="s">
        <v>19</v>
      </c>
      <c r="F126" s="137" t="s">
        <v>162</v>
      </c>
      <c r="H126" s="136" t="s">
        <v>19</v>
      </c>
      <c r="I126" s="138"/>
      <c r="L126" s="134"/>
      <c r="M126" s="139"/>
      <c r="T126" s="140"/>
      <c r="AT126" s="136" t="s">
        <v>126</v>
      </c>
      <c r="AU126" s="136" t="s">
        <v>78</v>
      </c>
      <c r="AV126" s="11" t="s">
        <v>78</v>
      </c>
      <c r="AW126" s="11" t="s">
        <v>32</v>
      </c>
      <c r="AX126" s="11" t="s">
        <v>70</v>
      </c>
      <c r="AY126" s="136" t="s">
        <v>119</v>
      </c>
    </row>
    <row r="127" spans="2:51" s="12" customFormat="1" ht="11.25">
      <c r="B127" s="141"/>
      <c r="D127" s="135" t="s">
        <v>126</v>
      </c>
      <c r="E127" s="142" t="s">
        <v>19</v>
      </c>
      <c r="F127" s="143" t="s">
        <v>80</v>
      </c>
      <c r="H127" s="144">
        <v>2</v>
      </c>
      <c r="I127" s="145"/>
      <c r="L127" s="141"/>
      <c r="M127" s="146"/>
      <c r="T127" s="147"/>
      <c r="AT127" s="142" t="s">
        <v>126</v>
      </c>
      <c r="AU127" s="142" t="s">
        <v>78</v>
      </c>
      <c r="AV127" s="12" t="s">
        <v>80</v>
      </c>
      <c r="AW127" s="12" t="s">
        <v>32</v>
      </c>
      <c r="AX127" s="12" t="s">
        <v>70</v>
      </c>
      <c r="AY127" s="142" t="s">
        <v>119</v>
      </c>
    </row>
    <row r="128" spans="2:51" s="13" customFormat="1" ht="11.25">
      <c r="B128" s="148"/>
      <c r="D128" s="135" t="s">
        <v>126</v>
      </c>
      <c r="E128" s="149" t="s">
        <v>19</v>
      </c>
      <c r="F128" s="150" t="s">
        <v>144</v>
      </c>
      <c r="H128" s="151">
        <v>2</v>
      </c>
      <c r="I128" s="152"/>
      <c r="L128" s="148"/>
      <c r="M128" s="153"/>
      <c r="T128" s="154"/>
      <c r="AT128" s="149" t="s">
        <v>126</v>
      </c>
      <c r="AU128" s="149" t="s">
        <v>78</v>
      </c>
      <c r="AV128" s="13" t="s">
        <v>125</v>
      </c>
      <c r="AW128" s="13" t="s">
        <v>32</v>
      </c>
      <c r="AX128" s="13" t="s">
        <v>78</v>
      </c>
      <c r="AY128" s="149" t="s">
        <v>119</v>
      </c>
    </row>
    <row r="129" spans="2:65" s="1" customFormat="1" ht="24.2" customHeight="1">
      <c r="B129" s="32"/>
      <c r="C129" s="121" t="s">
        <v>151</v>
      </c>
      <c r="D129" s="121" t="s">
        <v>120</v>
      </c>
      <c r="E129" s="122" t="s">
        <v>163</v>
      </c>
      <c r="F129" s="123" t="s">
        <v>159</v>
      </c>
      <c r="G129" s="124" t="s">
        <v>123</v>
      </c>
      <c r="H129" s="125">
        <v>2</v>
      </c>
      <c r="I129" s="126"/>
      <c r="J129" s="127">
        <f>ROUND(I129*H129,2)</f>
        <v>0</v>
      </c>
      <c r="K129" s="123" t="s">
        <v>124</v>
      </c>
      <c r="L129" s="32"/>
      <c r="M129" s="128" t="s">
        <v>19</v>
      </c>
      <c r="N129" s="129" t="s">
        <v>41</v>
      </c>
      <c r="P129" s="130">
        <f>O129*H129</f>
        <v>0</v>
      </c>
      <c r="Q129" s="130">
        <v>0</v>
      </c>
      <c r="R129" s="130">
        <f>Q129*H129</f>
        <v>0</v>
      </c>
      <c r="S129" s="130">
        <v>0</v>
      </c>
      <c r="T129" s="131">
        <f>S129*H129</f>
        <v>0</v>
      </c>
      <c r="AR129" s="132" t="s">
        <v>125</v>
      </c>
      <c r="AT129" s="132" t="s">
        <v>120</v>
      </c>
      <c r="AU129" s="132" t="s">
        <v>78</v>
      </c>
      <c r="AY129" s="17" t="s">
        <v>119</v>
      </c>
      <c r="BE129" s="133">
        <f>IF(N129="základní",J129,0)</f>
        <v>0</v>
      </c>
      <c r="BF129" s="133">
        <f>IF(N129="snížená",J129,0)</f>
        <v>0</v>
      </c>
      <c r="BG129" s="133">
        <f>IF(N129="zákl. přenesená",J129,0)</f>
        <v>0</v>
      </c>
      <c r="BH129" s="133">
        <f>IF(N129="sníž. přenesená",J129,0)</f>
        <v>0</v>
      </c>
      <c r="BI129" s="133">
        <f>IF(N129="nulová",J129,0)</f>
        <v>0</v>
      </c>
      <c r="BJ129" s="17" t="s">
        <v>78</v>
      </c>
      <c r="BK129" s="133">
        <f>ROUND(I129*H129,2)</f>
        <v>0</v>
      </c>
      <c r="BL129" s="17" t="s">
        <v>125</v>
      </c>
      <c r="BM129" s="132" t="s">
        <v>164</v>
      </c>
    </row>
    <row r="130" spans="2:51" s="11" customFormat="1" ht="11.25">
      <c r="B130" s="134"/>
      <c r="D130" s="135" t="s">
        <v>126</v>
      </c>
      <c r="E130" s="136" t="s">
        <v>19</v>
      </c>
      <c r="F130" s="137" t="s">
        <v>161</v>
      </c>
      <c r="H130" s="136" t="s">
        <v>19</v>
      </c>
      <c r="I130" s="138"/>
      <c r="L130" s="134"/>
      <c r="M130" s="139"/>
      <c r="T130" s="140"/>
      <c r="AT130" s="136" t="s">
        <v>126</v>
      </c>
      <c r="AU130" s="136" t="s">
        <v>78</v>
      </c>
      <c r="AV130" s="11" t="s">
        <v>78</v>
      </c>
      <c r="AW130" s="11" t="s">
        <v>32</v>
      </c>
      <c r="AX130" s="11" t="s">
        <v>70</v>
      </c>
      <c r="AY130" s="136" t="s">
        <v>119</v>
      </c>
    </row>
    <row r="131" spans="2:51" s="11" customFormat="1" ht="11.25">
      <c r="B131" s="134"/>
      <c r="D131" s="135" t="s">
        <v>126</v>
      </c>
      <c r="E131" s="136" t="s">
        <v>19</v>
      </c>
      <c r="F131" s="137" t="s">
        <v>162</v>
      </c>
      <c r="H131" s="136" t="s">
        <v>19</v>
      </c>
      <c r="I131" s="138"/>
      <c r="L131" s="134"/>
      <c r="M131" s="139"/>
      <c r="T131" s="140"/>
      <c r="AT131" s="136" t="s">
        <v>126</v>
      </c>
      <c r="AU131" s="136" t="s">
        <v>78</v>
      </c>
      <c r="AV131" s="11" t="s">
        <v>78</v>
      </c>
      <c r="AW131" s="11" t="s">
        <v>32</v>
      </c>
      <c r="AX131" s="11" t="s">
        <v>70</v>
      </c>
      <c r="AY131" s="136" t="s">
        <v>119</v>
      </c>
    </row>
    <row r="132" spans="2:51" s="12" customFormat="1" ht="11.25">
      <c r="B132" s="141"/>
      <c r="D132" s="135" t="s">
        <v>126</v>
      </c>
      <c r="E132" s="142" t="s">
        <v>19</v>
      </c>
      <c r="F132" s="143" t="s">
        <v>80</v>
      </c>
      <c r="H132" s="144">
        <v>2</v>
      </c>
      <c r="I132" s="145"/>
      <c r="L132" s="141"/>
      <c r="M132" s="146"/>
      <c r="T132" s="147"/>
      <c r="AT132" s="142" t="s">
        <v>126</v>
      </c>
      <c r="AU132" s="142" t="s">
        <v>78</v>
      </c>
      <c r="AV132" s="12" t="s">
        <v>80</v>
      </c>
      <c r="AW132" s="12" t="s">
        <v>32</v>
      </c>
      <c r="AX132" s="12" t="s">
        <v>70</v>
      </c>
      <c r="AY132" s="142" t="s">
        <v>119</v>
      </c>
    </row>
    <row r="133" spans="2:51" s="13" customFormat="1" ht="11.25">
      <c r="B133" s="148"/>
      <c r="D133" s="135" t="s">
        <v>126</v>
      </c>
      <c r="E133" s="149" t="s">
        <v>19</v>
      </c>
      <c r="F133" s="150" t="s">
        <v>144</v>
      </c>
      <c r="H133" s="151">
        <v>2</v>
      </c>
      <c r="I133" s="152"/>
      <c r="L133" s="148"/>
      <c r="M133" s="153"/>
      <c r="T133" s="154"/>
      <c r="AT133" s="149" t="s">
        <v>126</v>
      </c>
      <c r="AU133" s="149" t="s">
        <v>78</v>
      </c>
      <c r="AV133" s="13" t="s">
        <v>125</v>
      </c>
      <c r="AW133" s="13" t="s">
        <v>32</v>
      </c>
      <c r="AX133" s="13" t="s">
        <v>78</v>
      </c>
      <c r="AY133" s="149" t="s">
        <v>119</v>
      </c>
    </row>
    <row r="134" spans="2:65" s="1" customFormat="1" ht="16.5" customHeight="1">
      <c r="B134" s="32"/>
      <c r="C134" s="121" t="s">
        <v>165</v>
      </c>
      <c r="D134" s="121" t="s">
        <v>120</v>
      </c>
      <c r="E134" s="122" t="s">
        <v>166</v>
      </c>
      <c r="F134" s="123" t="s">
        <v>167</v>
      </c>
      <c r="G134" s="124" t="s">
        <v>168</v>
      </c>
      <c r="H134" s="125">
        <v>25.575</v>
      </c>
      <c r="I134" s="126"/>
      <c r="J134" s="127">
        <f>ROUND(I134*H134,2)</f>
        <v>0</v>
      </c>
      <c r="K134" s="123" t="s">
        <v>124</v>
      </c>
      <c r="L134" s="32"/>
      <c r="M134" s="128" t="s">
        <v>19</v>
      </c>
      <c r="N134" s="129" t="s">
        <v>41</v>
      </c>
      <c r="P134" s="130">
        <f>O134*H134</f>
        <v>0</v>
      </c>
      <c r="Q134" s="130">
        <v>0</v>
      </c>
      <c r="R134" s="130">
        <f>Q134*H134</f>
        <v>0</v>
      </c>
      <c r="S134" s="130">
        <v>0</v>
      </c>
      <c r="T134" s="131">
        <f>S134*H134</f>
        <v>0</v>
      </c>
      <c r="AR134" s="132" t="s">
        <v>125</v>
      </c>
      <c r="AT134" s="132" t="s">
        <v>120</v>
      </c>
      <c r="AU134" s="132" t="s">
        <v>78</v>
      </c>
      <c r="AY134" s="17" t="s">
        <v>119</v>
      </c>
      <c r="BE134" s="133">
        <f>IF(N134="základní",J134,0)</f>
        <v>0</v>
      </c>
      <c r="BF134" s="133">
        <f>IF(N134="snížená",J134,0)</f>
        <v>0</v>
      </c>
      <c r="BG134" s="133">
        <f>IF(N134="zákl. přenesená",J134,0)</f>
        <v>0</v>
      </c>
      <c r="BH134" s="133">
        <f>IF(N134="sníž. přenesená",J134,0)</f>
        <v>0</v>
      </c>
      <c r="BI134" s="133">
        <f>IF(N134="nulová",J134,0)</f>
        <v>0</v>
      </c>
      <c r="BJ134" s="17" t="s">
        <v>78</v>
      </c>
      <c r="BK134" s="133">
        <f>ROUND(I134*H134,2)</f>
        <v>0</v>
      </c>
      <c r="BL134" s="17" t="s">
        <v>125</v>
      </c>
      <c r="BM134" s="132" t="s">
        <v>169</v>
      </c>
    </row>
    <row r="135" spans="2:65" s="1" customFormat="1" ht="16.5" customHeight="1">
      <c r="B135" s="32"/>
      <c r="C135" s="121" t="s">
        <v>154</v>
      </c>
      <c r="D135" s="121" t="s">
        <v>120</v>
      </c>
      <c r="E135" s="122" t="s">
        <v>170</v>
      </c>
      <c r="F135" s="123" t="s">
        <v>171</v>
      </c>
      <c r="G135" s="124" t="s">
        <v>168</v>
      </c>
      <c r="H135" s="125">
        <v>71.775</v>
      </c>
      <c r="I135" s="126"/>
      <c r="J135" s="127">
        <f>ROUND(I135*H135,2)</f>
        <v>0</v>
      </c>
      <c r="K135" s="123" t="s">
        <v>124</v>
      </c>
      <c r="L135" s="32"/>
      <c r="M135" s="128" t="s">
        <v>19</v>
      </c>
      <c r="N135" s="129" t="s">
        <v>41</v>
      </c>
      <c r="P135" s="130">
        <f>O135*H135</f>
        <v>0</v>
      </c>
      <c r="Q135" s="130">
        <v>0</v>
      </c>
      <c r="R135" s="130">
        <f>Q135*H135</f>
        <v>0</v>
      </c>
      <c r="S135" s="130">
        <v>0</v>
      </c>
      <c r="T135" s="131">
        <f>S135*H135</f>
        <v>0</v>
      </c>
      <c r="AR135" s="132" t="s">
        <v>125</v>
      </c>
      <c r="AT135" s="132" t="s">
        <v>120</v>
      </c>
      <c r="AU135" s="132" t="s">
        <v>78</v>
      </c>
      <c r="AY135" s="17" t="s">
        <v>119</v>
      </c>
      <c r="BE135" s="133">
        <f>IF(N135="základní",J135,0)</f>
        <v>0</v>
      </c>
      <c r="BF135" s="133">
        <f>IF(N135="snížená",J135,0)</f>
        <v>0</v>
      </c>
      <c r="BG135" s="133">
        <f>IF(N135="zákl. přenesená",J135,0)</f>
        <v>0</v>
      </c>
      <c r="BH135" s="133">
        <f>IF(N135="sníž. přenesená",J135,0)</f>
        <v>0</v>
      </c>
      <c r="BI135" s="133">
        <f>IF(N135="nulová",J135,0)</f>
        <v>0</v>
      </c>
      <c r="BJ135" s="17" t="s">
        <v>78</v>
      </c>
      <c r="BK135" s="133">
        <f>ROUND(I135*H135,2)</f>
        <v>0</v>
      </c>
      <c r="BL135" s="17" t="s">
        <v>125</v>
      </c>
      <c r="BM135" s="132" t="s">
        <v>172</v>
      </c>
    </row>
    <row r="136" spans="2:65" s="1" customFormat="1" ht="16.5" customHeight="1">
      <c r="B136" s="32"/>
      <c r="C136" s="121" t="s">
        <v>173</v>
      </c>
      <c r="D136" s="121" t="s">
        <v>120</v>
      </c>
      <c r="E136" s="122" t="s">
        <v>174</v>
      </c>
      <c r="F136" s="123" t="s">
        <v>175</v>
      </c>
      <c r="G136" s="124" t="s">
        <v>168</v>
      </c>
      <c r="H136" s="125">
        <v>5.58</v>
      </c>
      <c r="I136" s="126"/>
      <c r="J136" s="127">
        <f>ROUND(I136*H136,2)</f>
        <v>0</v>
      </c>
      <c r="K136" s="123" t="s">
        <v>124</v>
      </c>
      <c r="L136" s="32"/>
      <c r="M136" s="128" t="s">
        <v>19</v>
      </c>
      <c r="N136" s="129" t="s">
        <v>41</v>
      </c>
      <c r="P136" s="130">
        <f>O136*H136</f>
        <v>0</v>
      </c>
      <c r="Q136" s="130">
        <v>0</v>
      </c>
      <c r="R136" s="130">
        <f>Q136*H136</f>
        <v>0</v>
      </c>
      <c r="S136" s="130">
        <v>0</v>
      </c>
      <c r="T136" s="131">
        <f>S136*H136</f>
        <v>0</v>
      </c>
      <c r="AR136" s="132" t="s">
        <v>125</v>
      </c>
      <c r="AT136" s="132" t="s">
        <v>120</v>
      </c>
      <c r="AU136" s="132" t="s">
        <v>78</v>
      </c>
      <c r="AY136" s="17" t="s">
        <v>119</v>
      </c>
      <c r="BE136" s="133">
        <f>IF(N136="základní",J136,0)</f>
        <v>0</v>
      </c>
      <c r="BF136" s="133">
        <f>IF(N136="snížená",J136,0)</f>
        <v>0</v>
      </c>
      <c r="BG136" s="133">
        <f>IF(N136="zákl. přenesená",J136,0)</f>
        <v>0</v>
      </c>
      <c r="BH136" s="133">
        <f>IF(N136="sníž. přenesená",J136,0)</f>
        <v>0</v>
      </c>
      <c r="BI136" s="133">
        <f>IF(N136="nulová",J136,0)</f>
        <v>0</v>
      </c>
      <c r="BJ136" s="17" t="s">
        <v>78</v>
      </c>
      <c r="BK136" s="133">
        <f>ROUND(I136*H136,2)</f>
        <v>0</v>
      </c>
      <c r="BL136" s="17" t="s">
        <v>125</v>
      </c>
      <c r="BM136" s="132" t="s">
        <v>176</v>
      </c>
    </row>
    <row r="137" spans="2:65" s="1" customFormat="1" ht="16.5" customHeight="1">
      <c r="B137" s="32"/>
      <c r="C137" s="121" t="s">
        <v>160</v>
      </c>
      <c r="D137" s="121" t="s">
        <v>120</v>
      </c>
      <c r="E137" s="122" t="s">
        <v>177</v>
      </c>
      <c r="F137" s="123" t="s">
        <v>178</v>
      </c>
      <c r="G137" s="124" t="s">
        <v>168</v>
      </c>
      <c r="H137" s="125">
        <v>76.88</v>
      </c>
      <c r="I137" s="126"/>
      <c r="J137" s="127">
        <f>ROUND(I137*H137,2)</f>
        <v>0</v>
      </c>
      <c r="K137" s="123" t="s">
        <v>124</v>
      </c>
      <c r="L137" s="32"/>
      <c r="M137" s="128" t="s">
        <v>19</v>
      </c>
      <c r="N137" s="129" t="s">
        <v>41</v>
      </c>
      <c r="P137" s="130">
        <f>O137*H137</f>
        <v>0</v>
      </c>
      <c r="Q137" s="130">
        <v>0</v>
      </c>
      <c r="R137" s="130">
        <f>Q137*H137</f>
        <v>0</v>
      </c>
      <c r="S137" s="130">
        <v>0</v>
      </c>
      <c r="T137" s="131">
        <f>S137*H137</f>
        <v>0</v>
      </c>
      <c r="AR137" s="132" t="s">
        <v>125</v>
      </c>
      <c r="AT137" s="132" t="s">
        <v>120</v>
      </c>
      <c r="AU137" s="132" t="s">
        <v>78</v>
      </c>
      <c r="AY137" s="17" t="s">
        <v>119</v>
      </c>
      <c r="BE137" s="133">
        <f>IF(N137="základní",J137,0)</f>
        <v>0</v>
      </c>
      <c r="BF137" s="133">
        <f>IF(N137="snížená",J137,0)</f>
        <v>0</v>
      </c>
      <c r="BG137" s="133">
        <f>IF(N137="zákl. přenesená",J137,0)</f>
        <v>0</v>
      </c>
      <c r="BH137" s="133">
        <f>IF(N137="sníž. přenesená",J137,0)</f>
        <v>0</v>
      </c>
      <c r="BI137" s="133">
        <f>IF(N137="nulová",J137,0)</f>
        <v>0</v>
      </c>
      <c r="BJ137" s="17" t="s">
        <v>78</v>
      </c>
      <c r="BK137" s="133">
        <f>ROUND(I137*H137,2)</f>
        <v>0</v>
      </c>
      <c r="BL137" s="17" t="s">
        <v>125</v>
      </c>
      <c r="BM137" s="132" t="s">
        <v>179</v>
      </c>
    </row>
    <row r="138" spans="2:63" s="10" customFormat="1" ht="25.9" customHeight="1">
      <c r="B138" s="111"/>
      <c r="D138" s="112" t="s">
        <v>69</v>
      </c>
      <c r="E138" s="113" t="s">
        <v>180</v>
      </c>
      <c r="F138" s="113" t="s">
        <v>181</v>
      </c>
      <c r="I138" s="114"/>
      <c r="J138" s="115">
        <f>BK138</f>
        <v>0</v>
      </c>
      <c r="L138" s="111"/>
      <c r="M138" s="116"/>
      <c r="P138" s="117">
        <f>SUM(P139:P163)</f>
        <v>0</v>
      </c>
      <c r="R138" s="117">
        <f>SUM(R139:R163)</f>
        <v>0</v>
      </c>
      <c r="T138" s="118">
        <f>SUM(T139:T163)</f>
        <v>0</v>
      </c>
      <c r="AR138" s="112" t="s">
        <v>78</v>
      </c>
      <c r="AT138" s="119" t="s">
        <v>69</v>
      </c>
      <c r="AU138" s="119" t="s">
        <v>70</v>
      </c>
      <c r="AY138" s="112" t="s">
        <v>119</v>
      </c>
      <c r="BK138" s="120">
        <f>SUM(BK139:BK163)</f>
        <v>0</v>
      </c>
    </row>
    <row r="139" spans="2:65" s="1" customFormat="1" ht="16.5" customHeight="1">
      <c r="B139" s="32"/>
      <c r="C139" s="121" t="s">
        <v>182</v>
      </c>
      <c r="D139" s="121" t="s">
        <v>120</v>
      </c>
      <c r="E139" s="122" t="s">
        <v>183</v>
      </c>
      <c r="F139" s="123" t="s">
        <v>184</v>
      </c>
      <c r="G139" s="124" t="s">
        <v>123</v>
      </c>
      <c r="H139" s="125">
        <v>1</v>
      </c>
      <c r="I139" s="126"/>
      <c r="J139" s="127">
        <f>ROUND(I139*H139,2)</f>
        <v>0</v>
      </c>
      <c r="K139" s="123" t="s">
        <v>124</v>
      </c>
      <c r="L139" s="32"/>
      <c r="M139" s="128" t="s">
        <v>19</v>
      </c>
      <c r="N139" s="129" t="s">
        <v>41</v>
      </c>
      <c r="P139" s="130">
        <f>O139*H139</f>
        <v>0</v>
      </c>
      <c r="Q139" s="130">
        <v>0</v>
      </c>
      <c r="R139" s="130">
        <f>Q139*H139</f>
        <v>0</v>
      </c>
      <c r="S139" s="130">
        <v>0</v>
      </c>
      <c r="T139" s="131">
        <f>S139*H139</f>
        <v>0</v>
      </c>
      <c r="AR139" s="132" t="s">
        <v>125</v>
      </c>
      <c r="AT139" s="132" t="s">
        <v>120</v>
      </c>
      <c r="AU139" s="132" t="s">
        <v>78</v>
      </c>
      <c r="AY139" s="17" t="s">
        <v>119</v>
      </c>
      <c r="BE139" s="133">
        <f>IF(N139="základní",J139,0)</f>
        <v>0</v>
      </c>
      <c r="BF139" s="133">
        <f>IF(N139="snížená",J139,0)</f>
        <v>0</v>
      </c>
      <c r="BG139" s="133">
        <f>IF(N139="zákl. přenesená",J139,0)</f>
        <v>0</v>
      </c>
      <c r="BH139" s="133">
        <f>IF(N139="sníž. přenesená",J139,0)</f>
        <v>0</v>
      </c>
      <c r="BI139" s="133">
        <f>IF(N139="nulová",J139,0)</f>
        <v>0</v>
      </c>
      <c r="BJ139" s="17" t="s">
        <v>78</v>
      </c>
      <c r="BK139" s="133">
        <f>ROUND(I139*H139,2)</f>
        <v>0</v>
      </c>
      <c r="BL139" s="17" t="s">
        <v>125</v>
      </c>
      <c r="BM139" s="132" t="s">
        <v>185</v>
      </c>
    </row>
    <row r="140" spans="2:51" s="11" customFormat="1" ht="11.25">
      <c r="B140" s="134"/>
      <c r="D140" s="135" t="s">
        <v>126</v>
      </c>
      <c r="E140" s="136" t="s">
        <v>19</v>
      </c>
      <c r="F140" s="137" t="s">
        <v>186</v>
      </c>
      <c r="H140" s="136" t="s">
        <v>19</v>
      </c>
      <c r="I140" s="138"/>
      <c r="L140" s="134"/>
      <c r="M140" s="139"/>
      <c r="T140" s="140"/>
      <c r="AT140" s="136" t="s">
        <v>126</v>
      </c>
      <c r="AU140" s="136" t="s">
        <v>78</v>
      </c>
      <c r="AV140" s="11" t="s">
        <v>78</v>
      </c>
      <c r="AW140" s="11" t="s">
        <v>32</v>
      </c>
      <c r="AX140" s="11" t="s">
        <v>70</v>
      </c>
      <c r="AY140" s="136" t="s">
        <v>119</v>
      </c>
    </row>
    <row r="141" spans="2:51" s="11" customFormat="1" ht="11.25">
      <c r="B141" s="134"/>
      <c r="D141" s="135" t="s">
        <v>126</v>
      </c>
      <c r="E141" s="136" t="s">
        <v>19</v>
      </c>
      <c r="F141" s="137" t="s">
        <v>187</v>
      </c>
      <c r="H141" s="136" t="s">
        <v>19</v>
      </c>
      <c r="I141" s="138"/>
      <c r="L141" s="134"/>
      <c r="M141" s="139"/>
      <c r="T141" s="140"/>
      <c r="AT141" s="136" t="s">
        <v>126</v>
      </c>
      <c r="AU141" s="136" t="s">
        <v>78</v>
      </c>
      <c r="AV141" s="11" t="s">
        <v>78</v>
      </c>
      <c r="AW141" s="11" t="s">
        <v>32</v>
      </c>
      <c r="AX141" s="11" t="s">
        <v>70</v>
      </c>
      <c r="AY141" s="136" t="s">
        <v>119</v>
      </c>
    </row>
    <row r="142" spans="2:51" s="11" customFormat="1" ht="11.25">
      <c r="B142" s="134"/>
      <c r="D142" s="135" t="s">
        <v>126</v>
      </c>
      <c r="E142" s="136" t="s">
        <v>19</v>
      </c>
      <c r="F142" s="137" t="s">
        <v>188</v>
      </c>
      <c r="H142" s="136" t="s">
        <v>19</v>
      </c>
      <c r="I142" s="138"/>
      <c r="L142" s="134"/>
      <c r="M142" s="139"/>
      <c r="T142" s="140"/>
      <c r="AT142" s="136" t="s">
        <v>126</v>
      </c>
      <c r="AU142" s="136" t="s">
        <v>78</v>
      </c>
      <c r="AV142" s="11" t="s">
        <v>78</v>
      </c>
      <c r="AW142" s="11" t="s">
        <v>32</v>
      </c>
      <c r="AX142" s="11" t="s">
        <v>70</v>
      </c>
      <c r="AY142" s="136" t="s">
        <v>119</v>
      </c>
    </row>
    <row r="143" spans="2:51" s="11" customFormat="1" ht="11.25">
      <c r="B143" s="134"/>
      <c r="D143" s="135" t="s">
        <v>126</v>
      </c>
      <c r="E143" s="136" t="s">
        <v>19</v>
      </c>
      <c r="F143" s="137" t="s">
        <v>189</v>
      </c>
      <c r="H143" s="136" t="s">
        <v>19</v>
      </c>
      <c r="I143" s="138"/>
      <c r="L143" s="134"/>
      <c r="M143" s="139"/>
      <c r="T143" s="140"/>
      <c r="AT143" s="136" t="s">
        <v>126</v>
      </c>
      <c r="AU143" s="136" t="s">
        <v>78</v>
      </c>
      <c r="AV143" s="11" t="s">
        <v>78</v>
      </c>
      <c r="AW143" s="11" t="s">
        <v>32</v>
      </c>
      <c r="AX143" s="11" t="s">
        <v>70</v>
      </c>
      <c r="AY143" s="136" t="s">
        <v>119</v>
      </c>
    </row>
    <row r="144" spans="2:51" s="11" customFormat="1" ht="11.25">
      <c r="B144" s="134"/>
      <c r="D144" s="135" t="s">
        <v>126</v>
      </c>
      <c r="E144" s="136" t="s">
        <v>19</v>
      </c>
      <c r="F144" s="137" t="s">
        <v>190</v>
      </c>
      <c r="H144" s="136" t="s">
        <v>19</v>
      </c>
      <c r="I144" s="138"/>
      <c r="L144" s="134"/>
      <c r="M144" s="139"/>
      <c r="T144" s="140"/>
      <c r="AT144" s="136" t="s">
        <v>126</v>
      </c>
      <c r="AU144" s="136" t="s">
        <v>78</v>
      </c>
      <c r="AV144" s="11" t="s">
        <v>78</v>
      </c>
      <c r="AW144" s="11" t="s">
        <v>32</v>
      </c>
      <c r="AX144" s="11" t="s">
        <v>70</v>
      </c>
      <c r="AY144" s="136" t="s">
        <v>119</v>
      </c>
    </row>
    <row r="145" spans="2:51" s="11" customFormat="1" ht="11.25">
      <c r="B145" s="134"/>
      <c r="D145" s="135" t="s">
        <v>126</v>
      </c>
      <c r="E145" s="136" t="s">
        <v>19</v>
      </c>
      <c r="F145" s="137" t="s">
        <v>191</v>
      </c>
      <c r="H145" s="136" t="s">
        <v>19</v>
      </c>
      <c r="I145" s="138"/>
      <c r="L145" s="134"/>
      <c r="M145" s="139"/>
      <c r="T145" s="140"/>
      <c r="AT145" s="136" t="s">
        <v>126</v>
      </c>
      <c r="AU145" s="136" t="s">
        <v>78</v>
      </c>
      <c r="AV145" s="11" t="s">
        <v>78</v>
      </c>
      <c r="AW145" s="11" t="s">
        <v>32</v>
      </c>
      <c r="AX145" s="11" t="s">
        <v>70</v>
      </c>
      <c r="AY145" s="136" t="s">
        <v>119</v>
      </c>
    </row>
    <row r="146" spans="2:51" s="11" customFormat="1" ht="11.25">
      <c r="B146" s="134"/>
      <c r="D146" s="135" t="s">
        <v>126</v>
      </c>
      <c r="E146" s="136" t="s">
        <v>19</v>
      </c>
      <c r="F146" s="137" t="s">
        <v>192</v>
      </c>
      <c r="H146" s="136" t="s">
        <v>19</v>
      </c>
      <c r="I146" s="138"/>
      <c r="L146" s="134"/>
      <c r="M146" s="139"/>
      <c r="T146" s="140"/>
      <c r="AT146" s="136" t="s">
        <v>126</v>
      </c>
      <c r="AU146" s="136" t="s">
        <v>78</v>
      </c>
      <c r="AV146" s="11" t="s">
        <v>78</v>
      </c>
      <c r="AW146" s="11" t="s">
        <v>32</v>
      </c>
      <c r="AX146" s="11" t="s">
        <v>70</v>
      </c>
      <c r="AY146" s="136" t="s">
        <v>119</v>
      </c>
    </row>
    <row r="147" spans="2:51" s="11" customFormat="1" ht="11.25">
      <c r="B147" s="134"/>
      <c r="D147" s="135" t="s">
        <v>126</v>
      </c>
      <c r="E147" s="136" t="s">
        <v>19</v>
      </c>
      <c r="F147" s="137" t="s">
        <v>193</v>
      </c>
      <c r="H147" s="136" t="s">
        <v>19</v>
      </c>
      <c r="I147" s="138"/>
      <c r="L147" s="134"/>
      <c r="M147" s="139"/>
      <c r="T147" s="140"/>
      <c r="AT147" s="136" t="s">
        <v>126</v>
      </c>
      <c r="AU147" s="136" t="s">
        <v>78</v>
      </c>
      <c r="AV147" s="11" t="s">
        <v>78</v>
      </c>
      <c r="AW147" s="11" t="s">
        <v>32</v>
      </c>
      <c r="AX147" s="11" t="s">
        <v>70</v>
      </c>
      <c r="AY147" s="136" t="s">
        <v>119</v>
      </c>
    </row>
    <row r="148" spans="2:51" s="11" customFormat="1" ht="11.25">
      <c r="B148" s="134"/>
      <c r="D148" s="135" t="s">
        <v>126</v>
      </c>
      <c r="E148" s="136" t="s">
        <v>19</v>
      </c>
      <c r="F148" s="137" t="s">
        <v>194</v>
      </c>
      <c r="H148" s="136" t="s">
        <v>19</v>
      </c>
      <c r="I148" s="138"/>
      <c r="L148" s="134"/>
      <c r="M148" s="139"/>
      <c r="T148" s="140"/>
      <c r="AT148" s="136" t="s">
        <v>126</v>
      </c>
      <c r="AU148" s="136" t="s">
        <v>78</v>
      </c>
      <c r="AV148" s="11" t="s">
        <v>78</v>
      </c>
      <c r="AW148" s="11" t="s">
        <v>32</v>
      </c>
      <c r="AX148" s="11" t="s">
        <v>70</v>
      </c>
      <c r="AY148" s="136" t="s">
        <v>119</v>
      </c>
    </row>
    <row r="149" spans="2:51" s="11" customFormat="1" ht="11.25">
      <c r="B149" s="134"/>
      <c r="D149" s="135" t="s">
        <v>126</v>
      </c>
      <c r="E149" s="136" t="s">
        <v>19</v>
      </c>
      <c r="F149" s="137" t="s">
        <v>195</v>
      </c>
      <c r="H149" s="136" t="s">
        <v>19</v>
      </c>
      <c r="I149" s="138"/>
      <c r="L149" s="134"/>
      <c r="M149" s="139"/>
      <c r="T149" s="140"/>
      <c r="AT149" s="136" t="s">
        <v>126</v>
      </c>
      <c r="AU149" s="136" t="s">
        <v>78</v>
      </c>
      <c r="AV149" s="11" t="s">
        <v>78</v>
      </c>
      <c r="AW149" s="11" t="s">
        <v>32</v>
      </c>
      <c r="AX149" s="11" t="s">
        <v>70</v>
      </c>
      <c r="AY149" s="136" t="s">
        <v>119</v>
      </c>
    </row>
    <row r="150" spans="2:51" s="12" customFormat="1" ht="11.25">
      <c r="B150" s="141"/>
      <c r="D150" s="135" t="s">
        <v>126</v>
      </c>
      <c r="E150" s="142" t="s">
        <v>19</v>
      </c>
      <c r="F150" s="143" t="s">
        <v>78</v>
      </c>
      <c r="H150" s="144">
        <v>1</v>
      </c>
      <c r="I150" s="145"/>
      <c r="L150" s="141"/>
      <c r="M150" s="146"/>
      <c r="T150" s="147"/>
      <c r="AT150" s="142" t="s">
        <v>126</v>
      </c>
      <c r="AU150" s="142" t="s">
        <v>78</v>
      </c>
      <c r="AV150" s="12" t="s">
        <v>80</v>
      </c>
      <c r="AW150" s="12" t="s">
        <v>32</v>
      </c>
      <c r="AX150" s="12" t="s">
        <v>70</v>
      </c>
      <c r="AY150" s="142" t="s">
        <v>119</v>
      </c>
    </row>
    <row r="151" spans="2:51" s="13" customFormat="1" ht="11.25">
      <c r="B151" s="148"/>
      <c r="D151" s="135" t="s">
        <v>126</v>
      </c>
      <c r="E151" s="149" t="s">
        <v>19</v>
      </c>
      <c r="F151" s="150" t="s">
        <v>144</v>
      </c>
      <c r="H151" s="151">
        <v>1</v>
      </c>
      <c r="I151" s="152"/>
      <c r="L151" s="148"/>
      <c r="M151" s="153"/>
      <c r="T151" s="154"/>
      <c r="AT151" s="149" t="s">
        <v>126</v>
      </c>
      <c r="AU151" s="149" t="s">
        <v>78</v>
      </c>
      <c r="AV151" s="13" t="s">
        <v>125</v>
      </c>
      <c r="AW151" s="13" t="s">
        <v>32</v>
      </c>
      <c r="AX151" s="13" t="s">
        <v>78</v>
      </c>
      <c r="AY151" s="149" t="s">
        <v>119</v>
      </c>
    </row>
    <row r="152" spans="2:65" s="1" customFormat="1" ht="16.5" customHeight="1">
      <c r="B152" s="32"/>
      <c r="C152" s="121" t="s">
        <v>164</v>
      </c>
      <c r="D152" s="121" t="s">
        <v>120</v>
      </c>
      <c r="E152" s="122" t="s">
        <v>196</v>
      </c>
      <c r="F152" s="123" t="s">
        <v>197</v>
      </c>
      <c r="G152" s="124" t="s">
        <v>123</v>
      </c>
      <c r="H152" s="125">
        <v>1</v>
      </c>
      <c r="I152" s="126"/>
      <c r="J152" s="127">
        <f>ROUND(I152*H152,2)</f>
        <v>0</v>
      </c>
      <c r="K152" s="123" t="s">
        <v>124</v>
      </c>
      <c r="L152" s="32"/>
      <c r="M152" s="128" t="s">
        <v>19</v>
      </c>
      <c r="N152" s="129" t="s">
        <v>41</v>
      </c>
      <c r="P152" s="130">
        <f>O152*H152</f>
        <v>0</v>
      </c>
      <c r="Q152" s="130">
        <v>0</v>
      </c>
      <c r="R152" s="130">
        <f>Q152*H152</f>
        <v>0</v>
      </c>
      <c r="S152" s="130">
        <v>0</v>
      </c>
      <c r="T152" s="131">
        <f>S152*H152</f>
        <v>0</v>
      </c>
      <c r="AR152" s="132" t="s">
        <v>125</v>
      </c>
      <c r="AT152" s="132" t="s">
        <v>120</v>
      </c>
      <c r="AU152" s="132" t="s">
        <v>78</v>
      </c>
      <c r="AY152" s="17" t="s">
        <v>119</v>
      </c>
      <c r="BE152" s="133">
        <f>IF(N152="základní",J152,0)</f>
        <v>0</v>
      </c>
      <c r="BF152" s="133">
        <f>IF(N152="snížená",J152,0)</f>
        <v>0</v>
      </c>
      <c r="BG152" s="133">
        <f>IF(N152="zákl. přenesená",J152,0)</f>
        <v>0</v>
      </c>
      <c r="BH152" s="133">
        <f>IF(N152="sníž. přenesená",J152,0)</f>
        <v>0</v>
      </c>
      <c r="BI152" s="133">
        <f>IF(N152="nulová",J152,0)</f>
        <v>0</v>
      </c>
      <c r="BJ152" s="17" t="s">
        <v>78</v>
      </c>
      <c r="BK152" s="133">
        <f>ROUND(I152*H152,2)</f>
        <v>0</v>
      </c>
      <c r="BL152" s="17" t="s">
        <v>125</v>
      </c>
      <c r="BM152" s="132" t="s">
        <v>198</v>
      </c>
    </row>
    <row r="153" spans="2:65" s="1" customFormat="1" ht="16.5" customHeight="1">
      <c r="B153" s="32"/>
      <c r="C153" s="121" t="s">
        <v>199</v>
      </c>
      <c r="D153" s="121" t="s">
        <v>120</v>
      </c>
      <c r="E153" s="122" t="s">
        <v>200</v>
      </c>
      <c r="F153" s="123" t="s">
        <v>201</v>
      </c>
      <c r="G153" s="124" t="s">
        <v>202</v>
      </c>
      <c r="H153" s="125">
        <v>15</v>
      </c>
      <c r="I153" s="126"/>
      <c r="J153" s="127">
        <f>ROUND(I153*H153,2)</f>
        <v>0</v>
      </c>
      <c r="K153" s="123" t="s">
        <v>124</v>
      </c>
      <c r="L153" s="32"/>
      <c r="M153" s="128" t="s">
        <v>19</v>
      </c>
      <c r="N153" s="129" t="s">
        <v>41</v>
      </c>
      <c r="P153" s="130">
        <f>O153*H153</f>
        <v>0</v>
      </c>
      <c r="Q153" s="130">
        <v>0</v>
      </c>
      <c r="R153" s="130">
        <f>Q153*H153</f>
        <v>0</v>
      </c>
      <c r="S153" s="130">
        <v>0</v>
      </c>
      <c r="T153" s="131">
        <f>S153*H153</f>
        <v>0</v>
      </c>
      <c r="AR153" s="132" t="s">
        <v>125</v>
      </c>
      <c r="AT153" s="132" t="s">
        <v>120</v>
      </c>
      <c r="AU153" s="132" t="s">
        <v>78</v>
      </c>
      <c r="AY153" s="17" t="s">
        <v>119</v>
      </c>
      <c r="BE153" s="133">
        <f>IF(N153="základní",J153,0)</f>
        <v>0</v>
      </c>
      <c r="BF153" s="133">
        <f>IF(N153="snížená",J153,0)</f>
        <v>0</v>
      </c>
      <c r="BG153" s="133">
        <f>IF(N153="zákl. přenesená",J153,0)</f>
        <v>0</v>
      </c>
      <c r="BH153" s="133">
        <f>IF(N153="sníž. přenesená",J153,0)</f>
        <v>0</v>
      </c>
      <c r="BI153" s="133">
        <f>IF(N153="nulová",J153,0)</f>
        <v>0</v>
      </c>
      <c r="BJ153" s="17" t="s">
        <v>78</v>
      </c>
      <c r="BK153" s="133">
        <f>ROUND(I153*H153,2)</f>
        <v>0</v>
      </c>
      <c r="BL153" s="17" t="s">
        <v>125</v>
      </c>
      <c r="BM153" s="132" t="s">
        <v>203</v>
      </c>
    </row>
    <row r="154" spans="2:51" s="11" customFormat="1" ht="11.25">
      <c r="B154" s="134"/>
      <c r="D154" s="135" t="s">
        <v>126</v>
      </c>
      <c r="E154" s="136" t="s">
        <v>19</v>
      </c>
      <c r="F154" s="137" t="s">
        <v>204</v>
      </c>
      <c r="H154" s="136" t="s">
        <v>19</v>
      </c>
      <c r="I154" s="138"/>
      <c r="L154" s="134"/>
      <c r="M154" s="139"/>
      <c r="T154" s="140"/>
      <c r="AT154" s="136" t="s">
        <v>126</v>
      </c>
      <c r="AU154" s="136" t="s">
        <v>78</v>
      </c>
      <c r="AV154" s="11" t="s">
        <v>78</v>
      </c>
      <c r="AW154" s="11" t="s">
        <v>32</v>
      </c>
      <c r="AX154" s="11" t="s">
        <v>70</v>
      </c>
      <c r="AY154" s="136" t="s">
        <v>119</v>
      </c>
    </row>
    <row r="155" spans="2:51" s="12" customFormat="1" ht="11.25">
      <c r="B155" s="141"/>
      <c r="D155" s="135" t="s">
        <v>126</v>
      </c>
      <c r="E155" s="142" t="s">
        <v>19</v>
      </c>
      <c r="F155" s="143" t="s">
        <v>205</v>
      </c>
      <c r="H155" s="144">
        <v>15</v>
      </c>
      <c r="I155" s="145"/>
      <c r="L155" s="141"/>
      <c r="M155" s="146"/>
      <c r="T155" s="147"/>
      <c r="AT155" s="142" t="s">
        <v>126</v>
      </c>
      <c r="AU155" s="142" t="s">
        <v>78</v>
      </c>
      <c r="AV155" s="12" t="s">
        <v>80</v>
      </c>
      <c r="AW155" s="12" t="s">
        <v>32</v>
      </c>
      <c r="AX155" s="12" t="s">
        <v>70</v>
      </c>
      <c r="AY155" s="142" t="s">
        <v>119</v>
      </c>
    </row>
    <row r="156" spans="2:51" s="13" customFormat="1" ht="11.25">
      <c r="B156" s="148"/>
      <c r="D156" s="135" t="s">
        <v>126</v>
      </c>
      <c r="E156" s="149" t="s">
        <v>19</v>
      </c>
      <c r="F156" s="150" t="s">
        <v>144</v>
      </c>
      <c r="H156" s="151">
        <v>15</v>
      </c>
      <c r="I156" s="152"/>
      <c r="L156" s="148"/>
      <c r="M156" s="153"/>
      <c r="T156" s="154"/>
      <c r="AT156" s="149" t="s">
        <v>126</v>
      </c>
      <c r="AU156" s="149" t="s">
        <v>78</v>
      </c>
      <c r="AV156" s="13" t="s">
        <v>125</v>
      </c>
      <c r="AW156" s="13" t="s">
        <v>32</v>
      </c>
      <c r="AX156" s="13" t="s">
        <v>78</v>
      </c>
      <c r="AY156" s="149" t="s">
        <v>119</v>
      </c>
    </row>
    <row r="157" spans="2:65" s="1" customFormat="1" ht="16.5" customHeight="1">
      <c r="B157" s="32"/>
      <c r="C157" s="121" t="s">
        <v>169</v>
      </c>
      <c r="D157" s="121" t="s">
        <v>120</v>
      </c>
      <c r="E157" s="122" t="s">
        <v>206</v>
      </c>
      <c r="F157" s="123" t="s">
        <v>207</v>
      </c>
      <c r="G157" s="124" t="s">
        <v>208</v>
      </c>
      <c r="H157" s="125">
        <v>75</v>
      </c>
      <c r="I157" s="126"/>
      <c r="J157" s="127">
        <f aca="true" t="shared" si="0" ref="J157:J163">ROUND(I157*H157,2)</f>
        <v>0</v>
      </c>
      <c r="K157" s="123" t="s">
        <v>124</v>
      </c>
      <c r="L157" s="32"/>
      <c r="M157" s="128" t="s">
        <v>19</v>
      </c>
      <c r="N157" s="129" t="s">
        <v>41</v>
      </c>
      <c r="P157" s="130">
        <f aca="true" t="shared" si="1" ref="P157:P163">O157*H157</f>
        <v>0</v>
      </c>
      <c r="Q157" s="130">
        <v>0</v>
      </c>
      <c r="R157" s="130">
        <f aca="true" t="shared" si="2" ref="R157:R163">Q157*H157</f>
        <v>0</v>
      </c>
      <c r="S157" s="130">
        <v>0</v>
      </c>
      <c r="T157" s="131">
        <f aca="true" t="shared" si="3" ref="T157:T163">S157*H157</f>
        <v>0</v>
      </c>
      <c r="AR157" s="132" t="s">
        <v>125</v>
      </c>
      <c r="AT157" s="132" t="s">
        <v>120</v>
      </c>
      <c r="AU157" s="132" t="s">
        <v>78</v>
      </c>
      <c r="AY157" s="17" t="s">
        <v>119</v>
      </c>
      <c r="BE157" s="133">
        <f aca="true" t="shared" si="4" ref="BE157:BE163">IF(N157="základní",J157,0)</f>
        <v>0</v>
      </c>
      <c r="BF157" s="133">
        <f aca="true" t="shared" si="5" ref="BF157:BF163">IF(N157="snížená",J157,0)</f>
        <v>0</v>
      </c>
      <c r="BG157" s="133">
        <f aca="true" t="shared" si="6" ref="BG157:BG163">IF(N157="zákl. přenesená",J157,0)</f>
        <v>0</v>
      </c>
      <c r="BH157" s="133">
        <f aca="true" t="shared" si="7" ref="BH157:BH163">IF(N157="sníž. přenesená",J157,0)</f>
        <v>0</v>
      </c>
      <c r="BI157" s="133">
        <f aca="true" t="shared" si="8" ref="BI157:BI163">IF(N157="nulová",J157,0)</f>
        <v>0</v>
      </c>
      <c r="BJ157" s="17" t="s">
        <v>78</v>
      </c>
      <c r="BK157" s="133">
        <f aca="true" t="shared" si="9" ref="BK157:BK163">ROUND(I157*H157,2)</f>
        <v>0</v>
      </c>
      <c r="BL157" s="17" t="s">
        <v>125</v>
      </c>
      <c r="BM157" s="132" t="s">
        <v>209</v>
      </c>
    </row>
    <row r="158" spans="2:65" s="1" customFormat="1" ht="16.5" customHeight="1">
      <c r="B158" s="32"/>
      <c r="C158" s="121" t="s">
        <v>8</v>
      </c>
      <c r="D158" s="121" t="s">
        <v>120</v>
      </c>
      <c r="E158" s="122" t="s">
        <v>210</v>
      </c>
      <c r="F158" s="123" t="s">
        <v>211</v>
      </c>
      <c r="G158" s="124" t="s">
        <v>212</v>
      </c>
      <c r="H158" s="125">
        <v>4</v>
      </c>
      <c r="I158" s="126"/>
      <c r="J158" s="127">
        <f t="shared" si="0"/>
        <v>0</v>
      </c>
      <c r="K158" s="123" t="s">
        <v>124</v>
      </c>
      <c r="L158" s="32"/>
      <c r="M158" s="128" t="s">
        <v>19</v>
      </c>
      <c r="N158" s="129" t="s">
        <v>41</v>
      </c>
      <c r="P158" s="130">
        <f t="shared" si="1"/>
        <v>0</v>
      </c>
      <c r="Q158" s="130">
        <v>0</v>
      </c>
      <c r="R158" s="130">
        <f t="shared" si="2"/>
        <v>0</v>
      </c>
      <c r="S158" s="130">
        <v>0</v>
      </c>
      <c r="T158" s="131">
        <f t="shared" si="3"/>
        <v>0</v>
      </c>
      <c r="AR158" s="132" t="s">
        <v>125</v>
      </c>
      <c r="AT158" s="132" t="s">
        <v>120</v>
      </c>
      <c r="AU158" s="132" t="s">
        <v>78</v>
      </c>
      <c r="AY158" s="17" t="s">
        <v>119</v>
      </c>
      <c r="BE158" s="133">
        <f t="shared" si="4"/>
        <v>0</v>
      </c>
      <c r="BF158" s="133">
        <f t="shared" si="5"/>
        <v>0</v>
      </c>
      <c r="BG158" s="133">
        <f t="shared" si="6"/>
        <v>0</v>
      </c>
      <c r="BH158" s="133">
        <f t="shared" si="7"/>
        <v>0</v>
      </c>
      <c r="BI158" s="133">
        <f t="shared" si="8"/>
        <v>0</v>
      </c>
      <c r="BJ158" s="17" t="s">
        <v>78</v>
      </c>
      <c r="BK158" s="133">
        <f t="shared" si="9"/>
        <v>0</v>
      </c>
      <c r="BL158" s="17" t="s">
        <v>125</v>
      </c>
      <c r="BM158" s="132" t="s">
        <v>213</v>
      </c>
    </row>
    <row r="159" spans="2:65" s="1" customFormat="1" ht="16.5" customHeight="1">
      <c r="B159" s="32"/>
      <c r="C159" s="121" t="s">
        <v>172</v>
      </c>
      <c r="D159" s="121" t="s">
        <v>120</v>
      </c>
      <c r="E159" s="122" t="s">
        <v>214</v>
      </c>
      <c r="F159" s="123" t="s">
        <v>215</v>
      </c>
      <c r="G159" s="124" t="s">
        <v>212</v>
      </c>
      <c r="H159" s="125">
        <v>4</v>
      </c>
      <c r="I159" s="126"/>
      <c r="J159" s="127">
        <f t="shared" si="0"/>
        <v>0</v>
      </c>
      <c r="K159" s="123" t="s">
        <v>124</v>
      </c>
      <c r="L159" s="32"/>
      <c r="M159" s="128" t="s">
        <v>19</v>
      </c>
      <c r="N159" s="129" t="s">
        <v>41</v>
      </c>
      <c r="P159" s="130">
        <f t="shared" si="1"/>
        <v>0</v>
      </c>
      <c r="Q159" s="130">
        <v>0</v>
      </c>
      <c r="R159" s="130">
        <f t="shared" si="2"/>
        <v>0</v>
      </c>
      <c r="S159" s="130">
        <v>0</v>
      </c>
      <c r="T159" s="131">
        <f t="shared" si="3"/>
        <v>0</v>
      </c>
      <c r="AR159" s="132" t="s">
        <v>125</v>
      </c>
      <c r="AT159" s="132" t="s">
        <v>120</v>
      </c>
      <c r="AU159" s="132" t="s">
        <v>78</v>
      </c>
      <c r="AY159" s="17" t="s">
        <v>119</v>
      </c>
      <c r="BE159" s="133">
        <f t="shared" si="4"/>
        <v>0</v>
      </c>
      <c r="BF159" s="133">
        <f t="shared" si="5"/>
        <v>0</v>
      </c>
      <c r="BG159" s="133">
        <f t="shared" si="6"/>
        <v>0</v>
      </c>
      <c r="BH159" s="133">
        <f t="shared" si="7"/>
        <v>0</v>
      </c>
      <c r="BI159" s="133">
        <f t="shared" si="8"/>
        <v>0</v>
      </c>
      <c r="BJ159" s="17" t="s">
        <v>78</v>
      </c>
      <c r="BK159" s="133">
        <f t="shared" si="9"/>
        <v>0</v>
      </c>
      <c r="BL159" s="17" t="s">
        <v>125</v>
      </c>
      <c r="BM159" s="132" t="s">
        <v>216</v>
      </c>
    </row>
    <row r="160" spans="2:65" s="1" customFormat="1" ht="16.5" customHeight="1">
      <c r="B160" s="32"/>
      <c r="C160" s="121" t="s">
        <v>217</v>
      </c>
      <c r="D160" s="121" t="s">
        <v>120</v>
      </c>
      <c r="E160" s="122" t="s">
        <v>218</v>
      </c>
      <c r="F160" s="123" t="s">
        <v>219</v>
      </c>
      <c r="G160" s="124" t="s">
        <v>212</v>
      </c>
      <c r="H160" s="125">
        <v>4</v>
      </c>
      <c r="I160" s="126"/>
      <c r="J160" s="127">
        <f t="shared" si="0"/>
        <v>0</v>
      </c>
      <c r="K160" s="123" t="s">
        <v>124</v>
      </c>
      <c r="L160" s="32"/>
      <c r="M160" s="128" t="s">
        <v>19</v>
      </c>
      <c r="N160" s="129" t="s">
        <v>41</v>
      </c>
      <c r="P160" s="130">
        <f t="shared" si="1"/>
        <v>0</v>
      </c>
      <c r="Q160" s="130">
        <v>0</v>
      </c>
      <c r="R160" s="130">
        <f t="shared" si="2"/>
        <v>0</v>
      </c>
      <c r="S160" s="130">
        <v>0</v>
      </c>
      <c r="T160" s="131">
        <f t="shared" si="3"/>
        <v>0</v>
      </c>
      <c r="AR160" s="132" t="s">
        <v>125</v>
      </c>
      <c r="AT160" s="132" t="s">
        <v>120</v>
      </c>
      <c r="AU160" s="132" t="s">
        <v>78</v>
      </c>
      <c r="AY160" s="17" t="s">
        <v>119</v>
      </c>
      <c r="BE160" s="133">
        <f t="shared" si="4"/>
        <v>0</v>
      </c>
      <c r="BF160" s="133">
        <f t="shared" si="5"/>
        <v>0</v>
      </c>
      <c r="BG160" s="133">
        <f t="shared" si="6"/>
        <v>0</v>
      </c>
      <c r="BH160" s="133">
        <f t="shared" si="7"/>
        <v>0</v>
      </c>
      <c r="BI160" s="133">
        <f t="shared" si="8"/>
        <v>0</v>
      </c>
      <c r="BJ160" s="17" t="s">
        <v>78</v>
      </c>
      <c r="BK160" s="133">
        <f t="shared" si="9"/>
        <v>0</v>
      </c>
      <c r="BL160" s="17" t="s">
        <v>125</v>
      </c>
      <c r="BM160" s="132" t="s">
        <v>220</v>
      </c>
    </row>
    <row r="161" spans="2:65" s="1" customFormat="1" ht="16.5" customHeight="1">
      <c r="B161" s="32"/>
      <c r="C161" s="121" t="s">
        <v>176</v>
      </c>
      <c r="D161" s="121" t="s">
        <v>120</v>
      </c>
      <c r="E161" s="122" t="s">
        <v>221</v>
      </c>
      <c r="F161" s="123" t="s">
        <v>222</v>
      </c>
      <c r="G161" s="124" t="s">
        <v>123</v>
      </c>
      <c r="H161" s="125">
        <v>2</v>
      </c>
      <c r="I161" s="126"/>
      <c r="J161" s="127">
        <f t="shared" si="0"/>
        <v>0</v>
      </c>
      <c r="K161" s="123" t="s">
        <v>124</v>
      </c>
      <c r="L161" s="32"/>
      <c r="M161" s="128" t="s">
        <v>19</v>
      </c>
      <c r="N161" s="129" t="s">
        <v>41</v>
      </c>
      <c r="P161" s="130">
        <f t="shared" si="1"/>
        <v>0</v>
      </c>
      <c r="Q161" s="130">
        <v>0</v>
      </c>
      <c r="R161" s="130">
        <f t="shared" si="2"/>
        <v>0</v>
      </c>
      <c r="S161" s="130">
        <v>0</v>
      </c>
      <c r="T161" s="131">
        <f t="shared" si="3"/>
        <v>0</v>
      </c>
      <c r="AR161" s="132" t="s">
        <v>125</v>
      </c>
      <c r="AT161" s="132" t="s">
        <v>120</v>
      </c>
      <c r="AU161" s="132" t="s">
        <v>78</v>
      </c>
      <c r="AY161" s="17" t="s">
        <v>119</v>
      </c>
      <c r="BE161" s="133">
        <f t="shared" si="4"/>
        <v>0</v>
      </c>
      <c r="BF161" s="133">
        <f t="shared" si="5"/>
        <v>0</v>
      </c>
      <c r="BG161" s="133">
        <f t="shared" si="6"/>
        <v>0</v>
      </c>
      <c r="BH161" s="133">
        <f t="shared" si="7"/>
        <v>0</v>
      </c>
      <c r="BI161" s="133">
        <f t="shared" si="8"/>
        <v>0</v>
      </c>
      <c r="BJ161" s="17" t="s">
        <v>78</v>
      </c>
      <c r="BK161" s="133">
        <f t="shared" si="9"/>
        <v>0</v>
      </c>
      <c r="BL161" s="17" t="s">
        <v>125</v>
      </c>
      <c r="BM161" s="132" t="s">
        <v>223</v>
      </c>
    </row>
    <row r="162" spans="2:65" s="1" customFormat="1" ht="16.5" customHeight="1">
      <c r="B162" s="32"/>
      <c r="C162" s="121" t="s">
        <v>224</v>
      </c>
      <c r="D162" s="121" t="s">
        <v>120</v>
      </c>
      <c r="E162" s="122" t="s">
        <v>225</v>
      </c>
      <c r="F162" s="123" t="s">
        <v>226</v>
      </c>
      <c r="G162" s="124" t="s">
        <v>123</v>
      </c>
      <c r="H162" s="125">
        <v>2</v>
      </c>
      <c r="I162" s="126"/>
      <c r="J162" s="127">
        <f t="shared" si="0"/>
        <v>0</v>
      </c>
      <c r="K162" s="123" t="s">
        <v>124</v>
      </c>
      <c r="L162" s="32"/>
      <c r="M162" s="128" t="s">
        <v>19</v>
      </c>
      <c r="N162" s="129" t="s">
        <v>41</v>
      </c>
      <c r="P162" s="130">
        <f t="shared" si="1"/>
        <v>0</v>
      </c>
      <c r="Q162" s="130">
        <v>0</v>
      </c>
      <c r="R162" s="130">
        <f t="shared" si="2"/>
        <v>0</v>
      </c>
      <c r="S162" s="130">
        <v>0</v>
      </c>
      <c r="T162" s="131">
        <f t="shared" si="3"/>
        <v>0</v>
      </c>
      <c r="AR162" s="132" t="s">
        <v>125</v>
      </c>
      <c r="AT162" s="132" t="s">
        <v>120</v>
      </c>
      <c r="AU162" s="132" t="s">
        <v>78</v>
      </c>
      <c r="AY162" s="17" t="s">
        <v>119</v>
      </c>
      <c r="BE162" s="133">
        <f t="shared" si="4"/>
        <v>0</v>
      </c>
      <c r="BF162" s="133">
        <f t="shared" si="5"/>
        <v>0</v>
      </c>
      <c r="BG162" s="133">
        <f t="shared" si="6"/>
        <v>0</v>
      </c>
      <c r="BH162" s="133">
        <f t="shared" si="7"/>
        <v>0</v>
      </c>
      <c r="BI162" s="133">
        <f t="shared" si="8"/>
        <v>0</v>
      </c>
      <c r="BJ162" s="17" t="s">
        <v>78</v>
      </c>
      <c r="BK162" s="133">
        <f t="shared" si="9"/>
        <v>0</v>
      </c>
      <c r="BL162" s="17" t="s">
        <v>125</v>
      </c>
      <c r="BM162" s="132" t="s">
        <v>227</v>
      </c>
    </row>
    <row r="163" spans="2:65" s="1" customFormat="1" ht="16.5" customHeight="1">
      <c r="B163" s="32"/>
      <c r="C163" s="121" t="s">
        <v>179</v>
      </c>
      <c r="D163" s="121" t="s">
        <v>120</v>
      </c>
      <c r="E163" s="122" t="s">
        <v>228</v>
      </c>
      <c r="F163" s="123" t="s">
        <v>229</v>
      </c>
      <c r="G163" s="124" t="s">
        <v>123</v>
      </c>
      <c r="H163" s="125">
        <v>1</v>
      </c>
      <c r="I163" s="126"/>
      <c r="J163" s="127">
        <f t="shared" si="0"/>
        <v>0</v>
      </c>
      <c r="K163" s="123" t="s">
        <v>124</v>
      </c>
      <c r="L163" s="32"/>
      <c r="M163" s="128" t="s">
        <v>19</v>
      </c>
      <c r="N163" s="129" t="s">
        <v>41</v>
      </c>
      <c r="P163" s="130">
        <f t="shared" si="1"/>
        <v>0</v>
      </c>
      <c r="Q163" s="130">
        <v>0</v>
      </c>
      <c r="R163" s="130">
        <f t="shared" si="2"/>
        <v>0</v>
      </c>
      <c r="S163" s="130">
        <v>0</v>
      </c>
      <c r="T163" s="131">
        <f t="shared" si="3"/>
        <v>0</v>
      </c>
      <c r="AR163" s="132" t="s">
        <v>125</v>
      </c>
      <c r="AT163" s="132" t="s">
        <v>120</v>
      </c>
      <c r="AU163" s="132" t="s">
        <v>78</v>
      </c>
      <c r="AY163" s="17" t="s">
        <v>119</v>
      </c>
      <c r="BE163" s="133">
        <f t="shared" si="4"/>
        <v>0</v>
      </c>
      <c r="BF163" s="133">
        <f t="shared" si="5"/>
        <v>0</v>
      </c>
      <c r="BG163" s="133">
        <f t="shared" si="6"/>
        <v>0</v>
      </c>
      <c r="BH163" s="133">
        <f t="shared" si="7"/>
        <v>0</v>
      </c>
      <c r="BI163" s="133">
        <f t="shared" si="8"/>
        <v>0</v>
      </c>
      <c r="BJ163" s="17" t="s">
        <v>78</v>
      </c>
      <c r="BK163" s="133">
        <f t="shared" si="9"/>
        <v>0</v>
      </c>
      <c r="BL163" s="17" t="s">
        <v>125</v>
      </c>
      <c r="BM163" s="132" t="s">
        <v>230</v>
      </c>
    </row>
    <row r="164" spans="2:63" s="10" customFormat="1" ht="25.9" customHeight="1">
      <c r="B164" s="111"/>
      <c r="D164" s="112" t="s">
        <v>69</v>
      </c>
      <c r="E164" s="113" t="s">
        <v>231</v>
      </c>
      <c r="F164" s="113" t="s">
        <v>232</v>
      </c>
      <c r="I164" s="114"/>
      <c r="J164" s="115">
        <f>BK164</f>
        <v>0</v>
      </c>
      <c r="L164" s="111"/>
      <c r="M164" s="116"/>
      <c r="P164" s="117">
        <f>SUM(P165:P188)</f>
        <v>0</v>
      </c>
      <c r="R164" s="117">
        <f>SUM(R165:R188)</f>
        <v>0</v>
      </c>
      <c r="T164" s="118">
        <f>SUM(T165:T188)</f>
        <v>0</v>
      </c>
      <c r="AR164" s="112" t="s">
        <v>78</v>
      </c>
      <c r="AT164" s="119" t="s">
        <v>69</v>
      </c>
      <c r="AU164" s="119" t="s">
        <v>70</v>
      </c>
      <c r="AY164" s="112" t="s">
        <v>119</v>
      </c>
      <c r="BK164" s="120">
        <f>SUM(BK165:BK188)</f>
        <v>0</v>
      </c>
    </row>
    <row r="165" spans="2:65" s="1" customFormat="1" ht="16.5" customHeight="1">
      <c r="B165" s="32"/>
      <c r="C165" s="121" t="s">
        <v>7</v>
      </c>
      <c r="D165" s="121" t="s">
        <v>120</v>
      </c>
      <c r="E165" s="122" t="s">
        <v>233</v>
      </c>
      <c r="F165" s="123" t="s">
        <v>184</v>
      </c>
      <c r="G165" s="124" t="s">
        <v>123</v>
      </c>
      <c r="H165" s="125">
        <v>1</v>
      </c>
      <c r="I165" s="126"/>
      <c r="J165" s="127">
        <f>ROUND(I165*H165,2)</f>
        <v>0</v>
      </c>
      <c r="K165" s="123" t="s">
        <v>124</v>
      </c>
      <c r="L165" s="32"/>
      <c r="M165" s="128" t="s">
        <v>19</v>
      </c>
      <c r="N165" s="129" t="s">
        <v>41</v>
      </c>
      <c r="P165" s="130">
        <f>O165*H165</f>
        <v>0</v>
      </c>
      <c r="Q165" s="130">
        <v>0</v>
      </c>
      <c r="R165" s="130">
        <f>Q165*H165</f>
        <v>0</v>
      </c>
      <c r="S165" s="130">
        <v>0</v>
      </c>
      <c r="T165" s="131">
        <f>S165*H165</f>
        <v>0</v>
      </c>
      <c r="AR165" s="132" t="s">
        <v>125</v>
      </c>
      <c r="AT165" s="132" t="s">
        <v>120</v>
      </c>
      <c r="AU165" s="132" t="s">
        <v>78</v>
      </c>
      <c r="AY165" s="17" t="s">
        <v>119</v>
      </c>
      <c r="BE165" s="133">
        <f>IF(N165="základní",J165,0)</f>
        <v>0</v>
      </c>
      <c r="BF165" s="133">
        <f>IF(N165="snížená",J165,0)</f>
        <v>0</v>
      </c>
      <c r="BG165" s="133">
        <f>IF(N165="zákl. přenesená",J165,0)</f>
        <v>0</v>
      </c>
      <c r="BH165" s="133">
        <f>IF(N165="sníž. přenesená",J165,0)</f>
        <v>0</v>
      </c>
      <c r="BI165" s="133">
        <f>IF(N165="nulová",J165,0)</f>
        <v>0</v>
      </c>
      <c r="BJ165" s="17" t="s">
        <v>78</v>
      </c>
      <c r="BK165" s="133">
        <f>ROUND(I165*H165,2)</f>
        <v>0</v>
      </c>
      <c r="BL165" s="17" t="s">
        <v>125</v>
      </c>
      <c r="BM165" s="132" t="s">
        <v>234</v>
      </c>
    </row>
    <row r="166" spans="2:51" s="11" customFormat="1" ht="11.25">
      <c r="B166" s="134"/>
      <c r="D166" s="135" t="s">
        <v>126</v>
      </c>
      <c r="E166" s="136" t="s">
        <v>19</v>
      </c>
      <c r="F166" s="137" t="s">
        <v>235</v>
      </c>
      <c r="H166" s="136" t="s">
        <v>19</v>
      </c>
      <c r="I166" s="138"/>
      <c r="L166" s="134"/>
      <c r="M166" s="139"/>
      <c r="T166" s="140"/>
      <c r="AT166" s="136" t="s">
        <v>126</v>
      </c>
      <c r="AU166" s="136" t="s">
        <v>78</v>
      </c>
      <c r="AV166" s="11" t="s">
        <v>78</v>
      </c>
      <c r="AW166" s="11" t="s">
        <v>32</v>
      </c>
      <c r="AX166" s="11" t="s">
        <v>70</v>
      </c>
      <c r="AY166" s="136" t="s">
        <v>119</v>
      </c>
    </row>
    <row r="167" spans="2:51" s="11" customFormat="1" ht="11.25">
      <c r="B167" s="134"/>
      <c r="D167" s="135" t="s">
        <v>126</v>
      </c>
      <c r="E167" s="136" t="s">
        <v>19</v>
      </c>
      <c r="F167" s="137" t="s">
        <v>236</v>
      </c>
      <c r="H167" s="136" t="s">
        <v>19</v>
      </c>
      <c r="I167" s="138"/>
      <c r="L167" s="134"/>
      <c r="M167" s="139"/>
      <c r="T167" s="140"/>
      <c r="AT167" s="136" t="s">
        <v>126</v>
      </c>
      <c r="AU167" s="136" t="s">
        <v>78</v>
      </c>
      <c r="AV167" s="11" t="s">
        <v>78</v>
      </c>
      <c r="AW167" s="11" t="s">
        <v>32</v>
      </c>
      <c r="AX167" s="11" t="s">
        <v>70</v>
      </c>
      <c r="AY167" s="136" t="s">
        <v>119</v>
      </c>
    </row>
    <row r="168" spans="2:51" s="11" customFormat="1" ht="11.25">
      <c r="B168" s="134"/>
      <c r="D168" s="135" t="s">
        <v>126</v>
      </c>
      <c r="E168" s="136" t="s">
        <v>19</v>
      </c>
      <c r="F168" s="137" t="s">
        <v>237</v>
      </c>
      <c r="H168" s="136" t="s">
        <v>19</v>
      </c>
      <c r="I168" s="138"/>
      <c r="L168" s="134"/>
      <c r="M168" s="139"/>
      <c r="T168" s="140"/>
      <c r="AT168" s="136" t="s">
        <v>126</v>
      </c>
      <c r="AU168" s="136" t="s">
        <v>78</v>
      </c>
      <c r="AV168" s="11" t="s">
        <v>78</v>
      </c>
      <c r="AW168" s="11" t="s">
        <v>32</v>
      </c>
      <c r="AX168" s="11" t="s">
        <v>70</v>
      </c>
      <c r="AY168" s="136" t="s">
        <v>119</v>
      </c>
    </row>
    <row r="169" spans="2:51" s="11" customFormat="1" ht="11.25">
      <c r="B169" s="134"/>
      <c r="D169" s="135" t="s">
        <v>126</v>
      </c>
      <c r="E169" s="136" t="s">
        <v>19</v>
      </c>
      <c r="F169" s="137" t="s">
        <v>238</v>
      </c>
      <c r="H169" s="136" t="s">
        <v>19</v>
      </c>
      <c r="I169" s="138"/>
      <c r="L169" s="134"/>
      <c r="M169" s="139"/>
      <c r="T169" s="140"/>
      <c r="AT169" s="136" t="s">
        <v>126</v>
      </c>
      <c r="AU169" s="136" t="s">
        <v>78</v>
      </c>
      <c r="AV169" s="11" t="s">
        <v>78</v>
      </c>
      <c r="AW169" s="11" t="s">
        <v>32</v>
      </c>
      <c r="AX169" s="11" t="s">
        <v>70</v>
      </c>
      <c r="AY169" s="136" t="s">
        <v>119</v>
      </c>
    </row>
    <row r="170" spans="2:51" s="11" customFormat="1" ht="11.25">
      <c r="B170" s="134"/>
      <c r="D170" s="135" t="s">
        <v>126</v>
      </c>
      <c r="E170" s="136" t="s">
        <v>19</v>
      </c>
      <c r="F170" s="137" t="s">
        <v>239</v>
      </c>
      <c r="H170" s="136" t="s">
        <v>19</v>
      </c>
      <c r="I170" s="138"/>
      <c r="L170" s="134"/>
      <c r="M170" s="139"/>
      <c r="T170" s="140"/>
      <c r="AT170" s="136" t="s">
        <v>126</v>
      </c>
      <c r="AU170" s="136" t="s">
        <v>78</v>
      </c>
      <c r="AV170" s="11" t="s">
        <v>78</v>
      </c>
      <c r="AW170" s="11" t="s">
        <v>32</v>
      </c>
      <c r="AX170" s="11" t="s">
        <v>70</v>
      </c>
      <c r="AY170" s="136" t="s">
        <v>119</v>
      </c>
    </row>
    <row r="171" spans="2:51" s="11" customFormat="1" ht="11.25">
      <c r="B171" s="134"/>
      <c r="D171" s="135" t="s">
        <v>126</v>
      </c>
      <c r="E171" s="136" t="s">
        <v>19</v>
      </c>
      <c r="F171" s="137" t="s">
        <v>240</v>
      </c>
      <c r="H171" s="136" t="s">
        <v>19</v>
      </c>
      <c r="I171" s="138"/>
      <c r="L171" s="134"/>
      <c r="M171" s="139"/>
      <c r="T171" s="140"/>
      <c r="AT171" s="136" t="s">
        <v>126</v>
      </c>
      <c r="AU171" s="136" t="s">
        <v>78</v>
      </c>
      <c r="AV171" s="11" t="s">
        <v>78</v>
      </c>
      <c r="AW171" s="11" t="s">
        <v>32</v>
      </c>
      <c r="AX171" s="11" t="s">
        <v>70</v>
      </c>
      <c r="AY171" s="136" t="s">
        <v>119</v>
      </c>
    </row>
    <row r="172" spans="2:51" s="11" customFormat="1" ht="11.25">
      <c r="B172" s="134"/>
      <c r="D172" s="135" t="s">
        <v>126</v>
      </c>
      <c r="E172" s="136" t="s">
        <v>19</v>
      </c>
      <c r="F172" s="137" t="s">
        <v>241</v>
      </c>
      <c r="H172" s="136" t="s">
        <v>19</v>
      </c>
      <c r="I172" s="138"/>
      <c r="L172" s="134"/>
      <c r="M172" s="139"/>
      <c r="T172" s="140"/>
      <c r="AT172" s="136" t="s">
        <v>126</v>
      </c>
      <c r="AU172" s="136" t="s">
        <v>78</v>
      </c>
      <c r="AV172" s="11" t="s">
        <v>78</v>
      </c>
      <c r="AW172" s="11" t="s">
        <v>32</v>
      </c>
      <c r="AX172" s="11" t="s">
        <v>70</v>
      </c>
      <c r="AY172" s="136" t="s">
        <v>119</v>
      </c>
    </row>
    <row r="173" spans="2:51" s="11" customFormat="1" ht="11.25">
      <c r="B173" s="134"/>
      <c r="D173" s="135" t="s">
        <v>126</v>
      </c>
      <c r="E173" s="136" t="s">
        <v>19</v>
      </c>
      <c r="F173" s="137" t="s">
        <v>242</v>
      </c>
      <c r="H173" s="136" t="s">
        <v>19</v>
      </c>
      <c r="I173" s="138"/>
      <c r="L173" s="134"/>
      <c r="M173" s="139"/>
      <c r="T173" s="140"/>
      <c r="AT173" s="136" t="s">
        <v>126</v>
      </c>
      <c r="AU173" s="136" t="s">
        <v>78</v>
      </c>
      <c r="AV173" s="11" t="s">
        <v>78</v>
      </c>
      <c r="AW173" s="11" t="s">
        <v>32</v>
      </c>
      <c r="AX173" s="11" t="s">
        <v>70</v>
      </c>
      <c r="AY173" s="136" t="s">
        <v>119</v>
      </c>
    </row>
    <row r="174" spans="2:51" s="11" customFormat="1" ht="11.25">
      <c r="B174" s="134"/>
      <c r="D174" s="135" t="s">
        <v>126</v>
      </c>
      <c r="E174" s="136" t="s">
        <v>19</v>
      </c>
      <c r="F174" s="137" t="s">
        <v>243</v>
      </c>
      <c r="H174" s="136" t="s">
        <v>19</v>
      </c>
      <c r="I174" s="138"/>
      <c r="L174" s="134"/>
      <c r="M174" s="139"/>
      <c r="T174" s="140"/>
      <c r="AT174" s="136" t="s">
        <v>126</v>
      </c>
      <c r="AU174" s="136" t="s">
        <v>78</v>
      </c>
      <c r="AV174" s="11" t="s">
        <v>78</v>
      </c>
      <c r="AW174" s="11" t="s">
        <v>32</v>
      </c>
      <c r="AX174" s="11" t="s">
        <v>70</v>
      </c>
      <c r="AY174" s="136" t="s">
        <v>119</v>
      </c>
    </row>
    <row r="175" spans="2:51" s="11" customFormat="1" ht="11.25">
      <c r="B175" s="134"/>
      <c r="D175" s="135" t="s">
        <v>126</v>
      </c>
      <c r="E175" s="136" t="s">
        <v>19</v>
      </c>
      <c r="F175" s="137" t="s">
        <v>244</v>
      </c>
      <c r="H175" s="136" t="s">
        <v>19</v>
      </c>
      <c r="I175" s="138"/>
      <c r="L175" s="134"/>
      <c r="M175" s="139"/>
      <c r="T175" s="140"/>
      <c r="AT175" s="136" t="s">
        <v>126</v>
      </c>
      <c r="AU175" s="136" t="s">
        <v>78</v>
      </c>
      <c r="AV175" s="11" t="s">
        <v>78</v>
      </c>
      <c r="AW175" s="11" t="s">
        <v>32</v>
      </c>
      <c r="AX175" s="11" t="s">
        <v>70</v>
      </c>
      <c r="AY175" s="136" t="s">
        <v>119</v>
      </c>
    </row>
    <row r="176" spans="2:51" s="11" customFormat="1" ht="11.25">
      <c r="B176" s="134"/>
      <c r="D176" s="135" t="s">
        <v>126</v>
      </c>
      <c r="E176" s="136" t="s">
        <v>19</v>
      </c>
      <c r="F176" s="137" t="s">
        <v>193</v>
      </c>
      <c r="H176" s="136" t="s">
        <v>19</v>
      </c>
      <c r="I176" s="138"/>
      <c r="L176" s="134"/>
      <c r="M176" s="139"/>
      <c r="T176" s="140"/>
      <c r="AT176" s="136" t="s">
        <v>126</v>
      </c>
      <c r="AU176" s="136" t="s">
        <v>78</v>
      </c>
      <c r="AV176" s="11" t="s">
        <v>78</v>
      </c>
      <c r="AW176" s="11" t="s">
        <v>32</v>
      </c>
      <c r="AX176" s="11" t="s">
        <v>70</v>
      </c>
      <c r="AY176" s="136" t="s">
        <v>119</v>
      </c>
    </row>
    <row r="177" spans="2:51" s="11" customFormat="1" ht="11.25">
      <c r="B177" s="134"/>
      <c r="D177" s="135" t="s">
        <v>126</v>
      </c>
      <c r="E177" s="136" t="s">
        <v>19</v>
      </c>
      <c r="F177" s="137" t="s">
        <v>245</v>
      </c>
      <c r="H177" s="136" t="s">
        <v>19</v>
      </c>
      <c r="I177" s="138"/>
      <c r="L177" s="134"/>
      <c r="M177" s="139"/>
      <c r="T177" s="140"/>
      <c r="AT177" s="136" t="s">
        <v>126</v>
      </c>
      <c r="AU177" s="136" t="s">
        <v>78</v>
      </c>
      <c r="AV177" s="11" t="s">
        <v>78</v>
      </c>
      <c r="AW177" s="11" t="s">
        <v>32</v>
      </c>
      <c r="AX177" s="11" t="s">
        <v>70</v>
      </c>
      <c r="AY177" s="136" t="s">
        <v>119</v>
      </c>
    </row>
    <row r="178" spans="2:51" s="11" customFormat="1" ht="11.25">
      <c r="B178" s="134"/>
      <c r="D178" s="135" t="s">
        <v>126</v>
      </c>
      <c r="E178" s="136" t="s">
        <v>19</v>
      </c>
      <c r="F178" s="137" t="s">
        <v>246</v>
      </c>
      <c r="H178" s="136" t="s">
        <v>19</v>
      </c>
      <c r="I178" s="138"/>
      <c r="L178" s="134"/>
      <c r="M178" s="139"/>
      <c r="T178" s="140"/>
      <c r="AT178" s="136" t="s">
        <v>126</v>
      </c>
      <c r="AU178" s="136" t="s">
        <v>78</v>
      </c>
      <c r="AV178" s="11" t="s">
        <v>78</v>
      </c>
      <c r="AW178" s="11" t="s">
        <v>32</v>
      </c>
      <c r="AX178" s="11" t="s">
        <v>70</v>
      </c>
      <c r="AY178" s="136" t="s">
        <v>119</v>
      </c>
    </row>
    <row r="179" spans="2:51" s="12" customFormat="1" ht="11.25">
      <c r="B179" s="141"/>
      <c r="D179" s="135" t="s">
        <v>126</v>
      </c>
      <c r="E179" s="142" t="s">
        <v>19</v>
      </c>
      <c r="F179" s="143" t="s">
        <v>78</v>
      </c>
      <c r="H179" s="144">
        <v>1</v>
      </c>
      <c r="I179" s="145"/>
      <c r="L179" s="141"/>
      <c r="M179" s="146"/>
      <c r="T179" s="147"/>
      <c r="AT179" s="142" t="s">
        <v>126</v>
      </c>
      <c r="AU179" s="142" t="s">
        <v>78</v>
      </c>
      <c r="AV179" s="12" t="s">
        <v>80</v>
      </c>
      <c r="AW179" s="12" t="s">
        <v>32</v>
      </c>
      <c r="AX179" s="12" t="s">
        <v>70</v>
      </c>
      <c r="AY179" s="142" t="s">
        <v>119</v>
      </c>
    </row>
    <row r="180" spans="2:51" s="13" customFormat="1" ht="11.25">
      <c r="B180" s="148"/>
      <c r="D180" s="135" t="s">
        <v>126</v>
      </c>
      <c r="E180" s="149" t="s">
        <v>19</v>
      </c>
      <c r="F180" s="150" t="s">
        <v>144</v>
      </c>
      <c r="H180" s="151">
        <v>1</v>
      </c>
      <c r="I180" s="152"/>
      <c r="L180" s="148"/>
      <c r="M180" s="153"/>
      <c r="T180" s="154"/>
      <c r="AT180" s="149" t="s">
        <v>126</v>
      </c>
      <c r="AU180" s="149" t="s">
        <v>78</v>
      </c>
      <c r="AV180" s="13" t="s">
        <v>125</v>
      </c>
      <c r="AW180" s="13" t="s">
        <v>32</v>
      </c>
      <c r="AX180" s="13" t="s">
        <v>78</v>
      </c>
      <c r="AY180" s="149" t="s">
        <v>119</v>
      </c>
    </row>
    <row r="181" spans="2:65" s="1" customFormat="1" ht="16.5" customHeight="1">
      <c r="B181" s="32"/>
      <c r="C181" s="121" t="s">
        <v>185</v>
      </c>
      <c r="D181" s="121" t="s">
        <v>120</v>
      </c>
      <c r="E181" s="122" t="s">
        <v>247</v>
      </c>
      <c r="F181" s="123" t="s">
        <v>197</v>
      </c>
      <c r="G181" s="124" t="s">
        <v>123</v>
      </c>
      <c r="H181" s="125">
        <v>1</v>
      </c>
      <c r="I181" s="126"/>
      <c r="J181" s="127">
        <f aca="true" t="shared" si="10" ref="J181:J188">ROUND(I181*H181,2)</f>
        <v>0</v>
      </c>
      <c r="K181" s="123" t="s">
        <v>124</v>
      </c>
      <c r="L181" s="32"/>
      <c r="M181" s="128" t="s">
        <v>19</v>
      </c>
      <c r="N181" s="129" t="s">
        <v>41</v>
      </c>
      <c r="P181" s="130">
        <f aca="true" t="shared" si="11" ref="P181:P188">O181*H181</f>
        <v>0</v>
      </c>
      <c r="Q181" s="130">
        <v>0</v>
      </c>
      <c r="R181" s="130">
        <f aca="true" t="shared" si="12" ref="R181:R188">Q181*H181</f>
        <v>0</v>
      </c>
      <c r="S181" s="130">
        <v>0</v>
      </c>
      <c r="T181" s="131">
        <f aca="true" t="shared" si="13" ref="T181:T188">S181*H181</f>
        <v>0</v>
      </c>
      <c r="AR181" s="132" t="s">
        <v>125</v>
      </c>
      <c r="AT181" s="132" t="s">
        <v>120</v>
      </c>
      <c r="AU181" s="132" t="s">
        <v>78</v>
      </c>
      <c r="AY181" s="17" t="s">
        <v>119</v>
      </c>
      <c r="BE181" s="133">
        <f aca="true" t="shared" si="14" ref="BE181:BE188">IF(N181="základní",J181,0)</f>
        <v>0</v>
      </c>
      <c r="BF181" s="133">
        <f aca="true" t="shared" si="15" ref="BF181:BF188">IF(N181="snížená",J181,0)</f>
        <v>0</v>
      </c>
      <c r="BG181" s="133">
        <f aca="true" t="shared" si="16" ref="BG181:BG188">IF(N181="zákl. přenesená",J181,0)</f>
        <v>0</v>
      </c>
      <c r="BH181" s="133">
        <f aca="true" t="shared" si="17" ref="BH181:BH188">IF(N181="sníž. přenesená",J181,0)</f>
        <v>0</v>
      </c>
      <c r="BI181" s="133">
        <f aca="true" t="shared" si="18" ref="BI181:BI188">IF(N181="nulová",J181,0)</f>
        <v>0</v>
      </c>
      <c r="BJ181" s="17" t="s">
        <v>78</v>
      </c>
      <c r="BK181" s="133">
        <f aca="true" t="shared" si="19" ref="BK181:BK188">ROUND(I181*H181,2)</f>
        <v>0</v>
      </c>
      <c r="BL181" s="17" t="s">
        <v>125</v>
      </c>
      <c r="BM181" s="132" t="s">
        <v>248</v>
      </c>
    </row>
    <row r="182" spans="2:65" s="1" customFormat="1" ht="16.5" customHeight="1">
      <c r="B182" s="32"/>
      <c r="C182" s="121" t="s">
        <v>249</v>
      </c>
      <c r="D182" s="121" t="s">
        <v>120</v>
      </c>
      <c r="E182" s="122" t="s">
        <v>250</v>
      </c>
      <c r="F182" s="123" t="s">
        <v>201</v>
      </c>
      <c r="G182" s="124" t="s">
        <v>202</v>
      </c>
      <c r="H182" s="125">
        <v>15</v>
      </c>
      <c r="I182" s="126"/>
      <c r="J182" s="127">
        <f t="shared" si="10"/>
        <v>0</v>
      </c>
      <c r="K182" s="123" t="s">
        <v>124</v>
      </c>
      <c r="L182" s="32"/>
      <c r="M182" s="128" t="s">
        <v>19</v>
      </c>
      <c r="N182" s="129" t="s">
        <v>41</v>
      </c>
      <c r="P182" s="130">
        <f t="shared" si="11"/>
        <v>0</v>
      </c>
      <c r="Q182" s="130">
        <v>0</v>
      </c>
      <c r="R182" s="130">
        <f t="shared" si="12"/>
        <v>0</v>
      </c>
      <c r="S182" s="130">
        <v>0</v>
      </c>
      <c r="T182" s="131">
        <f t="shared" si="13"/>
        <v>0</v>
      </c>
      <c r="AR182" s="132" t="s">
        <v>125</v>
      </c>
      <c r="AT182" s="132" t="s">
        <v>120</v>
      </c>
      <c r="AU182" s="132" t="s">
        <v>78</v>
      </c>
      <c r="AY182" s="17" t="s">
        <v>119</v>
      </c>
      <c r="BE182" s="133">
        <f t="shared" si="14"/>
        <v>0</v>
      </c>
      <c r="BF182" s="133">
        <f t="shared" si="15"/>
        <v>0</v>
      </c>
      <c r="BG182" s="133">
        <f t="shared" si="16"/>
        <v>0</v>
      </c>
      <c r="BH182" s="133">
        <f t="shared" si="17"/>
        <v>0</v>
      </c>
      <c r="BI182" s="133">
        <f t="shared" si="18"/>
        <v>0</v>
      </c>
      <c r="BJ182" s="17" t="s">
        <v>78</v>
      </c>
      <c r="BK182" s="133">
        <f t="shared" si="19"/>
        <v>0</v>
      </c>
      <c r="BL182" s="17" t="s">
        <v>125</v>
      </c>
      <c r="BM182" s="132" t="s">
        <v>251</v>
      </c>
    </row>
    <row r="183" spans="2:65" s="1" customFormat="1" ht="16.5" customHeight="1">
      <c r="B183" s="32"/>
      <c r="C183" s="121" t="s">
        <v>198</v>
      </c>
      <c r="D183" s="121" t="s">
        <v>120</v>
      </c>
      <c r="E183" s="122" t="s">
        <v>252</v>
      </c>
      <c r="F183" s="123" t="s">
        <v>211</v>
      </c>
      <c r="G183" s="124" t="s">
        <v>212</v>
      </c>
      <c r="H183" s="125">
        <v>4</v>
      </c>
      <c r="I183" s="126"/>
      <c r="J183" s="127">
        <f t="shared" si="10"/>
        <v>0</v>
      </c>
      <c r="K183" s="123" t="s">
        <v>124</v>
      </c>
      <c r="L183" s="32"/>
      <c r="M183" s="128" t="s">
        <v>19</v>
      </c>
      <c r="N183" s="129" t="s">
        <v>41</v>
      </c>
      <c r="P183" s="130">
        <f t="shared" si="11"/>
        <v>0</v>
      </c>
      <c r="Q183" s="130">
        <v>0</v>
      </c>
      <c r="R183" s="130">
        <f t="shared" si="12"/>
        <v>0</v>
      </c>
      <c r="S183" s="130">
        <v>0</v>
      </c>
      <c r="T183" s="131">
        <f t="shared" si="13"/>
        <v>0</v>
      </c>
      <c r="AR183" s="132" t="s">
        <v>125</v>
      </c>
      <c r="AT183" s="132" t="s">
        <v>120</v>
      </c>
      <c r="AU183" s="132" t="s">
        <v>78</v>
      </c>
      <c r="AY183" s="17" t="s">
        <v>119</v>
      </c>
      <c r="BE183" s="133">
        <f t="shared" si="14"/>
        <v>0</v>
      </c>
      <c r="BF183" s="133">
        <f t="shared" si="15"/>
        <v>0</v>
      </c>
      <c r="BG183" s="133">
        <f t="shared" si="16"/>
        <v>0</v>
      </c>
      <c r="BH183" s="133">
        <f t="shared" si="17"/>
        <v>0</v>
      </c>
      <c r="BI183" s="133">
        <f t="shared" si="18"/>
        <v>0</v>
      </c>
      <c r="BJ183" s="17" t="s">
        <v>78</v>
      </c>
      <c r="BK183" s="133">
        <f t="shared" si="19"/>
        <v>0</v>
      </c>
      <c r="BL183" s="17" t="s">
        <v>125</v>
      </c>
      <c r="BM183" s="132" t="s">
        <v>253</v>
      </c>
    </row>
    <row r="184" spans="2:65" s="1" customFormat="1" ht="16.5" customHeight="1">
      <c r="B184" s="32"/>
      <c r="C184" s="121" t="s">
        <v>254</v>
      </c>
      <c r="D184" s="121" t="s">
        <v>120</v>
      </c>
      <c r="E184" s="122" t="s">
        <v>255</v>
      </c>
      <c r="F184" s="123" t="s">
        <v>215</v>
      </c>
      <c r="G184" s="124" t="s">
        <v>212</v>
      </c>
      <c r="H184" s="125">
        <v>4</v>
      </c>
      <c r="I184" s="126"/>
      <c r="J184" s="127">
        <f t="shared" si="10"/>
        <v>0</v>
      </c>
      <c r="K184" s="123" t="s">
        <v>124</v>
      </c>
      <c r="L184" s="32"/>
      <c r="M184" s="128" t="s">
        <v>19</v>
      </c>
      <c r="N184" s="129" t="s">
        <v>41</v>
      </c>
      <c r="P184" s="130">
        <f t="shared" si="11"/>
        <v>0</v>
      </c>
      <c r="Q184" s="130">
        <v>0</v>
      </c>
      <c r="R184" s="130">
        <f t="shared" si="12"/>
        <v>0</v>
      </c>
      <c r="S184" s="130">
        <v>0</v>
      </c>
      <c r="T184" s="131">
        <f t="shared" si="13"/>
        <v>0</v>
      </c>
      <c r="AR184" s="132" t="s">
        <v>125</v>
      </c>
      <c r="AT184" s="132" t="s">
        <v>120</v>
      </c>
      <c r="AU184" s="132" t="s">
        <v>78</v>
      </c>
      <c r="AY184" s="17" t="s">
        <v>119</v>
      </c>
      <c r="BE184" s="133">
        <f t="shared" si="14"/>
        <v>0</v>
      </c>
      <c r="BF184" s="133">
        <f t="shared" si="15"/>
        <v>0</v>
      </c>
      <c r="BG184" s="133">
        <f t="shared" si="16"/>
        <v>0</v>
      </c>
      <c r="BH184" s="133">
        <f t="shared" si="17"/>
        <v>0</v>
      </c>
      <c r="BI184" s="133">
        <f t="shared" si="18"/>
        <v>0</v>
      </c>
      <c r="BJ184" s="17" t="s">
        <v>78</v>
      </c>
      <c r="BK184" s="133">
        <f t="shared" si="19"/>
        <v>0</v>
      </c>
      <c r="BL184" s="17" t="s">
        <v>125</v>
      </c>
      <c r="BM184" s="132" t="s">
        <v>256</v>
      </c>
    </row>
    <row r="185" spans="2:65" s="1" customFormat="1" ht="16.5" customHeight="1">
      <c r="B185" s="32"/>
      <c r="C185" s="121" t="s">
        <v>203</v>
      </c>
      <c r="D185" s="121" t="s">
        <v>120</v>
      </c>
      <c r="E185" s="122" t="s">
        <v>257</v>
      </c>
      <c r="F185" s="123" t="s">
        <v>219</v>
      </c>
      <c r="G185" s="124" t="s">
        <v>212</v>
      </c>
      <c r="H185" s="125">
        <v>4</v>
      </c>
      <c r="I185" s="126"/>
      <c r="J185" s="127">
        <f t="shared" si="10"/>
        <v>0</v>
      </c>
      <c r="K185" s="123" t="s">
        <v>124</v>
      </c>
      <c r="L185" s="32"/>
      <c r="M185" s="128" t="s">
        <v>19</v>
      </c>
      <c r="N185" s="129" t="s">
        <v>41</v>
      </c>
      <c r="P185" s="130">
        <f t="shared" si="11"/>
        <v>0</v>
      </c>
      <c r="Q185" s="130">
        <v>0</v>
      </c>
      <c r="R185" s="130">
        <f t="shared" si="12"/>
        <v>0</v>
      </c>
      <c r="S185" s="130">
        <v>0</v>
      </c>
      <c r="T185" s="131">
        <f t="shared" si="13"/>
        <v>0</v>
      </c>
      <c r="AR185" s="132" t="s">
        <v>125</v>
      </c>
      <c r="AT185" s="132" t="s">
        <v>120</v>
      </c>
      <c r="AU185" s="132" t="s">
        <v>78</v>
      </c>
      <c r="AY185" s="17" t="s">
        <v>119</v>
      </c>
      <c r="BE185" s="133">
        <f t="shared" si="14"/>
        <v>0</v>
      </c>
      <c r="BF185" s="133">
        <f t="shared" si="15"/>
        <v>0</v>
      </c>
      <c r="BG185" s="133">
        <f t="shared" si="16"/>
        <v>0</v>
      </c>
      <c r="BH185" s="133">
        <f t="shared" si="17"/>
        <v>0</v>
      </c>
      <c r="BI185" s="133">
        <f t="shared" si="18"/>
        <v>0</v>
      </c>
      <c r="BJ185" s="17" t="s">
        <v>78</v>
      </c>
      <c r="BK185" s="133">
        <f t="shared" si="19"/>
        <v>0</v>
      </c>
      <c r="BL185" s="17" t="s">
        <v>125</v>
      </c>
      <c r="BM185" s="132" t="s">
        <v>258</v>
      </c>
    </row>
    <row r="186" spans="2:65" s="1" customFormat="1" ht="16.5" customHeight="1">
      <c r="B186" s="32"/>
      <c r="C186" s="121" t="s">
        <v>259</v>
      </c>
      <c r="D186" s="121" t="s">
        <v>120</v>
      </c>
      <c r="E186" s="122" t="s">
        <v>260</v>
      </c>
      <c r="F186" s="123" t="s">
        <v>222</v>
      </c>
      <c r="G186" s="124" t="s">
        <v>123</v>
      </c>
      <c r="H186" s="125">
        <v>2</v>
      </c>
      <c r="I186" s="126"/>
      <c r="J186" s="127">
        <f t="shared" si="10"/>
        <v>0</v>
      </c>
      <c r="K186" s="123" t="s">
        <v>124</v>
      </c>
      <c r="L186" s="32"/>
      <c r="M186" s="128" t="s">
        <v>19</v>
      </c>
      <c r="N186" s="129" t="s">
        <v>41</v>
      </c>
      <c r="P186" s="130">
        <f t="shared" si="11"/>
        <v>0</v>
      </c>
      <c r="Q186" s="130">
        <v>0</v>
      </c>
      <c r="R186" s="130">
        <f t="shared" si="12"/>
        <v>0</v>
      </c>
      <c r="S186" s="130">
        <v>0</v>
      </c>
      <c r="T186" s="131">
        <f t="shared" si="13"/>
        <v>0</v>
      </c>
      <c r="AR186" s="132" t="s">
        <v>125</v>
      </c>
      <c r="AT186" s="132" t="s">
        <v>120</v>
      </c>
      <c r="AU186" s="132" t="s">
        <v>78</v>
      </c>
      <c r="AY186" s="17" t="s">
        <v>119</v>
      </c>
      <c r="BE186" s="133">
        <f t="shared" si="14"/>
        <v>0</v>
      </c>
      <c r="BF186" s="133">
        <f t="shared" si="15"/>
        <v>0</v>
      </c>
      <c r="BG186" s="133">
        <f t="shared" si="16"/>
        <v>0</v>
      </c>
      <c r="BH186" s="133">
        <f t="shared" si="17"/>
        <v>0</v>
      </c>
      <c r="BI186" s="133">
        <f t="shared" si="18"/>
        <v>0</v>
      </c>
      <c r="BJ186" s="17" t="s">
        <v>78</v>
      </c>
      <c r="BK186" s="133">
        <f t="shared" si="19"/>
        <v>0</v>
      </c>
      <c r="BL186" s="17" t="s">
        <v>125</v>
      </c>
      <c r="BM186" s="132" t="s">
        <v>261</v>
      </c>
    </row>
    <row r="187" spans="2:65" s="1" customFormat="1" ht="16.5" customHeight="1">
      <c r="B187" s="32"/>
      <c r="C187" s="121" t="s">
        <v>209</v>
      </c>
      <c r="D187" s="121" t="s">
        <v>120</v>
      </c>
      <c r="E187" s="122" t="s">
        <v>262</v>
      </c>
      <c r="F187" s="123" t="s">
        <v>226</v>
      </c>
      <c r="G187" s="124" t="s">
        <v>123</v>
      </c>
      <c r="H187" s="125">
        <v>2</v>
      </c>
      <c r="I187" s="126"/>
      <c r="J187" s="127">
        <f t="shared" si="10"/>
        <v>0</v>
      </c>
      <c r="K187" s="123" t="s">
        <v>124</v>
      </c>
      <c r="L187" s="32"/>
      <c r="M187" s="128" t="s">
        <v>19</v>
      </c>
      <c r="N187" s="129" t="s">
        <v>41</v>
      </c>
      <c r="P187" s="130">
        <f t="shared" si="11"/>
        <v>0</v>
      </c>
      <c r="Q187" s="130">
        <v>0</v>
      </c>
      <c r="R187" s="130">
        <f t="shared" si="12"/>
        <v>0</v>
      </c>
      <c r="S187" s="130">
        <v>0</v>
      </c>
      <c r="T187" s="131">
        <f t="shared" si="13"/>
        <v>0</v>
      </c>
      <c r="AR187" s="132" t="s">
        <v>125</v>
      </c>
      <c r="AT187" s="132" t="s">
        <v>120</v>
      </c>
      <c r="AU187" s="132" t="s">
        <v>78</v>
      </c>
      <c r="AY187" s="17" t="s">
        <v>119</v>
      </c>
      <c r="BE187" s="133">
        <f t="shared" si="14"/>
        <v>0</v>
      </c>
      <c r="BF187" s="133">
        <f t="shared" si="15"/>
        <v>0</v>
      </c>
      <c r="BG187" s="133">
        <f t="shared" si="16"/>
        <v>0</v>
      </c>
      <c r="BH187" s="133">
        <f t="shared" si="17"/>
        <v>0</v>
      </c>
      <c r="BI187" s="133">
        <f t="shared" si="18"/>
        <v>0</v>
      </c>
      <c r="BJ187" s="17" t="s">
        <v>78</v>
      </c>
      <c r="BK187" s="133">
        <f t="shared" si="19"/>
        <v>0</v>
      </c>
      <c r="BL187" s="17" t="s">
        <v>125</v>
      </c>
      <c r="BM187" s="132" t="s">
        <v>263</v>
      </c>
    </row>
    <row r="188" spans="2:65" s="1" customFormat="1" ht="16.5" customHeight="1">
      <c r="B188" s="32"/>
      <c r="C188" s="121" t="s">
        <v>264</v>
      </c>
      <c r="D188" s="121" t="s">
        <v>120</v>
      </c>
      <c r="E188" s="122" t="s">
        <v>265</v>
      </c>
      <c r="F188" s="123" t="s">
        <v>229</v>
      </c>
      <c r="G188" s="124" t="s">
        <v>123</v>
      </c>
      <c r="H188" s="125">
        <v>1</v>
      </c>
      <c r="I188" s="126"/>
      <c r="J188" s="127">
        <f t="shared" si="10"/>
        <v>0</v>
      </c>
      <c r="K188" s="123" t="s">
        <v>124</v>
      </c>
      <c r="L188" s="32"/>
      <c r="M188" s="128" t="s">
        <v>19</v>
      </c>
      <c r="N188" s="129" t="s">
        <v>41</v>
      </c>
      <c r="P188" s="130">
        <f t="shared" si="11"/>
        <v>0</v>
      </c>
      <c r="Q188" s="130">
        <v>0</v>
      </c>
      <c r="R188" s="130">
        <f t="shared" si="12"/>
        <v>0</v>
      </c>
      <c r="S188" s="130">
        <v>0</v>
      </c>
      <c r="T188" s="131">
        <f t="shared" si="13"/>
        <v>0</v>
      </c>
      <c r="AR188" s="132" t="s">
        <v>125</v>
      </c>
      <c r="AT188" s="132" t="s">
        <v>120</v>
      </c>
      <c r="AU188" s="132" t="s">
        <v>78</v>
      </c>
      <c r="AY188" s="17" t="s">
        <v>119</v>
      </c>
      <c r="BE188" s="133">
        <f t="shared" si="14"/>
        <v>0</v>
      </c>
      <c r="BF188" s="133">
        <f t="shared" si="15"/>
        <v>0</v>
      </c>
      <c r="BG188" s="133">
        <f t="shared" si="16"/>
        <v>0</v>
      </c>
      <c r="BH188" s="133">
        <f t="shared" si="17"/>
        <v>0</v>
      </c>
      <c r="BI188" s="133">
        <f t="shared" si="18"/>
        <v>0</v>
      </c>
      <c r="BJ188" s="17" t="s">
        <v>78</v>
      </c>
      <c r="BK188" s="133">
        <f t="shared" si="19"/>
        <v>0</v>
      </c>
      <c r="BL188" s="17" t="s">
        <v>125</v>
      </c>
      <c r="BM188" s="132" t="s">
        <v>266</v>
      </c>
    </row>
    <row r="189" spans="2:63" s="10" customFormat="1" ht="25.9" customHeight="1">
      <c r="B189" s="111"/>
      <c r="D189" s="112" t="s">
        <v>69</v>
      </c>
      <c r="E189" s="113" t="s">
        <v>267</v>
      </c>
      <c r="F189" s="113" t="s">
        <v>268</v>
      </c>
      <c r="I189" s="114"/>
      <c r="J189" s="115">
        <f>BK189</f>
        <v>0</v>
      </c>
      <c r="L189" s="111"/>
      <c r="M189" s="116"/>
      <c r="P189" s="117">
        <f>SUM(P190:P255)</f>
        <v>0</v>
      </c>
      <c r="R189" s="117">
        <f>SUM(R190:R255)</f>
        <v>0</v>
      </c>
      <c r="T189" s="118">
        <f>SUM(T190:T255)</f>
        <v>0</v>
      </c>
      <c r="AR189" s="112" t="s">
        <v>78</v>
      </c>
      <c r="AT189" s="119" t="s">
        <v>69</v>
      </c>
      <c r="AU189" s="119" t="s">
        <v>70</v>
      </c>
      <c r="AY189" s="112" t="s">
        <v>119</v>
      </c>
      <c r="BK189" s="120">
        <f>SUM(BK190:BK255)</f>
        <v>0</v>
      </c>
    </row>
    <row r="190" spans="2:65" s="1" customFormat="1" ht="21.75" customHeight="1">
      <c r="B190" s="32"/>
      <c r="C190" s="121" t="s">
        <v>213</v>
      </c>
      <c r="D190" s="121" t="s">
        <v>120</v>
      </c>
      <c r="E190" s="122" t="s">
        <v>269</v>
      </c>
      <c r="F190" s="123" t="s">
        <v>270</v>
      </c>
      <c r="G190" s="124" t="s">
        <v>123</v>
      </c>
      <c r="H190" s="125">
        <v>1</v>
      </c>
      <c r="I190" s="126"/>
      <c r="J190" s="127">
        <f>ROUND(I190*H190,2)</f>
        <v>0</v>
      </c>
      <c r="K190" s="123" t="s">
        <v>124</v>
      </c>
      <c r="L190" s="32"/>
      <c r="M190" s="128" t="s">
        <v>19</v>
      </c>
      <c r="N190" s="129" t="s">
        <v>41</v>
      </c>
      <c r="P190" s="130">
        <f>O190*H190</f>
        <v>0</v>
      </c>
      <c r="Q190" s="130">
        <v>0</v>
      </c>
      <c r="R190" s="130">
        <f>Q190*H190</f>
        <v>0</v>
      </c>
      <c r="S190" s="130">
        <v>0</v>
      </c>
      <c r="T190" s="131">
        <f>S190*H190</f>
        <v>0</v>
      </c>
      <c r="AR190" s="132" t="s">
        <v>125</v>
      </c>
      <c r="AT190" s="132" t="s">
        <v>120</v>
      </c>
      <c r="AU190" s="132" t="s">
        <v>78</v>
      </c>
      <c r="AY190" s="17" t="s">
        <v>119</v>
      </c>
      <c r="BE190" s="133">
        <f>IF(N190="základní",J190,0)</f>
        <v>0</v>
      </c>
      <c r="BF190" s="133">
        <f>IF(N190="snížená",J190,0)</f>
        <v>0</v>
      </c>
      <c r="BG190" s="133">
        <f>IF(N190="zákl. přenesená",J190,0)</f>
        <v>0</v>
      </c>
      <c r="BH190" s="133">
        <f>IF(N190="sníž. přenesená",J190,0)</f>
        <v>0</v>
      </c>
      <c r="BI190" s="133">
        <f>IF(N190="nulová",J190,0)</f>
        <v>0</v>
      </c>
      <c r="BJ190" s="17" t="s">
        <v>78</v>
      </c>
      <c r="BK190" s="133">
        <f>ROUND(I190*H190,2)</f>
        <v>0</v>
      </c>
      <c r="BL190" s="17" t="s">
        <v>125</v>
      </c>
      <c r="BM190" s="132" t="s">
        <v>271</v>
      </c>
    </row>
    <row r="191" spans="2:51" s="11" customFormat="1" ht="11.25">
      <c r="B191" s="134"/>
      <c r="D191" s="135" t="s">
        <v>126</v>
      </c>
      <c r="E191" s="136" t="s">
        <v>19</v>
      </c>
      <c r="F191" s="137" t="s">
        <v>272</v>
      </c>
      <c r="H191" s="136" t="s">
        <v>19</v>
      </c>
      <c r="I191" s="138"/>
      <c r="L191" s="134"/>
      <c r="M191" s="139"/>
      <c r="T191" s="140"/>
      <c r="AT191" s="136" t="s">
        <v>126</v>
      </c>
      <c r="AU191" s="136" t="s">
        <v>78</v>
      </c>
      <c r="AV191" s="11" t="s">
        <v>78</v>
      </c>
      <c r="AW191" s="11" t="s">
        <v>32</v>
      </c>
      <c r="AX191" s="11" t="s">
        <v>70</v>
      </c>
      <c r="AY191" s="136" t="s">
        <v>119</v>
      </c>
    </row>
    <row r="192" spans="2:51" s="11" customFormat="1" ht="11.25">
      <c r="B192" s="134"/>
      <c r="D192" s="135" t="s">
        <v>126</v>
      </c>
      <c r="E192" s="136" t="s">
        <v>19</v>
      </c>
      <c r="F192" s="137" t="s">
        <v>273</v>
      </c>
      <c r="H192" s="136" t="s">
        <v>19</v>
      </c>
      <c r="I192" s="138"/>
      <c r="L192" s="134"/>
      <c r="M192" s="139"/>
      <c r="T192" s="140"/>
      <c r="AT192" s="136" t="s">
        <v>126</v>
      </c>
      <c r="AU192" s="136" t="s">
        <v>78</v>
      </c>
      <c r="AV192" s="11" t="s">
        <v>78</v>
      </c>
      <c r="AW192" s="11" t="s">
        <v>32</v>
      </c>
      <c r="AX192" s="11" t="s">
        <v>70</v>
      </c>
      <c r="AY192" s="136" t="s">
        <v>119</v>
      </c>
    </row>
    <row r="193" spans="2:51" s="11" customFormat="1" ht="11.25">
      <c r="B193" s="134"/>
      <c r="D193" s="135" t="s">
        <v>126</v>
      </c>
      <c r="E193" s="136" t="s">
        <v>19</v>
      </c>
      <c r="F193" s="137" t="s">
        <v>274</v>
      </c>
      <c r="H193" s="136" t="s">
        <v>19</v>
      </c>
      <c r="I193" s="138"/>
      <c r="L193" s="134"/>
      <c r="M193" s="139"/>
      <c r="T193" s="140"/>
      <c r="AT193" s="136" t="s">
        <v>126</v>
      </c>
      <c r="AU193" s="136" t="s">
        <v>78</v>
      </c>
      <c r="AV193" s="11" t="s">
        <v>78</v>
      </c>
      <c r="AW193" s="11" t="s">
        <v>32</v>
      </c>
      <c r="AX193" s="11" t="s">
        <v>70</v>
      </c>
      <c r="AY193" s="136" t="s">
        <v>119</v>
      </c>
    </row>
    <row r="194" spans="2:51" s="11" customFormat="1" ht="11.25">
      <c r="B194" s="134"/>
      <c r="D194" s="135" t="s">
        <v>126</v>
      </c>
      <c r="E194" s="136" t="s">
        <v>19</v>
      </c>
      <c r="F194" s="137" t="s">
        <v>275</v>
      </c>
      <c r="H194" s="136" t="s">
        <v>19</v>
      </c>
      <c r="I194" s="138"/>
      <c r="L194" s="134"/>
      <c r="M194" s="139"/>
      <c r="T194" s="140"/>
      <c r="AT194" s="136" t="s">
        <v>126</v>
      </c>
      <c r="AU194" s="136" t="s">
        <v>78</v>
      </c>
      <c r="AV194" s="11" t="s">
        <v>78</v>
      </c>
      <c r="AW194" s="11" t="s">
        <v>32</v>
      </c>
      <c r="AX194" s="11" t="s">
        <v>70</v>
      </c>
      <c r="AY194" s="136" t="s">
        <v>119</v>
      </c>
    </row>
    <row r="195" spans="2:51" s="12" customFormat="1" ht="11.25">
      <c r="B195" s="141"/>
      <c r="D195" s="135" t="s">
        <v>126</v>
      </c>
      <c r="E195" s="142" t="s">
        <v>19</v>
      </c>
      <c r="F195" s="143" t="s">
        <v>78</v>
      </c>
      <c r="H195" s="144">
        <v>1</v>
      </c>
      <c r="I195" s="145"/>
      <c r="L195" s="141"/>
      <c r="M195" s="146"/>
      <c r="T195" s="147"/>
      <c r="AT195" s="142" t="s">
        <v>126</v>
      </c>
      <c r="AU195" s="142" t="s">
        <v>78</v>
      </c>
      <c r="AV195" s="12" t="s">
        <v>80</v>
      </c>
      <c r="AW195" s="12" t="s">
        <v>32</v>
      </c>
      <c r="AX195" s="12" t="s">
        <v>70</v>
      </c>
      <c r="AY195" s="142" t="s">
        <v>119</v>
      </c>
    </row>
    <row r="196" spans="2:51" s="13" customFormat="1" ht="11.25">
      <c r="B196" s="148"/>
      <c r="D196" s="135" t="s">
        <v>126</v>
      </c>
      <c r="E196" s="149" t="s">
        <v>19</v>
      </c>
      <c r="F196" s="150" t="s">
        <v>144</v>
      </c>
      <c r="H196" s="151">
        <v>1</v>
      </c>
      <c r="I196" s="152"/>
      <c r="L196" s="148"/>
      <c r="M196" s="153"/>
      <c r="T196" s="154"/>
      <c r="AT196" s="149" t="s">
        <v>126</v>
      </c>
      <c r="AU196" s="149" t="s">
        <v>78</v>
      </c>
      <c r="AV196" s="13" t="s">
        <v>125</v>
      </c>
      <c r="AW196" s="13" t="s">
        <v>32</v>
      </c>
      <c r="AX196" s="13" t="s">
        <v>78</v>
      </c>
      <c r="AY196" s="149" t="s">
        <v>119</v>
      </c>
    </row>
    <row r="197" spans="2:65" s="1" customFormat="1" ht="16.5" customHeight="1">
      <c r="B197" s="32"/>
      <c r="C197" s="121" t="s">
        <v>276</v>
      </c>
      <c r="D197" s="121" t="s">
        <v>120</v>
      </c>
      <c r="E197" s="122" t="s">
        <v>277</v>
      </c>
      <c r="F197" s="123" t="s">
        <v>278</v>
      </c>
      <c r="G197" s="124" t="s">
        <v>123</v>
      </c>
      <c r="H197" s="125">
        <v>1</v>
      </c>
      <c r="I197" s="126"/>
      <c r="J197" s="127">
        <f>ROUND(I197*H197,2)</f>
        <v>0</v>
      </c>
      <c r="K197" s="123" t="s">
        <v>124</v>
      </c>
      <c r="L197" s="32"/>
      <c r="M197" s="128" t="s">
        <v>19</v>
      </c>
      <c r="N197" s="129" t="s">
        <v>41</v>
      </c>
      <c r="P197" s="130">
        <f>O197*H197</f>
        <v>0</v>
      </c>
      <c r="Q197" s="130">
        <v>0</v>
      </c>
      <c r="R197" s="130">
        <f>Q197*H197</f>
        <v>0</v>
      </c>
      <c r="S197" s="130">
        <v>0</v>
      </c>
      <c r="T197" s="131">
        <f>S197*H197</f>
        <v>0</v>
      </c>
      <c r="AR197" s="132" t="s">
        <v>125</v>
      </c>
      <c r="AT197" s="132" t="s">
        <v>120</v>
      </c>
      <c r="AU197" s="132" t="s">
        <v>78</v>
      </c>
      <c r="AY197" s="17" t="s">
        <v>119</v>
      </c>
      <c r="BE197" s="133">
        <f>IF(N197="základní",J197,0)</f>
        <v>0</v>
      </c>
      <c r="BF197" s="133">
        <f>IF(N197="snížená",J197,0)</f>
        <v>0</v>
      </c>
      <c r="BG197" s="133">
        <f>IF(N197="zákl. přenesená",J197,0)</f>
        <v>0</v>
      </c>
      <c r="BH197" s="133">
        <f>IF(N197="sníž. přenesená",J197,0)</f>
        <v>0</v>
      </c>
      <c r="BI197" s="133">
        <f>IF(N197="nulová",J197,0)</f>
        <v>0</v>
      </c>
      <c r="BJ197" s="17" t="s">
        <v>78</v>
      </c>
      <c r="BK197" s="133">
        <f>ROUND(I197*H197,2)</f>
        <v>0</v>
      </c>
      <c r="BL197" s="17" t="s">
        <v>125</v>
      </c>
      <c r="BM197" s="132" t="s">
        <v>279</v>
      </c>
    </row>
    <row r="198" spans="2:65" s="1" customFormat="1" ht="16.5" customHeight="1">
      <c r="B198" s="32"/>
      <c r="C198" s="121" t="s">
        <v>216</v>
      </c>
      <c r="D198" s="121" t="s">
        <v>120</v>
      </c>
      <c r="E198" s="122" t="s">
        <v>280</v>
      </c>
      <c r="F198" s="123" t="s">
        <v>281</v>
      </c>
      <c r="G198" s="124" t="s">
        <v>123</v>
      </c>
      <c r="H198" s="125">
        <v>1</v>
      </c>
      <c r="I198" s="126"/>
      <c r="J198" s="127">
        <f>ROUND(I198*H198,2)</f>
        <v>0</v>
      </c>
      <c r="K198" s="123" t="s">
        <v>124</v>
      </c>
      <c r="L198" s="32"/>
      <c r="M198" s="128" t="s">
        <v>19</v>
      </c>
      <c r="N198" s="129" t="s">
        <v>41</v>
      </c>
      <c r="P198" s="130">
        <f>O198*H198</f>
        <v>0</v>
      </c>
      <c r="Q198" s="130">
        <v>0</v>
      </c>
      <c r="R198" s="130">
        <f>Q198*H198</f>
        <v>0</v>
      </c>
      <c r="S198" s="130">
        <v>0</v>
      </c>
      <c r="T198" s="131">
        <f>S198*H198</f>
        <v>0</v>
      </c>
      <c r="AR198" s="132" t="s">
        <v>125</v>
      </c>
      <c r="AT198" s="132" t="s">
        <v>120</v>
      </c>
      <c r="AU198" s="132" t="s">
        <v>78</v>
      </c>
      <c r="AY198" s="17" t="s">
        <v>119</v>
      </c>
      <c r="BE198" s="133">
        <f>IF(N198="základní",J198,0)</f>
        <v>0</v>
      </c>
      <c r="BF198" s="133">
        <f>IF(N198="snížená",J198,0)</f>
        <v>0</v>
      </c>
      <c r="BG198" s="133">
        <f>IF(N198="zákl. přenesená",J198,0)</f>
        <v>0</v>
      </c>
      <c r="BH198" s="133">
        <f>IF(N198="sníž. přenesená",J198,0)</f>
        <v>0</v>
      </c>
      <c r="BI198" s="133">
        <f>IF(N198="nulová",J198,0)</f>
        <v>0</v>
      </c>
      <c r="BJ198" s="17" t="s">
        <v>78</v>
      </c>
      <c r="BK198" s="133">
        <f>ROUND(I198*H198,2)</f>
        <v>0</v>
      </c>
      <c r="BL198" s="17" t="s">
        <v>125</v>
      </c>
      <c r="BM198" s="132" t="s">
        <v>282</v>
      </c>
    </row>
    <row r="199" spans="2:65" s="1" customFormat="1" ht="16.5" customHeight="1">
      <c r="B199" s="32"/>
      <c r="C199" s="121" t="s">
        <v>283</v>
      </c>
      <c r="D199" s="121" t="s">
        <v>120</v>
      </c>
      <c r="E199" s="122" t="s">
        <v>284</v>
      </c>
      <c r="F199" s="123" t="s">
        <v>285</v>
      </c>
      <c r="G199" s="124" t="s">
        <v>123</v>
      </c>
      <c r="H199" s="125">
        <v>1</v>
      </c>
      <c r="I199" s="126"/>
      <c r="J199" s="127">
        <f>ROUND(I199*H199,2)</f>
        <v>0</v>
      </c>
      <c r="K199" s="123" t="s">
        <v>124</v>
      </c>
      <c r="L199" s="32"/>
      <c r="M199" s="128" t="s">
        <v>19</v>
      </c>
      <c r="N199" s="129" t="s">
        <v>41</v>
      </c>
      <c r="P199" s="130">
        <f>O199*H199</f>
        <v>0</v>
      </c>
      <c r="Q199" s="130">
        <v>0</v>
      </c>
      <c r="R199" s="130">
        <f>Q199*H199</f>
        <v>0</v>
      </c>
      <c r="S199" s="130">
        <v>0</v>
      </c>
      <c r="T199" s="131">
        <f>S199*H199</f>
        <v>0</v>
      </c>
      <c r="AR199" s="132" t="s">
        <v>125</v>
      </c>
      <c r="AT199" s="132" t="s">
        <v>120</v>
      </c>
      <c r="AU199" s="132" t="s">
        <v>78</v>
      </c>
      <c r="AY199" s="17" t="s">
        <v>119</v>
      </c>
      <c r="BE199" s="133">
        <f>IF(N199="základní",J199,0)</f>
        <v>0</v>
      </c>
      <c r="BF199" s="133">
        <f>IF(N199="snížená",J199,0)</f>
        <v>0</v>
      </c>
      <c r="BG199" s="133">
        <f>IF(N199="zákl. přenesená",J199,0)</f>
        <v>0</v>
      </c>
      <c r="BH199" s="133">
        <f>IF(N199="sníž. přenesená",J199,0)</f>
        <v>0</v>
      </c>
      <c r="BI199" s="133">
        <f>IF(N199="nulová",J199,0)</f>
        <v>0</v>
      </c>
      <c r="BJ199" s="17" t="s">
        <v>78</v>
      </c>
      <c r="BK199" s="133">
        <f>ROUND(I199*H199,2)</f>
        <v>0</v>
      </c>
      <c r="BL199" s="17" t="s">
        <v>125</v>
      </c>
      <c r="BM199" s="132" t="s">
        <v>286</v>
      </c>
    </row>
    <row r="200" spans="2:65" s="1" customFormat="1" ht="21.75" customHeight="1">
      <c r="B200" s="32"/>
      <c r="C200" s="121" t="s">
        <v>220</v>
      </c>
      <c r="D200" s="121" t="s">
        <v>120</v>
      </c>
      <c r="E200" s="122" t="s">
        <v>287</v>
      </c>
      <c r="F200" s="123" t="s">
        <v>288</v>
      </c>
      <c r="G200" s="124" t="s">
        <v>123</v>
      </c>
      <c r="H200" s="125">
        <v>1</v>
      </c>
      <c r="I200" s="126"/>
      <c r="J200" s="127">
        <f>ROUND(I200*H200,2)</f>
        <v>0</v>
      </c>
      <c r="K200" s="123" t="s">
        <v>124</v>
      </c>
      <c r="L200" s="32"/>
      <c r="M200" s="128" t="s">
        <v>19</v>
      </c>
      <c r="N200" s="129" t="s">
        <v>41</v>
      </c>
      <c r="P200" s="130">
        <f>O200*H200</f>
        <v>0</v>
      </c>
      <c r="Q200" s="130">
        <v>0</v>
      </c>
      <c r="R200" s="130">
        <f>Q200*H200</f>
        <v>0</v>
      </c>
      <c r="S200" s="130">
        <v>0</v>
      </c>
      <c r="T200" s="131">
        <f>S200*H200</f>
        <v>0</v>
      </c>
      <c r="AR200" s="132" t="s">
        <v>125</v>
      </c>
      <c r="AT200" s="132" t="s">
        <v>120</v>
      </c>
      <c r="AU200" s="132" t="s">
        <v>78</v>
      </c>
      <c r="AY200" s="17" t="s">
        <v>119</v>
      </c>
      <c r="BE200" s="133">
        <f>IF(N200="základní",J200,0)</f>
        <v>0</v>
      </c>
      <c r="BF200" s="133">
        <f>IF(N200="snížená",J200,0)</f>
        <v>0</v>
      </c>
      <c r="BG200" s="133">
        <f>IF(N200="zákl. přenesená",J200,0)</f>
        <v>0</v>
      </c>
      <c r="BH200" s="133">
        <f>IF(N200="sníž. přenesená",J200,0)</f>
        <v>0</v>
      </c>
      <c r="BI200" s="133">
        <f>IF(N200="nulová",J200,0)</f>
        <v>0</v>
      </c>
      <c r="BJ200" s="17" t="s">
        <v>78</v>
      </c>
      <c r="BK200" s="133">
        <f>ROUND(I200*H200,2)</f>
        <v>0</v>
      </c>
      <c r="BL200" s="17" t="s">
        <v>125</v>
      </c>
      <c r="BM200" s="132" t="s">
        <v>289</v>
      </c>
    </row>
    <row r="201" spans="2:65" s="1" customFormat="1" ht="37.9" customHeight="1">
      <c r="B201" s="32"/>
      <c r="C201" s="121" t="s">
        <v>290</v>
      </c>
      <c r="D201" s="121" t="s">
        <v>120</v>
      </c>
      <c r="E201" s="122" t="s">
        <v>291</v>
      </c>
      <c r="F201" s="123" t="s">
        <v>292</v>
      </c>
      <c r="G201" s="124" t="s">
        <v>123</v>
      </c>
      <c r="H201" s="125">
        <v>5</v>
      </c>
      <c r="I201" s="126"/>
      <c r="J201" s="127">
        <f>ROUND(I201*H201,2)</f>
        <v>0</v>
      </c>
      <c r="K201" s="123" t="s">
        <v>124</v>
      </c>
      <c r="L201" s="32"/>
      <c r="M201" s="128" t="s">
        <v>19</v>
      </c>
      <c r="N201" s="129" t="s">
        <v>41</v>
      </c>
      <c r="P201" s="130">
        <f>O201*H201</f>
        <v>0</v>
      </c>
      <c r="Q201" s="130">
        <v>0</v>
      </c>
      <c r="R201" s="130">
        <f>Q201*H201</f>
        <v>0</v>
      </c>
      <c r="S201" s="130">
        <v>0</v>
      </c>
      <c r="T201" s="131">
        <f>S201*H201</f>
        <v>0</v>
      </c>
      <c r="AR201" s="132" t="s">
        <v>125</v>
      </c>
      <c r="AT201" s="132" t="s">
        <v>120</v>
      </c>
      <c r="AU201" s="132" t="s">
        <v>78</v>
      </c>
      <c r="AY201" s="17" t="s">
        <v>119</v>
      </c>
      <c r="BE201" s="133">
        <f>IF(N201="základní",J201,0)</f>
        <v>0</v>
      </c>
      <c r="BF201" s="133">
        <f>IF(N201="snížená",J201,0)</f>
        <v>0</v>
      </c>
      <c r="BG201" s="133">
        <f>IF(N201="zákl. přenesená",J201,0)</f>
        <v>0</v>
      </c>
      <c r="BH201" s="133">
        <f>IF(N201="sníž. přenesená",J201,0)</f>
        <v>0</v>
      </c>
      <c r="BI201" s="133">
        <f>IF(N201="nulová",J201,0)</f>
        <v>0</v>
      </c>
      <c r="BJ201" s="17" t="s">
        <v>78</v>
      </c>
      <c r="BK201" s="133">
        <f>ROUND(I201*H201,2)</f>
        <v>0</v>
      </c>
      <c r="BL201" s="17" t="s">
        <v>125</v>
      </c>
      <c r="BM201" s="132" t="s">
        <v>293</v>
      </c>
    </row>
    <row r="202" spans="2:51" s="11" customFormat="1" ht="11.25">
      <c r="B202" s="134"/>
      <c r="D202" s="135" t="s">
        <v>126</v>
      </c>
      <c r="E202" s="136" t="s">
        <v>19</v>
      </c>
      <c r="F202" s="137" t="s">
        <v>294</v>
      </c>
      <c r="H202" s="136" t="s">
        <v>19</v>
      </c>
      <c r="I202" s="138"/>
      <c r="L202" s="134"/>
      <c r="M202" s="139"/>
      <c r="T202" s="140"/>
      <c r="AT202" s="136" t="s">
        <v>126</v>
      </c>
      <c r="AU202" s="136" t="s">
        <v>78</v>
      </c>
      <c r="AV202" s="11" t="s">
        <v>78</v>
      </c>
      <c r="AW202" s="11" t="s">
        <v>32</v>
      </c>
      <c r="AX202" s="11" t="s">
        <v>70</v>
      </c>
      <c r="AY202" s="136" t="s">
        <v>119</v>
      </c>
    </row>
    <row r="203" spans="2:51" s="11" customFormat="1" ht="11.25">
      <c r="B203" s="134"/>
      <c r="D203" s="135" t="s">
        <v>126</v>
      </c>
      <c r="E203" s="136" t="s">
        <v>19</v>
      </c>
      <c r="F203" s="137" t="s">
        <v>295</v>
      </c>
      <c r="H203" s="136" t="s">
        <v>19</v>
      </c>
      <c r="I203" s="138"/>
      <c r="L203" s="134"/>
      <c r="M203" s="139"/>
      <c r="T203" s="140"/>
      <c r="AT203" s="136" t="s">
        <v>126</v>
      </c>
      <c r="AU203" s="136" t="s">
        <v>78</v>
      </c>
      <c r="AV203" s="11" t="s">
        <v>78</v>
      </c>
      <c r="AW203" s="11" t="s">
        <v>32</v>
      </c>
      <c r="AX203" s="11" t="s">
        <v>70</v>
      </c>
      <c r="AY203" s="136" t="s">
        <v>119</v>
      </c>
    </row>
    <row r="204" spans="2:51" s="11" customFormat="1" ht="11.25">
      <c r="B204" s="134"/>
      <c r="D204" s="135" t="s">
        <v>126</v>
      </c>
      <c r="E204" s="136" t="s">
        <v>19</v>
      </c>
      <c r="F204" s="137" t="s">
        <v>296</v>
      </c>
      <c r="H204" s="136" t="s">
        <v>19</v>
      </c>
      <c r="I204" s="138"/>
      <c r="L204" s="134"/>
      <c r="M204" s="139"/>
      <c r="T204" s="140"/>
      <c r="AT204" s="136" t="s">
        <v>126</v>
      </c>
      <c r="AU204" s="136" t="s">
        <v>78</v>
      </c>
      <c r="AV204" s="11" t="s">
        <v>78</v>
      </c>
      <c r="AW204" s="11" t="s">
        <v>32</v>
      </c>
      <c r="AX204" s="11" t="s">
        <v>70</v>
      </c>
      <c r="AY204" s="136" t="s">
        <v>119</v>
      </c>
    </row>
    <row r="205" spans="2:51" s="11" customFormat="1" ht="11.25">
      <c r="B205" s="134"/>
      <c r="D205" s="135" t="s">
        <v>126</v>
      </c>
      <c r="E205" s="136" t="s">
        <v>19</v>
      </c>
      <c r="F205" s="137" t="s">
        <v>297</v>
      </c>
      <c r="H205" s="136" t="s">
        <v>19</v>
      </c>
      <c r="I205" s="138"/>
      <c r="L205" s="134"/>
      <c r="M205" s="139"/>
      <c r="T205" s="140"/>
      <c r="AT205" s="136" t="s">
        <v>126</v>
      </c>
      <c r="AU205" s="136" t="s">
        <v>78</v>
      </c>
      <c r="AV205" s="11" t="s">
        <v>78</v>
      </c>
      <c r="AW205" s="11" t="s">
        <v>32</v>
      </c>
      <c r="AX205" s="11" t="s">
        <v>70</v>
      </c>
      <c r="AY205" s="136" t="s">
        <v>119</v>
      </c>
    </row>
    <row r="206" spans="2:51" s="11" customFormat="1" ht="11.25">
      <c r="B206" s="134"/>
      <c r="D206" s="135" t="s">
        <v>126</v>
      </c>
      <c r="E206" s="136" t="s">
        <v>19</v>
      </c>
      <c r="F206" s="137" t="s">
        <v>298</v>
      </c>
      <c r="H206" s="136" t="s">
        <v>19</v>
      </c>
      <c r="I206" s="138"/>
      <c r="L206" s="134"/>
      <c r="M206" s="139"/>
      <c r="T206" s="140"/>
      <c r="AT206" s="136" t="s">
        <v>126</v>
      </c>
      <c r="AU206" s="136" t="s">
        <v>78</v>
      </c>
      <c r="AV206" s="11" t="s">
        <v>78</v>
      </c>
      <c r="AW206" s="11" t="s">
        <v>32</v>
      </c>
      <c r="AX206" s="11" t="s">
        <v>70</v>
      </c>
      <c r="AY206" s="136" t="s">
        <v>119</v>
      </c>
    </row>
    <row r="207" spans="2:51" s="11" customFormat="1" ht="11.25">
      <c r="B207" s="134"/>
      <c r="D207" s="135" t="s">
        <v>126</v>
      </c>
      <c r="E207" s="136" t="s">
        <v>19</v>
      </c>
      <c r="F207" s="137" t="s">
        <v>299</v>
      </c>
      <c r="H207" s="136" t="s">
        <v>19</v>
      </c>
      <c r="I207" s="138"/>
      <c r="L207" s="134"/>
      <c r="M207" s="139"/>
      <c r="T207" s="140"/>
      <c r="AT207" s="136" t="s">
        <v>126</v>
      </c>
      <c r="AU207" s="136" t="s">
        <v>78</v>
      </c>
      <c r="AV207" s="11" t="s">
        <v>78</v>
      </c>
      <c r="AW207" s="11" t="s">
        <v>32</v>
      </c>
      <c r="AX207" s="11" t="s">
        <v>70</v>
      </c>
      <c r="AY207" s="136" t="s">
        <v>119</v>
      </c>
    </row>
    <row r="208" spans="2:51" s="11" customFormat="1" ht="11.25">
      <c r="B208" s="134"/>
      <c r="D208" s="135" t="s">
        <v>126</v>
      </c>
      <c r="E208" s="136" t="s">
        <v>19</v>
      </c>
      <c r="F208" s="137" t="s">
        <v>300</v>
      </c>
      <c r="H208" s="136" t="s">
        <v>19</v>
      </c>
      <c r="I208" s="138"/>
      <c r="L208" s="134"/>
      <c r="M208" s="139"/>
      <c r="T208" s="140"/>
      <c r="AT208" s="136" t="s">
        <v>126</v>
      </c>
      <c r="AU208" s="136" t="s">
        <v>78</v>
      </c>
      <c r="AV208" s="11" t="s">
        <v>78</v>
      </c>
      <c r="AW208" s="11" t="s">
        <v>32</v>
      </c>
      <c r="AX208" s="11" t="s">
        <v>70</v>
      </c>
      <c r="AY208" s="136" t="s">
        <v>119</v>
      </c>
    </row>
    <row r="209" spans="2:51" s="11" customFormat="1" ht="11.25">
      <c r="B209" s="134"/>
      <c r="D209" s="135" t="s">
        <v>126</v>
      </c>
      <c r="E209" s="136" t="s">
        <v>19</v>
      </c>
      <c r="F209" s="137" t="s">
        <v>301</v>
      </c>
      <c r="H209" s="136" t="s">
        <v>19</v>
      </c>
      <c r="I209" s="138"/>
      <c r="L209" s="134"/>
      <c r="M209" s="139"/>
      <c r="T209" s="140"/>
      <c r="AT209" s="136" t="s">
        <v>126</v>
      </c>
      <c r="AU209" s="136" t="s">
        <v>78</v>
      </c>
      <c r="AV209" s="11" t="s">
        <v>78</v>
      </c>
      <c r="AW209" s="11" t="s">
        <v>32</v>
      </c>
      <c r="AX209" s="11" t="s">
        <v>70</v>
      </c>
      <c r="AY209" s="136" t="s">
        <v>119</v>
      </c>
    </row>
    <row r="210" spans="2:51" s="11" customFormat="1" ht="11.25">
      <c r="B210" s="134"/>
      <c r="D210" s="135" t="s">
        <v>126</v>
      </c>
      <c r="E210" s="136" t="s">
        <v>19</v>
      </c>
      <c r="F210" s="137" t="s">
        <v>302</v>
      </c>
      <c r="H210" s="136" t="s">
        <v>19</v>
      </c>
      <c r="I210" s="138"/>
      <c r="L210" s="134"/>
      <c r="M210" s="139"/>
      <c r="T210" s="140"/>
      <c r="AT210" s="136" t="s">
        <v>126</v>
      </c>
      <c r="AU210" s="136" t="s">
        <v>78</v>
      </c>
      <c r="AV210" s="11" t="s">
        <v>78</v>
      </c>
      <c r="AW210" s="11" t="s">
        <v>32</v>
      </c>
      <c r="AX210" s="11" t="s">
        <v>70</v>
      </c>
      <c r="AY210" s="136" t="s">
        <v>119</v>
      </c>
    </row>
    <row r="211" spans="2:51" s="11" customFormat="1" ht="11.25">
      <c r="B211" s="134"/>
      <c r="D211" s="135" t="s">
        <v>126</v>
      </c>
      <c r="E211" s="136" t="s">
        <v>19</v>
      </c>
      <c r="F211" s="137" t="s">
        <v>303</v>
      </c>
      <c r="H211" s="136" t="s">
        <v>19</v>
      </c>
      <c r="I211" s="138"/>
      <c r="L211" s="134"/>
      <c r="M211" s="139"/>
      <c r="T211" s="140"/>
      <c r="AT211" s="136" t="s">
        <v>126</v>
      </c>
      <c r="AU211" s="136" t="s">
        <v>78</v>
      </c>
      <c r="AV211" s="11" t="s">
        <v>78</v>
      </c>
      <c r="AW211" s="11" t="s">
        <v>32</v>
      </c>
      <c r="AX211" s="11" t="s">
        <v>70</v>
      </c>
      <c r="AY211" s="136" t="s">
        <v>119</v>
      </c>
    </row>
    <row r="212" spans="2:51" s="12" customFormat="1" ht="11.25">
      <c r="B212" s="141"/>
      <c r="D212" s="135" t="s">
        <v>126</v>
      </c>
      <c r="E212" s="142" t="s">
        <v>19</v>
      </c>
      <c r="F212" s="143" t="s">
        <v>157</v>
      </c>
      <c r="H212" s="144">
        <v>5</v>
      </c>
      <c r="I212" s="145"/>
      <c r="L212" s="141"/>
      <c r="M212" s="146"/>
      <c r="T212" s="147"/>
      <c r="AT212" s="142" t="s">
        <v>126</v>
      </c>
      <c r="AU212" s="142" t="s">
        <v>78</v>
      </c>
      <c r="AV212" s="12" t="s">
        <v>80</v>
      </c>
      <c r="AW212" s="12" t="s">
        <v>32</v>
      </c>
      <c r="AX212" s="12" t="s">
        <v>70</v>
      </c>
      <c r="AY212" s="142" t="s">
        <v>119</v>
      </c>
    </row>
    <row r="213" spans="2:51" s="13" customFormat="1" ht="11.25">
      <c r="B213" s="148"/>
      <c r="D213" s="135" t="s">
        <v>126</v>
      </c>
      <c r="E213" s="149" t="s">
        <v>19</v>
      </c>
      <c r="F213" s="150" t="s">
        <v>144</v>
      </c>
      <c r="H213" s="151">
        <v>5</v>
      </c>
      <c r="I213" s="152"/>
      <c r="L213" s="148"/>
      <c r="M213" s="153"/>
      <c r="T213" s="154"/>
      <c r="AT213" s="149" t="s">
        <v>126</v>
      </c>
      <c r="AU213" s="149" t="s">
        <v>78</v>
      </c>
      <c r="AV213" s="13" t="s">
        <v>125</v>
      </c>
      <c r="AW213" s="13" t="s">
        <v>32</v>
      </c>
      <c r="AX213" s="13" t="s">
        <v>78</v>
      </c>
      <c r="AY213" s="149" t="s">
        <v>119</v>
      </c>
    </row>
    <row r="214" spans="2:65" s="1" customFormat="1" ht="16.5" customHeight="1">
      <c r="B214" s="32"/>
      <c r="C214" s="121" t="s">
        <v>223</v>
      </c>
      <c r="D214" s="121" t="s">
        <v>120</v>
      </c>
      <c r="E214" s="122" t="s">
        <v>304</v>
      </c>
      <c r="F214" s="123" t="s">
        <v>305</v>
      </c>
      <c r="G214" s="124" t="s">
        <v>123</v>
      </c>
      <c r="H214" s="125">
        <v>5</v>
      </c>
      <c r="I214" s="126"/>
      <c r="J214" s="127">
        <f>ROUND(I214*H214,2)</f>
        <v>0</v>
      </c>
      <c r="K214" s="123" t="s">
        <v>19</v>
      </c>
      <c r="L214" s="32"/>
      <c r="M214" s="128" t="s">
        <v>19</v>
      </c>
      <c r="N214" s="129" t="s">
        <v>41</v>
      </c>
      <c r="P214" s="130">
        <f>O214*H214</f>
        <v>0</v>
      </c>
      <c r="Q214" s="130">
        <v>0</v>
      </c>
      <c r="R214" s="130">
        <f>Q214*H214</f>
        <v>0</v>
      </c>
      <c r="S214" s="130">
        <v>0</v>
      </c>
      <c r="T214" s="131">
        <f>S214*H214</f>
        <v>0</v>
      </c>
      <c r="AR214" s="132" t="s">
        <v>125</v>
      </c>
      <c r="AT214" s="132" t="s">
        <v>120</v>
      </c>
      <c r="AU214" s="132" t="s">
        <v>78</v>
      </c>
      <c r="AY214" s="17" t="s">
        <v>119</v>
      </c>
      <c r="BE214" s="133">
        <f>IF(N214="základní",J214,0)</f>
        <v>0</v>
      </c>
      <c r="BF214" s="133">
        <f>IF(N214="snížená",J214,0)</f>
        <v>0</v>
      </c>
      <c r="BG214" s="133">
        <f>IF(N214="zákl. přenesená",J214,0)</f>
        <v>0</v>
      </c>
      <c r="BH214" s="133">
        <f>IF(N214="sníž. přenesená",J214,0)</f>
        <v>0</v>
      </c>
      <c r="BI214" s="133">
        <f>IF(N214="nulová",J214,0)</f>
        <v>0</v>
      </c>
      <c r="BJ214" s="17" t="s">
        <v>78</v>
      </c>
      <c r="BK214" s="133">
        <f>ROUND(I214*H214,2)</f>
        <v>0</v>
      </c>
      <c r="BL214" s="17" t="s">
        <v>125</v>
      </c>
      <c r="BM214" s="132" t="s">
        <v>306</v>
      </c>
    </row>
    <row r="215" spans="2:65" s="1" customFormat="1" ht="37.9" customHeight="1">
      <c r="B215" s="32"/>
      <c r="C215" s="121" t="s">
        <v>307</v>
      </c>
      <c r="D215" s="121" t="s">
        <v>120</v>
      </c>
      <c r="E215" s="122" t="s">
        <v>308</v>
      </c>
      <c r="F215" s="123" t="s">
        <v>292</v>
      </c>
      <c r="G215" s="124" t="s">
        <v>123</v>
      </c>
      <c r="H215" s="125">
        <v>1</v>
      </c>
      <c r="I215" s="126"/>
      <c r="J215" s="127">
        <f>ROUND(I215*H215,2)</f>
        <v>0</v>
      </c>
      <c r="K215" s="123" t="s">
        <v>124</v>
      </c>
      <c r="L215" s="32"/>
      <c r="M215" s="128" t="s">
        <v>19</v>
      </c>
      <c r="N215" s="129" t="s">
        <v>41</v>
      </c>
      <c r="P215" s="130">
        <f>O215*H215</f>
        <v>0</v>
      </c>
      <c r="Q215" s="130">
        <v>0</v>
      </c>
      <c r="R215" s="130">
        <f>Q215*H215</f>
        <v>0</v>
      </c>
      <c r="S215" s="130">
        <v>0</v>
      </c>
      <c r="T215" s="131">
        <f>S215*H215</f>
        <v>0</v>
      </c>
      <c r="AR215" s="132" t="s">
        <v>125</v>
      </c>
      <c r="AT215" s="132" t="s">
        <v>120</v>
      </c>
      <c r="AU215" s="132" t="s">
        <v>78</v>
      </c>
      <c r="AY215" s="17" t="s">
        <v>119</v>
      </c>
      <c r="BE215" s="133">
        <f>IF(N215="základní",J215,0)</f>
        <v>0</v>
      </c>
      <c r="BF215" s="133">
        <f>IF(N215="snížená",J215,0)</f>
        <v>0</v>
      </c>
      <c r="BG215" s="133">
        <f>IF(N215="zákl. přenesená",J215,0)</f>
        <v>0</v>
      </c>
      <c r="BH215" s="133">
        <f>IF(N215="sníž. přenesená",J215,0)</f>
        <v>0</v>
      </c>
      <c r="BI215" s="133">
        <f>IF(N215="nulová",J215,0)</f>
        <v>0</v>
      </c>
      <c r="BJ215" s="17" t="s">
        <v>78</v>
      </c>
      <c r="BK215" s="133">
        <f>ROUND(I215*H215,2)</f>
        <v>0</v>
      </c>
      <c r="BL215" s="17" t="s">
        <v>125</v>
      </c>
      <c r="BM215" s="132" t="s">
        <v>309</v>
      </c>
    </row>
    <row r="216" spans="2:51" s="11" customFormat="1" ht="11.25">
      <c r="B216" s="134"/>
      <c r="D216" s="135" t="s">
        <v>126</v>
      </c>
      <c r="E216" s="136" t="s">
        <v>19</v>
      </c>
      <c r="F216" s="137" t="s">
        <v>294</v>
      </c>
      <c r="H216" s="136" t="s">
        <v>19</v>
      </c>
      <c r="I216" s="138"/>
      <c r="L216" s="134"/>
      <c r="M216" s="139"/>
      <c r="T216" s="140"/>
      <c r="AT216" s="136" t="s">
        <v>126</v>
      </c>
      <c r="AU216" s="136" t="s">
        <v>78</v>
      </c>
      <c r="AV216" s="11" t="s">
        <v>78</v>
      </c>
      <c r="AW216" s="11" t="s">
        <v>32</v>
      </c>
      <c r="AX216" s="11" t="s">
        <v>70</v>
      </c>
      <c r="AY216" s="136" t="s">
        <v>119</v>
      </c>
    </row>
    <row r="217" spans="2:51" s="11" customFormat="1" ht="11.25">
      <c r="B217" s="134"/>
      <c r="D217" s="135" t="s">
        <v>126</v>
      </c>
      <c r="E217" s="136" t="s">
        <v>19</v>
      </c>
      <c r="F217" s="137" t="s">
        <v>295</v>
      </c>
      <c r="H217" s="136" t="s">
        <v>19</v>
      </c>
      <c r="I217" s="138"/>
      <c r="L217" s="134"/>
      <c r="M217" s="139"/>
      <c r="T217" s="140"/>
      <c r="AT217" s="136" t="s">
        <v>126</v>
      </c>
      <c r="AU217" s="136" t="s">
        <v>78</v>
      </c>
      <c r="AV217" s="11" t="s">
        <v>78</v>
      </c>
      <c r="AW217" s="11" t="s">
        <v>32</v>
      </c>
      <c r="AX217" s="11" t="s">
        <v>70</v>
      </c>
      <c r="AY217" s="136" t="s">
        <v>119</v>
      </c>
    </row>
    <row r="218" spans="2:51" s="11" customFormat="1" ht="11.25">
      <c r="B218" s="134"/>
      <c r="D218" s="135" t="s">
        <v>126</v>
      </c>
      <c r="E218" s="136" t="s">
        <v>19</v>
      </c>
      <c r="F218" s="137" t="s">
        <v>296</v>
      </c>
      <c r="H218" s="136" t="s">
        <v>19</v>
      </c>
      <c r="I218" s="138"/>
      <c r="L218" s="134"/>
      <c r="M218" s="139"/>
      <c r="T218" s="140"/>
      <c r="AT218" s="136" t="s">
        <v>126</v>
      </c>
      <c r="AU218" s="136" t="s">
        <v>78</v>
      </c>
      <c r="AV218" s="11" t="s">
        <v>78</v>
      </c>
      <c r="AW218" s="11" t="s">
        <v>32</v>
      </c>
      <c r="AX218" s="11" t="s">
        <v>70</v>
      </c>
      <c r="AY218" s="136" t="s">
        <v>119</v>
      </c>
    </row>
    <row r="219" spans="2:51" s="11" customFormat="1" ht="11.25">
      <c r="B219" s="134"/>
      <c r="D219" s="135" t="s">
        <v>126</v>
      </c>
      <c r="E219" s="136" t="s">
        <v>19</v>
      </c>
      <c r="F219" s="137" t="s">
        <v>297</v>
      </c>
      <c r="H219" s="136" t="s">
        <v>19</v>
      </c>
      <c r="I219" s="138"/>
      <c r="L219" s="134"/>
      <c r="M219" s="139"/>
      <c r="T219" s="140"/>
      <c r="AT219" s="136" t="s">
        <v>126</v>
      </c>
      <c r="AU219" s="136" t="s">
        <v>78</v>
      </c>
      <c r="AV219" s="11" t="s">
        <v>78</v>
      </c>
      <c r="AW219" s="11" t="s">
        <v>32</v>
      </c>
      <c r="AX219" s="11" t="s">
        <v>70</v>
      </c>
      <c r="AY219" s="136" t="s">
        <v>119</v>
      </c>
    </row>
    <row r="220" spans="2:51" s="11" customFormat="1" ht="11.25">
      <c r="B220" s="134"/>
      <c r="D220" s="135" t="s">
        <v>126</v>
      </c>
      <c r="E220" s="136" t="s">
        <v>19</v>
      </c>
      <c r="F220" s="137" t="s">
        <v>298</v>
      </c>
      <c r="H220" s="136" t="s">
        <v>19</v>
      </c>
      <c r="I220" s="138"/>
      <c r="L220" s="134"/>
      <c r="M220" s="139"/>
      <c r="T220" s="140"/>
      <c r="AT220" s="136" t="s">
        <v>126</v>
      </c>
      <c r="AU220" s="136" t="s">
        <v>78</v>
      </c>
      <c r="AV220" s="11" t="s">
        <v>78</v>
      </c>
      <c r="AW220" s="11" t="s">
        <v>32</v>
      </c>
      <c r="AX220" s="11" t="s">
        <v>70</v>
      </c>
      <c r="AY220" s="136" t="s">
        <v>119</v>
      </c>
    </row>
    <row r="221" spans="2:51" s="11" customFormat="1" ht="11.25">
      <c r="B221" s="134"/>
      <c r="D221" s="135" t="s">
        <v>126</v>
      </c>
      <c r="E221" s="136" t="s">
        <v>19</v>
      </c>
      <c r="F221" s="137" t="s">
        <v>299</v>
      </c>
      <c r="H221" s="136" t="s">
        <v>19</v>
      </c>
      <c r="I221" s="138"/>
      <c r="L221" s="134"/>
      <c r="M221" s="139"/>
      <c r="T221" s="140"/>
      <c r="AT221" s="136" t="s">
        <v>126</v>
      </c>
      <c r="AU221" s="136" t="s">
        <v>78</v>
      </c>
      <c r="AV221" s="11" t="s">
        <v>78</v>
      </c>
      <c r="AW221" s="11" t="s">
        <v>32</v>
      </c>
      <c r="AX221" s="11" t="s">
        <v>70</v>
      </c>
      <c r="AY221" s="136" t="s">
        <v>119</v>
      </c>
    </row>
    <row r="222" spans="2:51" s="11" customFormat="1" ht="11.25">
      <c r="B222" s="134"/>
      <c r="D222" s="135" t="s">
        <v>126</v>
      </c>
      <c r="E222" s="136" t="s">
        <v>19</v>
      </c>
      <c r="F222" s="137" t="s">
        <v>300</v>
      </c>
      <c r="H222" s="136" t="s">
        <v>19</v>
      </c>
      <c r="I222" s="138"/>
      <c r="L222" s="134"/>
      <c r="M222" s="139"/>
      <c r="T222" s="140"/>
      <c r="AT222" s="136" t="s">
        <v>126</v>
      </c>
      <c r="AU222" s="136" t="s">
        <v>78</v>
      </c>
      <c r="AV222" s="11" t="s">
        <v>78</v>
      </c>
      <c r="AW222" s="11" t="s">
        <v>32</v>
      </c>
      <c r="AX222" s="11" t="s">
        <v>70</v>
      </c>
      <c r="AY222" s="136" t="s">
        <v>119</v>
      </c>
    </row>
    <row r="223" spans="2:51" s="11" customFormat="1" ht="11.25">
      <c r="B223" s="134"/>
      <c r="D223" s="135" t="s">
        <v>126</v>
      </c>
      <c r="E223" s="136" t="s">
        <v>19</v>
      </c>
      <c r="F223" s="137" t="s">
        <v>301</v>
      </c>
      <c r="H223" s="136" t="s">
        <v>19</v>
      </c>
      <c r="I223" s="138"/>
      <c r="L223" s="134"/>
      <c r="M223" s="139"/>
      <c r="T223" s="140"/>
      <c r="AT223" s="136" t="s">
        <v>126</v>
      </c>
      <c r="AU223" s="136" t="s">
        <v>78</v>
      </c>
      <c r="AV223" s="11" t="s">
        <v>78</v>
      </c>
      <c r="AW223" s="11" t="s">
        <v>32</v>
      </c>
      <c r="AX223" s="11" t="s">
        <v>70</v>
      </c>
      <c r="AY223" s="136" t="s">
        <v>119</v>
      </c>
    </row>
    <row r="224" spans="2:51" s="11" customFormat="1" ht="11.25">
      <c r="B224" s="134"/>
      <c r="D224" s="135" t="s">
        <v>126</v>
      </c>
      <c r="E224" s="136" t="s">
        <v>19</v>
      </c>
      <c r="F224" s="137" t="s">
        <v>302</v>
      </c>
      <c r="H224" s="136" t="s">
        <v>19</v>
      </c>
      <c r="I224" s="138"/>
      <c r="L224" s="134"/>
      <c r="M224" s="139"/>
      <c r="T224" s="140"/>
      <c r="AT224" s="136" t="s">
        <v>126</v>
      </c>
      <c r="AU224" s="136" t="s">
        <v>78</v>
      </c>
      <c r="AV224" s="11" t="s">
        <v>78</v>
      </c>
      <c r="AW224" s="11" t="s">
        <v>32</v>
      </c>
      <c r="AX224" s="11" t="s">
        <v>70</v>
      </c>
      <c r="AY224" s="136" t="s">
        <v>119</v>
      </c>
    </row>
    <row r="225" spans="2:51" s="11" customFormat="1" ht="11.25">
      <c r="B225" s="134"/>
      <c r="D225" s="135" t="s">
        <v>126</v>
      </c>
      <c r="E225" s="136" t="s">
        <v>19</v>
      </c>
      <c r="F225" s="137" t="s">
        <v>303</v>
      </c>
      <c r="H225" s="136" t="s">
        <v>19</v>
      </c>
      <c r="I225" s="138"/>
      <c r="L225" s="134"/>
      <c r="M225" s="139"/>
      <c r="T225" s="140"/>
      <c r="AT225" s="136" t="s">
        <v>126</v>
      </c>
      <c r="AU225" s="136" t="s">
        <v>78</v>
      </c>
      <c r="AV225" s="11" t="s">
        <v>78</v>
      </c>
      <c r="AW225" s="11" t="s">
        <v>32</v>
      </c>
      <c r="AX225" s="11" t="s">
        <v>70</v>
      </c>
      <c r="AY225" s="136" t="s">
        <v>119</v>
      </c>
    </row>
    <row r="226" spans="2:51" s="12" customFormat="1" ht="11.25">
      <c r="B226" s="141"/>
      <c r="D226" s="135" t="s">
        <v>126</v>
      </c>
      <c r="E226" s="142" t="s">
        <v>19</v>
      </c>
      <c r="F226" s="143" t="s">
        <v>78</v>
      </c>
      <c r="H226" s="144">
        <v>1</v>
      </c>
      <c r="I226" s="145"/>
      <c r="L226" s="141"/>
      <c r="M226" s="146"/>
      <c r="T226" s="147"/>
      <c r="AT226" s="142" t="s">
        <v>126</v>
      </c>
      <c r="AU226" s="142" t="s">
        <v>78</v>
      </c>
      <c r="AV226" s="12" t="s">
        <v>80</v>
      </c>
      <c r="AW226" s="12" t="s">
        <v>32</v>
      </c>
      <c r="AX226" s="12" t="s">
        <v>70</v>
      </c>
      <c r="AY226" s="142" t="s">
        <v>119</v>
      </c>
    </row>
    <row r="227" spans="2:51" s="13" customFormat="1" ht="11.25">
      <c r="B227" s="148"/>
      <c r="D227" s="135" t="s">
        <v>126</v>
      </c>
      <c r="E227" s="149" t="s">
        <v>19</v>
      </c>
      <c r="F227" s="150" t="s">
        <v>144</v>
      </c>
      <c r="H227" s="151">
        <v>1</v>
      </c>
      <c r="I227" s="152"/>
      <c r="L227" s="148"/>
      <c r="M227" s="153"/>
      <c r="T227" s="154"/>
      <c r="AT227" s="149" t="s">
        <v>126</v>
      </c>
      <c r="AU227" s="149" t="s">
        <v>78</v>
      </c>
      <c r="AV227" s="13" t="s">
        <v>125</v>
      </c>
      <c r="AW227" s="13" t="s">
        <v>32</v>
      </c>
      <c r="AX227" s="13" t="s">
        <v>78</v>
      </c>
      <c r="AY227" s="149" t="s">
        <v>119</v>
      </c>
    </row>
    <row r="228" spans="2:65" s="1" customFormat="1" ht="16.5" customHeight="1">
      <c r="B228" s="32"/>
      <c r="C228" s="121" t="s">
        <v>227</v>
      </c>
      <c r="D228" s="121" t="s">
        <v>120</v>
      </c>
      <c r="E228" s="122" t="s">
        <v>310</v>
      </c>
      <c r="F228" s="123" t="s">
        <v>305</v>
      </c>
      <c r="G228" s="124" t="s">
        <v>123</v>
      </c>
      <c r="H228" s="125">
        <v>1</v>
      </c>
      <c r="I228" s="126"/>
      <c r="J228" s="127">
        <f>ROUND(I228*H228,2)</f>
        <v>0</v>
      </c>
      <c r="K228" s="123" t="s">
        <v>124</v>
      </c>
      <c r="L228" s="32"/>
      <c r="M228" s="128" t="s">
        <v>19</v>
      </c>
      <c r="N228" s="129" t="s">
        <v>41</v>
      </c>
      <c r="P228" s="130">
        <f>O228*H228</f>
        <v>0</v>
      </c>
      <c r="Q228" s="130">
        <v>0</v>
      </c>
      <c r="R228" s="130">
        <f>Q228*H228</f>
        <v>0</v>
      </c>
      <c r="S228" s="130">
        <v>0</v>
      </c>
      <c r="T228" s="131">
        <f>S228*H228</f>
        <v>0</v>
      </c>
      <c r="AR228" s="132" t="s">
        <v>125</v>
      </c>
      <c r="AT228" s="132" t="s">
        <v>120</v>
      </c>
      <c r="AU228" s="132" t="s">
        <v>78</v>
      </c>
      <c r="AY228" s="17" t="s">
        <v>119</v>
      </c>
      <c r="BE228" s="133">
        <f>IF(N228="základní",J228,0)</f>
        <v>0</v>
      </c>
      <c r="BF228" s="133">
        <f>IF(N228="snížená",J228,0)</f>
        <v>0</v>
      </c>
      <c r="BG228" s="133">
        <f>IF(N228="zákl. přenesená",J228,0)</f>
        <v>0</v>
      </c>
      <c r="BH228" s="133">
        <f>IF(N228="sníž. přenesená",J228,0)</f>
        <v>0</v>
      </c>
      <c r="BI228" s="133">
        <f>IF(N228="nulová",J228,0)</f>
        <v>0</v>
      </c>
      <c r="BJ228" s="17" t="s">
        <v>78</v>
      </c>
      <c r="BK228" s="133">
        <f>ROUND(I228*H228,2)</f>
        <v>0</v>
      </c>
      <c r="BL228" s="17" t="s">
        <v>125</v>
      </c>
      <c r="BM228" s="132" t="s">
        <v>311</v>
      </c>
    </row>
    <row r="229" spans="2:65" s="1" customFormat="1" ht="16.5" customHeight="1">
      <c r="B229" s="32"/>
      <c r="C229" s="121" t="s">
        <v>312</v>
      </c>
      <c r="D229" s="121" t="s">
        <v>120</v>
      </c>
      <c r="E229" s="122" t="s">
        <v>313</v>
      </c>
      <c r="F229" s="123" t="s">
        <v>314</v>
      </c>
      <c r="G229" s="124" t="s">
        <v>123</v>
      </c>
      <c r="H229" s="125">
        <v>6</v>
      </c>
      <c r="I229" s="126"/>
      <c r="J229" s="127">
        <f>ROUND(I229*H229,2)</f>
        <v>0</v>
      </c>
      <c r="K229" s="123" t="s">
        <v>124</v>
      </c>
      <c r="L229" s="32"/>
      <c r="M229" s="128" t="s">
        <v>19</v>
      </c>
      <c r="N229" s="129" t="s">
        <v>41</v>
      </c>
      <c r="P229" s="130">
        <f>O229*H229</f>
        <v>0</v>
      </c>
      <c r="Q229" s="130">
        <v>0</v>
      </c>
      <c r="R229" s="130">
        <f>Q229*H229</f>
        <v>0</v>
      </c>
      <c r="S229" s="130">
        <v>0</v>
      </c>
      <c r="T229" s="131">
        <f>S229*H229</f>
        <v>0</v>
      </c>
      <c r="AR229" s="132" t="s">
        <v>125</v>
      </c>
      <c r="AT229" s="132" t="s">
        <v>120</v>
      </c>
      <c r="AU229" s="132" t="s">
        <v>78</v>
      </c>
      <c r="AY229" s="17" t="s">
        <v>119</v>
      </c>
      <c r="BE229" s="133">
        <f>IF(N229="základní",J229,0)</f>
        <v>0</v>
      </c>
      <c r="BF229" s="133">
        <f>IF(N229="snížená",J229,0)</f>
        <v>0</v>
      </c>
      <c r="BG229" s="133">
        <f>IF(N229="zákl. přenesená",J229,0)</f>
        <v>0</v>
      </c>
      <c r="BH229" s="133">
        <f>IF(N229="sníž. přenesená",J229,0)</f>
        <v>0</v>
      </c>
      <c r="BI229" s="133">
        <f>IF(N229="nulová",J229,0)</f>
        <v>0</v>
      </c>
      <c r="BJ229" s="17" t="s">
        <v>78</v>
      </c>
      <c r="BK229" s="133">
        <f>ROUND(I229*H229,2)</f>
        <v>0</v>
      </c>
      <c r="BL229" s="17" t="s">
        <v>125</v>
      </c>
      <c r="BM229" s="132" t="s">
        <v>315</v>
      </c>
    </row>
    <row r="230" spans="2:65" s="1" customFormat="1" ht="16.5" customHeight="1">
      <c r="B230" s="32"/>
      <c r="C230" s="121" t="s">
        <v>230</v>
      </c>
      <c r="D230" s="121" t="s">
        <v>120</v>
      </c>
      <c r="E230" s="122" t="s">
        <v>316</v>
      </c>
      <c r="F230" s="123" t="s">
        <v>317</v>
      </c>
      <c r="G230" s="124" t="s">
        <v>123</v>
      </c>
      <c r="H230" s="125">
        <v>6</v>
      </c>
      <c r="I230" s="126"/>
      <c r="J230" s="127">
        <f>ROUND(I230*H230,2)</f>
        <v>0</v>
      </c>
      <c r="K230" s="123" t="s">
        <v>124</v>
      </c>
      <c r="L230" s="32"/>
      <c r="M230" s="128" t="s">
        <v>19</v>
      </c>
      <c r="N230" s="129" t="s">
        <v>41</v>
      </c>
      <c r="P230" s="130">
        <f>O230*H230</f>
        <v>0</v>
      </c>
      <c r="Q230" s="130">
        <v>0</v>
      </c>
      <c r="R230" s="130">
        <f>Q230*H230</f>
        <v>0</v>
      </c>
      <c r="S230" s="130">
        <v>0</v>
      </c>
      <c r="T230" s="131">
        <f>S230*H230</f>
        <v>0</v>
      </c>
      <c r="AR230" s="132" t="s">
        <v>125</v>
      </c>
      <c r="AT230" s="132" t="s">
        <v>120</v>
      </c>
      <c r="AU230" s="132" t="s">
        <v>78</v>
      </c>
      <c r="AY230" s="17" t="s">
        <v>119</v>
      </c>
      <c r="BE230" s="133">
        <f>IF(N230="základní",J230,0)</f>
        <v>0</v>
      </c>
      <c r="BF230" s="133">
        <f>IF(N230="snížená",J230,0)</f>
        <v>0</v>
      </c>
      <c r="BG230" s="133">
        <f>IF(N230="zákl. přenesená",J230,0)</f>
        <v>0</v>
      </c>
      <c r="BH230" s="133">
        <f>IF(N230="sníž. přenesená",J230,0)</f>
        <v>0</v>
      </c>
      <c r="BI230" s="133">
        <f>IF(N230="nulová",J230,0)</f>
        <v>0</v>
      </c>
      <c r="BJ230" s="17" t="s">
        <v>78</v>
      </c>
      <c r="BK230" s="133">
        <f>ROUND(I230*H230,2)</f>
        <v>0</v>
      </c>
      <c r="BL230" s="17" t="s">
        <v>125</v>
      </c>
      <c r="BM230" s="132" t="s">
        <v>318</v>
      </c>
    </row>
    <row r="231" spans="2:51" s="11" customFormat="1" ht="11.25">
      <c r="B231" s="134"/>
      <c r="D231" s="135" t="s">
        <v>126</v>
      </c>
      <c r="E231" s="136" t="s">
        <v>19</v>
      </c>
      <c r="F231" s="137" t="s">
        <v>319</v>
      </c>
      <c r="H231" s="136" t="s">
        <v>19</v>
      </c>
      <c r="I231" s="138"/>
      <c r="L231" s="134"/>
      <c r="M231" s="139"/>
      <c r="T231" s="140"/>
      <c r="AT231" s="136" t="s">
        <v>126</v>
      </c>
      <c r="AU231" s="136" t="s">
        <v>78</v>
      </c>
      <c r="AV231" s="11" t="s">
        <v>78</v>
      </c>
      <c r="AW231" s="11" t="s">
        <v>32</v>
      </c>
      <c r="AX231" s="11" t="s">
        <v>70</v>
      </c>
      <c r="AY231" s="136" t="s">
        <v>119</v>
      </c>
    </row>
    <row r="232" spans="2:51" s="12" customFormat="1" ht="11.25">
      <c r="B232" s="141"/>
      <c r="D232" s="135" t="s">
        <v>126</v>
      </c>
      <c r="E232" s="142" t="s">
        <v>19</v>
      </c>
      <c r="F232" s="143" t="s">
        <v>151</v>
      </c>
      <c r="H232" s="144">
        <v>6</v>
      </c>
      <c r="I232" s="145"/>
      <c r="L232" s="141"/>
      <c r="M232" s="146"/>
      <c r="T232" s="147"/>
      <c r="AT232" s="142" t="s">
        <v>126</v>
      </c>
      <c r="AU232" s="142" t="s">
        <v>78</v>
      </c>
      <c r="AV232" s="12" t="s">
        <v>80</v>
      </c>
      <c r="AW232" s="12" t="s">
        <v>32</v>
      </c>
      <c r="AX232" s="12" t="s">
        <v>70</v>
      </c>
      <c r="AY232" s="142" t="s">
        <v>119</v>
      </c>
    </row>
    <row r="233" spans="2:51" s="13" customFormat="1" ht="11.25">
      <c r="B233" s="148"/>
      <c r="D233" s="135" t="s">
        <v>126</v>
      </c>
      <c r="E233" s="149" t="s">
        <v>19</v>
      </c>
      <c r="F233" s="150" t="s">
        <v>144</v>
      </c>
      <c r="H233" s="151">
        <v>6</v>
      </c>
      <c r="I233" s="152"/>
      <c r="L233" s="148"/>
      <c r="M233" s="153"/>
      <c r="T233" s="154"/>
      <c r="AT233" s="149" t="s">
        <v>126</v>
      </c>
      <c r="AU233" s="149" t="s">
        <v>78</v>
      </c>
      <c r="AV233" s="13" t="s">
        <v>125</v>
      </c>
      <c r="AW233" s="13" t="s">
        <v>32</v>
      </c>
      <c r="AX233" s="13" t="s">
        <v>78</v>
      </c>
      <c r="AY233" s="149" t="s">
        <v>119</v>
      </c>
    </row>
    <row r="234" spans="2:65" s="1" customFormat="1" ht="37.9" customHeight="1">
      <c r="B234" s="32"/>
      <c r="C234" s="121" t="s">
        <v>320</v>
      </c>
      <c r="D234" s="121" t="s">
        <v>120</v>
      </c>
      <c r="E234" s="122" t="s">
        <v>321</v>
      </c>
      <c r="F234" s="123" t="s">
        <v>292</v>
      </c>
      <c r="G234" s="124" t="s">
        <v>123</v>
      </c>
      <c r="H234" s="125">
        <v>1</v>
      </c>
      <c r="I234" s="126"/>
      <c r="J234" s="127">
        <f>ROUND(I234*H234,2)</f>
        <v>0</v>
      </c>
      <c r="K234" s="123" t="s">
        <v>124</v>
      </c>
      <c r="L234" s="32"/>
      <c r="M234" s="128" t="s">
        <v>19</v>
      </c>
      <c r="N234" s="129" t="s">
        <v>41</v>
      </c>
      <c r="P234" s="130">
        <f>O234*H234</f>
        <v>0</v>
      </c>
      <c r="Q234" s="130">
        <v>0</v>
      </c>
      <c r="R234" s="130">
        <f>Q234*H234</f>
        <v>0</v>
      </c>
      <c r="S234" s="130">
        <v>0</v>
      </c>
      <c r="T234" s="131">
        <f>S234*H234</f>
        <v>0</v>
      </c>
      <c r="AR234" s="132" t="s">
        <v>125</v>
      </c>
      <c r="AT234" s="132" t="s">
        <v>120</v>
      </c>
      <c r="AU234" s="132" t="s">
        <v>78</v>
      </c>
      <c r="AY234" s="17" t="s">
        <v>119</v>
      </c>
      <c r="BE234" s="133">
        <f>IF(N234="základní",J234,0)</f>
        <v>0</v>
      </c>
      <c r="BF234" s="133">
        <f>IF(N234="snížená",J234,0)</f>
        <v>0</v>
      </c>
      <c r="BG234" s="133">
        <f>IF(N234="zákl. přenesená",J234,0)</f>
        <v>0</v>
      </c>
      <c r="BH234" s="133">
        <f>IF(N234="sníž. přenesená",J234,0)</f>
        <v>0</v>
      </c>
      <c r="BI234" s="133">
        <f>IF(N234="nulová",J234,0)</f>
        <v>0</v>
      </c>
      <c r="BJ234" s="17" t="s">
        <v>78</v>
      </c>
      <c r="BK234" s="133">
        <f>ROUND(I234*H234,2)</f>
        <v>0</v>
      </c>
      <c r="BL234" s="17" t="s">
        <v>125</v>
      </c>
      <c r="BM234" s="132" t="s">
        <v>322</v>
      </c>
    </row>
    <row r="235" spans="2:51" s="11" customFormat="1" ht="11.25">
      <c r="B235" s="134"/>
      <c r="D235" s="135" t="s">
        <v>126</v>
      </c>
      <c r="E235" s="136" t="s">
        <v>19</v>
      </c>
      <c r="F235" s="137" t="s">
        <v>323</v>
      </c>
      <c r="H235" s="136" t="s">
        <v>19</v>
      </c>
      <c r="I235" s="138"/>
      <c r="L235" s="134"/>
      <c r="M235" s="139"/>
      <c r="T235" s="140"/>
      <c r="AT235" s="136" t="s">
        <v>126</v>
      </c>
      <c r="AU235" s="136" t="s">
        <v>78</v>
      </c>
      <c r="AV235" s="11" t="s">
        <v>78</v>
      </c>
      <c r="AW235" s="11" t="s">
        <v>32</v>
      </c>
      <c r="AX235" s="11" t="s">
        <v>70</v>
      </c>
      <c r="AY235" s="136" t="s">
        <v>119</v>
      </c>
    </row>
    <row r="236" spans="2:51" s="11" customFormat="1" ht="11.25">
      <c r="B236" s="134"/>
      <c r="D236" s="135" t="s">
        <v>126</v>
      </c>
      <c r="E236" s="136" t="s">
        <v>19</v>
      </c>
      <c r="F236" s="137" t="s">
        <v>324</v>
      </c>
      <c r="H236" s="136" t="s">
        <v>19</v>
      </c>
      <c r="I236" s="138"/>
      <c r="L236" s="134"/>
      <c r="M236" s="139"/>
      <c r="T236" s="140"/>
      <c r="AT236" s="136" t="s">
        <v>126</v>
      </c>
      <c r="AU236" s="136" t="s">
        <v>78</v>
      </c>
      <c r="AV236" s="11" t="s">
        <v>78</v>
      </c>
      <c r="AW236" s="11" t="s">
        <v>32</v>
      </c>
      <c r="AX236" s="11" t="s">
        <v>70</v>
      </c>
      <c r="AY236" s="136" t="s">
        <v>119</v>
      </c>
    </row>
    <row r="237" spans="2:51" s="11" customFormat="1" ht="11.25">
      <c r="B237" s="134"/>
      <c r="D237" s="135" t="s">
        <v>126</v>
      </c>
      <c r="E237" s="136" t="s">
        <v>19</v>
      </c>
      <c r="F237" s="137" t="s">
        <v>325</v>
      </c>
      <c r="H237" s="136" t="s">
        <v>19</v>
      </c>
      <c r="I237" s="138"/>
      <c r="L237" s="134"/>
      <c r="M237" s="139"/>
      <c r="T237" s="140"/>
      <c r="AT237" s="136" t="s">
        <v>126</v>
      </c>
      <c r="AU237" s="136" t="s">
        <v>78</v>
      </c>
      <c r="AV237" s="11" t="s">
        <v>78</v>
      </c>
      <c r="AW237" s="11" t="s">
        <v>32</v>
      </c>
      <c r="AX237" s="11" t="s">
        <v>70</v>
      </c>
      <c r="AY237" s="136" t="s">
        <v>119</v>
      </c>
    </row>
    <row r="238" spans="2:51" s="11" customFormat="1" ht="11.25">
      <c r="B238" s="134"/>
      <c r="D238" s="135" t="s">
        <v>126</v>
      </c>
      <c r="E238" s="136" t="s">
        <v>19</v>
      </c>
      <c r="F238" s="137" t="s">
        <v>326</v>
      </c>
      <c r="H238" s="136" t="s">
        <v>19</v>
      </c>
      <c r="I238" s="138"/>
      <c r="L238" s="134"/>
      <c r="M238" s="139"/>
      <c r="T238" s="140"/>
      <c r="AT238" s="136" t="s">
        <v>126</v>
      </c>
      <c r="AU238" s="136" t="s">
        <v>78</v>
      </c>
      <c r="AV238" s="11" t="s">
        <v>78</v>
      </c>
      <c r="AW238" s="11" t="s">
        <v>32</v>
      </c>
      <c r="AX238" s="11" t="s">
        <v>70</v>
      </c>
      <c r="AY238" s="136" t="s">
        <v>119</v>
      </c>
    </row>
    <row r="239" spans="2:51" s="11" customFormat="1" ht="11.25">
      <c r="B239" s="134"/>
      <c r="D239" s="135" t="s">
        <v>126</v>
      </c>
      <c r="E239" s="136" t="s">
        <v>19</v>
      </c>
      <c r="F239" s="137" t="s">
        <v>327</v>
      </c>
      <c r="H239" s="136" t="s">
        <v>19</v>
      </c>
      <c r="I239" s="138"/>
      <c r="L239" s="134"/>
      <c r="M239" s="139"/>
      <c r="T239" s="140"/>
      <c r="AT239" s="136" t="s">
        <v>126</v>
      </c>
      <c r="AU239" s="136" t="s">
        <v>78</v>
      </c>
      <c r="AV239" s="11" t="s">
        <v>78</v>
      </c>
      <c r="AW239" s="11" t="s">
        <v>32</v>
      </c>
      <c r="AX239" s="11" t="s">
        <v>70</v>
      </c>
      <c r="AY239" s="136" t="s">
        <v>119</v>
      </c>
    </row>
    <row r="240" spans="2:51" s="11" customFormat="1" ht="11.25">
      <c r="B240" s="134"/>
      <c r="D240" s="135" t="s">
        <v>126</v>
      </c>
      <c r="E240" s="136" t="s">
        <v>19</v>
      </c>
      <c r="F240" s="137" t="s">
        <v>303</v>
      </c>
      <c r="H240" s="136" t="s">
        <v>19</v>
      </c>
      <c r="I240" s="138"/>
      <c r="L240" s="134"/>
      <c r="M240" s="139"/>
      <c r="T240" s="140"/>
      <c r="AT240" s="136" t="s">
        <v>126</v>
      </c>
      <c r="AU240" s="136" t="s">
        <v>78</v>
      </c>
      <c r="AV240" s="11" t="s">
        <v>78</v>
      </c>
      <c r="AW240" s="11" t="s">
        <v>32</v>
      </c>
      <c r="AX240" s="11" t="s">
        <v>70</v>
      </c>
      <c r="AY240" s="136" t="s">
        <v>119</v>
      </c>
    </row>
    <row r="241" spans="2:51" s="12" customFormat="1" ht="11.25">
      <c r="B241" s="141"/>
      <c r="D241" s="135" t="s">
        <v>126</v>
      </c>
      <c r="E241" s="142" t="s">
        <v>19</v>
      </c>
      <c r="F241" s="143" t="s">
        <v>78</v>
      </c>
      <c r="H241" s="144">
        <v>1</v>
      </c>
      <c r="I241" s="145"/>
      <c r="L241" s="141"/>
      <c r="M241" s="146"/>
      <c r="T241" s="147"/>
      <c r="AT241" s="142" t="s">
        <v>126</v>
      </c>
      <c r="AU241" s="142" t="s">
        <v>78</v>
      </c>
      <c r="AV241" s="12" t="s">
        <v>80</v>
      </c>
      <c r="AW241" s="12" t="s">
        <v>32</v>
      </c>
      <c r="AX241" s="12" t="s">
        <v>70</v>
      </c>
      <c r="AY241" s="142" t="s">
        <v>119</v>
      </c>
    </row>
    <row r="242" spans="2:51" s="13" customFormat="1" ht="11.25">
      <c r="B242" s="148"/>
      <c r="D242" s="135" t="s">
        <v>126</v>
      </c>
      <c r="E242" s="149" t="s">
        <v>19</v>
      </c>
      <c r="F242" s="150" t="s">
        <v>144</v>
      </c>
      <c r="H242" s="151">
        <v>1</v>
      </c>
      <c r="I242" s="152"/>
      <c r="L242" s="148"/>
      <c r="M242" s="153"/>
      <c r="T242" s="154"/>
      <c r="AT242" s="149" t="s">
        <v>126</v>
      </c>
      <c r="AU242" s="149" t="s">
        <v>78</v>
      </c>
      <c r="AV242" s="13" t="s">
        <v>125</v>
      </c>
      <c r="AW242" s="13" t="s">
        <v>32</v>
      </c>
      <c r="AX242" s="13" t="s">
        <v>78</v>
      </c>
      <c r="AY242" s="149" t="s">
        <v>119</v>
      </c>
    </row>
    <row r="243" spans="2:65" s="1" customFormat="1" ht="16.5" customHeight="1">
      <c r="B243" s="32"/>
      <c r="C243" s="121" t="s">
        <v>234</v>
      </c>
      <c r="D243" s="121" t="s">
        <v>120</v>
      </c>
      <c r="E243" s="122" t="s">
        <v>328</v>
      </c>
      <c r="F243" s="123" t="s">
        <v>329</v>
      </c>
      <c r="G243" s="124" t="s">
        <v>123</v>
      </c>
      <c r="H243" s="125">
        <v>1</v>
      </c>
      <c r="I243" s="126"/>
      <c r="J243" s="127">
        <f>ROUND(I243*H243,2)</f>
        <v>0</v>
      </c>
      <c r="K243" s="123" t="s">
        <v>124</v>
      </c>
      <c r="L243" s="32"/>
      <c r="M243" s="128" t="s">
        <v>19</v>
      </c>
      <c r="N243" s="129" t="s">
        <v>41</v>
      </c>
      <c r="P243" s="130">
        <f>O243*H243</f>
        <v>0</v>
      </c>
      <c r="Q243" s="130">
        <v>0</v>
      </c>
      <c r="R243" s="130">
        <f>Q243*H243</f>
        <v>0</v>
      </c>
      <c r="S243" s="130">
        <v>0</v>
      </c>
      <c r="T243" s="131">
        <f>S243*H243</f>
        <v>0</v>
      </c>
      <c r="AR243" s="132" t="s">
        <v>125</v>
      </c>
      <c r="AT243" s="132" t="s">
        <v>120</v>
      </c>
      <c r="AU243" s="132" t="s">
        <v>78</v>
      </c>
      <c r="AY243" s="17" t="s">
        <v>119</v>
      </c>
      <c r="BE243" s="133">
        <f>IF(N243="základní",J243,0)</f>
        <v>0</v>
      </c>
      <c r="BF243" s="133">
        <f>IF(N243="snížená",J243,0)</f>
        <v>0</v>
      </c>
      <c r="BG243" s="133">
        <f>IF(N243="zákl. přenesená",J243,0)</f>
        <v>0</v>
      </c>
      <c r="BH243" s="133">
        <f>IF(N243="sníž. přenesená",J243,0)</f>
        <v>0</v>
      </c>
      <c r="BI243" s="133">
        <f>IF(N243="nulová",J243,0)</f>
        <v>0</v>
      </c>
      <c r="BJ243" s="17" t="s">
        <v>78</v>
      </c>
      <c r="BK243" s="133">
        <f>ROUND(I243*H243,2)</f>
        <v>0</v>
      </c>
      <c r="BL243" s="17" t="s">
        <v>125</v>
      </c>
      <c r="BM243" s="132" t="s">
        <v>330</v>
      </c>
    </row>
    <row r="244" spans="2:65" s="1" customFormat="1" ht="24.2" customHeight="1">
      <c r="B244" s="32"/>
      <c r="C244" s="121" t="s">
        <v>331</v>
      </c>
      <c r="D244" s="121" t="s">
        <v>120</v>
      </c>
      <c r="E244" s="122" t="s">
        <v>332</v>
      </c>
      <c r="F244" s="123" t="s">
        <v>333</v>
      </c>
      <c r="G244" s="124" t="s">
        <v>123</v>
      </c>
      <c r="H244" s="125">
        <v>1</v>
      </c>
      <c r="I244" s="126"/>
      <c r="J244" s="127">
        <f>ROUND(I244*H244,2)</f>
        <v>0</v>
      </c>
      <c r="K244" s="123" t="s">
        <v>124</v>
      </c>
      <c r="L244" s="32"/>
      <c r="M244" s="128" t="s">
        <v>19</v>
      </c>
      <c r="N244" s="129" t="s">
        <v>41</v>
      </c>
      <c r="P244" s="130">
        <f>O244*H244</f>
        <v>0</v>
      </c>
      <c r="Q244" s="130">
        <v>0</v>
      </c>
      <c r="R244" s="130">
        <f>Q244*H244</f>
        <v>0</v>
      </c>
      <c r="S244" s="130">
        <v>0</v>
      </c>
      <c r="T244" s="131">
        <f>S244*H244</f>
        <v>0</v>
      </c>
      <c r="AR244" s="132" t="s">
        <v>125</v>
      </c>
      <c r="AT244" s="132" t="s">
        <v>120</v>
      </c>
      <c r="AU244" s="132" t="s">
        <v>78</v>
      </c>
      <c r="AY244" s="17" t="s">
        <v>119</v>
      </c>
      <c r="BE244" s="133">
        <f>IF(N244="základní",J244,0)</f>
        <v>0</v>
      </c>
      <c r="BF244" s="133">
        <f>IF(N244="snížená",J244,0)</f>
        <v>0</v>
      </c>
      <c r="BG244" s="133">
        <f>IF(N244="zákl. přenesená",J244,0)</f>
        <v>0</v>
      </c>
      <c r="BH244" s="133">
        <f>IF(N244="sníž. přenesená",J244,0)</f>
        <v>0</v>
      </c>
      <c r="BI244" s="133">
        <f>IF(N244="nulová",J244,0)</f>
        <v>0</v>
      </c>
      <c r="BJ244" s="17" t="s">
        <v>78</v>
      </c>
      <c r="BK244" s="133">
        <f>ROUND(I244*H244,2)</f>
        <v>0</v>
      </c>
      <c r="BL244" s="17" t="s">
        <v>125</v>
      </c>
      <c r="BM244" s="132" t="s">
        <v>334</v>
      </c>
    </row>
    <row r="245" spans="2:51" s="11" customFormat="1" ht="11.25">
      <c r="B245" s="134"/>
      <c r="D245" s="135" t="s">
        <v>126</v>
      </c>
      <c r="E245" s="136" t="s">
        <v>19</v>
      </c>
      <c r="F245" s="137" t="s">
        <v>335</v>
      </c>
      <c r="H245" s="136" t="s">
        <v>19</v>
      </c>
      <c r="I245" s="138"/>
      <c r="L245" s="134"/>
      <c r="M245" s="139"/>
      <c r="T245" s="140"/>
      <c r="AT245" s="136" t="s">
        <v>126</v>
      </c>
      <c r="AU245" s="136" t="s">
        <v>78</v>
      </c>
      <c r="AV245" s="11" t="s">
        <v>78</v>
      </c>
      <c r="AW245" s="11" t="s">
        <v>32</v>
      </c>
      <c r="AX245" s="11" t="s">
        <v>70</v>
      </c>
      <c r="AY245" s="136" t="s">
        <v>119</v>
      </c>
    </row>
    <row r="246" spans="2:51" s="11" customFormat="1" ht="11.25">
      <c r="B246" s="134"/>
      <c r="D246" s="135" t="s">
        <v>126</v>
      </c>
      <c r="E246" s="136" t="s">
        <v>19</v>
      </c>
      <c r="F246" s="137" t="s">
        <v>162</v>
      </c>
      <c r="H246" s="136" t="s">
        <v>19</v>
      </c>
      <c r="I246" s="138"/>
      <c r="L246" s="134"/>
      <c r="M246" s="139"/>
      <c r="T246" s="140"/>
      <c r="AT246" s="136" t="s">
        <v>126</v>
      </c>
      <c r="AU246" s="136" t="s">
        <v>78</v>
      </c>
      <c r="AV246" s="11" t="s">
        <v>78</v>
      </c>
      <c r="AW246" s="11" t="s">
        <v>32</v>
      </c>
      <c r="AX246" s="11" t="s">
        <v>70</v>
      </c>
      <c r="AY246" s="136" t="s">
        <v>119</v>
      </c>
    </row>
    <row r="247" spans="2:51" s="12" customFormat="1" ht="11.25">
      <c r="B247" s="141"/>
      <c r="D247" s="135" t="s">
        <v>126</v>
      </c>
      <c r="E247" s="142" t="s">
        <v>19</v>
      </c>
      <c r="F247" s="143" t="s">
        <v>78</v>
      </c>
      <c r="H247" s="144">
        <v>1</v>
      </c>
      <c r="I247" s="145"/>
      <c r="L247" s="141"/>
      <c r="M247" s="146"/>
      <c r="T247" s="147"/>
      <c r="AT247" s="142" t="s">
        <v>126</v>
      </c>
      <c r="AU247" s="142" t="s">
        <v>78</v>
      </c>
      <c r="AV247" s="12" t="s">
        <v>80</v>
      </c>
      <c r="AW247" s="12" t="s">
        <v>32</v>
      </c>
      <c r="AX247" s="12" t="s">
        <v>70</v>
      </c>
      <c r="AY247" s="142" t="s">
        <v>119</v>
      </c>
    </row>
    <row r="248" spans="2:51" s="13" customFormat="1" ht="11.25">
      <c r="B248" s="148"/>
      <c r="D248" s="135" t="s">
        <v>126</v>
      </c>
      <c r="E248" s="149" t="s">
        <v>19</v>
      </c>
      <c r="F248" s="150" t="s">
        <v>144</v>
      </c>
      <c r="H248" s="151">
        <v>1</v>
      </c>
      <c r="I248" s="152"/>
      <c r="L248" s="148"/>
      <c r="M248" s="153"/>
      <c r="T248" s="154"/>
      <c r="AT248" s="149" t="s">
        <v>126</v>
      </c>
      <c r="AU248" s="149" t="s">
        <v>78</v>
      </c>
      <c r="AV248" s="13" t="s">
        <v>125</v>
      </c>
      <c r="AW248" s="13" t="s">
        <v>32</v>
      </c>
      <c r="AX248" s="13" t="s">
        <v>78</v>
      </c>
      <c r="AY248" s="149" t="s">
        <v>119</v>
      </c>
    </row>
    <row r="249" spans="2:65" s="1" customFormat="1" ht="16.5" customHeight="1">
      <c r="B249" s="32"/>
      <c r="C249" s="121" t="s">
        <v>248</v>
      </c>
      <c r="D249" s="121" t="s">
        <v>120</v>
      </c>
      <c r="E249" s="122" t="s">
        <v>336</v>
      </c>
      <c r="F249" s="123" t="s">
        <v>337</v>
      </c>
      <c r="G249" s="124" t="s">
        <v>123</v>
      </c>
      <c r="H249" s="125">
        <v>1</v>
      </c>
      <c r="I249" s="126"/>
      <c r="J249" s="127">
        <f aca="true" t="shared" si="20" ref="J249:J255">ROUND(I249*H249,2)</f>
        <v>0</v>
      </c>
      <c r="K249" s="123" t="s">
        <v>124</v>
      </c>
      <c r="L249" s="32"/>
      <c r="M249" s="128" t="s">
        <v>19</v>
      </c>
      <c r="N249" s="129" t="s">
        <v>41</v>
      </c>
      <c r="P249" s="130">
        <f aca="true" t="shared" si="21" ref="P249:P255">O249*H249</f>
        <v>0</v>
      </c>
      <c r="Q249" s="130">
        <v>0</v>
      </c>
      <c r="R249" s="130">
        <f aca="true" t="shared" si="22" ref="R249:R255">Q249*H249</f>
        <v>0</v>
      </c>
      <c r="S249" s="130">
        <v>0</v>
      </c>
      <c r="T249" s="131">
        <f aca="true" t="shared" si="23" ref="T249:T255">S249*H249</f>
        <v>0</v>
      </c>
      <c r="AR249" s="132" t="s">
        <v>125</v>
      </c>
      <c r="AT249" s="132" t="s">
        <v>120</v>
      </c>
      <c r="AU249" s="132" t="s">
        <v>78</v>
      </c>
      <c r="AY249" s="17" t="s">
        <v>119</v>
      </c>
      <c r="BE249" s="133">
        <f aca="true" t="shared" si="24" ref="BE249:BE255">IF(N249="základní",J249,0)</f>
        <v>0</v>
      </c>
      <c r="BF249" s="133">
        <f aca="true" t="shared" si="25" ref="BF249:BF255">IF(N249="snížená",J249,0)</f>
        <v>0</v>
      </c>
      <c r="BG249" s="133">
        <f aca="true" t="shared" si="26" ref="BG249:BG255">IF(N249="zákl. přenesená",J249,0)</f>
        <v>0</v>
      </c>
      <c r="BH249" s="133">
        <f aca="true" t="shared" si="27" ref="BH249:BH255">IF(N249="sníž. přenesená",J249,0)</f>
        <v>0</v>
      </c>
      <c r="BI249" s="133">
        <f aca="true" t="shared" si="28" ref="BI249:BI255">IF(N249="nulová",J249,0)</f>
        <v>0</v>
      </c>
      <c r="BJ249" s="17" t="s">
        <v>78</v>
      </c>
      <c r="BK249" s="133">
        <f aca="true" t="shared" si="29" ref="BK249:BK255">ROUND(I249*H249,2)</f>
        <v>0</v>
      </c>
      <c r="BL249" s="17" t="s">
        <v>125</v>
      </c>
      <c r="BM249" s="132" t="s">
        <v>338</v>
      </c>
    </row>
    <row r="250" spans="2:65" s="1" customFormat="1" ht="16.5" customHeight="1">
      <c r="B250" s="32"/>
      <c r="C250" s="121" t="s">
        <v>339</v>
      </c>
      <c r="D250" s="121" t="s">
        <v>120</v>
      </c>
      <c r="E250" s="122" t="s">
        <v>340</v>
      </c>
      <c r="F250" s="123" t="s">
        <v>341</v>
      </c>
      <c r="G250" s="124" t="s">
        <v>202</v>
      </c>
      <c r="H250" s="125">
        <v>1.55</v>
      </c>
      <c r="I250" s="126"/>
      <c r="J250" s="127">
        <f t="shared" si="20"/>
        <v>0</v>
      </c>
      <c r="K250" s="123" t="s">
        <v>124</v>
      </c>
      <c r="L250" s="32"/>
      <c r="M250" s="128" t="s">
        <v>19</v>
      </c>
      <c r="N250" s="129" t="s">
        <v>41</v>
      </c>
      <c r="P250" s="130">
        <f t="shared" si="21"/>
        <v>0</v>
      </c>
      <c r="Q250" s="130">
        <v>0</v>
      </c>
      <c r="R250" s="130">
        <f t="shared" si="22"/>
        <v>0</v>
      </c>
      <c r="S250" s="130">
        <v>0</v>
      </c>
      <c r="T250" s="131">
        <f t="shared" si="23"/>
        <v>0</v>
      </c>
      <c r="AR250" s="132" t="s">
        <v>125</v>
      </c>
      <c r="AT250" s="132" t="s">
        <v>120</v>
      </c>
      <c r="AU250" s="132" t="s">
        <v>78</v>
      </c>
      <c r="AY250" s="17" t="s">
        <v>119</v>
      </c>
      <c r="BE250" s="133">
        <f t="shared" si="24"/>
        <v>0</v>
      </c>
      <c r="BF250" s="133">
        <f t="shared" si="25"/>
        <v>0</v>
      </c>
      <c r="BG250" s="133">
        <f t="shared" si="26"/>
        <v>0</v>
      </c>
      <c r="BH250" s="133">
        <f t="shared" si="27"/>
        <v>0</v>
      </c>
      <c r="BI250" s="133">
        <f t="shared" si="28"/>
        <v>0</v>
      </c>
      <c r="BJ250" s="17" t="s">
        <v>78</v>
      </c>
      <c r="BK250" s="133">
        <f t="shared" si="29"/>
        <v>0</v>
      </c>
      <c r="BL250" s="17" t="s">
        <v>125</v>
      </c>
      <c r="BM250" s="132" t="s">
        <v>342</v>
      </c>
    </row>
    <row r="251" spans="2:65" s="1" customFormat="1" ht="16.5" customHeight="1">
      <c r="B251" s="32"/>
      <c r="C251" s="121" t="s">
        <v>251</v>
      </c>
      <c r="D251" s="121" t="s">
        <v>120</v>
      </c>
      <c r="E251" s="122" t="s">
        <v>343</v>
      </c>
      <c r="F251" s="123" t="s">
        <v>341</v>
      </c>
      <c r="G251" s="124" t="s">
        <v>202</v>
      </c>
      <c r="H251" s="125">
        <v>23.87</v>
      </c>
      <c r="I251" s="126"/>
      <c r="J251" s="127">
        <f t="shared" si="20"/>
        <v>0</v>
      </c>
      <c r="K251" s="123" t="s">
        <v>124</v>
      </c>
      <c r="L251" s="32"/>
      <c r="M251" s="128" t="s">
        <v>19</v>
      </c>
      <c r="N251" s="129" t="s">
        <v>41</v>
      </c>
      <c r="P251" s="130">
        <f t="shared" si="21"/>
        <v>0</v>
      </c>
      <c r="Q251" s="130">
        <v>0</v>
      </c>
      <c r="R251" s="130">
        <f t="shared" si="22"/>
        <v>0</v>
      </c>
      <c r="S251" s="130">
        <v>0</v>
      </c>
      <c r="T251" s="131">
        <f t="shared" si="23"/>
        <v>0</v>
      </c>
      <c r="AR251" s="132" t="s">
        <v>125</v>
      </c>
      <c r="AT251" s="132" t="s">
        <v>120</v>
      </c>
      <c r="AU251" s="132" t="s">
        <v>78</v>
      </c>
      <c r="AY251" s="17" t="s">
        <v>119</v>
      </c>
      <c r="BE251" s="133">
        <f t="shared" si="24"/>
        <v>0</v>
      </c>
      <c r="BF251" s="133">
        <f t="shared" si="25"/>
        <v>0</v>
      </c>
      <c r="BG251" s="133">
        <f t="shared" si="26"/>
        <v>0</v>
      </c>
      <c r="BH251" s="133">
        <f t="shared" si="27"/>
        <v>0</v>
      </c>
      <c r="BI251" s="133">
        <f t="shared" si="28"/>
        <v>0</v>
      </c>
      <c r="BJ251" s="17" t="s">
        <v>78</v>
      </c>
      <c r="BK251" s="133">
        <f t="shared" si="29"/>
        <v>0</v>
      </c>
      <c r="BL251" s="17" t="s">
        <v>125</v>
      </c>
      <c r="BM251" s="132" t="s">
        <v>344</v>
      </c>
    </row>
    <row r="252" spans="2:65" s="1" customFormat="1" ht="16.5" customHeight="1">
      <c r="B252" s="32"/>
      <c r="C252" s="121" t="s">
        <v>345</v>
      </c>
      <c r="D252" s="121" t="s">
        <v>120</v>
      </c>
      <c r="E252" s="122" t="s">
        <v>346</v>
      </c>
      <c r="F252" s="123" t="s">
        <v>341</v>
      </c>
      <c r="G252" s="124" t="s">
        <v>202</v>
      </c>
      <c r="H252" s="125">
        <v>29.955</v>
      </c>
      <c r="I252" s="126"/>
      <c r="J252" s="127">
        <f t="shared" si="20"/>
        <v>0</v>
      </c>
      <c r="K252" s="123" t="s">
        <v>124</v>
      </c>
      <c r="L252" s="32"/>
      <c r="M252" s="128" t="s">
        <v>19</v>
      </c>
      <c r="N252" s="129" t="s">
        <v>41</v>
      </c>
      <c r="P252" s="130">
        <f t="shared" si="21"/>
        <v>0</v>
      </c>
      <c r="Q252" s="130">
        <v>0</v>
      </c>
      <c r="R252" s="130">
        <f t="shared" si="22"/>
        <v>0</v>
      </c>
      <c r="S252" s="130">
        <v>0</v>
      </c>
      <c r="T252" s="131">
        <f t="shared" si="23"/>
        <v>0</v>
      </c>
      <c r="AR252" s="132" t="s">
        <v>125</v>
      </c>
      <c r="AT252" s="132" t="s">
        <v>120</v>
      </c>
      <c r="AU252" s="132" t="s">
        <v>78</v>
      </c>
      <c r="AY252" s="17" t="s">
        <v>119</v>
      </c>
      <c r="BE252" s="133">
        <f t="shared" si="24"/>
        <v>0</v>
      </c>
      <c r="BF252" s="133">
        <f t="shared" si="25"/>
        <v>0</v>
      </c>
      <c r="BG252" s="133">
        <f t="shared" si="26"/>
        <v>0</v>
      </c>
      <c r="BH252" s="133">
        <f t="shared" si="27"/>
        <v>0</v>
      </c>
      <c r="BI252" s="133">
        <f t="shared" si="28"/>
        <v>0</v>
      </c>
      <c r="BJ252" s="17" t="s">
        <v>78</v>
      </c>
      <c r="BK252" s="133">
        <f t="shared" si="29"/>
        <v>0</v>
      </c>
      <c r="BL252" s="17" t="s">
        <v>125</v>
      </c>
      <c r="BM252" s="132" t="s">
        <v>347</v>
      </c>
    </row>
    <row r="253" spans="2:65" s="1" customFormat="1" ht="16.5" customHeight="1">
      <c r="B253" s="32"/>
      <c r="C253" s="121" t="s">
        <v>253</v>
      </c>
      <c r="D253" s="121" t="s">
        <v>120</v>
      </c>
      <c r="E253" s="122" t="s">
        <v>348</v>
      </c>
      <c r="F253" s="123" t="s">
        <v>349</v>
      </c>
      <c r="G253" s="124" t="s">
        <v>168</v>
      </c>
      <c r="H253" s="125">
        <v>94.15</v>
      </c>
      <c r="I253" s="126"/>
      <c r="J253" s="127">
        <f t="shared" si="20"/>
        <v>0</v>
      </c>
      <c r="K253" s="123" t="s">
        <v>124</v>
      </c>
      <c r="L253" s="32"/>
      <c r="M253" s="128" t="s">
        <v>19</v>
      </c>
      <c r="N253" s="129" t="s">
        <v>41</v>
      </c>
      <c r="P253" s="130">
        <f t="shared" si="21"/>
        <v>0</v>
      </c>
      <c r="Q253" s="130">
        <v>0</v>
      </c>
      <c r="R253" s="130">
        <f t="shared" si="22"/>
        <v>0</v>
      </c>
      <c r="S253" s="130">
        <v>0</v>
      </c>
      <c r="T253" s="131">
        <f t="shared" si="23"/>
        <v>0</v>
      </c>
      <c r="AR253" s="132" t="s">
        <v>125</v>
      </c>
      <c r="AT253" s="132" t="s">
        <v>120</v>
      </c>
      <c r="AU253" s="132" t="s">
        <v>78</v>
      </c>
      <c r="AY253" s="17" t="s">
        <v>119</v>
      </c>
      <c r="BE253" s="133">
        <f t="shared" si="24"/>
        <v>0</v>
      </c>
      <c r="BF253" s="133">
        <f t="shared" si="25"/>
        <v>0</v>
      </c>
      <c r="BG253" s="133">
        <f t="shared" si="26"/>
        <v>0</v>
      </c>
      <c r="BH253" s="133">
        <f t="shared" si="27"/>
        <v>0</v>
      </c>
      <c r="BI253" s="133">
        <f t="shared" si="28"/>
        <v>0</v>
      </c>
      <c r="BJ253" s="17" t="s">
        <v>78</v>
      </c>
      <c r="BK253" s="133">
        <f t="shared" si="29"/>
        <v>0</v>
      </c>
      <c r="BL253" s="17" t="s">
        <v>125</v>
      </c>
      <c r="BM253" s="132" t="s">
        <v>350</v>
      </c>
    </row>
    <row r="254" spans="2:65" s="1" customFormat="1" ht="16.5" customHeight="1">
      <c r="B254" s="32"/>
      <c r="C254" s="121" t="s">
        <v>351</v>
      </c>
      <c r="D254" s="121" t="s">
        <v>120</v>
      </c>
      <c r="E254" s="122" t="s">
        <v>352</v>
      </c>
      <c r="F254" s="123" t="s">
        <v>175</v>
      </c>
      <c r="G254" s="124" t="s">
        <v>168</v>
      </c>
      <c r="H254" s="125">
        <v>67.27</v>
      </c>
      <c r="I254" s="126"/>
      <c r="J254" s="127">
        <f t="shared" si="20"/>
        <v>0</v>
      </c>
      <c r="K254" s="123" t="s">
        <v>124</v>
      </c>
      <c r="L254" s="32"/>
      <c r="M254" s="128" t="s">
        <v>19</v>
      </c>
      <c r="N254" s="129" t="s">
        <v>41</v>
      </c>
      <c r="P254" s="130">
        <f t="shared" si="21"/>
        <v>0</v>
      </c>
      <c r="Q254" s="130">
        <v>0</v>
      </c>
      <c r="R254" s="130">
        <f t="shared" si="22"/>
        <v>0</v>
      </c>
      <c r="S254" s="130">
        <v>0</v>
      </c>
      <c r="T254" s="131">
        <f t="shared" si="23"/>
        <v>0</v>
      </c>
      <c r="AR254" s="132" t="s">
        <v>125</v>
      </c>
      <c r="AT254" s="132" t="s">
        <v>120</v>
      </c>
      <c r="AU254" s="132" t="s">
        <v>78</v>
      </c>
      <c r="AY254" s="17" t="s">
        <v>119</v>
      </c>
      <c r="BE254" s="133">
        <f t="shared" si="24"/>
        <v>0</v>
      </c>
      <c r="BF254" s="133">
        <f t="shared" si="25"/>
        <v>0</v>
      </c>
      <c r="BG254" s="133">
        <f t="shared" si="26"/>
        <v>0</v>
      </c>
      <c r="BH254" s="133">
        <f t="shared" si="27"/>
        <v>0</v>
      </c>
      <c r="BI254" s="133">
        <f t="shared" si="28"/>
        <v>0</v>
      </c>
      <c r="BJ254" s="17" t="s">
        <v>78</v>
      </c>
      <c r="BK254" s="133">
        <f t="shared" si="29"/>
        <v>0</v>
      </c>
      <c r="BL254" s="17" t="s">
        <v>125</v>
      </c>
      <c r="BM254" s="132" t="s">
        <v>353</v>
      </c>
    </row>
    <row r="255" spans="2:65" s="1" customFormat="1" ht="16.5" customHeight="1">
      <c r="B255" s="32"/>
      <c r="C255" s="121" t="s">
        <v>256</v>
      </c>
      <c r="D255" s="121" t="s">
        <v>120</v>
      </c>
      <c r="E255" s="122" t="s">
        <v>354</v>
      </c>
      <c r="F255" s="123" t="s">
        <v>178</v>
      </c>
      <c r="G255" s="124" t="s">
        <v>168</v>
      </c>
      <c r="H255" s="125">
        <v>49.06</v>
      </c>
      <c r="I255" s="126"/>
      <c r="J255" s="127">
        <f t="shared" si="20"/>
        <v>0</v>
      </c>
      <c r="K255" s="123" t="s">
        <v>124</v>
      </c>
      <c r="L255" s="32"/>
      <c r="M255" s="128" t="s">
        <v>19</v>
      </c>
      <c r="N255" s="129" t="s">
        <v>41</v>
      </c>
      <c r="P255" s="130">
        <f t="shared" si="21"/>
        <v>0</v>
      </c>
      <c r="Q255" s="130">
        <v>0</v>
      </c>
      <c r="R255" s="130">
        <f t="shared" si="22"/>
        <v>0</v>
      </c>
      <c r="S255" s="130">
        <v>0</v>
      </c>
      <c r="T255" s="131">
        <f t="shared" si="23"/>
        <v>0</v>
      </c>
      <c r="AR255" s="132" t="s">
        <v>125</v>
      </c>
      <c r="AT255" s="132" t="s">
        <v>120</v>
      </c>
      <c r="AU255" s="132" t="s">
        <v>78</v>
      </c>
      <c r="AY255" s="17" t="s">
        <v>119</v>
      </c>
      <c r="BE255" s="133">
        <f t="shared" si="24"/>
        <v>0</v>
      </c>
      <c r="BF255" s="133">
        <f t="shared" si="25"/>
        <v>0</v>
      </c>
      <c r="BG255" s="133">
        <f t="shared" si="26"/>
        <v>0</v>
      </c>
      <c r="BH255" s="133">
        <f t="shared" si="27"/>
        <v>0</v>
      </c>
      <c r="BI255" s="133">
        <f t="shared" si="28"/>
        <v>0</v>
      </c>
      <c r="BJ255" s="17" t="s">
        <v>78</v>
      </c>
      <c r="BK255" s="133">
        <f t="shared" si="29"/>
        <v>0</v>
      </c>
      <c r="BL255" s="17" t="s">
        <v>125</v>
      </c>
      <c r="BM255" s="132" t="s">
        <v>355</v>
      </c>
    </row>
    <row r="256" spans="2:63" s="10" customFormat="1" ht="25.9" customHeight="1">
      <c r="B256" s="111"/>
      <c r="D256" s="112" t="s">
        <v>69</v>
      </c>
      <c r="E256" s="113" t="s">
        <v>356</v>
      </c>
      <c r="F256" s="113" t="s">
        <v>357</v>
      </c>
      <c r="I256" s="114"/>
      <c r="J256" s="115">
        <f>BK256</f>
        <v>0</v>
      </c>
      <c r="L256" s="111"/>
      <c r="M256" s="116"/>
      <c r="P256" s="117">
        <f>SUM(P257:P268)</f>
        <v>0</v>
      </c>
      <c r="R256" s="117">
        <f>SUM(R257:R268)</f>
        <v>0</v>
      </c>
      <c r="T256" s="118">
        <f>SUM(T257:T268)</f>
        <v>0</v>
      </c>
      <c r="AR256" s="112" t="s">
        <v>78</v>
      </c>
      <c r="AT256" s="119" t="s">
        <v>69</v>
      </c>
      <c r="AU256" s="119" t="s">
        <v>70</v>
      </c>
      <c r="AY256" s="112" t="s">
        <v>119</v>
      </c>
      <c r="BK256" s="120">
        <f>SUM(BK257:BK268)</f>
        <v>0</v>
      </c>
    </row>
    <row r="257" spans="2:65" s="1" customFormat="1" ht="21.75" customHeight="1">
      <c r="B257" s="32"/>
      <c r="C257" s="121" t="s">
        <v>358</v>
      </c>
      <c r="D257" s="121" t="s">
        <v>120</v>
      </c>
      <c r="E257" s="122" t="s">
        <v>359</v>
      </c>
      <c r="F257" s="123" t="s">
        <v>270</v>
      </c>
      <c r="G257" s="124" t="s">
        <v>123</v>
      </c>
      <c r="H257" s="125">
        <v>1</v>
      </c>
      <c r="I257" s="126"/>
      <c r="J257" s="127">
        <f>ROUND(I257*H257,2)</f>
        <v>0</v>
      </c>
      <c r="K257" s="123" t="s">
        <v>124</v>
      </c>
      <c r="L257" s="32"/>
      <c r="M257" s="128" t="s">
        <v>19</v>
      </c>
      <c r="N257" s="129" t="s">
        <v>41</v>
      </c>
      <c r="P257" s="130">
        <f>O257*H257</f>
        <v>0</v>
      </c>
      <c r="Q257" s="130">
        <v>0</v>
      </c>
      <c r="R257" s="130">
        <f>Q257*H257</f>
        <v>0</v>
      </c>
      <c r="S257" s="130">
        <v>0</v>
      </c>
      <c r="T257" s="131">
        <f>S257*H257</f>
        <v>0</v>
      </c>
      <c r="AR257" s="132" t="s">
        <v>125</v>
      </c>
      <c r="AT257" s="132" t="s">
        <v>120</v>
      </c>
      <c r="AU257" s="132" t="s">
        <v>78</v>
      </c>
      <c r="AY257" s="17" t="s">
        <v>119</v>
      </c>
      <c r="BE257" s="133">
        <f>IF(N257="základní",J257,0)</f>
        <v>0</v>
      </c>
      <c r="BF257" s="133">
        <f>IF(N257="snížená",J257,0)</f>
        <v>0</v>
      </c>
      <c r="BG257" s="133">
        <f>IF(N257="zákl. přenesená",J257,0)</f>
        <v>0</v>
      </c>
      <c r="BH257" s="133">
        <f>IF(N257="sníž. přenesená",J257,0)</f>
        <v>0</v>
      </c>
      <c r="BI257" s="133">
        <f>IF(N257="nulová",J257,0)</f>
        <v>0</v>
      </c>
      <c r="BJ257" s="17" t="s">
        <v>78</v>
      </c>
      <c r="BK257" s="133">
        <f>ROUND(I257*H257,2)</f>
        <v>0</v>
      </c>
      <c r="BL257" s="17" t="s">
        <v>125</v>
      </c>
      <c r="BM257" s="132" t="s">
        <v>360</v>
      </c>
    </row>
    <row r="258" spans="2:51" s="11" customFormat="1" ht="11.25">
      <c r="B258" s="134"/>
      <c r="D258" s="135" t="s">
        <v>126</v>
      </c>
      <c r="E258" s="136" t="s">
        <v>19</v>
      </c>
      <c r="F258" s="137" t="s">
        <v>361</v>
      </c>
      <c r="H258" s="136" t="s">
        <v>19</v>
      </c>
      <c r="I258" s="138"/>
      <c r="L258" s="134"/>
      <c r="M258" s="139"/>
      <c r="T258" s="140"/>
      <c r="AT258" s="136" t="s">
        <v>126</v>
      </c>
      <c r="AU258" s="136" t="s">
        <v>78</v>
      </c>
      <c r="AV258" s="11" t="s">
        <v>78</v>
      </c>
      <c r="AW258" s="11" t="s">
        <v>32</v>
      </c>
      <c r="AX258" s="11" t="s">
        <v>70</v>
      </c>
      <c r="AY258" s="136" t="s">
        <v>119</v>
      </c>
    </row>
    <row r="259" spans="2:51" s="11" customFormat="1" ht="11.25">
      <c r="B259" s="134"/>
      <c r="D259" s="135" t="s">
        <v>126</v>
      </c>
      <c r="E259" s="136" t="s">
        <v>19</v>
      </c>
      <c r="F259" s="137" t="s">
        <v>362</v>
      </c>
      <c r="H259" s="136" t="s">
        <v>19</v>
      </c>
      <c r="I259" s="138"/>
      <c r="L259" s="134"/>
      <c r="M259" s="139"/>
      <c r="T259" s="140"/>
      <c r="AT259" s="136" t="s">
        <v>126</v>
      </c>
      <c r="AU259" s="136" t="s">
        <v>78</v>
      </c>
      <c r="AV259" s="11" t="s">
        <v>78</v>
      </c>
      <c r="AW259" s="11" t="s">
        <v>32</v>
      </c>
      <c r="AX259" s="11" t="s">
        <v>70</v>
      </c>
      <c r="AY259" s="136" t="s">
        <v>119</v>
      </c>
    </row>
    <row r="260" spans="2:51" s="11" customFormat="1" ht="11.25">
      <c r="B260" s="134"/>
      <c r="D260" s="135" t="s">
        <v>126</v>
      </c>
      <c r="E260" s="136" t="s">
        <v>19</v>
      </c>
      <c r="F260" s="137" t="s">
        <v>274</v>
      </c>
      <c r="H260" s="136" t="s">
        <v>19</v>
      </c>
      <c r="I260" s="138"/>
      <c r="L260" s="134"/>
      <c r="M260" s="139"/>
      <c r="T260" s="140"/>
      <c r="AT260" s="136" t="s">
        <v>126</v>
      </c>
      <c r="AU260" s="136" t="s">
        <v>78</v>
      </c>
      <c r="AV260" s="11" t="s">
        <v>78</v>
      </c>
      <c r="AW260" s="11" t="s">
        <v>32</v>
      </c>
      <c r="AX260" s="11" t="s">
        <v>70</v>
      </c>
      <c r="AY260" s="136" t="s">
        <v>119</v>
      </c>
    </row>
    <row r="261" spans="2:51" s="11" customFormat="1" ht="11.25">
      <c r="B261" s="134"/>
      <c r="D261" s="135" t="s">
        <v>126</v>
      </c>
      <c r="E261" s="136" t="s">
        <v>19</v>
      </c>
      <c r="F261" s="137" t="s">
        <v>275</v>
      </c>
      <c r="H261" s="136" t="s">
        <v>19</v>
      </c>
      <c r="I261" s="138"/>
      <c r="L261" s="134"/>
      <c r="M261" s="139"/>
      <c r="T261" s="140"/>
      <c r="AT261" s="136" t="s">
        <v>126</v>
      </c>
      <c r="AU261" s="136" t="s">
        <v>78</v>
      </c>
      <c r="AV261" s="11" t="s">
        <v>78</v>
      </c>
      <c r="AW261" s="11" t="s">
        <v>32</v>
      </c>
      <c r="AX261" s="11" t="s">
        <v>70</v>
      </c>
      <c r="AY261" s="136" t="s">
        <v>119</v>
      </c>
    </row>
    <row r="262" spans="2:51" s="12" customFormat="1" ht="11.25">
      <c r="B262" s="141"/>
      <c r="D262" s="135" t="s">
        <v>126</v>
      </c>
      <c r="E262" s="142" t="s">
        <v>19</v>
      </c>
      <c r="F262" s="143" t="s">
        <v>78</v>
      </c>
      <c r="H262" s="144">
        <v>1</v>
      </c>
      <c r="I262" s="145"/>
      <c r="L262" s="141"/>
      <c r="M262" s="146"/>
      <c r="T262" s="147"/>
      <c r="AT262" s="142" t="s">
        <v>126</v>
      </c>
      <c r="AU262" s="142" t="s">
        <v>78</v>
      </c>
      <c r="AV262" s="12" t="s">
        <v>80</v>
      </c>
      <c r="AW262" s="12" t="s">
        <v>32</v>
      </c>
      <c r="AX262" s="12" t="s">
        <v>70</v>
      </c>
      <c r="AY262" s="142" t="s">
        <v>119</v>
      </c>
    </row>
    <row r="263" spans="2:51" s="13" customFormat="1" ht="11.25">
      <c r="B263" s="148"/>
      <c r="D263" s="135" t="s">
        <v>126</v>
      </c>
      <c r="E263" s="149" t="s">
        <v>19</v>
      </c>
      <c r="F263" s="150" t="s">
        <v>144</v>
      </c>
      <c r="H263" s="151">
        <v>1</v>
      </c>
      <c r="I263" s="152"/>
      <c r="L263" s="148"/>
      <c r="M263" s="153"/>
      <c r="T263" s="154"/>
      <c r="AT263" s="149" t="s">
        <v>126</v>
      </c>
      <c r="AU263" s="149" t="s">
        <v>78</v>
      </c>
      <c r="AV263" s="13" t="s">
        <v>125</v>
      </c>
      <c r="AW263" s="13" t="s">
        <v>32</v>
      </c>
      <c r="AX263" s="13" t="s">
        <v>78</v>
      </c>
      <c r="AY263" s="149" t="s">
        <v>119</v>
      </c>
    </row>
    <row r="264" spans="2:65" s="1" customFormat="1" ht="16.5" customHeight="1">
      <c r="B264" s="32"/>
      <c r="C264" s="121" t="s">
        <v>258</v>
      </c>
      <c r="D264" s="121" t="s">
        <v>120</v>
      </c>
      <c r="E264" s="122" t="s">
        <v>363</v>
      </c>
      <c r="F264" s="123" t="s">
        <v>364</v>
      </c>
      <c r="G264" s="124" t="s">
        <v>123</v>
      </c>
      <c r="H264" s="125">
        <v>1</v>
      </c>
      <c r="I264" s="126"/>
      <c r="J264" s="127">
        <f>ROUND(I264*H264,2)</f>
        <v>0</v>
      </c>
      <c r="K264" s="123" t="s">
        <v>124</v>
      </c>
      <c r="L264" s="32"/>
      <c r="M264" s="128" t="s">
        <v>19</v>
      </c>
      <c r="N264" s="129" t="s">
        <v>41</v>
      </c>
      <c r="P264" s="130">
        <f>O264*H264</f>
        <v>0</v>
      </c>
      <c r="Q264" s="130">
        <v>0</v>
      </c>
      <c r="R264" s="130">
        <f>Q264*H264</f>
        <v>0</v>
      </c>
      <c r="S264" s="130">
        <v>0</v>
      </c>
      <c r="T264" s="131">
        <f>S264*H264</f>
        <v>0</v>
      </c>
      <c r="AR264" s="132" t="s">
        <v>125</v>
      </c>
      <c r="AT264" s="132" t="s">
        <v>120</v>
      </c>
      <c r="AU264" s="132" t="s">
        <v>78</v>
      </c>
      <c r="AY264" s="17" t="s">
        <v>119</v>
      </c>
      <c r="BE264" s="133">
        <f>IF(N264="základní",J264,0)</f>
        <v>0</v>
      </c>
      <c r="BF264" s="133">
        <f>IF(N264="snížená",J264,0)</f>
        <v>0</v>
      </c>
      <c r="BG264" s="133">
        <f>IF(N264="zákl. přenesená",J264,0)</f>
        <v>0</v>
      </c>
      <c r="BH264" s="133">
        <f>IF(N264="sníž. přenesená",J264,0)</f>
        <v>0</v>
      </c>
      <c r="BI264" s="133">
        <f>IF(N264="nulová",J264,0)</f>
        <v>0</v>
      </c>
      <c r="BJ264" s="17" t="s">
        <v>78</v>
      </c>
      <c r="BK264" s="133">
        <f>ROUND(I264*H264,2)</f>
        <v>0</v>
      </c>
      <c r="BL264" s="17" t="s">
        <v>125</v>
      </c>
      <c r="BM264" s="132" t="s">
        <v>365</v>
      </c>
    </row>
    <row r="265" spans="2:65" s="1" customFormat="1" ht="16.5" customHeight="1">
      <c r="B265" s="32"/>
      <c r="C265" s="121" t="s">
        <v>366</v>
      </c>
      <c r="D265" s="121" t="s">
        <v>120</v>
      </c>
      <c r="E265" s="122" t="s">
        <v>367</v>
      </c>
      <c r="F265" s="123" t="s">
        <v>364</v>
      </c>
      <c r="G265" s="124" t="s">
        <v>123</v>
      </c>
      <c r="H265" s="125">
        <v>1</v>
      </c>
      <c r="I265" s="126"/>
      <c r="J265" s="127">
        <f>ROUND(I265*H265,2)</f>
        <v>0</v>
      </c>
      <c r="K265" s="123" t="s">
        <v>124</v>
      </c>
      <c r="L265" s="32"/>
      <c r="M265" s="128" t="s">
        <v>19</v>
      </c>
      <c r="N265" s="129" t="s">
        <v>41</v>
      </c>
      <c r="P265" s="130">
        <f>O265*H265</f>
        <v>0</v>
      </c>
      <c r="Q265" s="130">
        <v>0</v>
      </c>
      <c r="R265" s="130">
        <f>Q265*H265</f>
        <v>0</v>
      </c>
      <c r="S265" s="130">
        <v>0</v>
      </c>
      <c r="T265" s="131">
        <f>S265*H265</f>
        <v>0</v>
      </c>
      <c r="AR265" s="132" t="s">
        <v>125</v>
      </c>
      <c r="AT265" s="132" t="s">
        <v>120</v>
      </c>
      <c r="AU265" s="132" t="s">
        <v>78</v>
      </c>
      <c r="AY265" s="17" t="s">
        <v>119</v>
      </c>
      <c r="BE265" s="133">
        <f>IF(N265="základní",J265,0)</f>
        <v>0</v>
      </c>
      <c r="BF265" s="133">
        <f>IF(N265="snížená",J265,0)</f>
        <v>0</v>
      </c>
      <c r="BG265" s="133">
        <f>IF(N265="zákl. přenesená",J265,0)</f>
        <v>0</v>
      </c>
      <c r="BH265" s="133">
        <f>IF(N265="sníž. přenesená",J265,0)</f>
        <v>0</v>
      </c>
      <c r="BI265" s="133">
        <f>IF(N265="nulová",J265,0)</f>
        <v>0</v>
      </c>
      <c r="BJ265" s="17" t="s">
        <v>78</v>
      </c>
      <c r="BK265" s="133">
        <f>ROUND(I265*H265,2)</f>
        <v>0</v>
      </c>
      <c r="BL265" s="17" t="s">
        <v>125</v>
      </c>
      <c r="BM265" s="132" t="s">
        <v>368</v>
      </c>
    </row>
    <row r="266" spans="2:65" s="1" customFormat="1" ht="16.5" customHeight="1">
      <c r="B266" s="32"/>
      <c r="C266" s="121" t="s">
        <v>261</v>
      </c>
      <c r="D266" s="121" t="s">
        <v>120</v>
      </c>
      <c r="E266" s="122" t="s">
        <v>369</v>
      </c>
      <c r="F266" s="123" t="s">
        <v>285</v>
      </c>
      <c r="G266" s="124" t="s">
        <v>123</v>
      </c>
      <c r="H266" s="125">
        <v>1</v>
      </c>
      <c r="I266" s="126"/>
      <c r="J266" s="127">
        <f>ROUND(I266*H266,2)</f>
        <v>0</v>
      </c>
      <c r="K266" s="123" t="s">
        <v>124</v>
      </c>
      <c r="L266" s="32"/>
      <c r="M266" s="128" t="s">
        <v>19</v>
      </c>
      <c r="N266" s="129" t="s">
        <v>41</v>
      </c>
      <c r="P266" s="130">
        <f>O266*H266</f>
        <v>0</v>
      </c>
      <c r="Q266" s="130">
        <v>0</v>
      </c>
      <c r="R266" s="130">
        <f>Q266*H266</f>
        <v>0</v>
      </c>
      <c r="S266" s="130">
        <v>0</v>
      </c>
      <c r="T266" s="131">
        <f>S266*H266</f>
        <v>0</v>
      </c>
      <c r="AR266" s="132" t="s">
        <v>125</v>
      </c>
      <c r="AT266" s="132" t="s">
        <v>120</v>
      </c>
      <c r="AU266" s="132" t="s">
        <v>78</v>
      </c>
      <c r="AY266" s="17" t="s">
        <v>119</v>
      </c>
      <c r="BE266" s="133">
        <f>IF(N266="základní",J266,0)</f>
        <v>0</v>
      </c>
      <c r="BF266" s="133">
        <f>IF(N266="snížená",J266,0)</f>
        <v>0</v>
      </c>
      <c r="BG266" s="133">
        <f>IF(N266="zákl. přenesená",J266,0)</f>
        <v>0</v>
      </c>
      <c r="BH266" s="133">
        <f>IF(N266="sníž. přenesená",J266,0)</f>
        <v>0</v>
      </c>
      <c r="BI266" s="133">
        <f>IF(N266="nulová",J266,0)</f>
        <v>0</v>
      </c>
      <c r="BJ266" s="17" t="s">
        <v>78</v>
      </c>
      <c r="BK266" s="133">
        <f>ROUND(I266*H266,2)</f>
        <v>0</v>
      </c>
      <c r="BL266" s="17" t="s">
        <v>125</v>
      </c>
      <c r="BM266" s="132" t="s">
        <v>370</v>
      </c>
    </row>
    <row r="267" spans="2:65" s="1" customFormat="1" ht="21.75" customHeight="1">
      <c r="B267" s="32"/>
      <c r="C267" s="121" t="s">
        <v>371</v>
      </c>
      <c r="D267" s="121" t="s">
        <v>120</v>
      </c>
      <c r="E267" s="122" t="s">
        <v>372</v>
      </c>
      <c r="F267" s="123" t="s">
        <v>288</v>
      </c>
      <c r="G267" s="124" t="s">
        <v>123</v>
      </c>
      <c r="H267" s="125">
        <v>1</v>
      </c>
      <c r="I267" s="126"/>
      <c r="J267" s="127">
        <f>ROUND(I267*H267,2)</f>
        <v>0</v>
      </c>
      <c r="K267" s="123" t="s">
        <v>124</v>
      </c>
      <c r="L267" s="32"/>
      <c r="M267" s="128" t="s">
        <v>19</v>
      </c>
      <c r="N267" s="129" t="s">
        <v>41</v>
      </c>
      <c r="P267" s="130">
        <f>O267*H267</f>
        <v>0</v>
      </c>
      <c r="Q267" s="130">
        <v>0</v>
      </c>
      <c r="R267" s="130">
        <f>Q267*H267</f>
        <v>0</v>
      </c>
      <c r="S267" s="130">
        <v>0</v>
      </c>
      <c r="T267" s="131">
        <f>S267*H267</f>
        <v>0</v>
      </c>
      <c r="AR267" s="132" t="s">
        <v>125</v>
      </c>
      <c r="AT267" s="132" t="s">
        <v>120</v>
      </c>
      <c r="AU267" s="132" t="s">
        <v>78</v>
      </c>
      <c r="AY267" s="17" t="s">
        <v>119</v>
      </c>
      <c r="BE267" s="133">
        <f>IF(N267="základní",J267,0)</f>
        <v>0</v>
      </c>
      <c r="BF267" s="133">
        <f>IF(N267="snížená",J267,0)</f>
        <v>0</v>
      </c>
      <c r="BG267" s="133">
        <f>IF(N267="zákl. přenesená",J267,0)</f>
        <v>0</v>
      </c>
      <c r="BH267" s="133">
        <f>IF(N267="sníž. přenesená",J267,0)</f>
        <v>0</v>
      </c>
      <c r="BI267" s="133">
        <f>IF(N267="nulová",J267,0)</f>
        <v>0</v>
      </c>
      <c r="BJ267" s="17" t="s">
        <v>78</v>
      </c>
      <c r="BK267" s="133">
        <f>ROUND(I267*H267,2)</f>
        <v>0</v>
      </c>
      <c r="BL267" s="17" t="s">
        <v>125</v>
      </c>
      <c r="BM267" s="132" t="s">
        <v>373</v>
      </c>
    </row>
    <row r="268" spans="2:65" s="1" customFormat="1" ht="16.5" customHeight="1">
      <c r="B268" s="32"/>
      <c r="C268" s="121" t="s">
        <v>263</v>
      </c>
      <c r="D268" s="121" t="s">
        <v>120</v>
      </c>
      <c r="E268" s="122" t="s">
        <v>374</v>
      </c>
      <c r="F268" s="123" t="s">
        <v>337</v>
      </c>
      <c r="G268" s="124" t="s">
        <v>123</v>
      </c>
      <c r="H268" s="125">
        <v>1</v>
      </c>
      <c r="I268" s="126"/>
      <c r="J268" s="127">
        <f>ROUND(I268*H268,2)</f>
        <v>0</v>
      </c>
      <c r="K268" s="123" t="s">
        <v>124</v>
      </c>
      <c r="L268" s="32"/>
      <c r="M268" s="128" t="s">
        <v>19</v>
      </c>
      <c r="N268" s="129" t="s">
        <v>41</v>
      </c>
      <c r="P268" s="130">
        <f>O268*H268</f>
        <v>0</v>
      </c>
      <c r="Q268" s="130">
        <v>0</v>
      </c>
      <c r="R268" s="130">
        <f>Q268*H268</f>
        <v>0</v>
      </c>
      <c r="S268" s="130">
        <v>0</v>
      </c>
      <c r="T268" s="131">
        <f>S268*H268</f>
        <v>0</v>
      </c>
      <c r="AR268" s="132" t="s">
        <v>125</v>
      </c>
      <c r="AT268" s="132" t="s">
        <v>120</v>
      </c>
      <c r="AU268" s="132" t="s">
        <v>78</v>
      </c>
      <c r="AY268" s="17" t="s">
        <v>119</v>
      </c>
      <c r="BE268" s="133">
        <f>IF(N268="základní",J268,0)</f>
        <v>0</v>
      </c>
      <c r="BF268" s="133">
        <f>IF(N268="snížená",J268,0)</f>
        <v>0</v>
      </c>
      <c r="BG268" s="133">
        <f>IF(N268="zákl. přenesená",J268,0)</f>
        <v>0</v>
      </c>
      <c r="BH268" s="133">
        <f>IF(N268="sníž. přenesená",J268,0)</f>
        <v>0</v>
      </c>
      <c r="BI268" s="133">
        <f>IF(N268="nulová",J268,0)</f>
        <v>0</v>
      </c>
      <c r="BJ268" s="17" t="s">
        <v>78</v>
      </c>
      <c r="BK268" s="133">
        <f>ROUND(I268*H268,2)</f>
        <v>0</v>
      </c>
      <c r="BL268" s="17" t="s">
        <v>125</v>
      </c>
      <c r="BM268" s="132" t="s">
        <v>375</v>
      </c>
    </row>
    <row r="269" spans="2:63" s="10" customFormat="1" ht="25.9" customHeight="1">
      <c r="B269" s="111"/>
      <c r="D269" s="112" t="s">
        <v>69</v>
      </c>
      <c r="E269" s="113" t="s">
        <v>376</v>
      </c>
      <c r="F269" s="113" t="s">
        <v>377</v>
      </c>
      <c r="I269" s="114"/>
      <c r="J269" s="115">
        <f>BK269</f>
        <v>0</v>
      </c>
      <c r="L269" s="111"/>
      <c r="M269" s="116"/>
      <c r="P269" s="117">
        <f>SUM(P270:P314)</f>
        <v>0</v>
      </c>
      <c r="R269" s="117">
        <f>SUM(R270:R314)</f>
        <v>0</v>
      </c>
      <c r="T269" s="118">
        <f>SUM(T270:T314)</f>
        <v>0</v>
      </c>
      <c r="AR269" s="112" t="s">
        <v>78</v>
      </c>
      <c r="AT269" s="119" t="s">
        <v>69</v>
      </c>
      <c r="AU269" s="119" t="s">
        <v>70</v>
      </c>
      <c r="AY269" s="112" t="s">
        <v>119</v>
      </c>
      <c r="BK269" s="120">
        <f>SUM(BK270:BK314)</f>
        <v>0</v>
      </c>
    </row>
    <row r="270" spans="2:65" s="1" customFormat="1" ht="24.2" customHeight="1">
      <c r="B270" s="32"/>
      <c r="C270" s="121" t="s">
        <v>378</v>
      </c>
      <c r="D270" s="121" t="s">
        <v>120</v>
      </c>
      <c r="E270" s="122" t="s">
        <v>379</v>
      </c>
      <c r="F270" s="123" t="s">
        <v>380</v>
      </c>
      <c r="G270" s="124" t="s">
        <v>123</v>
      </c>
      <c r="H270" s="125">
        <v>1</v>
      </c>
      <c r="I270" s="126"/>
      <c r="J270" s="127">
        <f>ROUND(I270*H270,2)</f>
        <v>0</v>
      </c>
      <c r="K270" s="123" t="s">
        <v>124</v>
      </c>
      <c r="L270" s="32"/>
      <c r="M270" s="128" t="s">
        <v>19</v>
      </c>
      <c r="N270" s="129" t="s">
        <v>41</v>
      </c>
      <c r="P270" s="130">
        <f>O270*H270</f>
        <v>0</v>
      </c>
      <c r="Q270" s="130">
        <v>0</v>
      </c>
      <c r="R270" s="130">
        <f>Q270*H270</f>
        <v>0</v>
      </c>
      <c r="S270" s="130">
        <v>0</v>
      </c>
      <c r="T270" s="131">
        <f>S270*H270</f>
        <v>0</v>
      </c>
      <c r="AR270" s="132" t="s">
        <v>125</v>
      </c>
      <c r="AT270" s="132" t="s">
        <v>120</v>
      </c>
      <c r="AU270" s="132" t="s">
        <v>78</v>
      </c>
      <c r="AY270" s="17" t="s">
        <v>119</v>
      </c>
      <c r="BE270" s="133">
        <f>IF(N270="základní",J270,0)</f>
        <v>0</v>
      </c>
      <c r="BF270" s="133">
        <f>IF(N270="snížená",J270,0)</f>
        <v>0</v>
      </c>
      <c r="BG270" s="133">
        <f>IF(N270="zákl. přenesená",J270,0)</f>
        <v>0</v>
      </c>
      <c r="BH270" s="133">
        <f>IF(N270="sníž. přenesená",J270,0)</f>
        <v>0</v>
      </c>
      <c r="BI270" s="133">
        <f>IF(N270="nulová",J270,0)</f>
        <v>0</v>
      </c>
      <c r="BJ270" s="17" t="s">
        <v>78</v>
      </c>
      <c r="BK270" s="133">
        <f>ROUND(I270*H270,2)</f>
        <v>0</v>
      </c>
      <c r="BL270" s="17" t="s">
        <v>125</v>
      </c>
      <c r="BM270" s="132" t="s">
        <v>381</v>
      </c>
    </row>
    <row r="271" spans="2:51" s="11" customFormat="1" ht="11.25">
      <c r="B271" s="134"/>
      <c r="D271" s="135" t="s">
        <v>126</v>
      </c>
      <c r="E271" s="136" t="s">
        <v>19</v>
      </c>
      <c r="F271" s="137" t="s">
        <v>382</v>
      </c>
      <c r="H271" s="136" t="s">
        <v>19</v>
      </c>
      <c r="I271" s="138"/>
      <c r="L271" s="134"/>
      <c r="M271" s="139"/>
      <c r="T271" s="140"/>
      <c r="AT271" s="136" t="s">
        <v>126</v>
      </c>
      <c r="AU271" s="136" t="s">
        <v>78</v>
      </c>
      <c r="AV271" s="11" t="s">
        <v>78</v>
      </c>
      <c r="AW271" s="11" t="s">
        <v>32</v>
      </c>
      <c r="AX271" s="11" t="s">
        <v>70</v>
      </c>
      <c r="AY271" s="136" t="s">
        <v>119</v>
      </c>
    </row>
    <row r="272" spans="2:51" s="11" customFormat="1" ht="11.25">
      <c r="B272" s="134"/>
      <c r="D272" s="135" t="s">
        <v>126</v>
      </c>
      <c r="E272" s="136" t="s">
        <v>19</v>
      </c>
      <c r="F272" s="137" t="s">
        <v>383</v>
      </c>
      <c r="H272" s="136" t="s">
        <v>19</v>
      </c>
      <c r="I272" s="138"/>
      <c r="L272" s="134"/>
      <c r="M272" s="139"/>
      <c r="T272" s="140"/>
      <c r="AT272" s="136" t="s">
        <v>126</v>
      </c>
      <c r="AU272" s="136" t="s">
        <v>78</v>
      </c>
      <c r="AV272" s="11" t="s">
        <v>78</v>
      </c>
      <c r="AW272" s="11" t="s">
        <v>32</v>
      </c>
      <c r="AX272" s="11" t="s">
        <v>70</v>
      </c>
      <c r="AY272" s="136" t="s">
        <v>119</v>
      </c>
    </row>
    <row r="273" spans="2:51" s="11" customFormat="1" ht="11.25">
      <c r="B273" s="134"/>
      <c r="D273" s="135" t="s">
        <v>126</v>
      </c>
      <c r="E273" s="136" t="s">
        <v>19</v>
      </c>
      <c r="F273" s="137" t="s">
        <v>274</v>
      </c>
      <c r="H273" s="136" t="s">
        <v>19</v>
      </c>
      <c r="I273" s="138"/>
      <c r="L273" s="134"/>
      <c r="M273" s="139"/>
      <c r="T273" s="140"/>
      <c r="AT273" s="136" t="s">
        <v>126</v>
      </c>
      <c r="AU273" s="136" t="s">
        <v>78</v>
      </c>
      <c r="AV273" s="11" t="s">
        <v>78</v>
      </c>
      <c r="AW273" s="11" t="s">
        <v>32</v>
      </c>
      <c r="AX273" s="11" t="s">
        <v>70</v>
      </c>
      <c r="AY273" s="136" t="s">
        <v>119</v>
      </c>
    </row>
    <row r="274" spans="2:51" s="11" customFormat="1" ht="11.25">
      <c r="B274" s="134"/>
      <c r="D274" s="135" t="s">
        <v>126</v>
      </c>
      <c r="E274" s="136" t="s">
        <v>19</v>
      </c>
      <c r="F274" s="137" t="s">
        <v>384</v>
      </c>
      <c r="H274" s="136" t="s">
        <v>19</v>
      </c>
      <c r="I274" s="138"/>
      <c r="L274" s="134"/>
      <c r="M274" s="139"/>
      <c r="T274" s="140"/>
      <c r="AT274" s="136" t="s">
        <v>126</v>
      </c>
      <c r="AU274" s="136" t="s">
        <v>78</v>
      </c>
      <c r="AV274" s="11" t="s">
        <v>78</v>
      </c>
      <c r="AW274" s="11" t="s">
        <v>32</v>
      </c>
      <c r="AX274" s="11" t="s">
        <v>70</v>
      </c>
      <c r="AY274" s="136" t="s">
        <v>119</v>
      </c>
    </row>
    <row r="275" spans="2:51" s="12" customFormat="1" ht="11.25">
      <c r="B275" s="141"/>
      <c r="D275" s="135" t="s">
        <v>126</v>
      </c>
      <c r="E275" s="142" t="s">
        <v>19</v>
      </c>
      <c r="F275" s="143" t="s">
        <v>78</v>
      </c>
      <c r="H275" s="144">
        <v>1</v>
      </c>
      <c r="I275" s="145"/>
      <c r="L275" s="141"/>
      <c r="M275" s="146"/>
      <c r="T275" s="147"/>
      <c r="AT275" s="142" t="s">
        <v>126</v>
      </c>
      <c r="AU275" s="142" t="s">
        <v>78</v>
      </c>
      <c r="AV275" s="12" t="s">
        <v>80</v>
      </c>
      <c r="AW275" s="12" t="s">
        <v>32</v>
      </c>
      <c r="AX275" s="12" t="s">
        <v>70</v>
      </c>
      <c r="AY275" s="142" t="s">
        <v>119</v>
      </c>
    </row>
    <row r="276" spans="2:51" s="13" customFormat="1" ht="11.25">
      <c r="B276" s="148"/>
      <c r="D276" s="135" t="s">
        <v>126</v>
      </c>
      <c r="E276" s="149" t="s">
        <v>19</v>
      </c>
      <c r="F276" s="150" t="s">
        <v>144</v>
      </c>
      <c r="H276" s="151">
        <v>1</v>
      </c>
      <c r="I276" s="152"/>
      <c r="L276" s="148"/>
      <c r="M276" s="153"/>
      <c r="T276" s="154"/>
      <c r="AT276" s="149" t="s">
        <v>126</v>
      </c>
      <c r="AU276" s="149" t="s">
        <v>78</v>
      </c>
      <c r="AV276" s="13" t="s">
        <v>125</v>
      </c>
      <c r="AW276" s="13" t="s">
        <v>32</v>
      </c>
      <c r="AX276" s="13" t="s">
        <v>78</v>
      </c>
      <c r="AY276" s="149" t="s">
        <v>119</v>
      </c>
    </row>
    <row r="277" spans="2:65" s="1" customFormat="1" ht="16.5" customHeight="1">
      <c r="B277" s="32"/>
      <c r="C277" s="121" t="s">
        <v>266</v>
      </c>
      <c r="D277" s="121" t="s">
        <v>120</v>
      </c>
      <c r="E277" s="122" t="s">
        <v>385</v>
      </c>
      <c r="F277" s="123" t="s">
        <v>364</v>
      </c>
      <c r="G277" s="124" t="s">
        <v>123</v>
      </c>
      <c r="H277" s="125">
        <v>1</v>
      </c>
      <c r="I277" s="126"/>
      <c r="J277" s="127">
        <f>ROUND(I277*H277,2)</f>
        <v>0</v>
      </c>
      <c r="K277" s="123" t="s">
        <v>124</v>
      </c>
      <c r="L277" s="32"/>
      <c r="M277" s="128" t="s">
        <v>19</v>
      </c>
      <c r="N277" s="129" t="s">
        <v>41</v>
      </c>
      <c r="P277" s="130">
        <f>O277*H277</f>
        <v>0</v>
      </c>
      <c r="Q277" s="130">
        <v>0</v>
      </c>
      <c r="R277" s="130">
        <f>Q277*H277</f>
        <v>0</v>
      </c>
      <c r="S277" s="130">
        <v>0</v>
      </c>
      <c r="T277" s="131">
        <f>S277*H277</f>
        <v>0</v>
      </c>
      <c r="AR277" s="132" t="s">
        <v>125</v>
      </c>
      <c r="AT277" s="132" t="s">
        <v>120</v>
      </c>
      <c r="AU277" s="132" t="s">
        <v>78</v>
      </c>
      <c r="AY277" s="17" t="s">
        <v>119</v>
      </c>
      <c r="BE277" s="133">
        <f>IF(N277="základní",J277,0)</f>
        <v>0</v>
      </c>
      <c r="BF277" s="133">
        <f>IF(N277="snížená",J277,0)</f>
        <v>0</v>
      </c>
      <c r="BG277" s="133">
        <f>IF(N277="zákl. přenesená",J277,0)</f>
        <v>0</v>
      </c>
      <c r="BH277" s="133">
        <f>IF(N277="sníž. přenesená",J277,0)</f>
        <v>0</v>
      </c>
      <c r="BI277" s="133">
        <f>IF(N277="nulová",J277,0)</f>
        <v>0</v>
      </c>
      <c r="BJ277" s="17" t="s">
        <v>78</v>
      </c>
      <c r="BK277" s="133">
        <f>ROUND(I277*H277,2)</f>
        <v>0</v>
      </c>
      <c r="BL277" s="17" t="s">
        <v>125</v>
      </c>
      <c r="BM277" s="132" t="s">
        <v>386</v>
      </c>
    </row>
    <row r="278" spans="2:65" s="1" customFormat="1" ht="16.5" customHeight="1">
      <c r="B278" s="32"/>
      <c r="C278" s="121" t="s">
        <v>387</v>
      </c>
      <c r="D278" s="121" t="s">
        <v>120</v>
      </c>
      <c r="E278" s="122" t="s">
        <v>388</v>
      </c>
      <c r="F278" s="123" t="s">
        <v>389</v>
      </c>
      <c r="G278" s="124" t="s">
        <v>123</v>
      </c>
      <c r="H278" s="125">
        <v>1</v>
      </c>
      <c r="I278" s="126"/>
      <c r="J278" s="127">
        <f>ROUND(I278*H278,2)</f>
        <v>0</v>
      </c>
      <c r="K278" s="123" t="s">
        <v>124</v>
      </c>
      <c r="L278" s="32"/>
      <c r="M278" s="128" t="s">
        <v>19</v>
      </c>
      <c r="N278" s="129" t="s">
        <v>41</v>
      </c>
      <c r="P278" s="130">
        <f>O278*H278</f>
        <v>0</v>
      </c>
      <c r="Q278" s="130">
        <v>0</v>
      </c>
      <c r="R278" s="130">
        <f>Q278*H278</f>
        <v>0</v>
      </c>
      <c r="S278" s="130">
        <v>0</v>
      </c>
      <c r="T278" s="131">
        <f>S278*H278</f>
        <v>0</v>
      </c>
      <c r="AR278" s="132" t="s">
        <v>125</v>
      </c>
      <c r="AT278" s="132" t="s">
        <v>120</v>
      </c>
      <c r="AU278" s="132" t="s">
        <v>78</v>
      </c>
      <c r="AY278" s="17" t="s">
        <v>119</v>
      </c>
      <c r="BE278" s="133">
        <f>IF(N278="základní",J278,0)</f>
        <v>0</v>
      </c>
      <c r="BF278" s="133">
        <f>IF(N278="snížená",J278,0)</f>
        <v>0</v>
      </c>
      <c r="BG278" s="133">
        <f>IF(N278="zákl. přenesená",J278,0)</f>
        <v>0</v>
      </c>
      <c r="BH278" s="133">
        <f>IF(N278="sníž. přenesená",J278,0)</f>
        <v>0</v>
      </c>
      <c r="BI278" s="133">
        <f>IF(N278="nulová",J278,0)</f>
        <v>0</v>
      </c>
      <c r="BJ278" s="17" t="s">
        <v>78</v>
      </c>
      <c r="BK278" s="133">
        <f>ROUND(I278*H278,2)</f>
        <v>0</v>
      </c>
      <c r="BL278" s="17" t="s">
        <v>125</v>
      </c>
      <c r="BM278" s="132" t="s">
        <v>390</v>
      </c>
    </row>
    <row r="279" spans="2:51" s="11" customFormat="1" ht="11.25">
      <c r="B279" s="134"/>
      <c r="D279" s="135" t="s">
        <v>126</v>
      </c>
      <c r="E279" s="136" t="s">
        <v>19</v>
      </c>
      <c r="F279" s="137" t="s">
        <v>391</v>
      </c>
      <c r="H279" s="136" t="s">
        <v>19</v>
      </c>
      <c r="I279" s="138"/>
      <c r="L279" s="134"/>
      <c r="M279" s="139"/>
      <c r="T279" s="140"/>
      <c r="AT279" s="136" t="s">
        <v>126</v>
      </c>
      <c r="AU279" s="136" t="s">
        <v>78</v>
      </c>
      <c r="AV279" s="11" t="s">
        <v>78</v>
      </c>
      <c r="AW279" s="11" t="s">
        <v>32</v>
      </c>
      <c r="AX279" s="11" t="s">
        <v>70</v>
      </c>
      <c r="AY279" s="136" t="s">
        <v>119</v>
      </c>
    </row>
    <row r="280" spans="2:51" s="12" customFormat="1" ht="11.25">
      <c r="B280" s="141"/>
      <c r="D280" s="135" t="s">
        <v>126</v>
      </c>
      <c r="E280" s="142" t="s">
        <v>19</v>
      </c>
      <c r="F280" s="143" t="s">
        <v>78</v>
      </c>
      <c r="H280" s="144">
        <v>1</v>
      </c>
      <c r="I280" s="145"/>
      <c r="L280" s="141"/>
      <c r="M280" s="146"/>
      <c r="T280" s="147"/>
      <c r="AT280" s="142" t="s">
        <v>126</v>
      </c>
      <c r="AU280" s="142" t="s">
        <v>78</v>
      </c>
      <c r="AV280" s="12" t="s">
        <v>80</v>
      </c>
      <c r="AW280" s="12" t="s">
        <v>32</v>
      </c>
      <c r="AX280" s="12" t="s">
        <v>70</v>
      </c>
      <c r="AY280" s="142" t="s">
        <v>119</v>
      </c>
    </row>
    <row r="281" spans="2:51" s="13" customFormat="1" ht="11.25">
      <c r="B281" s="148"/>
      <c r="D281" s="135" t="s">
        <v>126</v>
      </c>
      <c r="E281" s="149" t="s">
        <v>19</v>
      </c>
      <c r="F281" s="150" t="s">
        <v>144</v>
      </c>
      <c r="H281" s="151">
        <v>1</v>
      </c>
      <c r="I281" s="152"/>
      <c r="L281" s="148"/>
      <c r="M281" s="153"/>
      <c r="T281" s="154"/>
      <c r="AT281" s="149" t="s">
        <v>126</v>
      </c>
      <c r="AU281" s="149" t="s">
        <v>78</v>
      </c>
      <c r="AV281" s="13" t="s">
        <v>125</v>
      </c>
      <c r="AW281" s="13" t="s">
        <v>32</v>
      </c>
      <c r="AX281" s="13" t="s">
        <v>78</v>
      </c>
      <c r="AY281" s="149" t="s">
        <v>119</v>
      </c>
    </row>
    <row r="282" spans="2:65" s="1" customFormat="1" ht="16.5" customHeight="1">
      <c r="B282" s="32"/>
      <c r="C282" s="121" t="s">
        <v>271</v>
      </c>
      <c r="D282" s="121" t="s">
        <v>120</v>
      </c>
      <c r="E282" s="122" t="s">
        <v>392</v>
      </c>
      <c r="F282" s="123" t="s">
        <v>393</v>
      </c>
      <c r="G282" s="124" t="s">
        <v>123</v>
      </c>
      <c r="H282" s="125">
        <v>1</v>
      </c>
      <c r="I282" s="126"/>
      <c r="J282" s="127">
        <f>ROUND(I282*H282,2)</f>
        <v>0</v>
      </c>
      <c r="K282" s="123" t="s">
        <v>124</v>
      </c>
      <c r="L282" s="32"/>
      <c r="M282" s="128" t="s">
        <v>19</v>
      </c>
      <c r="N282" s="129" t="s">
        <v>41</v>
      </c>
      <c r="P282" s="130">
        <f>O282*H282</f>
        <v>0</v>
      </c>
      <c r="Q282" s="130">
        <v>0</v>
      </c>
      <c r="R282" s="130">
        <f>Q282*H282</f>
        <v>0</v>
      </c>
      <c r="S282" s="130">
        <v>0</v>
      </c>
      <c r="T282" s="131">
        <f>S282*H282</f>
        <v>0</v>
      </c>
      <c r="AR282" s="132" t="s">
        <v>125</v>
      </c>
      <c r="AT282" s="132" t="s">
        <v>120</v>
      </c>
      <c r="AU282" s="132" t="s">
        <v>78</v>
      </c>
      <c r="AY282" s="17" t="s">
        <v>119</v>
      </c>
      <c r="BE282" s="133">
        <f>IF(N282="základní",J282,0)</f>
        <v>0</v>
      </c>
      <c r="BF282" s="133">
        <f>IF(N282="snížená",J282,0)</f>
        <v>0</v>
      </c>
      <c r="BG282" s="133">
        <f>IF(N282="zákl. přenesená",J282,0)</f>
        <v>0</v>
      </c>
      <c r="BH282" s="133">
        <f>IF(N282="sníž. přenesená",J282,0)</f>
        <v>0</v>
      </c>
      <c r="BI282" s="133">
        <f>IF(N282="nulová",J282,0)</f>
        <v>0</v>
      </c>
      <c r="BJ282" s="17" t="s">
        <v>78</v>
      </c>
      <c r="BK282" s="133">
        <f>ROUND(I282*H282,2)</f>
        <v>0</v>
      </c>
      <c r="BL282" s="17" t="s">
        <v>125</v>
      </c>
      <c r="BM282" s="132" t="s">
        <v>394</v>
      </c>
    </row>
    <row r="283" spans="2:51" s="11" customFormat="1" ht="11.25">
      <c r="B283" s="134"/>
      <c r="D283" s="135" t="s">
        <v>126</v>
      </c>
      <c r="E283" s="136" t="s">
        <v>19</v>
      </c>
      <c r="F283" s="137" t="s">
        <v>391</v>
      </c>
      <c r="H283" s="136" t="s">
        <v>19</v>
      </c>
      <c r="I283" s="138"/>
      <c r="L283" s="134"/>
      <c r="M283" s="139"/>
      <c r="T283" s="140"/>
      <c r="AT283" s="136" t="s">
        <v>126</v>
      </c>
      <c r="AU283" s="136" t="s">
        <v>78</v>
      </c>
      <c r="AV283" s="11" t="s">
        <v>78</v>
      </c>
      <c r="AW283" s="11" t="s">
        <v>32</v>
      </c>
      <c r="AX283" s="11" t="s">
        <v>70</v>
      </c>
      <c r="AY283" s="136" t="s">
        <v>119</v>
      </c>
    </row>
    <row r="284" spans="2:51" s="12" customFormat="1" ht="11.25">
      <c r="B284" s="141"/>
      <c r="D284" s="135" t="s">
        <v>126</v>
      </c>
      <c r="E284" s="142" t="s">
        <v>19</v>
      </c>
      <c r="F284" s="143" t="s">
        <v>78</v>
      </c>
      <c r="H284" s="144">
        <v>1</v>
      </c>
      <c r="I284" s="145"/>
      <c r="L284" s="141"/>
      <c r="M284" s="146"/>
      <c r="T284" s="147"/>
      <c r="AT284" s="142" t="s">
        <v>126</v>
      </c>
      <c r="AU284" s="142" t="s">
        <v>78</v>
      </c>
      <c r="AV284" s="12" t="s">
        <v>80</v>
      </c>
      <c r="AW284" s="12" t="s">
        <v>32</v>
      </c>
      <c r="AX284" s="12" t="s">
        <v>70</v>
      </c>
      <c r="AY284" s="142" t="s">
        <v>119</v>
      </c>
    </row>
    <row r="285" spans="2:51" s="13" customFormat="1" ht="11.25">
      <c r="B285" s="148"/>
      <c r="D285" s="135" t="s">
        <v>126</v>
      </c>
      <c r="E285" s="149" t="s">
        <v>19</v>
      </c>
      <c r="F285" s="150" t="s">
        <v>144</v>
      </c>
      <c r="H285" s="151">
        <v>1</v>
      </c>
      <c r="I285" s="152"/>
      <c r="L285" s="148"/>
      <c r="M285" s="153"/>
      <c r="T285" s="154"/>
      <c r="AT285" s="149" t="s">
        <v>126</v>
      </c>
      <c r="AU285" s="149" t="s">
        <v>78</v>
      </c>
      <c r="AV285" s="13" t="s">
        <v>125</v>
      </c>
      <c r="AW285" s="13" t="s">
        <v>32</v>
      </c>
      <c r="AX285" s="13" t="s">
        <v>78</v>
      </c>
      <c r="AY285" s="149" t="s">
        <v>119</v>
      </c>
    </row>
    <row r="286" spans="2:65" s="1" customFormat="1" ht="16.5" customHeight="1">
      <c r="B286" s="32"/>
      <c r="C286" s="121" t="s">
        <v>395</v>
      </c>
      <c r="D286" s="121" t="s">
        <v>120</v>
      </c>
      <c r="E286" s="122" t="s">
        <v>396</v>
      </c>
      <c r="F286" s="123" t="s">
        <v>397</v>
      </c>
      <c r="G286" s="124" t="s">
        <v>123</v>
      </c>
      <c r="H286" s="125">
        <v>1</v>
      </c>
      <c r="I286" s="126"/>
      <c r="J286" s="127">
        <f>ROUND(I286*H286,2)</f>
        <v>0</v>
      </c>
      <c r="K286" s="123" t="s">
        <v>124</v>
      </c>
      <c r="L286" s="32"/>
      <c r="M286" s="128" t="s">
        <v>19</v>
      </c>
      <c r="N286" s="129" t="s">
        <v>41</v>
      </c>
      <c r="P286" s="130">
        <f>O286*H286</f>
        <v>0</v>
      </c>
      <c r="Q286" s="130">
        <v>0</v>
      </c>
      <c r="R286" s="130">
        <f>Q286*H286</f>
        <v>0</v>
      </c>
      <c r="S286" s="130">
        <v>0</v>
      </c>
      <c r="T286" s="131">
        <f>S286*H286</f>
        <v>0</v>
      </c>
      <c r="AR286" s="132" t="s">
        <v>125</v>
      </c>
      <c r="AT286" s="132" t="s">
        <v>120</v>
      </c>
      <c r="AU286" s="132" t="s">
        <v>78</v>
      </c>
      <c r="AY286" s="17" t="s">
        <v>119</v>
      </c>
      <c r="BE286" s="133">
        <f>IF(N286="základní",J286,0)</f>
        <v>0</v>
      </c>
      <c r="BF286" s="133">
        <f>IF(N286="snížená",J286,0)</f>
        <v>0</v>
      </c>
      <c r="BG286" s="133">
        <f>IF(N286="zákl. přenesená",J286,0)</f>
        <v>0</v>
      </c>
      <c r="BH286" s="133">
        <f>IF(N286="sníž. přenesená",J286,0)</f>
        <v>0</v>
      </c>
      <c r="BI286" s="133">
        <f>IF(N286="nulová",J286,0)</f>
        <v>0</v>
      </c>
      <c r="BJ286" s="17" t="s">
        <v>78</v>
      </c>
      <c r="BK286" s="133">
        <f>ROUND(I286*H286,2)</f>
        <v>0</v>
      </c>
      <c r="BL286" s="17" t="s">
        <v>125</v>
      </c>
      <c r="BM286" s="132" t="s">
        <v>398</v>
      </c>
    </row>
    <row r="287" spans="2:51" s="11" customFormat="1" ht="11.25">
      <c r="B287" s="134"/>
      <c r="D287" s="135" t="s">
        <v>126</v>
      </c>
      <c r="E287" s="136" t="s">
        <v>19</v>
      </c>
      <c r="F287" s="137" t="s">
        <v>391</v>
      </c>
      <c r="H287" s="136" t="s">
        <v>19</v>
      </c>
      <c r="I287" s="138"/>
      <c r="L287" s="134"/>
      <c r="M287" s="139"/>
      <c r="T287" s="140"/>
      <c r="AT287" s="136" t="s">
        <v>126</v>
      </c>
      <c r="AU287" s="136" t="s">
        <v>78</v>
      </c>
      <c r="AV287" s="11" t="s">
        <v>78</v>
      </c>
      <c r="AW287" s="11" t="s">
        <v>32</v>
      </c>
      <c r="AX287" s="11" t="s">
        <v>70</v>
      </c>
      <c r="AY287" s="136" t="s">
        <v>119</v>
      </c>
    </row>
    <row r="288" spans="2:51" s="12" customFormat="1" ht="11.25">
      <c r="B288" s="141"/>
      <c r="D288" s="135" t="s">
        <v>126</v>
      </c>
      <c r="E288" s="142" t="s">
        <v>19</v>
      </c>
      <c r="F288" s="143" t="s">
        <v>78</v>
      </c>
      <c r="H288" s="144">
        <v>1</v>
      </c>
      <c r="I288" s="145"/>
      <c r="L288" s="141"/>
      <c r="M288" s="146"/>
      <c r="T288" s="147"/>
      <c r="AT288" s="142" t="s">
        <v>126</v>
      </c>
      <c r="AU288" s="142" t="s">
        <v>78</v>
      </c>
      <c r="AV288" s="12" t="s">
        <v>80</v>
      </c>
      <c r="AW288" s="12" t="s">
        <v>32</v>
      </c>
      <c r="AX288" s="12" t="s">
        <v>70</v>
      </c>
      <c r="AY288" s="142" t="s">
        <v>119</v>
      </c>
    </row>
    <row r="289" spans="2:51" s="13" customFormat="1" ht="11.25">
      <c r="B289" s="148"/>
      <c r="D289" s="135" t="s">
        <v>126</v>
      </c>
      <c r="E289" s="149" t="s">
        <v>19</v>
      </c>
      <c r="F289" s="150" t="s">
        <v>144</v>
      </c>
      <c r="H289" s="151">
        <v>1</v>
      </c>
      <c r="I289" s="152"/>
      <c r="L289" s="148"/>
      <c r="M289" s="153"/>
      <c r="T289" s="154"/>
      <c r="AT289" s="149" t="s">
        <v>126</v>
      </c>
      <c r="AU289" s="149" t="s">
        <v>78</v>
      </c>
      <c r="AV289" s="13" t="s">
        <v>125</v>
      </c>
      <c r="AW289" s="13" t="s">
        <v>32</v>
      </c>
      <c r="AX289" s="13" t="s">
        <v>78</v>
      </c>
      <c r="AY289" s="149" t="s">
        <v>119</v>
      </c>
    </row>
    <row r="290" spans="2:65" s="1" customFormat="1" ht="16.5" customHeight="1">
      <c r="B290" s="32"/>
      <c r="C290" s="121" t="s">
        <v>279</v>
      </c>
      <c r="D290" s="121" t="s">
        <v>120</v>
      </c>
      <c r="E290" s="122" t="s">
        <v>399</v>
      </c>
      <c r="F290" s="123" t="s">
        <v>400</v>
      </c>
      <c r="G290" s="124" t="s">
        <v>123</v>
      </c>
      <c r="H290" s="125">
        <v>1</v>
      </c>
      <c r="I290" s="126"/>
      <c r="J290" s="127">
        <f>ROUND(I290*H290,2)</f>
        <v>0</v>
      </c>
      <c r="K290" s="123" t="s">
        <v>124</v>
      </c>
      <c r="L290" s="32"/>
      <c r="M290" s="128" t="s">
        <v>19</v>
      </c>
      <c r="N290" s="129" t="s">
        <v>41</v>
      </c>
      <c r="P290" s="130">
        <f>O290*H290</f>
        <v>0</v>
      </c>
      <c r="Q290" s="130">
        <v>0</v>
      </c>
      <c r="R290" s="130">
        <f>Q290*H290</f>
        <v>0</v>
      </c>
      <c r="S290" s="130">
        <v>0</v>
      </c>
      <c r="T290" s="131">
        <f>S290*H290</f>
        <v>0</v>
      </c>
      <c r="AR290" s="132" t="s">
        <v>125</v>
      </c>
      <c r="AT290" s="132" t="s">
        <v>120</v>
      </c>
      <c r="AU290" s="132" t="s">
        <v>78</v>
      </c>
      <c r="AY290" s="17" t="s">
        <v>119</v>
      </c>
      <c r="BE290" s="133">
        <f>IF(N290="základní",J290,0)</f>
        <v>0</v>
      </c>
      <c r="BF290" s="133">
        <f>IF(N290="snížená",J290,0)</f>
        <v>0</v>
      </c>
      <c r="BG290" s="133">
        <f>IF(N290="zákl. přenesená",J290,0)</f>
        <v>0</v>
      </c>
      <c r="BH290" s="133">
        <f>IF(N290="sníž. přenesená",J290,0)</f>
        <v>0</v>
      </c>
      <c r="BI290" s="133">
        <f>IF(N290="nulová",J290,0)</f>
        <v>0</v>
      </c>
      <c r="BJ290" s="17" t="s">
        <v>78</v>
      </c>
      <c r="BK290" s="133">
        <f>ROUND(I290*H290,2)</f>
        <v>0</v>
      </c>
      <c r="BL290" s="17" t="s">
        <v>125</v>
      </c>
      <c r="BM290" s="132" t="s">
        <v>401</v>
      </c>
    </row>
    <row r="291" spans="2:51" s="11" customFormat="1" ht="11.25">
      <c r="B291" s="134"/>
      <c r="D291" s="135" t="s">
        <v>126</v>
      </c>
      <c r="E291" s="136" t="s">
        <v>19</v>
      </c>
      <c r="F291" s="137" t="s">
        <v>391</v>
      </c>
      <c r="H291" s="136" t="s">
        <v>19</v>
      </c>
      <c r="I291" s="138"/>
      <c r="L291" s="134"/>
      <c r="M291" s="139"/>
      <c r="T291" s="140"/>
      <c r="AT291" s="136" t="s">
        <v>126</v>
      </c>
      <c r="AU291" s="136" t="s">
        <v>78</v>
      </c>
      <c r="AV291" s="11" t="s">
        <v>78</v>
      </c>
      <c r="AW291" s="11" t="s">
        <v>32</v>
      </c>
      <c r="AX291" s="11" t="s">
        <v>70</v>
      </c>
      <c r="AY291" s="136" t="s">
        <v>119</v>
      </c>
    </row>
    <row r="292" spans="2:51" s="12" customFormat="1" ht="11.25">
      <c r="B292" s="141"/>
      <c r="D292" s="135" t="s">
        <v>126</v>
      </c>
      <c r="E292" s="142" t="s">
        <v>19</v>
      </c>
      <c r="F292" s="143" t="s">
        <v>78</v>
      </c>
      <c r="H292" s="144">
        <v>1</v>
      </c>
      <c r="I292" s="145"/>
      <c r="L292" s="141"/>
      <c r="M292" s="146"/>
      <c r="T292" s="147"/>
      <c r="AT292" s="142" t="s">
        <v>126</v>
      </c>
      <c r="AU292" s="142" t="s">
        <v>78</v>
      </c>
      <c r="AV292" s="12" t="s">
        <v>80</v>
      </c>
      <c r="AW292" s="12" t="s">
        <v>32</v>
      </c>
      <c r="AX292" s="12" t="s">
        <v>70</v>
      </c>
      <c r="AY292" s="142" t="s">
        <v>119</v>
      </c>
    </row>
    <row r="293" spans="2:51" s="13" customFormat="1" ht="11.25">
      <c r="B293" s="148"/>
      <c r="D293" s="135" t="s">
        <v>126</v>
      </c>
      <c r="E293" s="149" t="s">
        <v>19</v>
      </c>
      <c r="F293" s="150" t="s">
        <v>144</v>
      </c>
      <c r="H293" s="151">
        <v>1</v>
      </c>
      <c r="I293" s="152"/>
      <c r="L293" s="148"/>
      <c r="M293" s="153"/>
      <c r="T293" s="154"/>
      <c r="AT293" s="149" t="s">
        <v>126</v>
      </c>
      <c r="AU293" s="149" t="s">
        <v>78</v>
      </c>
      <c r="AV293" s="13" t="s">
        <v>125</v>
      </c>
      <c r="AW293" s="13" t="s">
        <v>32</v>
      </c>
      <c r="AX293" s="13" t="s">
        <v>78</v>
      </c>
      <c r="AY293" s="149" t="s">
        <v>119</v>
      </c>
    </row>
    <row r="294" spans="2:65" s="1" customFormat="1" ht="24.2" customHeight="1">
      <c r="B294" s="32"/>
      <c r="C294" s="121" t="s">
        <v>402</v>
      </c>
      <c r="D294" s="121" t="s">
        <v>120</v>
      </c>
      <c r="E294" s="122" t="s">
        <v>403</v>
      </c>
      <c r="F294" s="123" t="s">
        <v>404</v>
      </c>
      <c r="G294" s="124" t="s">
        <v>202</v>
      </c>
      <c r="H294" s="125">
        <v>4</v>
      </c>
      <c r="I294" s="126"/>
      <c r="J294" s="127">
        <f>ROUND(I294*H294,2)</f>
        <v>0</v>
      </c>
      <c r="K294" s="123" t="s">
        <v>124</v>
      </c>
      <c r="L294" s="32"/>
      <c r="M294" s="128" t="s">
        <v>19</v>
      </c>
      <c r="N294" s="129" t="s">
        <v>41</v>
      </c>
      <c r="P294" s="130">
        <f>O294*H294</f>
        <v>0</v>
      </c>
      <c r="Q294" s="130">
        <v>0</v>
      </c>
      <c r="R294" s="130">
        <f>Q294*H294</f>
        <v>0</v>
      </c>
      <c r="S294" s="130">
        <v>0</v>
      </c>
      <c r="T294" s="131">
        <f>S294*H294</f>
        <v>0</v>
      </c>
      <c r="AR294" s="132" t="s">
        <v>125</v>
      </c>
      <c r="AT294" s="132" t="s">
        <v>120</v>
      </c>
      <c r="AU294" s="132" t="s">
        <v>78</v>
      </c>
      <c r="AY294" s="17" t="s">
        <v>119</v>
      </c>
      <c r="BE294" s="133">
        <f>IF(N294="základní",J294,0)</f>
        <v>0</v>
      </c>
      <c r="BF294" s="133">
        <f>IF(N294="snížená",J294,0)</f>
        <v>0</v>
      </c>
      <c r="BG294" s="133">
        <f>IF(N294="zákl. přenesená",J294,0)</f>
        <v>0</v>
      </c>
      <c r="BH294" s="133">
        <f>IF(N294="sníž. přenesená",J294,0)</f>
        <v>0</v>
      </c>
      <c r="BI294" s="133">
        <f>IF(N294="nulová",J294,0)</f>
        <v>0</v>
      </c>
      <c r="BJ294" s="17" t="s">
        <v>78</v>
      </c>
      <c r="BK294" s="133">
        <f>ROUND(I294*H294,2)</f>
        <v>0</v>
      </c>
      <c r="BL294" s="17" t="s">
        <v>125</v>
      </c>
      <c r="BM294" s="132" t="s">
        <v>405</v>
      </c>
    </row>
    <row r="295" spans="2:51" s="11" customFormat="1" ht="11.25">
      <c r="B295" s="134"/>
      <c r="D295" s="135" t="s">
        <v>126</v>
      </c>
      <c r="E295" s="136" t="s">
        <v>19</v>
      </c>
      <c r="F295" s="137" t="s">
        <v>391</v>
      </c>
      <c r="H295" s="136" t="s">
        <v>19</v>
      </c>
      <c r="I295" s="138"/>
      <c r="L295" s="134"/>
      <c r="M295" s="139"/>
      <c r="T295" s="140"/>
      <c r="AT295" s="136" t="s">
        <v>126</v>
      </c>
      <c r="AU295" s="136" t="s">
        <v>78</v>
      </c>
      <c r="AV295" s="11" t="s">
        <v>78</v>
      </c>
      <c r="AW295" s="11" t="s">
        <v>32</v>
      </c>
      <c r="AX295" s="11" t="s">
        <v>70</v>
      </c>
      <c r="AY295" s="136" t="s">
        <v>119</v>
      </c>
    </row>
    <row r="296" spans="2:51" s="12" customFormat="1" ht="11.25">
      <c r="B296" s="141"/>
      <c r="D296" s="135" t="s">
        <v>126</v>
      </c>
      <c r="E296" s="142" t="s">
        <v>19</v>
      </c>
      <c r="F296" s="143" t="s">
        <v>406</v>
      </c>
      <c r="H296" s="144">
        <v>4</v>
      </c>
      <c r="I296" s="145"/>
      <c r="L296" s="141"/>
      <c r="M296" s="146"/>
      <c r="T296" s="147"/>
      <c r="AT296" s="142" t="s">
        <v>126</v>
      </c>
      <c r="AU296" s="142" t="s">
        <v>78</v>
      </c>
      <c r="AV296" s="12" t="s">
        <v>80</v>
      </c>
      <c r="AW296" s="12" t="s">
        <v>32</v>
      </c>
      <c r="AX296" s="12" t="s">
        <v>70</v>
      </c>
      <c r="AY296" s="142" t="s">
        <v>119</v>
      </c>
    </row>
    <row r="297" spans="2:51" s="13" customFormat="1" ht="11.25">
      <c r="B297" s="148"/>
      <c r="D297" s="135" t="s">
        <v>126</v>
      </c>
      <c r="E297" s="149" t="s">
        <v>19</v>
      </c>
      <c r="F297" s="150" t="s">
        <v>144</v>
      </c>
      <c r="H297" s="151">
        <v>4</v>
      </c>
      <c r="I297" s="152"/>
      <c r="L297" s="148"/>
      <c r="M297" s="153"/>
      <c r="T297" s="154"/>
      <c r="AT297" s="149" t="s">
        <v>126</v>
      </c>
      <c r="AU297" s="149" t="s">
        <v>78</v>
      </c>
      <c r="AV297" s="13" t="s">
        <v>125</v>
      </c>
      <c r="AW297" s="13" t="s">
        <v>32</v>
      </c>
      <c r="AX297" s="13" t="s">
        <v>78</v>
      </c>
      <c r="AY297" s="149" t="s">
        <v>119</v>
      </c>
    </row>
    <row r="298" spans="2:65" s="1" customFormat="1" ht="16.5" customHeight="1">
      <c r="B298" s="32"/>
      <c r="C298" s="121" t="s">
        <v>282</v>
      </c>
      <c r="D298" s="121" t="s">
        <v>120</v>
      </c>
      <c r="E298" s="122" t="s">
        <v>407</v>
      </c>
      <c r="F298" s="123" t="s">
        <v>408</v>
      </c>
      <c r="G298" s="124" t="s">
        <v>202</v>
      </c>
      <c r="H298" s="125">
        <v>0.78</v>
      </c>
      <c r="I298" s="126"/>
      <c r="J298" s="127">
        <f>ROUND(I298*H298,2)</f>
        <v>0</v>
      </c>
      <c r="K298" s="123" t="s">
        <v>124</v>
      </c>
      <c r="L298" s="32"/>
      <c r="M298" s="128" t="s">
        <v>19</v>
      </c>
      <c r="N298" s="129" t="s">
        <v>41</v>
      </c>
      <c r="P298" s="130">
        <f>O298*H298</f>
        <v>0</v>
      </c>
      <c r="Q298" s="130">
        <v>0</v>
      </c>
      <c r="R298" s="130">
        <f>Q298*H298</f>
        <v>0</v>
      </c>
      <c r="S298" s="130">
        <v>0</v>
      </c>
      <c r="T298" s="131">
        <f>S298*H298</f>
        <v>0</v>
      </c>
      <c r="AR298" s="132" t="s">
        <v>125</v>
      </c>
      <c r="AT298" s="132" t="s">
        <v>120</v>
      </c>
      <c r="AU298" s="132" t="s">
        <v>78</v>
      </c>
      <c r="AY298" s="17" t="s">
        <v>119</v>
      </c>
      <c r="BE298" s="133">
        <f>IF(N298="základní",J298,0)</f>
        <v>0</v>
      </c>
      <c r="BF298" s="133">
        <f>IF(N298="snížená",J298,0)</f>
        <v>0</v>
      </c>
      <c r="BG298" s="133">
        <f>IF(N298="zákl. přenesená",J298,0)</f>
        <v>0</v>
      </c>
      <c r="BH298" s="133">
        <f>IF(N298="sníž. přenesená",J298,0)</f>
        <v>0</v>
      </c>
      <c r="BI298" s="133">
        <f>IF(N298="nulová",J298,0)</f>
        <v>0</v>
      </c>
      <c r="BJ298" s="17" t="s">
        <v>78</v>
      </c>
      <c r="BK298" s="133">
        <f>ROUND(I298*H298,2)</f>
        <v>0</v>
      </c>
      <c r="BL298" s="17" t="s">
        <v>125</v>
      </c>
      <c r="BM298" s="132" t="s">
        <v>409</v>
      </c>
    </row>
    <row r="299" spans="2:51" s="11" customFormat="1" ht="11.25">
      <c r="B299" s="134"/>
      <c r="D299" s="135" t="s">
        <v>126</v>
      </c>
      <c r="E299" s="136" t="s">
        <v>19</v>
      </c>
      <c r="F299" s="137" t="s">
        <v>391</v>
      </c>
      <c r="H299" s="136" t="s">
        <v>19</v>
      </c>
      <c r="I299" s="138"/>
      <c r="L299" s="134"/>
      <c r="M299" s="139"/>
      <c r="T299" s="140"/>
      <c r="AT299" s="136" t="s">
        <v>126</v>
      </c>
      <c r="AU299" s="136" t="s">
        <v>78</v>
      </c>
      <c r="AV299" s="11" t="s">
        <v>78</v>
      </c>
      <c r="AW299" s="11" t="s">
        <v>32</v>
      </c>
      <c r="AX299" s="11" t="s">
        <v>70</v>
      </c>
      <c r="AY299" s="136" t="s">
        <v>119</v>
      </c>
    </row>
    <row r="300" spans="2:51" s="12" customFormat="1" ht="11.25">
      <c r="B300" s="141"/>
      <c r="D300" s="135" t="s">
        <v>126</v>
      </c>
      <c r="E300" s="142" t="s">
        <v>19</v>
      </c>
      <c r="F300" s="143" t="s">
        <v>410</v>
      </c>
      <c r="H300" s="144">
        <v>0.78</v>
      </c>
      <c r="I300" s="145"/>
      <c r="L300" s="141"/>
      <c r="M300" s="146"/>
      <c r="T300" s="147"/>
      <c r="AT300" s="142" t="s">
        <v>126</v>
      </c>
      <c r="AU300" s="142" t="s">
        <v>78</v>
      </c>
      <c r="AV300" s="12" t="s">
        <v>80</v>
      </c>
      <c r="AW300" s="12" t="s">
        <v>32</v>
      </c>
      <c r="AX300" s="12" t="s">
        <v>70</v>
      </c>
      <c r="AY300" s="142" t="s">
        <v>119</v>
      </c>
    </row>
    <row r="301" spans="2:51" s="13" customFormat="1" ht="11.25">
      <c r="B301" s="148"/>
      <c r="D301" s="135" t="s">
        <v>126</v>
      </c>
      <c r="E301" s="149" t="s">
        <v>19</v>
      </c>
      <c r="F301" s="150" t="s">
        <v>144</v>
      </c>
      <c r="H301" s="151">
        <v>0.78</v>
      </c>
      <c r="I301" s="152"/>
      <c r="L301" s="148"/>
      <c r="M301" s="153"/>
      <c r="T301" s="154"/>
      <c r="AT301" s="149" t="s">
        <v>126</v>
      </c>
      <c r="AU301" s="149" t="s">
        <v>78</v>
      </c>
      <c r="AV301" s="13" t="s">
        <v>125</v>
      </c>
      <c r="AW301" s="13" t="s">
        <v>32</v>
      </c>
      <c r="AX301" s="13" t="s">
        <v>78</v>
      </c>
      <c r="AY301" s="149" t="s">
        <v>119</v>
      </c>
    </row>
    <row r="302" spans="2:65" s="1" customFormat="1" ht="16.5" customHeight="1">
      <c r="B302" s="32"/>
      <c r="C302" s="121" t="s">
        <v>411</v>
      </c>
      <c r="D302" s="121" t="s">
        <v>120</v>
      </c>
      <c r="E302" s="122" t="s">
        <v>412</v>
      </c>
      <c r="F302" s="123" t="s">
        <v>408</v>
      </c>
      <c r="G302" s="124" t="s">
        <v>202</v>
      </c>
      <c r="H302" s="125">
        <v>13.49</v>
      </c>
      <c r="I302" s="126"/>
      <c r="J302" s="127">
        <f>ROUND(I302*H302,2)</f>
        <v>0</v>
      </c>
      <c r="K302" s="123" t="s">
        <v>124</v>
      </c>
      <c r="L302" s="32"/>
      <c r="M302" s="128" t="s">
        <v>19</v>
      </c>
      <c r="N302" s="129" t="s">
        <v>41</v>
      </c>
      <c r="P302" s="130">
        <f>O302*H302</f>
        <v>0</v>
      </c>
      <c r="Q302" s="130">
        <v>0</v>
      </c>
      <c r="R302" s="130">
        <f>Q302*H302</f>
        <v>0</v>
      </c>
      <c r="S302" s="130">
        <v>0</v>
      </c>
      <c r="T302" s="131">
        <f>S302*H302</f>
        <v>0</v>
      </c>
      <c r="AR302" s="132" t="s">
        <v>125</v>
      </c>
      <c r="AT302" s="132" t="s">
        <v>120</v>
      </c>
      <c r="AU302" s="132" t="s">
        <v>78</v>
      </c>
      <c r="AY302" s="17" t="s">
        <v>119</v>
      </c>
      <c r="BE302" s="133">
        <f>IF(N302="základní",J302,0)</f>
        <v>0</v>
      </c>
      <c r="BF302" s="133">
        <f>IF(N302="snížená",J302,0)</f>
        <v>0</v>
      </c>
      <c r="BG302" s="133">
        <f>IF(N302="zákl. přenesená",J302,0)</f>
        <v>0</v>
      </c>
      <c r="BH302" s="133">
        <f>IF(N302="sníž. přenesená",J302,0)</f>
        <v>0</v>
      </c>
      <c r="BI302" s="133">
        <f>IF(N302="nulová",J302,0)</f>
        <v>0</v>
      </c>
      <c r="BJ302" s="17" t="s">
        <v>78</v>
      </c>
      <c r="BK302" s="133">
        <f>ROUND(I302*H302,2)</f>
        <v>0</v>
      </c>
      <c r="BL302" s="17" t="s">
        <v>125</v>
      </c>
      <c r="BM302" s="132" t="s">
        <v>413</v>
      </c>
    </row>
    <row r="303" spans="2:51" s="11" customFormat="1" ht="11.25">
      <c r="B303" s="134"/>
      <c r="D303" s="135" t="s">
        <v>126</v>
      </c>
      <c r="E303" s="136" t="s">
        <v>19</v>
      </c>
      <c r="F303" s="137" t="s">
        <v>391</v>
      </c>
      <c r="H303" s="136" t="s">
        <v>19</v>
      </c>
      <c r="I303" s="138"/>
      <c r="L303" s="134"/>
      <c r="M303" s="139"/>
      <c r="T303" s="140"/>
      <c r="AT303" s="136" t="s">
        <v>126</v>
      </c>
      <c r="AU303" s="136" t="s">
        <v>78</v>
      </c>
      <c r="AV303" s="11" t="s">
        <v>78</v>
      </c>
      <c r="AW303" s="11" t="s">
        <v>32</v>
      </c>
      <c r="AX303" s="11" t="s">
        <v>70</v>
      </c>
      <c r="AY303" s="136" t="s">
        <v>119</v>
      </c>
    </row>
    <row r="304" spans="2:51" s="12" customFormat="1" ht="11.25">
      <c r="B304" s="141"/>
      <c r="D304" s="135" t="s">
        <v>126</v>
      </c>
      <c r="E304" s="142" t="s">
        <v>19</v>
      </c>
      <c r="F304" s="143" t="s">
        <v>414</v>
      </c>
      <c r="H304" s="144">
        <v>13.49</v>
      </c>
      <c r="I304" s="145"/>
      <c r="L304" s="141"/>
      <c r="M304" s="146"/>
      <c r="T304" s="147"/>
      <c r="AT304" s="142" t="s">
        <v>126</v>
      </c>
      <c r="AU304" s="142" t="s">
        <v>78</v>
      </c>
      <c r="AV304" s="12" t="s">
        <v>80</v>
      </c>
      <c r="AW304" s="12" t="s">
        <v>32</v>
      </c>
      <c r="AX304" s="12" t="s">
        <v>70</v>
      </c>
      <c r="AY304" s="142" t="s">
        <v>119</v>
      </c>
    </row>
    <row r="305" spans="2:51" s="13" customFormat="1" ht="11.25">
      <c r="B305" s="148"/>
      <c r="D305" s="135" t="s">
        <v>126</v>
      </c>
      <c r="E305" s="149" t="s">
        <v>19</v>
      </c>
      <c r="F305" s="150" t="s">
        <v>144</v>
      </c>
      <c r="H305" s="151">
        <v>13.49</v>
      </c>
      <c r="I305" s="152"/>
      <c r="L305" s="148"/>
      <c r="M305" s="153"/>
      <c r="T305" s="154"/>
      <c r="AT305" s="149" t="s">
        <v>126</v>
      </c>
      <c r="AU305" s="149" t="s">
        <v>78</v>
      </c>
      <c r="AV305" s="13" t="s">
        <v>125</v>
      </c>
      <c r="AW305" s="13" t="s">
        <v>32</v>
      </c>
      <c r="AX305" s="13" t="s">
        <v>78</v>
      </c>
      <c r="AY305" s="149" t="s">
        <v>119</v>
      </c>
    </row>
    <row r="306" spans="2:65" s="1" customFormat="1" ht="16.5" customHeight="1">
      <c r="B306" s="32"/>
      <c r="C306" s="121" t="s">
        <v>286</v>
      </c>
      <c r="D306" s="121" t="s">
        <v>120</v>
      </c>
      <c r="E306" s="122" t="s">
        <v>415</v>
      </c>
      <c r="F306" s="123" t="s">
        <v>408</v>
      </c>
      <c r="G306" s="124" t="s">
        <v>202</v>
      </c>
      <c r="H306" s="125">
        <v>0.5</v>
      </c>
      <c r="I306" s="126"/>
      <c r="J306" s="127">
        <f>ROUND(I306*H306,2)</f>
        <v>0</v>
      </c>
      <c r="K306" s="123" t="s">
        <v>124</v>
      </c>
      <c r="L306" s="32"/>
      <c r="M306" s="128" t="s">
        <v>19</v>
      </c>
      <c r="N306" s="129" t="s">
        <v>41</v>
      </c>
      <c r="P306" s="130">
        <f>O306*H306</f>
        <v>0</v>
      </c>
      <c r="Q306" s="130">
        <v>0</v>
      </c>
      <c r="R306" s="130">
        <f>Q306*H306</f>
        <v>0</v>
      </c>
      <c r="S306" s="130">
        <v>0</v>
      </c>
      <c r="T306" s="131">
        <f>S306*H306</f>
        <v>0</v>
      </c>
      <c r="AR306" s="132" t="s">
        <v>125</v>
      </c>
      <c r="AT306" s="132" t="s">
        <v>120</v>
      </c>
      <c r="AU306" s="132" t="s">
        <v>78</v>
      </c>
      <c r="AY306" s="17" t="s">
        <v>119</v>
      </c>
      <c r="BE306" s="133">
        <f>IF(N306="základní",J306,0)</f>
        <v>0</v>
      </c>
      <c r="BF306" s="133">
        <f>IF(N306="snížená",J306,0)</f>
        <v>0</v>
      </c>
      <c r="BG306" s="133">
        <f>IF(N306="zákl. přenesená",J306,0)</f>
        <v>0</v>
      </c>
      <c r="BH306" s="133">
        <f>IF(N306="sníž. přenesená",J306,0)</f>
        <v>0</v>
      </c>
      <c r="BI306" s="133">
        <f>IF(N306="nulová",J306,0)</f>
        <v>0</v>
      </c>
      <c r="BJ306" s="17" t="s">
        <v>78</v>
      </c>
      <c r="BK306" s="133">
        <f>ROUND(I306*H306,2)</f>
        <v>0</v>
      </c>
      <c r="BL306" s="17" t="s">
        <v>125</v>
      </c>
      <c r="BM306" s="132" t="s">
        <v>416</v>
      </c>
    </row>
    <row r="307" spans="2:51" s="11" customFormat="1" ht="11.25">
      <c r="B307" s="134"/>
      <c r="D307" s="135" t="s">
        <v>126</v>
      </c>
      <c r="E307" s="136" t="s">
        <v>19</v>
      </c>
      <c r="F307" s="137" t="s">
        <v>391</v>
      </c>
      <c r="H307" s="136" t="s">
        <v>19</v>
      </c>
      <c r="I307" s="138"/>
      <c r="L307" s="134"/>
      <c r="M307" s="139"/>
      <c r="T307" s="140"/>
      <c r="AT307" s="136" t="s">
        <v>126</v>
      </c>
      <c r="AU307" s="136" t="s">
        <v>78</v>
      </c>
      <c r="AV307" s="11" t="s">
        <v>78</v>
      </c>
      <c r="AW307" s="11" t="s">
        <v>32</v>
      </c>
      <c r="AX307" s="11" t="s">
        <v>70</v>
      </c>
      <c r="AY307" s="136" t="s">
        <v>119</v>
      </c>
    </row>
    <row r="308" spans="2:51" s="12" customFormat="1" ht="11.25">
      <c r="B308" s="141"/>
      <c r="D308" s="135" t="s">
        <v>126</v>
      </c>
      <c r="E308" s="142" t="s">
        <v>19</v>
      </c>
      <c r="F308" s="143" t="s">
        <v>417</v>
      </c>
      <c r="H308" s="144">
        <v>0.5</v>
      </c>
      <c r="I308" s="145"/>
      <c r="L308" s="141"/>
      <c r="M308" s="146"/>
      <c r="T308" s="147"/>
      <c r="AT308" s="142" t="s">
        <v>126</v>
      </c>
      <c r="AU308" s="142" t="s">
        <v>78</v>
      </c>
      <c r="AV308" s="12" t="s">
        <v>80</v>
      </c>
      <c r="AW308" s="12" t="s">
        <v>32</v>
      </c>
      <c r="AX308" s="12" t="s">
        <v>70</v>
      </c>
      <c r="AY308" s="142" t="s">
        <v>119</v>
      </c>
    </row>
    <row r="309" spans="2:51" s="13" customFormat="1" ht="11.25">
      <c r="B309" s="148"/>
      <c r="D309" s="135" t="s">
        <v>126</v>
      </c>
      <c r="E309" s="149" t="s">
        <v>19</v>
      </c>
      <c r="F309" s="150" t="s">
        <v>144</v>
      </c>
      <c r="H309" s="151">
        <v>0.5</v>
      </c>
      <c r="I309" s="152"/>
      <c r="L309" s="148"/>
      <c r="M309" s="153"/>
      <c r="T309" s="154"/>
      <c r="AT309" s="149" t="s">
        <v>126</v>
      </c>
      <c r="AU309" s="149" t="s">
        <v>78</v>
      </c>
      <c r="AV309" s="13" t="s">
        <v>125</v>
      </c>
      <c r="AW309" s="13" t="s">
        <v>32</v>
      </c>
      <c r="AX309" s="13" t="s">
        <v>78</v>
      </c>
      <c r="AY309" s="149" t="s">
        <v>119</v>
      </c>
    </row>
    <row r="310" spans="2:65" s="1" customFormat="1" ht="16.5" customHeight="1">
      <c r="B310" s="32"/>
      <c r="C310" s="121" t="s">
        <v>418</v>
      </c>
      <c r="D310" s="121" t="s">
        <v>120</v>
      </c>
      <c r="E310" s="122" t="s">
        <v>419</v>
      </c>
      <c r="F310" s="123" t="s">
        <v>408</v>
      </c>
      <c r="G310" s="124" t="s">
        <v>202</v>
      </c>
      <c r="H310" s="125">
        <v>3.17</v>
      </c>
      <c r="I310" s="126"/>
      <c r="J310" s="127">
        <f>ROUND(I310*H310,2)</f>
        <v>0</v>
      </c>
      <c r="K310" s="123" t="s">
        <v>124</v>
      </c>
      <c r="L310" s="32"/>
      <c r="M310" s="128" t="s">
        <v>19</v>
      </c>
      <c r="N310" s="129" t="s">
        <v>41</v>
      </c>
      <c r="P310" s="130">
        <f>O310*H310</f>
        <v>0</v>
      </c>
      <c r="Q310" s="130">
        <v>0</v>
      </c>
      <c r="R310" s="130">
        <f>Q310*H310</f>
        <v>0</v>
      </c>
      <c r="S310" s="130">
        <v>0</v>
      </c>
      <c r="T310" s="131">
        <f>S310*H310</f>
        <v>0</v>
      </c>
      <c r="AR310" s="132" t="s">
        <v>125</v>
      </c>
      <c r="AT310" s="132" t="s">
        <v>120</v>
      </c>
      <c r="AU310" s="132" t="s">
        <v>78</v>
      </c>
      <c r="AY310" s="17" t="s">
        <v>119</v>
      </c>
      <c r="BE310" s="133">
        <f>IF(N310="základní",J310,0)</f>
        <v>0</v>
      </c>
      <c r="BF310" s="133">
        <f>IF(N310="snížená",J310,0)</f>
        <v>0</v>
      </c>
      <c r="BG310" s="133">
        <f>IF(N310="zákl. přenesená",J310,0)</f>
        <v>0</v>
      </c>
      <c r="BH310" s="133">
        <f>IF(N310="sníž. přenesená",J310,0)</f>
        <v>0</v>
      </c>
      <c r="BI310" s="133">
        <f>IF(N310="nulová",J310,0)</f>
        <v>0</v>
      </c>
      <c r="BJ310" s="17" t="s">
        <v>78</v>
      </c>
      <c r="BK310" s="133">
        <f>ROUND(I310*H310,2)</f>
        <v>0</v>
      </c>
      <c r="BL310" s="17" t="s">
        <v>125</v>
      </c>
      <c r="BM310" s="132" t="s">
        <v>420</v>
      </c>
    </row>
    <row r="311" spans="2:51" s="11" customFormat="1" ht="11.25">
      <c r="B311" s="134"/>
      <c r="D311" s="135" t="s">
        <v>126</v>
      </c>
      <c r="E311" s="136" t="s">
        <v>19</v>
      </c>
      <c r="F311" s="137" t="s">
        <v>391</v>
      </c>
      <c r="H311" s="136" t="s">
        <v>19</v>
      </c>
      <c r="I311" s="138"/>
      <c r="L311" s="134"/>
      <c r="M311" s="139"/>
      <c r="T311" s="140"/>
      <c r="AT311" s="136" t="s">
        <v>126</v>
      </c>
      <c r="AU311" s="136" t="s">
        <v>78</v>
      </c>
      <c r="AV311" s="11" t="s">
        <v>78</v>
      </c>
      <c r="AW311" s="11" t="s">
        <v>32</v>
      </c>
      <c r="AX311" s="11" t="s">
        <v>70</v>
      </c>
      <c r="AY311" s="136" t="s">
        <v>119</v>
      </c>
    </row>
    <row r="312" spans="2:51" s="12" customFormat="1" ht="11.25">
      <c r="B312" s="141"/>
      <c r="D312" s="135" t="s">
        <v>126</v>
      </c>
      <c r="E312" s="142" t="s">
        <v>19</v>
      </c>
      <c r="F312" s="143" t="s">
        <v>421</v>
      </c>
      <c r="H312" s="144">
        <v>3.17</v>
      </c>
      <c r="I312" s="145"/>
      <c r="L312" s="141"/>
      <c r="M312" s="146"/>
      <c r="T312" s="147"/>
      <c r="AT312" s="142" t="s">
        <v>126</v>
      </c>
      <c r="AU312" s="142" t="s">
        <v>78</v>
      </c>
      <c r="AV312" s="12" t="s">
        <v>80</v>
      </c>
      <c r="AW312" s="12" t="s">
        <v>32</v>
      </c>
      <c r="AX312" s="12" t="s">
        <v>70</v>
      </c>
      <c r="AY312" s="142" t="s">
        <v>119</v>
      </c>
    </row>
    <row r="313" spans="2:51" s="13" customFormat="1" ht="11.25">
      <c r="B313" s="148"/>
      <c r="D313" s="135" t="s">
        <v>126</v>
      </c>
      <c r="E313" s="149" t="s">
        <v>19</v>
      </c>
      <c r="F313" s="150" t="s">
        <v>144</v>
      </c>
      <c r="H313" s="151">
        <v>3.17</v>
      </c>
      <c r="I313" s="152"/>
      <c r="L313" s="148"/>
      <c r="M313" s="153"/>
      <c r="T313" s="154"/>
      <c r="AT313" s="149" t="s">
        <v>126</v>
      </c>
      <c r="AU313" s="149" t="s">
        <v>78</v>
      </c>
      <c r="AV313" s="13" t="s">
        <v>125</v>
      </c>
      <c r="AW313" s="13" t="s">
        <v>32</v>
      </c>
      <c r="AX313" s="13" t="s">
        <v>78</v>
      </c>
      <c r="AY313" s="149" t="s">
        <v>119</v>
      </c>
    </row>
    <row r="314" spans="2:65" s="1" customFormat="1" ht="16.5" customHeight="1">
      <c r="B314" s="32"/>
      <c r="C314" s="121" t="s">
        <v>289</v>
      </c>
      <c r="D314" s="121" t="s">
        <v>120</v>
      </c>
      <c r="E314" s="122" t="s">
        <v>422</v>
      </c>
      <c r="F314" s="123" t="s">
        <v>175</v>
      </c>
      <c r="G314" s="124" t="s">
        <v>168</v>
      </c>
      <c r="H314" s="125">
        <v>2</v>
      </c>
      <c r="I314" s="126"/>
      <c r="J314" s="127">
        <f>ROUND(I314*H314,2)</f>
        <v>0</v>
      </c>
      <c r="K314" s="123" t="s">
        <v>124</v>
      </c>
      <c r="L314" s="32"/>
      <c r="M314" s="128" t="s">
        <v>19</v>
      </c>
      <c r="N314" s="129" t="s">
        <v>41</v>
      </c>
      <c r="P314" s="130">
        <f>O314*H314</f>
        <v>0</v>
      </c>
      <c r="Q314" s="130">
        <v>0</v>
      </c>
      <c r="R314" s="130">
        <f>Q314*H314</f>
        <v>0</v>
      </c>
      <c r="S314" s="130">
        <v>0</v>
      </c>
      <c r="T314" s="131">
        <f>S314*H314</f>
        <v>0</v>
      </c>
      <c r="AR314" s="132" t="s">
        <v>125</v>
      </c>
      <c r="AT314" s="132" t="s">
        <v>120</v>
      </c>
      <c r="AU314" s="132" t="s">
        <v>78</v>
      </c>
      <c r="AY314" s="17" t="s">
        <v>119</v>
      </c>
      <c r="BE314" s="133">
        <f>IF(N314="základní",J314,0)</f>
        <v>0</v>
      </c>
      <c r="BF314" s="133">
        <f>IF(N314="snížená",J314,0)</f>
        <v>0</v>
      </c>
      <c r="BG314" s="133">
        <f>IF(N314="zákl. přenesená",J314,0)</f>
        <v>0</v>
      </c>
      <c r="BH314" s="133">
        <f>IF(N314="sníž. přenesená",J314,0)</f>
        <v>0</v>
      </c>
      <c r="BI314" s="133">
        <f>IF(N314="nulová",J314,0)</f>
        <v>0</v>
      </c>
      <c r="BJ314" s="17" t="s">
        <v>78</v>
      </c>
      <c r="BK314" s="133">
        <f>ROUND(I314*H314,2)</f>
        <v>0</v>
      </c>
      <c r="BL314" s="17" t="s">
        <v>125</v>
      </c>
      <c r="BM314" s="132" t="s">
        <v>423</v>
      </c>
    </row>
    <row r="315" spans="2:63" s="10" customFormat="1" ht="25.9" customHeight="1">
      <c r="B315" s="111"/>
      <c r="D315" s="112" t="s">
        <v>69</v>
      </c>
      <c r="E315" s="113" t="s">
        <v>424</v>
      </c>
      <c r="F315" s="113" t="s">
        <v>425</v>
      </c>
      <c r="I315" s="114"/>
      <c r="J315" s="115">
        <f>BK315</f>
        <v>0</v>
      </c>
      <c r="L315" s="111"/>
      <c r="M315" s="116"/>
      <c r="P315" s="117">
        <f>SUM(P316:P319)</f>
        <v>0</v>
      </c>
      <c r="R315" s="117">
        <f>SUM(R316:R319)</f>
        <v>0</v>
      </c>
      <c r="T315" s="118">
        <f>SUM(T316:T319)</f>
        <v>0</v>
      </c>
      <c r="AR315" s="112" t="s">
        <v>78</v>
      </c>
      <c r="AT315" s="119" t="s">
        <v>69</v>
      </c>
      <c r="AU315" s="119" t="s">
        <v>70</v>
      </c>
      <c r="AY315" s="112" t="s">
        <v>119</v>
      </c>
      <c r="BK315" s="120">
        <f>SUM(BK316:BK319)</f>
        <v>0</v>
      </c>
    </row>
    <row r="316" spans="2:65" s="1" customFormat="1" ht="16.5" customHeight="1">
      <c r="B316" s="32"/>
      <c r="C316" s="121" t="s">
        <v>426</v>
      </c>
      <c r="D316" s="121" t="s">
        <v>120</v>
      </c>
      <c r="E316" s="122" t="s">
        <v>427</v>
      </c>
      <c r="F316" s="123" t="s">
        <v>428</v>
      </c>
      <c r="G316" s="124" t="s">
        <v>123</v>
      </c>
      <c r="H316" s="125">
        <v>1</v>
      </c>
      <c r="I316" s="126"/>
      <c r="J316" s="127">
        <f>ROUND(I316*H316,2)</f>
        <v>0</v>
      </c>
      <c r="K316" s="123" t="s">
        <v>124</v>
      </c>
      <c r="L316" s="32"/>
      <c r="M316" s="128" t="s">
        <v>19</v>
      </c>
      <c r="N316" s="129" t="s">
        <v>41</v>
      </c>
      <c r="P316" s="130">
        <f>O316*H316</f>
        <v>0</v>
      </c>
      <c r="Q316" s="130">
        <v>0</v>
      </c>
      <c r="R316" s="130">
        <f>Q316*H316</f>
        <v>0</v>
      </c>
      <c r="S316" s="130">
        <v>0</v>
      </c>
      <c r="T316" s="131">
        <f>S316*H316</f>
        <v>0</v>
      </c>
      <c r="AR316" s="132" t="s">
        <v>125</v>
      </c>
      <c r="AT316" s="132" t="s">
        <v>120</v>
      </c>
      <c r="AU316" s="132" t="s">
        <v>78</v>
      </c>
      <c r="AY316" s="17" t="s">
        <v>119</v>
      </c>
      <c r="BE316" s="133">
        <f>IF(N316="základní",J316,0)</f>
        <v>0</v>
      </c>
      <c r="BF316" s="133">
        <f>IF(N316="snížená",J316,0)</f>
        <v>0</v>
      </c>
      <c r="BG316" s="133">
        <f>IF(N316="zákl. přenesená",J316,0)</f>
        <v>0</v>
      </c>
      <c r="BH316" s="133">
        <f>IF(N316="sníž. přenesená",J316,0)</f>
        <v>0</v>
      </c>
      <c r="BI316" s="133">
        <f>IF(N316="nulová",J316,0)</f>
        <v>0</v>
      </c>
      <c r="BJ316" s="17" t="s">
        <v>78</v>
      </c>
      <c r="BK316" s="133">
        <f>ROUND(I316*H316,2)</f>
        <v>0</v>
      </c>
      <c r="BL316" s="17" t="s">
        <v>125</v>
      </c>
      <c r="BM316" s="132" t="s">
        <v>429</v>
      </c>
    </row>
    <row r="317" spans="2:65" s="1" customFormat="1" ht="16.5" customHeight="1">
      <c r="B317" s="32"/>
      <c r="C317" s="121" t="s">
        <v>293</v>
      </c>
      <c r="D317" s="121" t="s">
        <v>120</v>
      </c>
      <c r="E317" s="122" t="s">
        <v>430</v>
      </c>
      <c r="F317" s="123" t="s">
        <v>431</v>
      </c>
      <c r="G317" s="124" t="s">
        <v>123</v>
      </c>
      <c r="H317" s="125">
        <v>1</v>
      </c>
      <c r="I317" s="126"/>
      <c r="J317" s="127">
        <f>ROUND(I317*H317,2)</f>
        <v>0</v>
      </c>
      <c r="K317" s="123" t="s">
        <v>124</v>
      </c>
      <c r="L317" s="32"/>
      <c r="M317" s="128" t="s">
        <v>19</v>
      </c>
      <c r="N317" s="129" t="s">
        <v>41</v>
      </c>
      <c r="P317" s="130">
        <f>O317*H317</f>
        <v>0</v>
      </c>
      <c r="Q317" s="130">
        <v>0</v>
      </c>
      <c r="R317" s="130">
        <f>Q317*H317</f>
        <v>0</v>
      </c>
      <c r="S317" s="130">
        <v>0</v>
      </c>
      <c r="T317" s="131">
        <f>S317*H317</f>
        <v>0</v>
      </c>
      <c r="AR317" s="132" t="s">
        <v>125</v>
      </c>
      <c r="AT317" s="132" t="s">
        <v>120</v>
      </c>
      <c r="AU317" s="132" t="s">
        <v>78</v>
      </c>
      <c r="AY317" s="17" t="s">
        <v>119</v>
      </c>
      <c r="BE317" s="133">
        <f>IF(N317="základní",J317,0)</f>
        <v>0</v>
      </c>
      <c r="BF317" s="133">
        <f>IF(N317="snížená",J317,0)</f>
        <v>0</v>
      </c>
      <c r="BG317" s="133">
        <f>IF(N317="zákl. přenesená",J317,0)</f>
        <v>0</v>
      </c>
      <c r="BH317" s="133">
        <f>IF(N317="sníž. přenesená",J317,0)</f>
        <v>0</v>
      </c>
      <c r="BI317" s="133">
        <f>IF(N317="nulová",J317,0)</f>
        <v>0</v>
      </c>
      <c r="BJ317" s="17" t="s">
        <v>78</v>
      </c>
      <c r="BK317" s="133">
        <f>ROUND(I317*H317,2)</f>
        <v>0</v>
      </c>
      <c r="BL317" s="17" t="s">
        <v>125</v>
      </c>
      <c r="BM317" s="132" t="s">
        <v>432</v>
      </c>
    </row>
    <row r="318" spans="2:65" s="1" customFormat="1" ht="16.5" customHeight="1">
      <c r="B318" s="32"/>
      <c r="C318" s="121" t="s">
        <v>433</v>
      </c>
      <c r="D318" s="121" t="s">
        <v>120</v>
      </c>
      <c r="E318" s="122" t="s">
        <v>434</v>
      </c>
      <c r="F318" s="123" t="s">
        <v>435</v>
      </c>
      <c r="G318" s="124" t="s">
        <v>123</v>
      </c>
      <c r="H318" s="125">
        <v>1</v>
      </c>
      <c r="I318" s="126"/>
      <c r="J318" s="127">
        <f>ROUND(I318*H318,2)</f>
        <v>0</v>
      </c>
      <c r="K318" s="123" t="s">
        <v>124</v>
      </c>
      <c r="L318" s="32"/>
      <c r="M318" s="128" t="s">
        <v>19</v>
      </c>
      <c r="N318" s="129" t="s">
        <v>41</v>
      </c>
      <c r="P318" s="130">
        <f>O318*H318</f>
        <v>0</v>
      </c>
      <c r="Q318" s="130">
        <v>0</v>
      </c>
      <c r="R318" s="130">
        <f>Q318*H318</f>
        <v>0</v>
      </c>
      <c r="S318" s="130">
        <v>0</v>
      </c>
      <c r="T318" s="131">
        <f>S318*H318</f>
        <v>0</v>
      </c>
      <c r="AR318" s="132" t="s">
        <v>125</v>
      </c>
      <c r="AT318" s="132" t="s">
        <v>120</v>
      </c>
      <c r="AU318" s="132" t="s">
        <v>78</v>
      </c>
      <c r="AY318" s="17" t="s">
        <v>119</v>
      </c>
      <c r="BE318" s="133">
        <f>IF(N318="základní",J318,0)</f>
        <v>0</v>
      </c>
      <c r="BF318" s="133">
        <f>IF(N318="snížená",J318,0)</f>
        <v>0</v>
      </c>
      <c r="BG318" s="133">
        <f>IF(N318="zákl. přenesená",J318,0)</f>
        <v>0</v>
      </c>
      <c r="BH318" s="133">
        <f>IF(N318="sníž. přenesená",J318,0)</f>
        <v>0</v>
      </c>
      <c r="BI318" s="133">
        <f>IF(N318="nulová",J318,0)</f>
        <v>0</v>
      </c>
      <c r="BJ318" s="17" t="s">
        <v>78</v>
      </c>
      <c r="BK318" s="133">
        <f>ROUND(I318*H318,2)</f>
        <v>0</v>
      </c>
      <c r="BL318" s="17" t="s">
        <v>125</v>
      </c>
      <c r="BM318" s="132" t="s">
        <v>436</v>
      </c>
    </row>
    <row r="319" spans="2:65" s="1" customFormat="1" ht="16.5" customHeight="1">
      <c r="B319" s="32"/>
      <c r="C319" s="121" t="s">
        <v>306</v>
      </c>
      <c r="D319" s="121" t="s">
        <v>120</v>
      </c>
      <c r="E319" s="122" t="s">
        <v>437</v>
      </c>
      <c r="F319" s="123" t="s">
        <v>438</v>
      </c>
      <c r="G319" s="124" t="s">
        <v>123</v>
      </c>
      <c r="H319" s="125">
        <v>1</v>
      </c>
      <c r="I319" s="126"/>
      <c r="J319" s="127">
        <f>ROUND(I319*H319,2)</f>
        <v>0</v>
      </c>
      <c r="K319" s="123" t="s">
        <v>124</v>
      </c>
      <c r="L319" s="32"/>
      <c r="M319" s="128" t="s">
        <v>19</v>
      </c>
      <c r="N319" s="129" t="s">
        <v>41</v>
      </c>
      <c r="P319" s="130">
        <f>O319*H319</f>
        <v>0</v>
      </c>
      <c r="Q319" s="130">
        <v>0</v>
      </c>
      <c r="R319" s="130">
        <f>Q319*H319</f>
        <v>0</v>
      </c>
      <c r="S319" s="130">
        <v>0</v>
      </c>
      <c r="T319" s="131">
        <f>S319*H319</f>
        <v>0</v>
      </c>
      <c r="AR319" s="132" t="s">
        <v>125</v>
      </c>
      <c r="AT319" s="132" t="s">
        <v>120</v>
      </c>
      <c r="AU319" s="132" t="s">
        <v>78</v>
      </c>
      <c r="AY319" s="17" t="s">
        <v>119</v>
      </c>
      <c r="BE319" s="133">
        <f>IF(N319="základní",J319,0)</f>
        <v>0</v>
      </c>
      <c r="BF319" s="133">
        <f>IF(N319="snížená",J319,0)</f>
        <v>0</v>
      </c>
      <c r="BG319" s="133">
        <f>IF(N319="zákl. přenesená",J319,0)</f>
        <v>0</v>
      </c>
      <c r="BH319" s="133">
        <f>IF(N319="sníž. přenesená",J319,0)</f>
        <v>0</v>
      </c>
      <c r="BI319" s="133">
        <f>IF(N319="nulová",J319,0)</f>
        <v>0</v>
      </c>
      <c r="BJ319" s="17" t="s">
        <v>78</v>
      </c>
      <c r="BK319" s="133">
        <f>ROUND(I319*H319,2)</f>
        <v>0</v>
      </c>
      <c r="BL319" s="17" t="s">
        <v>125</v>
      </c>
      <c r="BM319" s="132" t="s">
        <v>439</v>
      </c>
    </row>
    <row r="320" spans="2:63" s="10" customFormat="1" ht="25.9" customHeight="1">
      <c r="B320" s="111"/>
      <c r="D320" s="112" t="s">
        <v>69</v>
      </c>
      <c r="E320" s="113" t="s">
        <v>440</v>
      </c>
      <c r="F320" s="113" t="s">
        <v>441</v>
      </c>
      <c r="I320" s="114"/>
      <c r="J320" s="115">
        <f>BK320</f>
        <v>0</v>
      </c>
      <c r="L320" s="111"/>
      <c r="M320" s="116"/>
      <c r="P320" s="117">
        <f>SUM(P321:P323)</f>
        <v>0</v>
      </c>
      <c r="R320" s="117">
        <f>SUM(R321:R323)</f>
        <v>0</v>
      </c>
      <c r="T320" s="118">
        <f>SUM(T321:T323)</f>
        <v>0</v>
      </c>
      <c r="AR320" s="112" t="s">
        <v>78</v>
      </c>
      <c r="AT320" s="119" t="s">
        <v>69</v>
      </c>
      <c r="AU320" s="119" t="s">
        <v>70</v>
      </c>
      <c r="AY320" s="112" t="s">
        <v>119</v>
      </c>
      <c r="BK320" s="120">
        <f>SUM(BK321:BK323)</f>
        <v>0</v>
      </c>
    </row>
    <row r="321" spans="2:65" s="1" customFormat="1" ht="16.5" customHeight="1">
      <c r="B321" s="32"/>
      <c r="C321" s="121" t="s">
        <v>442</v>
      </c>
      <c r="D321" s="121" t="s">
        <v>120</v>
      </c>
      <c r="E321" s="122" t="s">
        <v>443</v>
      </c>
      <c r="F321" s="123" t="s">
        <v>444</v>
      </c>
      <c r="G321" s="124" t="s">
        <v>123</v>
      </c>
      <c r="H321" s="125">
        <v>1</v>
      </c>
      <c r="I321" s="126"/>
      <c r="J321" s="127">
        <f>ROUND(I321*H321,2)</f>
        <v>0</v>
      </c>
      <c r="K321" s="123" t="s">
        <v>124</v>
      </c>
      <c r="L321" s="32"/>
      <c r="M321" s="128" t="s">
        <v>19</v>
      </c>
      <c r="N321" s="129" t="s">
        <v>41</v>
      </c>
      <c r="P321" s="130">
        <f>O321*H321</f>
        <v>0</v>
      </c>
      <c r="Q321" s="130">
        <v>0</v>
      </c>
      <c r="R321" s="130">
        <f>Q321*H321</f>
        <v>0</v>
      </c>
      <c r="S321" s="130">
        <v>0</v>
      </c>
      <c r="T321" s="131">
        <f>S321*H321</f>
        <v>0</v>
      </c>
      <c r="AR321" s="132" t="s">
        <v>125</v>
      </c>
      <c r="AT321" s="132" t="s">
        <v>120</v>
      </c>
      <c r="AU321" s="132" t="s">
        <v>78</v>
      </c>
      <c r="AY321" s="17" t="s">
        <v>119</v>
      </c>
      <c r="BE321" s="133">
        <f>IF(N321="základní",J321,0)</f>
        <v>0</v>
      </c>
      <c r="BF321" s="133">
        <f>IF(N321="snížená",J321,0)</f>
        <v>0</v>
      </c>
      <c r="BG321" s="133">
        <f>IF(N321="zákl. přenesená",J321,0)</f>
        <v>0</v>
      </c>
      <c r="BH321" s="133">
        <f>IF(N321="sníž. přenesená",J321,0)</f>
        <v>0</v>
      </c>
      <c r="BI321" s="133">
        <f>IF(N321="nulová",J321,0)</f>
        <v>0</v>
      </c>
      <c r="BJ321" s="17" t="s">
        <v>78</v>
      </c>
      <c r="BK321" s="133">
        <f>ROUND(I321*H321,2)</f>
        <v>0</v>
      </c>
      <c r="BL321" s="17" t="s">
        <v>125</v>
      </c>
      <c r="BM321" s="132" t="s">
        <v>445</v>
      </c>
    </row>
    <row r="322" spans="2:51" s="11" customFormat="1" ht="11.25">
      <c r="B322" s="134"/>
      <c r="D322" s="135" t="s">
        <v>126</v>
      </c>
      <c r="E322" s="136" t="s">
        <v>19</v>
      </c>
      <c r="F322" s="137" t="s">
        <v>446</v>
      </c>
      <c r="H322" s="136" t="s">
        <v>19</v>
      </c>
      <c r="I322" s="138"/>
      <c r="L322" s="134"/>
      <c r="M322" s="139"/>
      <c r="T322" s="140"/>
      <c r="AT322" s="136" t="s">
        <v>126</v>
      </c>
      <c r="AU322" s="136" t="s">
        <v>78</v>
      </c>
      <c r="AV322" s="11" t="s">
        <v>78</v>
      </c>
      <c r="AW322" s="11" t="s">
        <v>32</v>
      </c>
      <c r="AX322" s="11" t="s">
        <v>70</v>
      </c>
      <c r="AY322" s="136" t="s">
        <v>119</v>
      </c>
    </row>
    <row r="323" spans="2:51" s="12" customFormat="1" ht="11.25">
      <c r="B323" s="141"/>
      <c r="D323" s="135" t="s">
        <v>126</v>
      </c>
      <c r="E323" s="142" t="s">
        <v>19</v>
      </c>
      <c r="F323" s="143" t="s">
        <v>78</v>
      </c>
      <c r="H323" s="144">
        <v>1</v>
      </c>
      <c r="I323" s="145"/>
      <c r="L323" s="141"/>
      <c r="M323" s="146"/>
      <c r="T323" s="147"/>
      <c r="AT323" s="142" t="s">
        <v>126</v>
      </c>
      <c r="AU323" s="142" t="s">
        <v>78</v>
      </c>
      <c r="AV323" s="12" t="s">
        <v>80</v>
      </c>
      <c r="AW323" s="12" t="s">
        <v>32</v>
      </c>
      <c r="AX323" s="12" t="s">
        <v>78</v>
      </c>
      <c r="AY323" s="142" t="s">
        <v>119</v>
      </c>
    </row>
    <row r="324" spans="2:63" s="10" customFormat="1" ht="25.9" customHeight="1">
      <c r="B324" s="111"/>
      <c r="D324" s="112" t="s">
        <v>69</v>
      </c>
      <c r="E324" s="113" t="s">
        <v>447</v>
      </c>
      <c r="F324" s="113" t="s">
        <v>448</v>
      </c>
      <c r="I324" s="114"/>
      <c r="J324" s="115">
        <f>BK324</f>
        <v>0</v>
      </c>
      <c r="L324" s="111"/>
      <c r="M324" s="116"/>
      <c r="P324" s="117">
        <f>SUM(P325:P332)</f>
        <v>0</v>
      </c>
      <c r="R324" s="117">
        <f>SUM(R325:R332)</f>
        <v>0</v>
      </c>
      <c r="T324" s="118">
        <f>SUM(T325:T332)</f>
        <v>0</v>
      </c>
      <c r="AR324" s="112" t="s">
        <v>78</v>
      </c>
      <c r="AT324" s="119" t="s">
        <v>69</v>
      </c>
      <c r="AU324" s="119" t="s">
        <v>70</v>
      </c>
      <c r="AY324" s="112" t="s">
        <v>119</v>
      </c>
      <c r="BK324" s="120">
        <f>SUM(BK325:BK332)</f>
        <v>0</v>
      </c>
    </row>
    <row r="325" spans="2:65" s="1" customFormat="1" ht="16.5" customHeight="1">
      <c r="B325" s="32"/>
      <c r="C325" s="121" t="s">
        <v>309</v>
      </c>
      <c r="D325" s="121" t="s">
        <v>120</v>
      </c>
      <c r="E325" s="122" t="s">
        <v>449</v>
      </c>
      <c r="F325" s="123" t="s">
        <v>450</v>
      </c>
      <c r="G325" s="124" t="s">
        <v>123</v>
      </c>
      <c r="H325" s="125">
        <v>6</v>
      </c>
      <c r="I325" s="126"/>
      <c r="J325" s="127">
        <f>ROUND(I325*H325,2)</f>
        <v>0</v>
      </c>
      <c r="K325" s="123" t="s">
        <v>124</v>
      </c>
      <c r="L325" s="32"/>
      <c r="M325" s="128" t="s">
        <v>19</v>
      </c>
      <c r="N325" s="129" t="s">
        <v>41</v>
      </c>
      <c r="P325" s="130">
        <f>O325*H325</f>
        <v>0</v>
      </c>
      <c r="Q325" s="130">
        <v>0</v>
      </c>
      <c r="R325" s="130">
        <f>Q325*H325</f>
        <v>0</v>
      </c>
      <c r="S325" s="130">
        <v>0</v>
      </c>
      <c r="T325" s="131">
        <f>S325*H325</f>
        <v>0</v>
      </c>
      <c r="AR325" s="132" t="s">
        <v>125</v>
      </c>
      <c r="AT325" s="132" t="s">
        <v>120</v>
      </c>
      <c r="AU325" s="132" t="s">
        <v>78</v>
      </c>
      <c r="AY325" s="17" t="s">
        <v>119</v>
      </c>
      <c r="BE325" s="133">
        <f>IF(N325="základní",J325,0)</f>
        <v>0</v>
      </c>
      <c r="BF325" s="133">
        <f>IF(N325="snížená",J325,0)</f>
        <v>0</v>
      </c>
      <c r="BG325" s="133">
        <f>IF(N325="zákl. přenesená",J325,0)</f>
        <v>0</v>
      </c>
      <c r="BH325" s="133">
        <f>IF(N325="sníž. přenesená",J325,0)</f>
        <v>0</v>
      </c>
      <c r="BI325" s="133">
        <f>IF(N325="nulová",J325,0)</f>
        <v>0</v>
      </c>
      <c r="BJ325" s="17" t="s">
        <v>78</v>
      </c>
      <c r="BK325" s="133">
        <f>ROUND(I325*H325,2)</f>
        <v>0</v>
      </c>
      <c r="BL325" s="17" t="s">
        <v>125</v>
      </c>
      <c r="BM325" s="132" t="s">
        <v>451</v>
      </c>
    </row>
    <row r="326" spans="2:51" s="11" customFormat="1" ht="11.25">
      <c r="B326" s="134"/>
      <c r="D326" s="135" t="s">
        <v>126</v>
      </c>
      <c r="E326" s="136" t="s">
        <v>19</v>
      </c>
      <c r="F326" s="137" t="s">
        <v>452</v>
      </c>
      <c r="H326" s="136" t="s">
        <v>19</v>
      </c>
      <c r="I326" s="138"/>
      <c r="L326" s="134"/>
      <c r="M326" s="139"/>
      <c r="T326" s="140"/>
      <c r="AT326" s="136" t="s">
        <v>126</v>
      </c>
      <c r="AU326" s="136" t="s">
        <v>78</v>
      </c>
      <c r="AV326" s="11" t="s">
        <v>78</v>
      </c>
      <c r="AW326" s="11" t="s">
        <v>32</v>
      </c>
      <c r="AX326" s="11" t="s">
        <v>70</v>
      </c>
      <c r="AY326" s="136" t="s">
        <v>119</v>
      </c>
    </row>
    <row r="327" spans="2:51" s="12" customFormat="1" ht="11.25">
      <c r="B327" s="141"/>
      <c r="D327" s="135" t="s">
        <v>126</v>
      </c>
      <c r="E327" s="142" t="s">
        <v>19</v>
      </c>
      <c r="F327" s="143" t="s">
        <v>151</v>
      </c>
      <c r="H327" s="144">
        <v>6</v>
      </c>
      <c r="I327" s="145"/>
      <c r="L327" s="141"/>
      <c r="M327" s="146"/>
      <c r="T327" s="147"/>
      <c r="AT327" s="142" t="s">
        <v>126</v>
      </c>
      <c r="AU327" s="142" t="s">
        <v>78</v>
      </c>
      <c r="AV327" s="12" t="s">
        <v>80</v>
      </c>
      <c r="AW327" s="12" t="s">
        <v>32</v>
      </c>
      <c r="AX327" s="12" t="s">
        <v>70</v>
      </c>
      <c r="AY327" s="142" t="s">
        <v>119</v>
      </c>
    </row>
    <row r="328" spans="2:51" s="13" customFormat="1" ht="11.25">
      <c r="B328" s="148"/>
      <c r="D328" s="135" t="s">
        <v>126</v>
      </c>
      <c r="E328" s="149" t="s">
        <v>19</v>
      </c>
      <c r="F328" s="150" t="s">
        <v>144</v>
      </c>
      <c r="H328" s="151">
        <v>6</v>
      </c>
      <c r="I328" s="152"/>
      <c r="L328" s="148"/>
      <c r="M328" s="153"/>
      <c r="T328" s="154"/>
      <c r="AT328" s="149" t="s">
        <v>126</v>
      </c>
      <c r="AU328" s="149" t="s">
        <v>78</v>
      </c>
      <c r="AV328" s="13" t="s">
        <v>125</v>
      </c>
      <c r="AW328" s="13" t="s">
        <v>32</v>
      </c>
      <c r="AX328" s="13" t="s">
        <v>78</v>
      </c>
      <c r="AY328" s="149" t="s">
        <v>119</v>
      </c>
    </row>
    <row r="329" spans="2:65" s="1" customFormat="1" ht="16.5" customHeight="1">
      <c r="B329" s="32"/>
      <c r="C329" s="121" t="s">
        <v>453</v>
      </c>
      <c r="D329" s="121" t="s">
        <v>120</v>
      </c>
      <c r="E329" s="122" t="s">
        <v>454</v>
      </c>
      <c r="F329" s="123" t="s">
        <v>450</v>
      </c>
      <c r="G329" s="124" t="s">
        <v>123</v>
      </c>
      <c r="H329" s="125">
        <v>1</v>
      </c>
      <c r="I329" s="126"/>
      <c r="J329" s="127">
        <f>ROUND(I329*H329,2)</f>
        <v>0</v>
      </c>
      <c r="K329" s="123" t="s">
        <v>124</v>
      </c>
      <c r="L329" s="32"/>
      <c r="M329" s="128" t="s">
        <v>19</v>
      </c>
      <c r="N329" s="129" t="s">
        <v>41</v>
      </c>
      <c r="P329" s="130">
        <f>O329*H329</f>
        <v>0</v>
      </c>
      <c r="Q329" s="130">
        <v>0</v>
      </c>
      <c r="R329" s="130">
        <f>Q329*H329</f>
        <v>0</v>
      </c>
      <c r="S329" s="130">
        <v>0</v>
      </c>
      <c r="T329" s="131">
        <f>S329*H329</f>
        <v>0</v>
      </c>
      <c r="AR329" s="132" t="s">
        <v>125</v>
      </c>
      <c r="AT329" s="132" t="s">
        <v>120</v>
      </c>
      <c r="AU329" s="132" t="s">
        <v>78</v>
      </c>
      <c r="AY329" s="17" t="s">
        <v>119</v>
      </c>
      <c r="BE329" s="133">
        <f>IF(N329="základní",J329,0)</f>
        <v>0</v>
      </c>
      <c r="BF329" s="133">
        <f>IF(N329="snížená",J329,0)</f>
        <v>0</v>
      </c>
      <c r="BG329" s="133">
        <f>IF(N329="zákl. přenesená",J329,0)</f>
        <v>0</v>
      </c>
      <c r="BH329" s="133">
        <f>IF(N329="sníž. přenesená",J329,0)</f>
        <v>0</v>
      </c>
      <c r="BI329" s="133">
        <f>IF(N329="nulová",J329,0)</f>
        <v>0</v>
      </c>
      <c r="BJ329" s="17" t="s">
        <v>78</v>
      </c>
      <c r="BK329" s="133">
        <f>ROUND(I329*H329,2)</f>
        <v>0</v>
      </c>
      <c r="BL329" s="17" t="s">
        <v>125</v>
      </c>
      <c r="BM329" s="132" t="s">
        <v>455</v>
      </c>
    </row>
    <row r="330" spans="2:51" s="11" customFormat="1" ht="11.25">
      <c r="B330" s="134"/>
      <c r="D330" s="135" t="s">
        <v>126</v>
      </c>
      <c r="E330" s="136" t="s">
        <v>19</v>
      </c>
      <c r="F330" s="137" t="s">
        <v>452</v>
      </c>
      <c r="H330" s="136" t="s">
        <v>19</v>
      </c>
      <c r="I330" s="138"/>
      <c r="L330" s="134"/>
      <c r="M330" s="139"/>
      <c r="T330" s="140"/>
      <c r="AT330" s="136" t="s">
        <v>126</v>
      </c>
      <c r="AU330" s="136" t="s">
        <v>78</v>
      </c>
      <c r="AV330" s="11" t="s">
        <v>78</v>
      </c>
      <c r="AW330" s="11" t="s">
        <v>32</v>
      </c>
      <c r="AX330" s="11" t="s">
        <v>70</v>
      </c>
      <c r="AY330" s="136" t="s">
        <v>119</v>
      </c>
    </row>
    <row r="331" spans="2:51" s="12" customFormat="1" ht="11.25">
      <c r="B331" s="141"/>
      <c r="D331" s="135" t="s">
        <v>126</v>
      </c>
      <c r="E331" s="142" t="s">
        <v>19</v>
      </c>
      <c r="F331" s="143" t="s">
        <v>78</v>
      </c>
      <c r="H331" s="144">
        <v>1</v>
      </c>
      <c r="I331" s="145"/>
      <c r="L331" s="141"/>
      <c r="M331" s="146"/>
      <c r="T331" s="147"/>
      <c r="AT331" s="142" t="s">
        <v>126</v>
      </c>
      <c r="AU331" s="142" t="s">
        <v>78</v>
      </c>
      <c r="AV331" s="12" t="s">
        <v>80</v>
      </c>
      <c r="AW331" s="12" t="s">
        <v>32</v>
      </c>
      <c r="AX331" s="12" t="s">
        <v>70</v>
      </c>
      <c r="AY331" s="142" t="s">
        <v>119</v>
      </c>
    </row>
    <row r="332" spans="2:51" s="13" customFormat="1" ht="11.25">
      <c r="B332" s="148"/>
      <c r="D332" s="135" t="s">
        <v>126</v>
      </c>
      <c r="E332" s="149" t="s">
        <v>19</v>
      </c>
      <c r="F332" s="150" t="s">
        <v>144</v>
      </c>
      <c r="H332" s="151">
        <v>1</v>
      </c>
      <c r="I332" s="152"/>
      <c r="L332" s="148"/>
      <c r="M332" s="153"/>
      <c r="T332" s="154"/>
      <c r="AT332" s="149" t="s">
        <v>126</v>
      </c>
      <c r="AU332" s="149" t="s">
        <v>78</v>
      </c>
      <c r="AV332" s="13" t="s">
        <v>125</v>
      </c>
      <c r="AW332" s="13" t="s">
        <v>32</v>
      </c>
      <c r="AX332" s="13" t="s">
        <v>78</v>
      </c>
      <c r="AY332" s="149" t="s">
        <v>119</v>
      </c>
    </row>
    <row r="333" spans="2:63" s="10" customFormat="1" ht="25.9" customHeight="1">
      <c r="B333" s="111"/>
      <c r="D333" s="112" t="s">
        <v>69</v>
      </c>
      <c r="E333" s="113" t="s">
        <v>456</v>
      </c>
      <c r="F333" s="113" t="s">
        <v>457</v>
      </c>
      <c r="I333" s="114"/>
      <c r="J333" s="115">
        <f>BK333</f>
        <v>0</v>
      </c>
      <c r="L333" s="111"/>
      <c r="M333" s="116"/>
      <c r="P333" s="117">
        <f>SUM(P334:P337)</f>
        <v>0</v>
      </c>
      <c r="R333" s="117">
        <f>SUM(R334:R337)</f>
        <v>0</v>
      </c>
      <c r="T333" s="118">
        <f>SUM(T334:T337)</f>
        <v>0</v>
      </c>
      <c r="AR333" s="112" t="s">
        <v>78</v>
      </c>
      <c r="AT333" s="119" t="s">
        <v>69</v>
      </c>
      <c r="AU333" s="119" t="s">
        <v>70</v>
      </c>
      <c r="AY333" s="112" t="s">
        <v>119</v>
      </c>
      <c r="BK333" s="120">
        <f>SUM(BK334:BK337)</f>
        <v>0</v>
      </c>
    </row>
    <row r="334" spans="2:65" s="1" customFormat="1" ht="16.5" customHeight="1">
      <c r="B334" s="32"/>
      <c r="C334" s="121" t="s">
        <v>311</v>
      </c>
      <c r="D334" s="121" t="s">
        <v>120</v>
      </c>
      <c r="E334" s="122" t="s">
        <v>458</v>
      </c>
      <c r="F334" s="123" t="s">
        <v>459</v>
      </c>
      <c r="G334" s="124" t="s">
        <v>168</v>
      </c>
      <c r="H334" s="125">
        <v>460</v>
      </c>
      <c r="I334" s="126"/>
      <c r="J334" s="127">
        <f>ROUND(I334*H334,2)</f>
        <v>0</v>
      </c>
      <c r="K334" s="123" t="s">
        <v>124</v>
      </c>
      <c r="L334" s="32"/>
      <c r="M334" s="128" t="s">
        <v>19</v>
      </c>
      <c r="N334" s="129" t="s">
        <v>41</v>
      </c>
      <c r="P334" s="130">
        <f>O334*H334</f>
        <v>0</v>
      </c>
      <c r="Q334" s="130">
        <v>0</v>
      </c>
      <c r="R334" s="130">
        <f>Q334*H334</f>
        <v>0</v>
      </c>
      <c r="S334" s="130">
        <v>0</v>
      </c>
      <c r="T334" s="131">
        <f>S334*H334</f>
        <v>0</v>
      </c>
      <c r="AR334" s="132" t="s">
        <v>125</v>
      </c>
      <c r="AT334" s="132" t="s">
        <v>120</v>
      </c>
      <c r="AU334" s="132" t="s">
        <v>78</v>
      </c>
      <c r="AY334" s="17" t="s">
        <v>119</v>
      </c>
      <c r="BE334" s="133">
        <f>IF(N334="základní",J334,0)</f>
        <v>0</v>
      </c>
      <c r="BF334" s="133">
        <f>IF(N334="snížená",J334,0)</f>
        <v>0</v>
      </c>
      <c r="BG334" s="133">
        <f>IF(N334="zákl. přenesená",J334,0)</f>
        <v>0</v>
      </c>
      <c r="BH334" s="133">
        <f>IF(N334="sníž. přenesená",J334,0)</f>
        <v>0</v>
      </c>
      <c r="BI334" s="133">
        <f>IF(N334="nulová",J334,0)</f>
        <v>0</v>
      </c>
      <c r="BJ334" s="17" t="s">
        <v>78</v>
      </c>
      <c r="BK334" s="133">
        <f>ROUND(I334*H334,2)</f>
        <v>0</v>
      </c>
      <c r="BL334" s="17" t="s">
        <v>125</v>
      </c>
      <c r="BM334" s="132" t="s">
        <v>460</v>
      </c>
    </row>
    <row r="335" spans="2:51" s="11" customFormat="1" ht="11.25">
      <c r="B335" s="134"/>
      <c r="D335" s="135" t="s">
        <v>126</v>
      </c>
      <c r="E335" s="136" t="s">
        <v>19</v>
      </c>
      <c r="F335" s="137" t="s">
        <v>461</v>
      </c>
      <c r="H335" s="136" t="s">
        <v>19</v>
      </c>
      <c r="I335" s="138"/>
      <c r="L335" s="134"/>
      <c r="M335" s="139"/>
      <c r="T335" s="140"/>
      <c r="AT335" s="136" t="s">
        <v>126</v>
      </c>
      <c r="AU335" s="136" t="s">
        <v>78</v>
      </c>
      <c r="AV335" s="11" t="s">
        <v>78</v>
      </c>
      <c r="AW335" s="11" t="s">
        <v>32</v>
      </c>
      <c r="AX335" s="11" t="s">
        <v>70</v>
      </c>
      <c r="AY335" s="136" t="s">
        <v>119</v>
      </c>
    </row>
    <row r="336" spans="2:51" s="12" customFormat="1" ht="11.25">
      <c r="B336" s="141"/>
      <c r="D336" s="135" t="s">
        <v>126</v>
      </c>
      <c r="E336" s="142" t="s">
        <v>19</v>
      </c>
      <c r="F336" s="143" t="s">
        <v>462</v>
      </c>
      <c r="H336" s="144">
        <v>460</v>
      </c>
      <c r="I336" s="145"/>
      <c r="L336" s="141"/>
      <c r="M336" s="146"/>
      <c r="T336" s="147"/>
      <c r="AT336" s="142" t="s">
        <v>126</v>
      </c>
      <c r="AU336" s="142" t="s">
        <v>78</v>
      </c>
      <c r="AV336" s="12" t="s">
        <v>80</v>
      </c>
      <c r="AW336" s="12" t="s">
        <v>32</v>
      </c>
      <c r="AX336" s="12" t="s">
        <v>70</v>
      </c>
      <c r="AY336" s="142" t="s">
        <v>119</v>
      </c>
    </row>
    <row r="337" spans="2:51" s="13" customFormat="1" ht="11.25">
      <c r="B337" s="148"/>
      <c r="D337" s="135" t="s">
        <v>126</v>
      </c>
      <c r="E337" s="149" t="s">
        <v>19</v>
      </c>
      <c r="F337" s="150" t="s">
        <v>144</v>
      </c>
      <c r="H337" s="151">
        <v>460</v>
      </c>
      <c r="I337" s="152"/>
      <c r="L337" s="148"/>
      <c r="M337" s="153"/>
      <c r="T337" s="154"/>
      <c r="AT337" s="149" t="s">
        <v>126</v>
      </c>
      <c r="AU337" s="149" t="s">
        <v>78</v>
      </c>
      <c r="AV337" s="13" t="s">
        <v>125</v>
      </c>
      <c r="AW337" s="13" t="s">
        <v>32</v>
      </c>
      <c r="AX337" s="13" t="s">
        <v>78</v>
      </c>
      <c r="AY337" s="149" t="s">
        <v>119</v>
      </c>
    </row>
    <row r="338" spans="2:63" s="10" customFormat="1" ht="25.9" customHeight="1">
      <c r="B338" s="111"/>
      <c r="D338" s="112" t="s">
        <v>69</v>
      </c>
      <c r="E338" s="113" t="s">
        <v>463</v>
      </c>
      <c r="F338" s="113" t="s">
        <v>464</v>
      </c>
      <c r="I338" s="114"/>
      <c r="J338" s="115">
        <f>BK338</f>
        <v>0</v>
      </c>
      <c r="L338" s="111"/>
      <c r="M338" s="116"/>
      <c r="P338" s="117">
        <f>SUM(P339:P343)</f>
        <v>0</v>
      </c>
      <c r="R338" s="117">
        <f>SUM(R339:R343)</f>
        <v>0</v>
      </c>
      <c r="T338" s="118">
        <f>SUM(T339:T343)</f>
        <v>0</v>
      </c>
      <c r="AR338" s="112" t="s">
        <v>78</v>
      </c>
      <c r="AT338" s="119" t="s">
        <v>69</v>
      </c>
      <c r="AU338" s="119" t="s">
        <v>70</v>
      </c>
      <c r="AY338" s="112" t="s">
        <v>119</v>
      </c>
      <c r="BK338" s="120">
        <f>SUM(BK339:BK343)</f>
        <v>0</v>
      </c>
    </row>
    <row r="339" spans="2:65" s="1" customFormat="1" ht="16.5" customHeight="1">
      <c r="B339" s="32"/>
      <c r="C339" s="121" t="s">
        <v>465</v>
      </c>
      <c r="D339" s="121" t="s">
        <v>120</v>
      </c>
      <c r="E339" s="122" t="s">
        <v>466</v>
      </c>
      <c r="F339" s="123" t="s">
        <v>467</v>
      </c>
      <c r="G339" s="124" t="s">
        <v>123</v>
      </c>
      <c r="H339" s="125">
        <v>1</v>
      </c>
      <c r="I339" s="126"/>
      <c r="J339" s="127">
        <f>ROUND(I339*H339,2)</f>
        <v>0</v>
      </c>
      <c r="K339" s="123" t="s">
        <v>124</v>
      </c>
      <c r="L339" s="32"/>
      <c r="M339" s="128" t="s">
        <v>19</v>
      </c>
      <c r="N339" s="129" t="s">
        <v>41</v>
      </c>
      <c r="P339" s="130">
        <f>O339*H339</f>
        <v>0</v>
      </c>
      <c r="Q339" s="130">
        <v>0</v>
      </c>
      <c r="R339" s="130">
        <f>Q339*H339</f>
        <v>0</v>
      </c>
      <c r="S339" s="130">
        <v>0</v>
      </c>
      <c r="T339" s="131">
        <f>S339*H339</f>
        <v>0</v>
      </c>
      <c r="AR339" s="132" t="s">
        <v>125</v>
      </c>
      <c r="AT339" s="132" t="s">
        <v>120</v>
      </c>
      <c r="AU339" s="132" t="s">
        <v>78</v>
      </c>
      <c r="AY339" s="17" t="s">
        <v>119</v>
      </c>
      <c r="BE339" s="133">
        <f>IF(N339="základní",J339,0)</f>
        <v>0</v>
      </c>
      <c r="BF339" s="133">
        <f>IF(N339="snížená",J339,0)</f>
        <v>0</v>
      </c>
      <c r="BG339" s="133">
        <f>IF(N339="zákl. přenesená",J339,0)</f>
        <v>0</v>
      </c>
      <c r="BH339" s="133">
        <f>IF(N339="sníž. přenesená",J339,0)</f>
        <v>0</v>
      </c>
      <c r="BI339" s="133">
        <f>IF(N339="nulová",J339,0)</f>
        <v>0</v>
      </c>
      <c r="BJ339" s="17" t="s">
        <v>78</v>
      </c>
      <c r="BK339" s="133">
        <f>ROUND(I339*H339,2)</f>
        <v>0</v>
      </c>
      <c r="BL339" s="17" t="s">
        <v>125</v>
      </c>
      <c r="BM339" s="132" t="s">
        <v>468</v>
      </c>
    </row>
    <row r="340" spans="2:65" s="1" customFormat="1" ht="16.5" customHeight="1">
      <c r="B340" s="32"/>
      <c r="C340" s="121" t="s">
        <v>315</v>
      </c>
      <c r="D340" s="121" t="s">
        <v>120</v>
      </c>
      <c r="E340" s="122" t="s">
        <v>469</v>
      </c>
      <c r="F340" s="123" t="s">
        <v>470</v>
      </c>
      <c r="G340" s="124" t="s">
        <v>123</v>
      </c>
      <c r="H340" s="125">
        <v>5</v>
      </c>
      <c r="I340" s="126"/>
      <c r="J340" s="127">
        <f>ROUND(I340*H340,2)</f>
        <v>0</v>
      </c>
      <c r="K340" s="123" t="s">
        <v>124</v>
      </c>
      <c r="L340" s="32"/>
      <c r="M340" s="128" t="s">
        <v>19</v>
      </c>
      <c r="N340" s="129" t="s">
        <v>41</v>
      </c>
      <c r="P340" s="130">
        <f>O340*H340</f>
        <v>0</v>
      </c>
      <c r="Q340" s="130">
        <v>0</v>
      </c>
      <c r="R340" s="130">
        <f>Q340*H340</f>
        <v>0</v>
      </c>
      <c r="S340" s="130">
        <v>0</v>
      </c>
      <c r="T340" s="131">
        <f>S340*H340</f>
        <v>0</v>
      </c>
      <c r="AR340" s="132" t="s">
        <v>125</v>
      </c>
      <c r="AT340" s="132" t="s">
        <v>120</v>
      </c>
      <c r="AU340" s="132" t="s">
        <v>78</v>
      </c>
      <c r="AY340" s="17" t="s">
        <v>119</v>
      </c>
      <c r="BE340" s="133">
        <f>IF(N340="základní",J340,0)</f>
        <v>0</v>
      </c>
      <c r="BF340" s="133">
        <f>IF(N340="snížená",J340,0)</f>
        <v>0</v>
      </c>
      <c r="BG340" s="133">
        <f>IF(N340="zákl. přenesená",J340,0)</f>
        <v>0</v>
      </c>
      <c r="BH340" s="133">
        <f>IF(N340="sníž. přenesená",J340,0)</f>
        <v>0</v>
      </c>
      <c r="BI340" s="133">
        <f>IF(N340="nulová",J340,0)</f>
        <v>0</v>
      </c>
      <c r="BJ340" s="17" t="s">
        <v>78</v>
      </c>
      <c r="BK340" s="133">
        <f>ROUND(I340*H340,2)</f>
        <v>0</v>
      </c>
      <c r="BL340" s="17" t="s">
        <v>125</v>
      </c>
      <c r="BM340" s="132" t="s">
        <v>471</v>
      </c>
    </row>
    <row r="341" spans="2:51" s="11" customFormat="1" ht="11.25">
      <c r="B341" s="134"/>
      <c r="D341" s="135" t="s">
        <v>126</v>
      </c>
      <c r="E341" s="136" t="s">
        <v>19</v>
      </c>
      <c r="F341" s="137" t="s">
        <v>472</v>
      </c>
      <c r="H341" s="136" t="s">
        <v>19</v>
      </c>
      <c r="I341" s="138"/>
      <c r="L341" s="134"/>
      <c r="M341" s="139"/>
      <c r="T341" s="140"/>
      <c r="AT341" s="136" t="s">
        <v>126</v>
      </c>
      <c r="AU341" s="136" t="s">
        <v>78</v>
      </c>
      <c r="AV341" s="11" t="s">
        <v>78</v>
      </c>
      <c r="AW341" s="11" t="s">
        <v>32</v>
      </c>
      <c r="AX341" s="11" t="s">
        <v>70</v>
      </c>
      <c r="AY341" s="136" t="s">
        <v>119</v>
      </c>
    </row>
    <row r="342" spans="2:51" s="12" customFormat="1" ht="11.25">
      <c r="B342" s="141"/>
      <c r="D342" s="135" t="s">
        <v>126</v>
      </c>
      <c r="E342" s="142" t="s">
        <v>19</v>
      </c>
      <c r="F342" s="143" t="s">
        <v>157</v>
      </c>
      <c r="H342" s="144">
        <v>5</v>
      </c>
      <c r="I342" s="145"/>
      <c r="L342" s="141"/>
      <c r="M342" s="146"/>
      <c r="T342" s="147"/>
      <c r="AT342" s="142" t="s">
        <v>126</v>
      </c>
      <c r="AU342" s="142" t="s">
        <v>78</v>
      </c>
      <c r="AV342" s="12" t="s">
        <v>80</v>
      </c>
      <c r="AW342" s="12" t="s">
        <v>32</v>
      </c>
      <c r="AX342" s="12" t="s">
        <v>70</v>
      </c>
      <c r="AY342" s="142" t="s">
        <v>119</v>
      </c>
    </row>
    <row r="343" spans="2:51" s="13" customFormat="1" ht="11.25">
      <c r="B343" s="148"/>
      <c r="D343" s="135" t="s">
        <v>126</v>
      </c>
      <c r="E343" s="149" t="s">
        <v>19</v>
      </c>
      <c r="F343" s="150" t="s">
        <v>144</v>
      </c>
      <c r="H343" s="151">
        <v>5</v>
      </c>
      <c r="I343" s="152"/>
      <c r="L343" s="148"/>
      <c r="M343" s="153"/>
      <c r="T343" s="154"/>
      <c r="AT343" s="149" t="s">
        <v>126</v>
      </c>
      <c r="AU343" s="149" t="s">
        <v>78</v>
      </c>
      <c r="AV343" s="13" t="s">
        <v>125</v>
      </c>
      <c r="AW343" s="13" t="s">
        <v>32</v>
      </c>
      <c r="AX343" s="13" t="s">
        <v>78</v>
      </c>
      <c r="AY343" s="149" t="s">
        <v>119</v>
      </c>
    </row>
    <row r="344" spans="2:63" s="10" customFormat="1" ht="25.9" customHeight="1">
      <c r="B344" s="111"/>
      <c r="D344" s="112" t="s">
        <v>69</v>
      </c>
      <c r="E344" s="113" t="s">
        <v>473</v>
      </c>
      <c r="F344" s="113" t="s">
        <v>474</v>
      </c>
      <c r="I344" s="114"/>
      <c r="J344" s="115">
        <f>BK344</f>
        <v>0</v>
      </c>
      <c r="L344" s="111"/>
      <c r="M344" s="116"/>
      <c r="P344" s="117">
        <f>SUM(P345:P348)</f>
        <v>0</v>
      </c>
      <c r="R344" s="117">
        <f>SUM(R345:R348)</f>
        <v>0</v>
      </c>
      <c r="T344" s="118">
        <f>SUM(T345:T348)</f>
        <v>0</v>
      </c>
      <c r="AR344" s="112" t="s">
        <v>78</v>
      </c>
      <c r="AT344" s="119" t="s">
        <v>69</v>
      </c>
      <c r="AU344" s="119" t="s">
        <v>70</v>
      </c>
      <c r="AY344" s="112" t="s">
        <v>119</v>
      </c>
      <c r="BK344" s="120">
        <f>SUM(BK345:BK348)</f>
        <v>0</v>
      </c>
    </row>
    <row r="345" spans="2:65" s="1" customFormat="1" ht="16.5" customHeight="1">
      <c r="B345" s="32"/>
      <c r="C345" s="121" t="s">
        <v>475</v>
      </c>
      <c r="D345" s="121" t="s">
        <v>120</v>
      </c>
      <c r="E345" s="122" t="s">
        <v>476</v>
      </c>
      <c r="F345" s="123" t="s">
        <v>477</v>
      </c>
      <c r="G345" s="124" t="s">
        <v>202</v>
      </c>
      <c r="H345" s="125">
        <v>5</v>
      </c>
      <c r="I345" s="126"/>
      <c r="J345" s="127">
        <f>ROUND(I345*H345,2)</f>
        <v>0</v>
      </c>
      <c r="K345" s="123" t="s">
        <v>124</v>
      </c>
      <c r="L345" s="32"/>
      <c r="M345" s="128" t="s">
        <v>19</v>
      </c>
      <c r="N345" s="129" t="s">
        <v>41</v>
      </c>
      <c r="P345" s="130">
        <f>O345*H345</f>
        <v>0</v>
      </c>
      <c r="Q345" s="130">
        <v>0</v>
      </c>
      <c r="R345" s="130">
        <f>Q345*H345</f>
        <v>0</v>
      </c>
      <c r="S345" s="130">
        <v>0</v>
      </c>
      <c r="T345" s="131">
        <f>S345*H345</f>
        <v>0</v>
      </c>
      <c r="AR345" s="132" t="s">
        <v>125</v>
      </c>
      <c r="AT345" s="132" t="s">
        <v>120</v>
      </c>
      <c r="AU345" s="132" t="s">
        <v>78</v>
      </c>
      <c r="AY345" s="17" t="s">
        <v>119</v>
      </c>
      <c r="BE345" s="133">
        <f>IF(N345="základní",J345,0)</f>
        <v>0</v>
      </c>
      <c r="BF345" s="133">
        <f>IF(N345="snížená",J345,0)</f>
        <v>0</v>
      </c>
      <c r="BG345" s="133">
        <f>IF(N345="zákl. přenesená",J345,0)</f>
        <v>0</v>
      </c>
      <c r="BH345" s="133">
        <f>IF(N345="sníž. přenesená",J345,0)</f>
        <v>0</v>
      </c>
      <c r="BI345" s="133">
        <f>IF(N345="nulová",J345,0)</f>
        <v>0</v>
      </c>
      <c r="BJ345" s="17" t="s">
        <v>78</v>
      </c>
      <c r="BK345" s="133">
        <f>ROUND(I345*H345,2)</f>
        <v>0</v>
      </c>
      <c r="BL345" s="17" t="s">
        <v>125</v>
      </c>
      <c r="BM345" s="132" t="s">
        <v>478</v>
      </c>
    </row>
    <row r="346" spans="2:51" s="11" customFormat="1" ht="11.25">
      <c r="B346" s="134"/>
      <c r="D346" s="135" t="s">
        <v>126</v>
      </c>
      <c r="E346" s="136" t="s">
        <v>19</v>
      </c>
      <c r="F346" s="137" t="s">
        <v>479</v>
      </c>
      <c r="H346" s="136" t="s">
        <v>19</v>
      </c>
      <c r="I346" s="138"/>
      <c r="L346" s="134"/>
      <c r="M346" s="139"/>
      <c r="T346" s="140"/>
      <c r="AT346" s="136" t="s">
        <v>126</v>
      </c>
      <c r="AU346" s="136" t="s">
        <v>78</v>
      </c>
      <c r="AV346" s="11" t="s">
        <v>78</v>
      </c>
      <c r="AW346" s="11" t="s">
        <v>32</v>
      </c>
      <c r="AX346" s="11" t="s">
        <v>70</v>
      </c>
      <c r="AY346" s="136" t="s">
        <v>119</v>
      </c>
    </row>
    <row r="347" spans="2:51" s="12" customFormat="1" ht="11.25">
      <c r="B347" s="141"/>
      <c r="D347" s="135" t="s">
        <v>126</v>
      </c>
      <c r="E347" s="142" t="s">
        <v>19</v>
      </c>
      <c r="F347" s="143" t="s">
        <v>480</v>
      </c>
      <c r="H347" s="144">
        <v>5</v>
      </c>
      <c r="I347" s="145"/>
      <c r="L347" s="141"/>
      <c r="M347" s="146"/>
      <c r="T347" s="147"/>
      <c r="AT347" s="142" t="s">
        <v>126</v>
      </c>
      <c r="AU347" s="142" t="s">
        <v>78</v>
      </c>
      <c r="AV347" s="12" t="s">
        <v>80</v>
      </c>
      <c r="AW347" s="12" t="s">
        <v>32</v>
      </c>
      <c r="AX347" s="12" t="s">
        <v>70</v>
      </c>
      <c r="AY347" s="142" t="s">
        <v>119</v>
      </c>
    </row>
    <row r="348" spans="2:51" s="13" customFormat="1" ht="11.25">
      <c r="B348" s="148"/>
      <c r="D348" s="135" t="s">
        <v>126</v>
      </c>
      <c r="E348" s="149" t="s">
        <v>19</v>
      </c>
      <c r="F348" s="150" t="s">
        <v>144</v>
      </c>
      <c r="H348" s="151">
        <v>5</v>
      </c>
      <c r="I348" s="152"/>
      <c r="L348" s="148"/>
      <c r="M348" s="153"/>
      <c r="T348" s="154"/>
      <c r="AT348" s="149" t="s">
        <v>126</v>
      </c>
      <c r="AU348" s="149" t="s">
        <v>78</v>
      </c>
      <c r="AV348" s="13" t="s">
        <v>125</v>
      </c>
      <c r="AW348" s="13" t="s">
        <v>32</v>
      </c>
      <c r="AX348" s="13" t="s">
        <v>78</v>
      </c>
      <c r="AY348" s="149" t="s">
        <v>119</v>
      </c>
    </row>
    <row r="349" spans="2:63" s="10" customFormat="1" ht="25.9" customHeight="1">
      <c r="B349" s="111"/>
      <c r="D349" s="112" t="s">
        <v>69</v>
      </c>
      <c r="E349" s="113" t="s">
        <v>481</v>
      </c>
      <c r="F349" s="113" t="s">
        <v>482</v>
      </c>
      <c r="I349" s="114"/>
      <c r="J349" s="115">
        <f>BK349</f>
        <v>0</v>
      </c>
      <c r="L349" s="111"/>
      <c r="M349" s="116"/>
      <c r="P349" s="117">
        <f>SUM(P350:P366)</f>
        <v>0</v>
      </c>
      <c r="R349" s="117">
        <f>SUM(R350:R366)</f>
        <v>0</v>
      </c>
      <c r="T349" s="118">
        <f>SUM(T350:T366)</f>
        <v>0</v>
      </c>
      <c r="AR349" s="112" t="s">
        <v>78</v>
      </c>
      <c r="AT349" s="119" t="s">
        <v>69</v>
      </c>
      <c r="AU349" s="119" t="s">
        <v>70</v>
      </c>
      <c r="AY349" s="112" t="s">
        <v>119</v>
      </c>
      <c r="BK349" s="120">
        <f>SUM(BK350:BK366)</f>
        <v>0</v>
      </c>
    </row>
    <row r="350" spans="2:65" s="1" customFormat="1" ht="16.5" customHeight="1">
      <c r="B350" s="32"/>
      <c r="C350" s="121" t="s">
        <v>318</v>
      </c>
      <c r="D350" s="121" t="s">
        <v>120</v>
      </c>
      <c r="E350" s="122" t="s">
        <v>483</v>
      </c>
      <c r="F350" s="123" t="s">
        <v>484</v>
      </c>
      <c r="G350" s="124" t="s">
        <v>123</v>
      </c>
      <c r="H350" s="125">
        <v>1</v>
      </c>
      <c r="I350" s="126"/>
      <c r="J350" s="127">
        <f>ROUND(I350*H350,2)</f>
        <v>0</v>
      </c>
      <c r="K350" s="123" t="s">
        <v>124</v>
      </c>
      <c r="L350" s="32"/>
      <c r="M350" s="128" t="s">
        <v>19</v>
      </c>
      <c r="N350" s="129" t="s">
        <v>41</v>
      </c>
      <c r="P350" s="130">
        <f>O350*H350</f>
        <v>0</v>
      </c>
      <c r="Q350" s="130">
        <v>0</v>
      </c>
      <c r="R350" s="130">
        <f>Q350*H350</f>
        <v>0</v>
      </c>
      <c r="S350" s="130">
        <v>0</v>
      </c>
      <c r="T350" s="131">
        <f>S350*H350</f>
        <v>0</v>
      </c>
      <c r="AR350" s="132" t="s">
        <v>125</v>
      </c>
      <c r="AT350" s="132" t="s">
        <v>120</v>
      </c>
      <c r="AU350" s="132" t="s">
        <v>78</v>
      </c>
      <c r="AY350" s="17" t="s">
        <v>119</v>
      </c>
      <c r="BE350" s="133">
        <f>IF(N350="základní",J350,0)</f>
        <v>0</v>
      </c>
      <c r="BF350" s="133">
        <f>IF(N350="snížená",J350,0)</f>
        <v>0</v>
      </c>
      <c r="BG350" s="133">
        <f>IF(N350="zákl. přenesená",J350,0)</f>
        <v>0</v>
      </c>
      <c r="BH350" s="133">
        <f>IF(N350="sníž. přenesená",J350,0)</f>
        <v>0</v>
      </c>
      <c r="BI350" s="133">
        <f>IF(N350="nulová",J350,0)</f>
        <v>0</v>
      </c>
      <c r="BJ350" s="17" t="s">
        <v>78</v>
      </c>
      <c r="BK350" s="133">
        <f>ROUND(I350*H350,2)</f>
        <v>0</v>
      </c>
      <c r="BL350" s="17" t="s">
        <v>125</v>
      </c>
      <c r="BM350" s="132" t="s">
        <v>485</v>
      </c>
    </row>
    <row r="351" spans="2:65" s="1" customFormat="1" ht="16.5" customHeight="1">
      <c r="B351" s="32"/>
      <c r="C351" s="121" t="s">
        <v>486</v>
      </c>
      <c r="D351" s="121" t="s">
        <v>120</v>
      </c>
      <c r="E351" s="122" t="s">
        <v>487</v>
      </c>
      <c r="F351" s="123" t="s">
        <v>488</v>
      </c>
      <c r="G351" s="124" t="s">
        <v>489</v>
      </c>
      <c r="H351" s="125">
        <v>1</v>
      </c>
      <c r="I351" s="126"/>
      <c r="J351" s="127">
        <f>ROUND(I351*H351,2)</f>
        <v>0</v>
      </c>
      <c r="K351" s="123" t="s">
        <v>124</v>
      </c>
      <c r="L351" s="32"/>
      <c r="M351" s="128" t="s">
        <v>19</v>
      </c>
      <c r="N351" s="129" t="s">
        <v>41</v>
      </c>
      <c r="P351" s="130">
        <f>O351*H351</f>
        <v>0</v>
      </c>
      <c r="Q351" s="130">
        <v>0</v>
      </c>
      <c r="R351" s="130">
        <f>Q351*H351</f>
        <v>0</v>
      </c>
      <c r="S351" s="130">
        <v>0</v>
      </c>
      <c r="T351" s="131">
        <f>S351*H351</f>
        <v>0</v>
      </c>
      <c r="AR351" s="132" t="s">
        <v>125</v>
      </c>
      <c r="AT351" s="132" t="s">
        <v>120</v>
      </c>
      <c r="AU351" s="132" t="s">
        <v>78</v>
      </c>
      <c r="AY351" s="17" t="s">
        <v>119</v>
      </c>
      <c r="BE351" s="133">
        <f>IF(N351="základní",J351,0)</f>
        <v>0</v>
      </c>
      <c r="BF351" s="133">
        <f>IF(N351="snížená",J351,0)</f>
        <v>0</v>
      </c>
      <c r="BG351" s="133">
        <f>IF(N351="zákl. přenesená",J351,0)</f>
        <v>0</v>
      </c>
      <c r="BH351" s="133">
        <f>IF(N351="sníž. přenesená",J351,0)</f>
        <v>0</v>
      </c>
      <c r="BI351" s="133">
        <f>IF(N351="nulová",J351,0)</f>
        <v>0</v>
      </c>
      <c r="BJ351" s="17" t="s">
        <v>78</v>
      </c>
      <c r="BK351" s="133">
        <f>ROUND(I351*H351,2)</f>
        <v>0</v>
      </c>
      <c r="BL351" s="17" t="s">
        <v>125</v>
      </c>
      <c r="BM351" s="132" t="s">
        <v>490</v>
      </c>
    </row>
    <row r="352" spans="2:51" s="11" customFormat="1" ht="11.25">
      <c r="B352" s="134"/>
      <c r="D352" s="135" t="s">
        <v>126</v>
      </c>
      <c r="E352" s="136" t="s">
        <v>19</v>
      </c>
      <c r="F352" s="137" t="s">
        <v>491</v>
      </c>
      <c r="H352" s="136" t="s">
        <v>19</v>
      </c>
      <c r="I352" s="138"/>
      <c r="L352" s="134"/>
      <c r="M352" s="139"/>
      <c r="T352" s="140"/>
      <c r="AT352" s="136" t="s">
        <v>126</v>
      </c>
      <c r="AU352" s="136" t="s">
        <v>78</v>
      </c>
      <c r="AV352" s="11" t="s">
        <v>78</v>
      </c>
      <c r="AW352" s="11" t="s">
        <v>32</v>
      </c>
      <c r="AX352" s="11" t="s">
        <v>70</v>
      </c>
      <c r="AY352" s="136" t="s">
        <v>119</v>
      </c>
    </row>
    <row r="353" spans="2:51" s="12" customFormat="1" ht="11.25">
      <c r="B353" s="141"/>
      <c r="D353" s="135" t="s">
        <v>126</v>
      </c>
      <c r="E353" s="142" t="s">
        <v>19</v>
      </c>
      <c r="F353" s="143" t="s">
        <v>78</v>
      </c>
      <c r="H353" s="144">
        <v>1</v>
      </c>
      <c r="I353" s="145"/>
      <c r="L353" s="141"/>
      <c r="M353" s="146"/>
      <c r="T353" s="147"/>
      <c r="AT353" s="142" t="s">
        <v>126</v>
      </c>
      <c r="AU353" s="142" t="s">
        <v>78</v>
      </c>
      <c r="AV353" s="12" t="s">
        <v>80</v>
      </c>
      <c r="AW353" s="12" t="s">
        <v>32</v>
      </c>
      <c r="AX353" s="12" t="s">
        <v>70</v>
      </c>
      <c r="AY353" s="142" t="s">
        <v>119</v>
      </c>
    </row>
    <row r="354" spans="2:51" s="13" customFormat="1" ht="11.25">
      <c r="B354" s="148"/>
      <c r="D354" s="135" t="s">
        <v>126</v>
      </c>
      <c r="E354" s="149" t="s">
        <v>19</v>
      </c>
      <c r="F354" s="150" t="s">
        <v>144</v>
      </c>
      <c r="H354" s="151">
        <v>1</v>
      </c>
      <c r="I354" s="152"/>
      <c r="L354" s="148"/>
      <c r="M354" s="153"/>
      <c r="T354" s="154"/>
      <c r="AT354" s="149" t="s">
        <v>126</v>
      </c>
      <c r="AU354" s="149" t="s">
        <v>78</v>
      </c>
      <c r="AV354" s="13" t="s">
        <v>125</v>
      </c>
      <c r="AW354" s="13" t="s">
        <v>32</v>
      </c>
      <c r="AX354" s="13" t="s">
        <v>78</v>
      </c>
      <c r="AY354" s="149" t="s">
        <v>119</v>
      </c>
    </row>
    <row r="355" spans="2:65" s="1" customFormat="1" ht="16.5" customHeight="1">
      <c r="B355" s="32"/>
      <c r="C355" s="121" t="s">
        <v>322</v>
      </c>
      <c r="D355" s="121" t="s">
        <v>120</v>
      </c>
      <c r="E355" s="122" t="s">
        <v>492</v>
      </c>
      <c r="F355" s="123" t="s">
        <v>493</v>
      </c>
      <c r="G355" s="124" t="s">
        <v>123</v>
      </c>
      <c r="H355" s="125">
        <v>1</v>
      </c>
      <c r="I355" s="126"/>
      <c r="J355" s="127">
        <f aca="true" t="shared" si="30" ref="J355:J366">ROUND(I355*H355,2)</f>
        <v>0</v>
      </c>
      <c r="K355" s="123" t="s">
        <v>124</v>
      </c>
      <c r="L355" s="32"/>
      <c r="M355" s="128" t="s">
        <v>19</v>
      </c>
      <c r="N355" s="129" t="s">
        <v>41</v>
      </c>
      <c r="P355" s="130">
        <f aca="true" t="shared" si="31" ref="P355:P366">O355*H355</f>
        <v>0</v>
      </c>
      <c r="Q355" s="130">
        <v>0</v>
      </c>
      <c r="R355" s="130">
        <f aca="true" t="shared" si="32" ref="R355:R366">Q355*H355</f>
        <v>0</v>
      </c>
      <c r="S355" s="130">
        <v>0</v>
      </c>
      <c r="T355" s="131">
        <f aca="true" t="shared" si="33" ref="T355:T366">S355*H355</f>
        <v>0</v>
      </c>
      <c r="AR355" s="132" t="s">
        <v>125</v>
      </c>
      <c r="AT355" s="132" t="s">
        <v>120</v>
      </c>
      <c r="AU355" s="132" t="s">
        <v>78</v>
      </c>
      <c r="AY355" s="17" t="s">
        <v>119</v>
      </c>
      <c r="BE355" s="133">
        <f aca="true" t="shared" si="34" ref="BE355:BE366">IF(N355="základní",J355,0)</f>
        <v>0</v>
      </c>
      <c r="BF355" s="133">
        <f aca="true" t="shared" si="35" ref="BF355:BF366">IF(N355="snížená",J355,0)</f>
        <v>0</v>
      </c>
      <c r="BG355" s="133">
        <f aca="true" t="shared" si="36" ref="BG355:BG366">IF(N355="zákl. přenesená",J355,0)</f>
        <v>0</v>
      </c>
      <c r="BH355" s="133">
        <f aca="true" t="shared" si="37" ref="BH355:BH366">IF(N355="sníž. přenesená",J355,0)</f>
        <v>0</v>
      </c>
      <c r="BI355" s="133">
        <f aca="true" t="shared" si="38" ref="BI355:BI366">IF(N355="nulová",J355,0)</f>
        <v>0</v>
      </c>
      <c r="BJ355" s="17" t="s">
        <v>78</v>
      </c>
      <c r="BK355" s="133">
        <f aca="true" t="shared" si="39" ref="BK355:BK366">ROUND(I355*H355,2)</f>
        <v>0</v>
      </c>
      <c r="BL355" s="17" t="s">
        <v>125</v>
      </c>
      <c r="BM355" s="132" t="s">
        <v>494</v>
      </c>
    </row>
    <row r="356" spans="2:65" s="1" customFormat="1" ht="16.5" customHeight="1">
      <c r="B356" s="32"/>
      <c r="C356" s="121" t="s">
        <v>495</v>
      </c>
      <c r="D356" s="121" t="s">
        <v>120</v>
      </c>
      <c r="E356" s="122" t="s">
        <v>496</v>
      </c>
      <c r="F356" s="123" t="s">
        <v>497</v>
      </c>
      <c r="G356" s="124" t="s">
        <v>498</v>
      </c>
      <c r="H356" s="125">
        <v>1375</v>
      </c>
      <c r="I356" s="126"/>
      <c r="J356" s="127">
        <f t="shared" si="30"/>
        <v>0</v>
      </c>
      <c r="K356" s="123" t="s">
        <v>124</v>
      </c>
      <c r="L356" s="32"/>
      <c r="M356" s="128" t="s">
        <v>19</v>
      </c>
      <c r="N356" s="129" t="s">
        <v>41</v>
      </c>
      <c r="P356" s="130">
        <f t="shared" si="31"/>
        <v>0</v>
      </c>
      <c r="Q356" s="130">
        <v>0</v>
      </c>
      <c r="R356" s="130">
        <f t="shared" si="32"/>
        <v>0</v>
      </c>
      <c r="S356" s="130">
        <v>0</v>
      </c>
      <c r="T356" s="131">
        <f t="shared" si="33"/>
        <v>0</v>
      </c>
      <c r="AR356" s="132" t="s">
        <v>125</v>
      </c>
      <c r="AT356" s="132" t="s">
        <v>120</v>
      </c>
      <c r="AU356" s="132" t="s">
        <v>78</v>
      </c>
      <c r="AY356" s="17" t="s">
        <v>119</v>
      </c>
      <c r="BE356" s="133">
        <f t="shared" si="34"/>
        <v>0</v>
      </c>
      <c r="BF356" s="133">
        <f t="shared" si="35"/>
        <v>0</v>
      </c>
      <c r="BG356" s="133">
        <f t="shared" si="36"/>
        <v>0</v>
      </c>
      <c r="BH356" s="133">
        <f t="shared" si="37"/>
        <v>0</v>
      </c>
      <c r="BI356" s="133">
        <f t="shared" si="38"/>
        <v>0</v>
      </c>
      <c r="BJ356" s="17" t="s">
        <v>78</v>
      </c>
      <c r="BK356" s="133">
        <f t="shared" si="39"/>
        <v>0</v>
      </c>
      <c r="BL356" s="17" t="s">
        <v>125</v>
      </c>
      <c r="BM356" s="132" t="s">
        <v>499</v>
      </c>
    </row>
    <row r="357" spans="2:65" s="1" customFormat="1" ht="16.5" customHeight="1">
      <c r="B357" s="32"/>
      <c r="C357" s="121" t="s">
        <v>330</v>
      </c>
      <c r="D357" s="121" t="s">
        <v>120</v>
      </c>
      <c r="E357" s="122" t="s">
        <v>500</v>
      </c>
      <c r="F357" s="123" t="s">
        <v>501</v>
      </c>
      <c r="G357" s="124" t="s">
        <v>168</v>
      </c>
      <c r="H357" s="125">
        <v>687.5</v>
      </c>
      <c r="I357" s="126"/>
      <c r="J357" s="127">
        <f t="shared" si="30"/>
        <v>0</v>
      </c>
      <c r="K357" s="123" t="s">
        <v>124</v>
      </c>
      <c r="L357" s="32"/>
      <c r="M357" s="128" t="s">
        <v>19</v>
      </c>
      <c r="N357" s="129" t="s">
        <v>41</v>
      </c>
      <c r="P357" s="130">
        <f t="shared" si="31"/>
        <v>0</v>
      </c>
      <c r="Q357" s="130">
        <v>0</v>
      </c>
      <c r="R357" s="130">
        <f t="shared" si="32"/>
        <v>0</v>
      </c>
      <c r="S357" s="130">
        <v>0</v>
      </c>
      <c r="T357" s="131">
        <f t="shared" si="33"/>
        <v>0</v>
      </c>
      <c r="AR357" s="132" t="s">
        <v>125</v>
      </c>
      <c r="AT357" s="132" t="s">
        <v>120</v>
      </c>
      <c r="AU357" s="132" t="s">
        <v>78</v>
      </c>
      <c r="AY357" s="17" t="s">
        <v>119</v>
      </c>
      <c r="BE357" s="133">
        <f t="shared" si="34"/>
        <v>0</v>
      </c>
      <c r="BF357" s="133">
        <f t="shared" si="35"/>
        <v>0</v>
      </c>
      <c r="BG357" s="133">
        <f t="shared" si="36"/>
        <v>0</v>
      </c>
      <c r="BH357" s="133">
        <f t="shared" si="37"/>
        <v>0</v>
      </c>
      <c r="BI357" s="133">
        <f t="shared" si="38"/>
        <v>0</v>
      </c>
      <c r="BJ357" s="17" t="s">
        <v>78</v>
      </c>
      <c r="BK357" s="133">
        <f t="shared" si="39"/>
        <v>0</v>
      </c>
      <c r="BL357" s="17" t="s">
        <v>125</v>
      </c>
      <c r="BM357" s="132" t="s">
        <v>502</v>
      </c>
    </row>
    <row r="358" spans="2:65" s="1" customFormat="1" ht="16.5" customHeight="1">
      <c r="B358" s="32"/>
      <c r="C358" s="121" t="s">
        <v>503</v>
      </c>
      <c r="D358" s="121" t="s">
        <v>120</v>
      </c>
      <c r="E358" s="122" t="s">
        <v>504</v>
      </c>
      <c r="F358" s="123" t="s">
        <v>505</v>
      </c>
      <c r="G358" s="124" t="s">
        <v>498</v>
      </c>
      <c r="H358" s="125">
        <v>250</v>
      </c>
      <c r="I358" s="126"/>
      <c r="J358" s="127">
        <f t="shared" si="30"/>
        <v>0</v>
      </c>
      <c r="K358" s="123" t="s">
        <v>124</v>
      </c>
      <c r="L358" s="32"/>
      <c r="M358" s="128" t="s">
        <v>19</v>
      </c>
      <c r="N358" s="129" t="s">
        <v>41</v>
      </c>
      <c r="P358" s="130">
        <f t="shared" si="31"/>
        <v>0</v>
      </c>
      <c r="Q358" s="130">
        <v>0</v>
      </c>
      <c r="R358" s="130">
        <f t="shared" si="32"/>
        <v>0</v>
      </c>
      <c r="S358" s="130">
        <v>0</v>
      </c>
      <c r="T358" s="131">
        <f t="shared" si="33"/>
        <v>0</v>
      </c>
      <c r="AR358" s="132" t="s">
        <v>125</v>
      </c>
      <c r="AT358" s="132" t="s">
        <v>120</v>
      </c>
      <c r="AU358" s="132" t="s">
        <v>78</v>
      </c>
      <c r="AY358" s="17" t="s">
        <v>119</v>
      </c>
      <c r="BE358" s="133">
        <f t="shared" si="34"/>
        <v>0</v>
      </c>
      <c r="BF358" s="133">
        <f t="shared" si="35"/>
        <v>0</v>
      </c>
      <c r="BG358" s="133">
        <f t="shared" si="36"/>
        <v>0</v>
      </c>
      <c r="BH358" s="133">
        <f t="shared" si="37"/>
        <v>0</v>
      </c>
      <c r="BI358" s="133">
        <f t="shared" si="38"/>
        <v>0</v>
      </c>
      <c r="BJ358" s="17" t="s">
        <v>78</v>
      </c>
      <c r="BK358" s="133">
        <f t="shared" si="39"/>
        <v>0</v>
      </c>
      <c r="BL358" s="17" t="s">
        <v>125</v>
      </c>
      <c r="BM358" s="132" t="s">
        <v>506</v>
      </c>
    </row>
    <row r="359" spans="2:65" s="1" customFormat="1" ht="16.5" customHeight="1">
      <c r="B359" s="32"/>
      <c r="C359" s="121" t="s">
        <v>334</v>
      </c>
      <c r="D359" s="121" t="s">
        <v>120</v>
      </c>
      <c r="E359" s="122" t="s">
        <v>507</v>
      </c>
      <c r="F359" s="123" t="s">
        <v>508</v>
      </c>
      <c r="G359" s="124" t="s">
        <v>123</v>
      </c>
      <c r="H359" s="125">
        <v>63.625</v>
      </c>
      <c r="I359" s="126"/>
      <c r="J359" s="127">
        <f t="shared" si="30"/>
        <v>0</v>
      </c>
      <c r="K359" s="123" t="s">
        <v>124</v>
      </c>
      <c r="L359" s="32"/>
      <c r="M359" s="128" t="s">
        <v>19</v>
      </c>
      <c r="N359" s="129" t="s">
        <v>41</v>
      </c>
      <c r="P359" s="130">
        <f t="shared" si="31"/>
        <v>0</v>
      </c>
      <c r="Q359" s="130">
        <v>0</v>
      </c>
      <c r="R359" s="130">
        <f t="shared" si="32"/>
        <v>0</v>
      </c>
      <c r="S359" s="130">
        <v>0</v>
      </c>
      <c r="T359" s="131">
        <f t="shared" si="33"/>
        <v>0</v>
      </c>
      <c r="AR359" s="132" t="s">
        <v>125</v>
      </c>
      <c r="AT359" s="132" t="s">
        <v>120</v>
      </c>
      <c r="AU359" s="132" t="s">
        <v>78</v>
      </c>
      <c r="AY359" s="17" t="s">
        <v>119</v>
      </c>
      <c r="BE359" s="133">
        <f t="shared" si="34"/>
        <v>0</v>
      </c>
      <c r="BF359" s="133">
        <f t="shared" si="35"/>
        <v>0</v>
      </c>
      <c r="BG359" s="133">
        <f t="shared" si="36"/>
        <v>0</v>
      </c>
      <c r="BH359" s="133">
        <f t="shared" si="37"/>
        <v>0</v>
      </c>
      <c r="BI359" s="133">
        <f t="shared" si="38"/>
        <v>0</v>
      </c>
      <c r="BJ359" s="17" t="s">
        <v>78</v>
      </c>
      <c r="BK359" s="133">
        <f t="shared" si="39"/>
        <v>0</v>
      </c>
      <c r="BL359" s="17" t="s">
        <v>125</v>
      </c>
      <c r="BM359" s="132" t="s">
        <v>509</v>
      </c>
    </row>
    <row r="360" spans="2:65" s="1" customFormat="1" ht="16.5" customHeight="1">
      <c r="B360" s="32"/>
      <c r="C360" s="121" t="s">
        <v>510</v>
      </c>
      <c r="D360" s="121" t="s">
        <v>120</v>
      </c>
      <c r="E360" s="122" t="s">
        <v>511</v>
      </c>
      <c r="F360" s="123" t="s">
        <v>512</v>
      </c>
      <c r="G360" s="124" t="s">
        <v>212</v>
      </c>
      <c r="H360" s="125">
        <v>160</v>
      </c>
      <c r="I360" s="126"/>
      <c r="J360" s="127">
        <f t="shared" si="30"/>
        <v>0</v>
      </c>
      <c r="K360" s="123" t="s">
        <v>124</v>
      </c>
      <c r="L360" s="32"/>
      <c r="M360" s="128" t="s">
        <v>19</v>
      </c>
      <c r="N360" s="129" t="s">
        <v>41</v>
      </c>
      <c r="P360" s="130">
        <f t="shared" si="31"/>
        <v>0</v>
      </c>
      <c r="Q360" s="130">
        <v>0</v>
      </c>
      <c r="R360" s="130">
        <f t="shared" si="32"/>
        <v>0</v>
      </c>
      <c r="S360" s="130">
        <v>0</v>
      </c>
      <c r="T360" s="131">
        <f t="shared" si="33"/>
        <v>0</v>
      </c>
      <c r="AR360" s="132" t="s">
        <v>125</v>
      </c>
      <c r="AT360" s="132" t="s">
        <v>120</v>
      </c>
      <c r="AU360" s="132" t="s">
        <v>78</v>
      </c>
      <c r="AY360" s="17" t="s">
        <v>119</v>
      </c>
      <c r="BE360" s="133">
        <f t="shared" si="34"/>
        <v>0</v>
      </c>
      <c r="BF360" s="133">
        <f t="shared" si="35"/>
        <v>0</v>
      </c>
      <c r="BG360" s="133">
        <f t="shared" si="36"/>
        <v>0</v>
      </c>
      <c r="BH360" s="133">
        <f t="shared" si="37"/>
        <v>0</v>
      </c>
      <c r="BI360" s="133">
        <f t="shared" si="38"/>
        <v>0</v>
      </c>
      <c r="BJ360" s="17" t="s">
        <v>78</v>
      </c>
      <c r="BK360" s="133">
        <f t="shared" si="39"/>
        <v>0</v>
      </c>
      <c r="BL360" s="17" t="s">
        <v>125</v>
      </c>
      <c r="BM360" s="132" t="s">
        <v>513</v>
      </c>
    </row>
    <row r="361" spans="2:65" s="1" customFormat="1" ht="16.5" customHeight="1">
      <c r="B361" s="32"/>
      <c r="C361" s="121" t="s">
        <v>338</v>
      </c>
      <c r="D361" s="121" t="s">
        <v>120</v>
      </c>
      <c r="E361" s="122" t="s">
        <v>514</v>
      </c>
      <c r="F361" s="123" t="s">
        <v>515</v>
      </c>
      <c r="G361" s="124" t="s">
        <v>123</v>
      </c>
      <c r="H361" s="125">
        <v>1</v>
      </c>
      <c r="I361" s="126"/>
      <c r="J361" s="127">
        <f t="shared" si="30"/>
        <v>0</v>
      </c>
      <c r="K361" s="123" t="s">
        <v>124</v>
      </c>
      <c r="L361" s="32"/>
      <c r="M361" s="128" t="s">
        <v>19</v>
      </c>
      <c r="N361" s="129" t="s">
        <v>41</v>
      </c>
      <c r="P361" s="130">
        <f t="shared" si="31"/>
        <v>0</v>
      </c>
      <c r="Q361" s="130">
        <v>0</v>
      </c>
      <c r="R361" s="130">
        <f t="shared" si="32"/>
        <v>0</v>
      </c>
      <c r="S361" s="130">
        <v>0</v>
      </c>
      <c r="T361" s="131">
        <f t="shared" si="33"/>
        <v>0</v>
      </c>
      <c r="AR361" s="132" t="s">
        <v>125</v>
      </c>
      <c r="AT361" s="132" t="s">
        <v>120</v>
      </c>
      <c r="AU361" s="132" t="s">
        <v>78</v>
      </c>
      <c r="AY361" s="17" t="s">
        <v>119</v>
      </c>
      <c r="BE361" s="133">
        <f t="shared" si="34"/>
        <v>0</v>
      </c>
      <c r="BF361" s="133">
        <f t="shared" si="35"/>
        <v>0</v>
      </c>
      <c r="BG361" s="133">
        <f t="shared" si="36"/>
        <v>0</v>
      </c>
      <c r="BH361" s="133">
        <f t="shared" si="37"/>
        <v>0</v>
      </c>
      <c r="BI361" s="133">
        <f t="shared" si="38"/>
        <v>0</v>
      </c>
      <c r="BJ361" s="17" t="s">
        <v>78</v>
      </c>
      <c r="BK361" s="133">
        <f t="shared" si="39"/>
        <v>0</v>
      </c>
      <c r="BL361" s="17" t="s">
        <v>125</v>
      </c>
      <c r="BM361" s="132" t="s">
        <v>516</v>
      </c>
    </row>
    <row r="362" spans="2:65" s="1" customFormat="1" ht="16.5" customHeight="1">
      <c r="B362" s="32"/>
      <c r="C362" s="121" t="s">
        <v>517</v>
      </c>
      <c r="D362" s="121" t="s">
        <v>120</v>
      </c>
      <c r="E362" s="122" t="s">
        <v>518</v>
      </c>
      <c r="F362" s="123" t="s">
        <v>519</v>
      </c>
      <c r="G362" s="124" t="s">
        <v>123</v>
      </c>
      <c r="H362" s="125">
        <v>1</v>
      </c>
      <c r="I362" s="126"/>
      <c r="J362" s="127">
        <f t="shared" si="30"/>
        <v>0</v>
      </c>
      <c r="K362" s="123" t="s">
        <v>124</v>
      </c>
      <c r="L362" s="32"/>
      <c r="M362" s="128" t="s">
        <v>19</v>
      </c>
      <c r="N362" s="129" t="s">
        <v>41</v>
      </c>
      <c r="P362" s="130">
        <f t="shared" si="31"/>
        <v>0</v>
      </c>
      <c r="Q362" s="130">
        <v>0</v>
      </c>
      <c r="R362" s="130">
        <f t="shared" si="32"/>
        <v>0</v>
      </c>
      <c r="S362" s="130">
        <v>0</v>
      </c>
      <c r="T362" s="131">
        <f t="shared" si="33"/>
        <v>0</v>
      </c>
      <c r="AR362" s="132" t="s">
        <v>125</v>
      </c>
      <c r="AT362" s="132" t="s">
        <v>120</v>
      </c>
      <c r="AU362" s="132" t="s">
        <v>78</v>
      </c>
      <c r="AY362" s="17" t="s">
        <v>119</v>
      </c>
      <c r="BE362" s="133">
        <f t="shared" si="34"/>
        <v>0</v>
      </c>
      <c r="BF362" s="133">
        <f t="shared" si="35"/>
        <v>0</v>
      </c>
      <c r="BG362" s="133">
        <f t="shared" si="36"/>
        <v>0</v>
      </c>
      <c r="BH362" s="133">
        <f t="shared" si="37"/>
        <v>0</v>
      </c>
      <c r="BI362" s="133">
        <f t="shared" si="38"/>
        <v>0</v>
      </c>
      <c r="BJ362" s="17" t="s">
        <v>78</v>
      </c>
      <c r="BK362" s="133">
        <f t="shared" si="39"/>
        <v>0</v>
      </c>
      <c r="BL362" s="17" t="s">
        <v>125</v>
      </c>
      <c r="BM362" s="132" t="s">
        <v>520</v>
      </c>
    </row>
    <row r="363" spans="2:65" s="1" customFormat="1" ht="16.5" customHeight="1">
      <c r="B363" s="32"/>
      <c r="C363" s="121" t="s">
        <v>342</v>
      </c>
      <c r="D363" s="121" t="s">
        <v>120</v>
      </c>
      <c r="E363" s="122" t="s">
        <v>521</v>
      </c>
      <c r="F363" s="123" t="s">
        <v>522</v>
      </c>
      <c r="G363" s="124" t="s">
        <v>123</v>
      </c>
      <c r="H363" s="125">
        <v>1</v>
      </c>
      <c r="I363" s="126"/>
      <c r="J363" s="127">
        <f t="shared" si="30"/>
        <v>0</v>
      </c>
      <c r="K363" s="123" t="s">
        <v>124</v>
      </c>
      <c r="L363" s="32"/>
      <c r="M363" s="128" t="s">
        <v>19</v>
      </c>
      <c r="N363" s="129" t="s">
        <v>41</v>
      </c>
      <c r="P363" s="130">
        <f t="shared" si="31"/>
        <v>0</v>
      </c>
      <c r="Q363" s="130">
        <v>0</v>
      </c>
      <c r="R363" s="130">
        <f t="shared" si="32"/>
        <v>0</v>
      </c>
      <c r="S363" s="130">
        <v>0</v>
      </c>
      <c r="T363" s="131">
        <f t="shared" si="33"/>
        <v>0</v>
      </c>
      <c r="AR363" s="132" t="s">
        <v>125</v>
      </c>
      <c r="AT363" s="132" t="s">
        <v>120</v>
      </c>
      <c r="AU363" s="132" t="s">
        <v>78</v>
      </c>
      <c r="AY363" s="17" t="s">
        <v>119</v>
      </c>
      <c r="BE363" s="133">
        <f t="shared" si="34"/>
        <v>0</v>
      </c>
      <c r="BF363" s="133">
        <f t="shared" si="35"/>
        <v>0</v>
      </c>
      <c r="BG363" s="133">
        <f t="shared" si="36"/>
        <v>0</v>
      </c>
      <c r="BH363" s="133">
        <f t="shared" si="37"/>
        <v>0</v>
      </c>
      <c r="BI363" s="133">
        <f t="shared" si="38"/>
        <v>0</v>
      </c>
      <c r="BJ363" s="17" t="s">
        <v>78</v>
      </c>
      <c r="BK363" s="133">
        <f t="shared" si="39"/>
        <v>0</v>
      </c>
      <c r="BL363" s="17" t="s">
        <v>125</v>
      </c>
      <c r="BM363" s="132" t="s">
        <v>523</v>
      </c>
    </row>
    <row r="364" spans="2:65" s="1" customFormat="1" ht="16.5" customHeight="1">
      <c r="B364" s="32"/>
      <c r="C364" s="121" t="s">
        <v>524</v>
      </c>
      <c r="D364" s="121" t="s">
        <v>120</v>
      </c>
      <c r="E364" s="122" t="s">
        <v>525</v>
      </c>
      <c r="F364" s="123" t="s">
        <v>526</v>
      </c>
      <c r="G364" s="124" t="s">
        <v>527</v>
      </c>
      <c r="H364" s="125">
        <v>1</v>
      </c>
      <c r="I364" s="126"/>
      <c r="J364" s="127">
        <f t="shared" si="30"/>
        <v>0</v>
      </c>
      <c r="K364" s="123" t="s">
        <v>124</v>
      </c>
      <c r="L364" s="32"/>
      <c r="M364" s="128" t="s">
        <v>19</v>
      </c>
      <c r="N364" s="129" t="s">
        <v>41</v>
      </c>
      <c r="P364" s="130">
        <f t="shared" si="31"/>
        <v>0</v>
      </c>
      <c r="Q364" s="130">
        <v>0</v>
      </c>
      <c r="R364" s="130">
        <f t="shared" si="32"/>
        <v>0</v>
      </c>
      <c r="S364" s="130">
        <v>0</v>
      </c>
      <c r="T364" s="131">
        <f t="shared" si="33"/>
        <v>0</v>
      </c>
      <c r="AR364" s="132" t="s">
        <v>125</v>
      </c>
      <c r="AT364" s="132" t="s">
        <v>120</v>
      </c>
      <c r="AU364" s="132" t="s">
        <v>78</v>
      </c>
      <c r="AY364" s="17" t="s">
        <v>119</v>
      </c>
      <c r="BE364" s="133">
        <f t="shared" si="34"/>
        <v>0</v>
      </c>
      <c r="BF364" s="133">
        <f t="shared" si="35"/>
        <v>0</v>
      </c>
      <c r="BG364" s="133">
        <f t="shared" si="36"/>
        <v>0</v>
      </c>
      <c r="BH364" s="133">
        <f t="shared" si="37"/>
        <v>0</v>
      </c>
      <c r="BI364" s="133">
        <f t="shared" si="38"/>
        <v>0</v>
      </c>
      <c r="BJ364" s="17" t="s">
        <v>78</v>
      </c>
      <c r="BK364" s="133">
        <f t="shared" si="39"/>
        <v>0</v>
      </c>
      <c r="BL364" s="17" t="s">
        <v>125</v>
      </c>
      <c r="BM364" s="132" t="s">
        <v>528</v>
      </c>
    </row>
    <row r="365" spans="2:65" s="1" customFormat="1" ht="16.5" customHeight="1">
      <c r="B365" s="32"/>
      <c r="C365" s="121" t="s">
        <v>344</v>
      </c>
      <c r="D365" s="121" t="s">
        <v>120</v>
      </c>
      <c r="E365" s="122" t="s">
        <v>529</v>
      </c>
      <c r="F365" s="123" t="s">
        <v>530</v>
      </c>
      <c r="G365" s="124" t="s">
        <v>212</v>
      </c>
      <c r="H365" s="125">
        <v>30</v>
      </c>
      <c r="I365" s="126"/>
      <c r="J365" s="127">
        <f t="shared" si="30"/>
        <v>0</v>
      </c>
      <c r="K365" s="123" t="s">
        <v>124</v>
      </c>
      <c r="L365" s="32"/>
      <c r="M365" s="128" t="s">
        <v>19</v>
      </c>
      <c r="N365" s="129" t="s">
        <v>41</v>
      </c>
      <c r="P365" s="130">
        <f t="shared" si="31"/>
        <v>0</v>
      </c>
      <c r="Q365" s="130">
        <v>0</v>
      </c>
      <c r="R365" s="130">
        <f t="shared" si="32"/>
        <v>0</v>
      </c>
      <c r="S365" s="130">
        <v>0</v>
      </c>
      <c r="T365" s="131">
        <f t="shared" si="33"/>
        <v>0</v>
      </c>
      <c r="AR365" s="132" t="s">
        <v>125</v>
      </c>
      <c r="AT365" s="132" t="s">
        <v>120</v>
      </c>
      <c r="AU365" s="132" t="s">
        <v>78</v>
      </c>
      <c r="AY365" s="17" t="s">
        <v>119</v>
      </c>
      <c r="BE365" s="133">
        <f t="shared" si="34"/>
        <v>0</v>
      </c>
      <c r="BF365" s="133">
        <f t="shared" si="35"/>
        <v>0</v>
      </c>
      <c r="BG365" s="133">
        <f t="shared" si="36"/>
        <v>0</v>
      </c>
      <c r="BH365" s="133">
        <f t="shared" si="37"/>
        <v>0</v>
      </c>
      <c r="BI365" s="133">
        <f t="shared" si="38"/>
        <v>0</v>
      </c>
      <c r="BJ365" s="17" t="s">
        <v>78</v>
      </c>
      <c r="BK365" s="133">
        <f t="shared" si="39"/>
        <v>0</v>
      </c>
      <c r="BL365" s="17" t="s">
        <v>125</v>
      </c>
      <c r="BM365" s="132" t="s">
        <v>531</v>
      </c>
    </row>
    <row r="366" spans="2:65" s="1" customFormat="1" ht="16.5" customHeight="1">
      <c r="B366" s="32"/>
      <c r="C366" s="121" t="s">
        <v>532</v>
      </c>
      <c r="D366" s="121" t="s">
        <v>120</v>
      </c>
      <c r="E366" s="122" t="s">
        <v>533</v>
      </c>
      <c r="F366" s="123" t="s">
        <v>534</v>
      </c>
      <c r="G366" s="124" t="s">
        <v>123</v>
      </c>
      <c r="H366" s="125">
        <v>1</v>
      </c>
      <c r="I366" s="126"/>
      <c r="J366" s="127">
        <f t="shared" si="30"/>
        <v>0</v>
      </c>
      <c r="K366" s="123" t="s">
        <v>124</v>
      </c>
      <c r="L366" s="32"/>
      <c r="M366" s="155" t="s">
        <v>19</v>
      </c>
      <c r="N366" s="156" t="s">
        <v>41</v>
      </c>
      <c r="O366" s="157"/>
      <c r="P366" s="158">
        <f t="shared" si="31"/>
        <v>0</v>
      </c>
      <c r="Q366" s="158">
        <v>0</v>
      </c>
      <c r="R366" s="158">
        <f t="shared" si="32"/>
        <v>0</v>
      </c>
      <c r="S366" s="158">
        <v>0</v>
      </c>
      <c r="T366" s="159">
        <f t="shared" si="33"/>
        <v>0</v>
      </c>
      <c r="AR366" s="132" t="s">
        <v>125</v>
      </c>
      <c r="AT366" s="132" t="s">
        <v>120</v>
      </c>
      <c r="AU366" s="132" t="s">
        <v>78</v>
      </c>
      <c r="AY366" s="17" t="s">
        <v>119</v>
      </c>
      <c r="BE366" s="133">
        <f t="shared" si="34"/>
        <v>0</v>
      </c>
      <c r="BF366" s="133">
        <f t="shared" si="35"/>
        <v>0</v>
      </c>
      <c r="BG366" s="133">
        <f t="shared" si="36"/>
        <v>0</v>
      </c>
      <c r="BH366" s="133">
        <f t="shared" si="37"/>
        <v>0</v>
      </c>
      <c r="BI366" s="133">
        <f t="shared" si="38"/>
        <v>0</v>
      </c>
      <c r="BJ366" s="17" t="s">
        <v>78</v>
      </c>
      <c r="BK366" s="133">
        <f t="shared" si="39"/>
        <v>0</v>
      </c>
      <c r="BL366" s="17" t="s">
        <v>125</v>
      </c>
      <c r="BM366" s="132" t="s">
        <v>535</v>
      </c>
    </row>
    <row r="367" spans="2:12" s="1" customFormat="1" ht="6.95" customHeight="1">
      <c r="B367" s="41"/>
      <c r="C367" s="42"/>
      <c r="D367" s="42"/>
      <c r="E367" s="42"/>
      <c r="F367" s="42"/>
      <c r="G367" s="42"/>
      <c r="H367" s="42"/>
      <c r="I367" s="42"/>
      <c r="J367" s="42"/>
      <c r="K367" s="42"/>
      <c r="L367" s="32"/>
    </row>
  </sheetData>
  <sheetProtection algorithmName="SHA-512" hashValue="lvzNFT+4Iba3cBGSwy1K6Iiq/tcfQ0rESt/0O3SKlkdt/12AbrPyEf8pnxypoSEM7XDJFDaBSjL+ntjzzRI3OQ==" saltValue="+FX4UAlrfF7ATjIx9rvNtRN4hTlBF2J980SDz8Y5DtG1ZkSzkMpr/WflXHA0RKizHLy6y9+xgsZnE7R3Sgq3rw==" spinCount="100000" sheet="1" objects="1" scenarios="1" formatColumns="0" formatRows="0" autoFilter="0"/>
  <autoFilter ref="C91:K366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2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7" t="s">
        <v>83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ht="24.95" customHeight="1">
      <c r="B4" s="20"/>
      <c r="D4" s="21" t="s">
        <v>84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82" t="str">
        <f>'Rekapitulace stavby'!K6</f>
        <v>Olomouc - UMTM, Úprava a doplnění digestoří – 3. NP.</v>
      </c>
      <c r="F7" s="283"/>
      <c r="G7" s="283"/>
      <c r="H7" s="283"/>
      <c r="L7" s="20"/>
    </row>
    <row r="8" spans="2:12" s="1" customFormat="1" ht="12" customHeight="1">
      <c r="B8" s="32"/>
      <c r="D8" s="27" t="s">
        <v>85</v>
      </c>
      <c r="L8" s="32"/>
    </row>
    <row r="9" spans="2:12" s="1" customFormat="1" ht="16.5" customHeight="1">
      <c r="B9" s="32"/>
      <c r="E9" s="264" t="s">
        <v>536</v>
      </c>
      <c r="F9" s="284"/>
      <c r="G9" s="284"/>
      <c r="H9" s="284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15. 11. 2023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tr">
        <f>IF('Rekapitulace stavby'!AN10="","",'Rekapitulace stavby'!AN10)</f>
        <v/>
      </c>
      <c r="L14" s="32"/>
    </row>
    <row r="15" spans="2:12" s="1" customFormat="1" ht="18" customHeight="1">
      <c r="B15" s="32"/>
      <c r="E15" s="25" t="str">
        <f>IF('Rekapitulace stavby'!E11="","",'Rekapitulace stavby'!E11)</f>
        <v>UPOL</v>
      </c>
      <c r="I15" s="27" t="s">
        <v>28</v>
      </c>
      <c r="J15" s="25" t="str">
        <f>IF('Rekapitulace stavby'!AN11="","",'Rekapitulace stavby'!AN11)</f>
        <v/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285" t="str">
        <f>'Rekapitulace stavby'!E14</f>
        <v>Vyplň údaj</v>
      </c>
      <c r="F18" s="248"/>
      <c r="G18" s="248"/>
      <c r="H18" s="248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tr">
        <f>IF('Rekapitulace stavby'!AN16="","",'Rekapitulace stavby'!AN16)</f>
        <v/>
      </c>
      <c r="L20" s="32"/>
    </row>
    <row r="21" spans="2:12" s="1" customFormat="1" ht="18" customHeight="1">
      <c r="B21" s="32"/>
      <c r="E21" s="25" t="str">
        <f>IF('Rekapitulace stavby'!E17="","",'Rekapitulace stavby'!E17)</f>
        <v xml:space="preserve"> </v>
      </c>
      <c r="I21" s="27" t="s">
        <v>28</v>
      </c>
      <c r="J21" s="25" t="str">
        <f>IF('Rekapitulace stavby'!AN17="","",'Rekapitulace stavby'!AN17)</f>
        <v/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33</v>
      </c>
      <c r="I23" s="27" t="s">
        <v>26</v>
      </c>
      <c r="J23" s="25" t="str">
        <f>IF('Rekapitulace stavby'!AN19="","",'Rekapitulace stavby'!AN19)</f>
        <v/>
      </c>
      <c r="L23" s="32"/>
    </row>
    <row r="24" spans="2:12" s="1" customFormat="1" ht="18" customHeight="1">
      <c r="B24" s="32"/>
      <c r="E24" s="25" t="str">
        <f>IF('Rekapitulace stavby'!E20="","",'Rekapitulace stavby'!E20)</f>
        <v xml:space="preserve"> </v>
      </c>
      <c r="I24" s="27" t="s">
        <v>28</v>
      </c>
      <c r="J24" s="25" t="str">
        <f>IF('Rekapitulace stavby'!AN20="","",'Rekapitulace stavby'!AN20)</f>
        <v/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34</v>
      </c>
      <c r="L26" s="32"/>
    </row>
    <row r="27" spans="2:12" s="7" customFormat="1" ht="16.5" customHeight="1">
      <c r="B27" s="86"/>
      <c r="E27" s="253" t="s">
        <v>19</v>
      </c>
      <c r="F27" s="253"/>
      <c r="G27" s="253"/>
      <c r="H27" s="253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36</v>
      </c>
      <c r="J30" s="63">
        <f>ROUND(J88,2)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38</v>
      </c>
      <c r="I32" s="35" t="s">
        <v>37</v>
      </c>
      <c r="J32" s="35" t="s">
        <v>39</v>
      </c>
      <c r="L32" s="32"/>
    </row>
    <row r="33" spans="2:12" s="1" customFormat="1" ht="14.45" customHeight="1">
      <c r="B33" s="32"/>
      <c r="D33" s="52" t="s">
        <v>40</v>
      </c>
      <c r="E33" s="27" t="s">
        <v>41</v>
      </c>
      <c r="F33" s="88">
        <f>ROUND((SUM(BE88:BE219)),2)</f>
        <v>0</v>
      </c>
      <c r="I33" s="89">
        <v>0.21</v>
      </c>
      <c r="J33" s="88">
        <f>ROUND(((SUM(BE88:BE219))*I33),2)</f>
        <v>0</v>
      </c>
      <c r="L33" s="32"/>
    </row>
    <row r="34" spans="2:12" s="1" customFormat="1" ht="14.45" customHeight="1">
      <c r="B34" s="32"/>
      <c r="E34" s="27" t="s">
        <v>42</v>
      </c>
      <c r="F34" s="88">
        <f>ROUND((SUM(BF88:BF219)),2)</f>
        <v>0</v>
      </c>
      <c r="I34" s="89">
        <v>0.15</v>
      </c>
      <c r="J34" s="88">
        <f>ROUND(((SUM(BF88:BF219))*I34),2)</f>
        <v>0</v>
      </c>
      <c r="L34" s="32"/>
    </row>
    <row r="35" spans="2:12" s="1" customFormat="1" ht="14.45" customHeight="1" hidden="1">
      <c r="B35" s="32"/>
      <c r="E35" s="27" t="s">
        <v>43</v>
      </c>
      <c r="F35" s="88">
        <f>ROUND((SUM(BG88:BG219)),2)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44</v>
      </c>
      <c r="F36" s="88">
        <f>ROUND((SUM(BH88:BH219)),2)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45</v>
      </c>
      <c r="F37" s="88">
        <f>ROUND((SUM(BI88:BI219)),2)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46</v>
      </c>
      <c r="E39" s="54"/>
      <c r="F39" s="54"/>
      <c r="G39" s="92" t="s">
        <v>47</v>
      </c>
      <c r="H39" s="93" t="s">
        <v>48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87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282" t="str">
        <f>E7</f>
        <v>Olomouc - UMTM, Úprava a doplnění digestoří – 3. NP.</v>
      </c>
      <c r="F48" s="283"/>
      <c r="G48" s="283"/>
      <c r="H48" s="283"/>
      <c r="L48" s="32"/>
    </row>
    <row r="49" spans="2:12" s="1" customFormat="1" ht="12" customHeight="1">
      <c r="B49" s="32"/>
      <c r="C49" s="27" t="s">
        <v>85</v>
      </c>
      <c r="L49" s="32"/>
    </row>
    <row r="50" spans="2:12" s="1" customFormat="1" ht="16.5" customHeight="1">
      <c r="B50" s="32"/>
      <c r="E50" s="264" t="str">
        <f>E9</f>
        <v>02 - Zařízení pro měření a regulaci</v>
      </c>
      <c r="F50" s="284"/>
      <c r="G50" s="284"/>
      <c r="H50" s="284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 </v>
      </c>
      <c r="I52" s="27" t="s">
        <v>23</v>
      </c>
      <c r="J52" s="49" t="str">
        <f>IF(J12="","",J12)</f>
        <v>15. 11. 2023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UPOL</v>
      </c>
      <c r="I54" s="27" t="s">
        <v>31</v>
      </c>
      <c r="J54" s="30" t="str">
        <f>E21</f>
        <v xml:space="preserve"> 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33</v>
      </c>
      <c r="J55" s="30" t="str">
        <f>E24</f>
        <v xml:space="preserve"> 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88</v>
      </c>
      <c r="D57" s="90"/>
      <c r="E57" s="90"/>
      <c r="F57" s="90"/>
      <c r="G57" s="90"/>
      <c r="H57" s="90"/>
      <c r="I57" s="90"/>
      <c r="J57" s="97" t="s">
        <v>89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68</v>
      </c>
      <c r="J59" s="63">
        <f>J88</f>
        <v>0</v>
      </c>
      <c r="L59" s="32"/>
      <c r="AU59" s="17" t="s">
        <v>90</v>
      </c>
    </row>
    <row r="60" spans="2:12" s="8" customFormat="1" ht="24.95" customHeight="1">
      <c r="B60" s="99"/>
      <c r="D60" s="100" t="s">
        <v>537</v>
      </c>
      <c r="E60" s="101"/>
      <c r="F60" s="101"/>
      <c r="G60" s="101"/>
      <c r="H60" s="101"/>
      <c r="I60" s="101"/>
      <c r="J60" s="102">
        <f>J89</f>
        <v>0</v>
      </c>
      <c r="L60" s="99"/>
    </row>
    <row r="61" spans="2:12" s="8" customFormat="1" ht="24.95" customHeight="1">
      <c r="B61" s="99"/>
      <c r="D61" s="100" t="s">
        <v>537</v>
      </c>
      <c r="E61" s="101"/>
      <c r="F61" s="101"/>
      <c r="G61" s="101"/>
      <c r="H61" s="101"/>
      <c r="I61" s="101"/>
      <c r="J61" s="102">
        <f>J100</f>
        <v>0</v>
      </c>
      <c r="L61" s="99"/>
    </row>
    <row r="62" spans="2:12" s="14" customFormat="1" ht="19.9" customHeight="1">
      <c r="B62" s="160"/>
      <c r="D62" s="161" t="s">
        <v>538</v>
      </c>
      <c r="E62" s="162"/>
      <c r="F62" s="162"/>
      <c r="G62" s="162"/>
      <c r="H62" s="162"/>
      <c r="I62" s="162"/>
      <c r="J62" s="163">
        <f>J101</f>
        <v>0</v>
      </c>
      <c r="L62" s="160"/>
    </row>
    <row r="63" spans="2:12" s="8" customFormat="1" ht="24.95" customHeight="1">
      <c r="B63" s="99"/>
      <c r="D63" s="100" t="s">
        <v>539</v>
      </c>
      <c r="E63" s="101"/>
      <c r="F63" s="101"/>
      <c r="G63" s="101"/>
      <c r="H63" s="101"/>
      <c r="I63" s="101"/>
      <c r="J63" s="102">
        <f>J131</f>
        <v>0</v>
      </c>
      <c r="L63" s="99"/>
    </row>
    <row r="64" spans="2:12" s="14" customFormat="1" ht="19.9" customHeight="1">
      <c r="B64" s="160"/>
      <c r="D64" s="161" t="s">
        <v>540</v>
      </c>
      <c r="E64" s="162"/>
      <c r="F64" s="162"/>
      <c r="G64" s="162"/>
      <c r="H64" s="162"/>
      <c r="I64" s="162"/>
      <c r="J64" s="163">
        <f>J132</f>
        <v>0</v>
      </c>
      <c r="L64" s="160"/>
    </row>
    <row r="65" spans="2:12" s="8" customFormat="1" ht="24.95" customHeight="1">
      <c r="B65" s="99"/>
      <c r="D65" s="100" t="s">
        <v>541</v>
      </c>
      <c r="E65" s="101"/>
      <c r="F65" s="101"/>
      <c r="G65" s="101"/>
      <c r="H65" s="101"/>
      <c r="I65" s="101"/>
      <c r="J65" s="102">
        <f>J167</f>
        <v>0</v>
      </c>
      <c r="L65" s="99"/>
    </row>
    <row r="66" spans="2:12" s="14" customFormat="1" ht="19.9" customHeight="1">
      <c r="B66" s="160"/>
      <c r="D66" s="161" t="s">
        <v>542</v>
      </c>
      <c r="E66" s="162"/>
      <c r="F66" s="162"/>
      <c r="G66" s="162"/>
      <c r="H66" s="162"/>
      <c r="I66" s="162"/>
      <c r="J66" s="163">
        <f>J168</f>
        <v>0</v>
      </c>
      <c r="L66" s="160"/>
    </row>
    <row r="67" spans="2:12" s="8" customFormat="1" ht="24.95" customHeight="1">
      <c r="B67" s="99"/>
      <c r="D67" s="100" t="s">
        <v>543</v>
      </c>
      <c r="E67" s="101"/>
      <c r="F67" s="101"/>
      <c r="G67" s="101"/>
      <c r="H67" s="101"/>
      <c r="I67" s="101"/>
      <c r="J67" s="102">
        <f>J193</f>
        <v>0</v>
      </c>
      <c r="L67" s="99"/>
    </row>
    <row r="68" spans="2:12" s="14" customFormat="1" ht="19.9" customHeight="1">
      <c r="B68" s="160"/>
      <c r="D68" s="161" t="s">
        <v>544</v>
      </c>
      <c r="E68" s="162"/>
      <c r="F68" s="162"/>
      <c r="G68" s="162"/>
      <c r="H68" s="162"/>
      <c r="I68" s="162"/>
      <c r="J68" s="163">
        <f>J194</f>
        <v>0</v>
      </c>
      <c r="L68" s="160"/>
    </row>
    <row r="69" spans="2:12" s="1" customFormat="1" ht="21.75" customHeight="1">
      <c r="B69" s="32"/>
      <c r="L69" s="32"/>
    </row>
    <row r="70" spans="2:12" s="1" customFormat="1" ht="6.9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32"/>
    </row>
    <row r="74" spans="2:12" s="1" customFormat="1" ht="6.95" customHeight="1">
      <c r="B74" s="43"/>
      <c r="C74" s="44"/>
      <c r="D74" s="44"/>
      <c r="E74" s="44"/>
      <c r="F74" s="44"/>
      <c r="G74" s="44"/>
      <c r="H74" s="44"/>
      <c r="I74" s="44"/>
      <c r="J74" s="44"/>
      <c r="K74" s="44"/>
      <c r="L74" s="32"/>
    </row>
    <row r="75" spans="2:12" s="1" customFormat="1" ht="24.95" customHeight="1">
      <c r="B75" s="32"/>
      <c r="C75" s="21" t="s">
        <v>104</v>
      </c>
      <c r="L75" s="32"/>
    </row>
    <row r="76" spans="2:12" s="1" customFormat="1" ht="6.95" customHeight="1">
      <c r="B76" s="32"/>
      <c r="L76" s="32"/>
    </row>
    <row r="77" spans="2:12" s="1" customFormat="1" ht="12" customHeight="1">
      <c r="B77" s="32"/>
      <c r="C77" s="27" t="s">
        <v>16</v>
      </c>
      <c r="L77" s="32"/>
    </row>
    <row r="78" spans="2:12" s="1" customFormat="1" ht="16.5" customHeight="1">
      <c r="B78" s="32"/>
      <c r="E78" s="282" t="str">
        <f>E7</f>
        <v>Olomouc - UMTM, Úprava a doplnění digestoří – 3. NP.</v>
      </c>
      <c r="F78" s="283"/>
      <c r="G78" s="283"/>
      <c r="H78" s="283"/>
      <c r="L78" s="32"/>
    </row>
    <row r="79" spans="2:12" s="1" customFormat="1" ht="12" customHeight="1">
      <c r="B79" s="32"/>
      <c r="C79" s="27" t="s">
        <v>85</v>
      </c>
      <c r="L79" s="32"/>
    </row>
    <row r="80" spans="2:12" s="1" customFormat="1" ht="16.5" customHeight="1">
      <c r="B80" s="32"/>
      <c r="E80" s="264" t="str">
        <f>E9</f>
        <v>02 - Zařízení pro měření a regulaci</v>
      </c>
      <c r="F80" s="284"/>
      <c r="G80" s="284"/>
      <c r="H80" s="284"/>
      <c r="L80" s="32"/>
    </row>
    <row r="81" spans="2:12" s="1" customFormat="1" ht="6.95" customHeight="1">
      <c r="B81" s="32"/>
      <c r="L81" s="32"/>
    </row>
    <row r="82" spans="2:12" s="1" customFormat="1" ht="12" customHeight="1">
      <c r="B82" s="32"/>
      <c r="C82" s="27" t="s">
        <v>21</v>
      </c>
      <c r="F82" s="25" t="str">
        <f>F12</f>
        <v xml:space="preserve"> </v>
      </c>
      <c r="I82" s="27" t="s">
        <v>23</v>
      </c>
      <c r="J82" s="49" t="str">
        <f>IF(J12="","",J12)</f>
        <v>15. 11. 2023</v>
      </c>
      <c r="L82" s="32"/>
    </row>
    <row r="83" spans="2:12" s="1" customFormat="1" ht="6.95" customHeight="1">
      <c r="B83" s="32"/>
      <c r="L83" s="32"/>
    </row>
    <row r="84" spans="2:12" s="1" customFormat="1" ht="15.2" customHeight="1">
      <c r="B84" s="32"/>
      <c r="C84" s="27" t="s">
        <v>25</v>
      </c>
      <c r="F84" s="25" t="str">
        <f>E15</f>
        <v>UPOL</v>
      </c>
      <c r="I84" s="27" t="s">
        <v>31</v>
      </c>
      <c r="J84" s="30" t="str">
        <f>E21</f>
        <v xml:space="preserve"> </v>
      </c>
      <c r="L84" s="32"/>
    </row>
    <row r="85" spans="2:12" s="1" customFormat="1" ht="15.2" customHeight="1">
      <c r="B85" s="32"/>
      <c r="C85" s="27" t="s">
        <v>29</v>
      </c>
      <c r="F85" s="25" t="str">
        <f>IF(E18="","",E18)</f>
        <v>Vyplň údaj</v>
      </c>
      <c r="I85" s="27" t="s">
        <v>33</v>
      </c>
      <c r="J85" s="30" t="str">
        <f>E24</f>
        <v xml:space="preserve"> </v>
      </c>
      <c r="L85" s="32"/>
    </row>
    <row r="86" spans="2:12" s="1" customFormat="1" ht="10.35" customHeight="1">
      <c r="B86" s="32"/>
      <c r="L86" s="32"/>
    </row>
    <row r="87" spans="2:20" s="9" customFormat="1" ht="29.25" customHeight="1">
      <c r="B87" s="103"/>
      <c r="C87" s="104" t="s">
        <v>105</v>
      </c>
      <c r="D87" s="105" t="s">
        <v>55</v>
      </c>
      <c r="E87" s="105" t="s">
        <v>51</v>
      </c>
      <c r="F87" s="105" t="s">
        <v>52</v>
      </c>
      <c r="G87" s="105" t="s">
        <v>106</v>
      </c>
      <c r="H87" s="105" t="s">
        <v>107</v>
      </c>
      <c r="I87" s="105" t="s">
        <v>108</v>
      </c>
      <c r="J87" s="105" t="s">
        <v>89</v>
      </c>
      <c r="K87" s="106" t="s">
        <v>109</v>
      </c>
      <c r="L87" s="103"/>
      <c r="M87" s="56" t="s">
        <v>19</v>
      </c>
      <c r="N87" s="57" t="s">
        <v>40</v>
      </c>
      <c r="O87" s="57" t="s">
        <v>110</v>
      </c>
      <c r="P87" s="57" t="s">
        <v>111</v>
      </c>
      <c r="Q87" s="57" t="s">
        <v>112</v>
      </c>
      <c r="R87" s="57" t="s">
        <v>113</v>
      </c>
      <c r="S87" s="57" t="s">
        <v>114</v>
      </c>
      <c r="T87" s="58" t="s">
        <v>115</v>
      </c>
    </row>
    <row r="88" spans="2:63" s="1" customFormat="1" ht="22.9" customHeight="1">
      <c r="B88" s="32"/>
      <c r="C88" s="61" t="s">
        <v>116</v>
      </c>
      <c r="J88" s="107">
        <f>BK88</f>
        <v>0</v>
      </c>
      <c r="L88" s="32"/>
      <c r="M88" s="59"/>
      <c r="N88" s="50"/>
      <c r="O88" s="50"/>
      <c r="P88" s="108">
        <f>P89+P100+P131+P167+P193</f>
        <v>0</v>
      </c>
      <c r="Q88" s="50"/>
      <c r="R88" s="108">
        <f>R89+R100+R131+R167+R193</f>
        <v>0</v>
      </c>
      <c r="S88" s="50"/>
      <c r="T88" s="109">
        <f>T89+T100+T131+T167+T193</f>
        <v>0</v>
      </c>
      <c r="AT88" s="17" t="s">
        <v>69</v>
      </c>
      <c r="AU88" s="17" t="s">
        <v>90</v>
      </c>
      <c r="BK88" s="110">
        <f>BK89+BK100+BK131+BK167+BK193</f>
        <v>0</v>
      </c>
    </row>
    <row r="89" spans="2:63" s="10" customFormat="1" ht="25.9" customHeight="1">
      <c r="B89" s="111"/>
      <c r="D89" s="112" t="s">
        <v>69</v>
      </c>
      <c r="E89" s="113" t="s">
        <v>545</v>
      </c>
      <c r="F89" s="113" t="s">
        <v>546</v>
      </c>
      <c r="I89" s="114"/>
      <c r="J89" s="115">
        <f>BK89</f>
        <v>0</v>
      </c>
      <c r="L89" s="111"/>
      <c r="M89" s="116"/>
      <c r="P89" s="117">
        <f>SUM(P90:P99)</f>
        <v>0</v>
      </c>
      <c r="R89" s="117">
        <f>SUM(R90:R99)</f>
        <v>0</v>
      </c>
      <c r="T89" s="118">
        <f>SUM(T90:T99)</f>
        <v>0</v>
      </c>
      <c r="AR89" s="112" t="s">
        <v>125</v>
      </c>
      <c r="AT89" s="119" t="s">
        <v>69</v>
      </c>
      <c r="AU89" s="119" t="s">
        <v>70</v>
      </c>
      <c r="AY89" s="112" t="s">
        <v>119</v>
      </c>
      <c r="BK89" s="120">
        <f>SUM(BK90:BK99)</f>
        <v>0</v>
      </c>
    </row>
    <row r="90" spans="2:65" s="1" customFormat="1" ht="24.2" customHeight="1">
      <c r="B90" s="32"/>
      <c r="C90" s="121" t="s">
        <v>78</v>
      </c>
      <c r="D90" s="121" t="s">
        <v>120</v>
      </c>
      <c r="E90" s="122" t="s">
        <v>547</v>
      </c>
      <c r="F90" s="123" t="s">
        <v>548</v>
      </c>
      <c r="G90" s="124" t="s">
        <v>123</v>
      </c>
      <c r="H90" s="125">
        <v>1</v>
      </c>
      <c r="I90" s="126"/>
      <c r="J90" s="127">
        <f aca="true" t="shared" si="0" ref="J90:J99">ROUND(I90*H90,2)</f>
        <v>0</v>
      </c>
      <c r="K90" s="123" t="s">
        <v>124</v>
      </c>
      <c r="L90" s="32"/>
      <c r="M90" s="128" t="s">
        <v>19</v>
      </c>
      <c r="N90" s="129" t="s">
        <v>41</v>
      </c>
      <c r="P90" s="130">
        <f aca="true" t="shared" si="1" ref="P90:P99">O90*H90</f>
        <v>0</v>
      </c>
      <c r="Q90" s="130">
        <v>0</v>
      </c>
      <c r="R90" s="130">
        <f aca="true" t="shared" si="2" ref="R90:R99">Q90*H90</f>
        <v>0</v>
      </c>
      <c r="S90" s="130">
        <v>0</v>
      </c>
      <c r="T90" s="131">
        <f aca="true" t="shared" si="3" ref="T90:T99">S90*H90</f>
        <v>0</v>
      </c>
      <c r="AR90" s="132" t="s">
        <v>125</v>
      </c>
      <c r="AT90" s="132" t="s">
        <v>120</v>
      </c>
      <c r="AU90" s="132" t="s">
        <v>78</v>
      </c>
      <c r="AY90" s="17" t="s">
        <v>119</v>
      </c>
      <c r="BE90" s="133">
        <f aca="true" t="shared" si="4" ref="BE90:BE99">IF(N90="základní",J90,0)</f>
        <v>0</v>
      </c>
      <c r="BF90" s="133">
        <f aca="true" t="shared" si="5" ref="BF90:BF99">IF(N90="snížená",J90,0)</f>
        <v>0</v>
      </c>
      <c r="BG90" s="133">
        <f aca="true" t="shared" si="6" ref="BG90:BG99">IF(N90="zákl. přenesená",J90,0)</f>
        <v>0</v>
      </c>
      <c r="BH90" s="133">
        <f aca="true" t="shared" si="7" ref="BH90:BH99">IF(N90="sníž. přenesená",J90,0)</f>
        <v>0</v>
      </c>
      <c r="BI90" s="133">
        <f aca="true" t="shared" si="8" ref="BI90:BI99">IF(N90="nulová",J90,0)</f>
        <v>0</v>
      </c>
      <c r="BJ90" s="17" t="s">
        <v>78</v>
      </c>
      <c r="BK90" s="133">
        <f aca="true" t="shared" si="9" ref="BK90:BK99">ROUND(I90*H90,2)</f>
        <v>0</v>
      </c>
      <c r="BL90" s="17" t="s">
        <v>125</v>
      </c>
      <c r="BM90" s="132" t="s">
        <v>80</v>
      </c>
    </row>
    <row r="91" spans="2:65" s="1" customFormat="1" ht="16.5" customHeight="1">
      <c r="B91" s="32"/>
      <c r="C91" s="121" t="s">
        <v>80</v>
      </c>
      <c r="D91" s="121" t="s">
        <v>120</v>
      </c>
      <c r="E91" s="122" t="s">
        <v>549</v>
      </c>
      <c r="F91" s="123" t="s">
        <v>550</v>
      </c>
      <c r="G91" s="124" t="s">
        <v>123</v>
      </c>
      <c r="H91" s="125">
        <v>1</v>
      </c>
      <c r="I91" s="126"/>
      <c r="J91" s="127">
        <f t="shared" si="0"/>
        <v>0</v>
      </c>
      <c r="K91" s="123" t="s">
        <v>124</v>
      </c>
      <c r="L91" s="32"/>
      <c r="M91" s="128" t="s">
        <v>19</v>
      </c>
      <c r="N91" s="129" t="s">
        <v>41</v>
      </c>
      <c r="P91" s="130">
        <f t="shared" si="1"/>
        <v>0</v>
      </c>
      <c r="Q91" s="130">
        <v>0</v>
      </c>
      <c r="R91" s="130">
        <f t="shared" si="2"/>
        <v>0</v>
      </c>
      <c r="S91" s="130">
        <v>0</v>
      </c>
      <c r="T91" s="131">
        <f t="shared" si="3"/>
        <v>0</v>
      </c>
      <c r="AR91" s="132" t="s">
        <v>125</v>
      </c>
      <c r="AT91" s="132" t="s">
        <v>120</v>
      </c>
      <c r="AU91" s="132" t="s">
        <v>78</v>
      </c>
      <c r="AY91" s="17" t="s">
        <v>119</v>
      </c>
      <c r="BE91" s="133">
        <f t="shared" si="4"/>
        <v>0</v>
      </c>
      <c r="BF91" s="133">
        <f t="shared" si="5"/>
        <v>0</v>
      </c>
      <c r="BG91" s="133">
        <f t="shared" si="6"/>
        <v>0</v>
      </c>
      <c r="BH91" s="133">
        <f t="shared" si="7"/>
        <v>0</v>
      </c>
      <c r="BI91" s="133">
        <f t="shared" si="8"/>
        <v>0</v>
      </c>
      <c r="BJ91" s="17" t="s">
        <v>78</v>
      </c>
      <c r="BK91" s="133">
        <f t="shared" si="9"/>
        <v>0</v>
      </c>
      <c r="BL91" s="17" t="s">
        <v>125</v>
      </c>
      <c r="BM91" s="132" t="s">
        <v>125</v>
      </c>
    </row>
    <row r="92" spans="2:65" s="1" customFormat="1" ht="16.5" customHeight="1">
      <c r="B92" s="32"/>
      <c r="C92" s="121" t="s">
        <v>148</v>
      </c>
      <c r="D92" s="121" t="s">
        <v>120</v>
      </c>
      <c r="E92" s="122" t="s">
        <v>551</v>
      </c>
      <c r="F92" s="123" t="s">
        <v>552</v>
      </c>
      <c r="G92" s="124" t="s">
        <v>123</v>
      </c>
      <c r="H92" s="125">
        <v>1</v>
      </c>
      <c r="I92" s="126"/>
      <c r="J92" s="127">
        <f t="shared" si="0"/>
        <v>0</v>
      </c>
      <c r="K92" s="123" t="s">
        <v>124</v>
      </c>
      <c r="L92" s="32"/>
      <c r="M92" s="128" t="s">
        <v>19</v>
      </c>
      <c r="N92" s="129" t="s">
        <v>41</v>
      </c>
      <c r="P92" s="130">
        <f t="shared" si="1"/>
        <v>0</v>
      </c>
      <c r="Q92" s="130">
        <v>0</v>
      </c>
      <c r="R92" s="130">
        <f t="shared" si="2"/>
        <v>0</v>
      </c>
      <c r="S92" s="130">
        <v>0</v>
      </c>
      <c r="T92" s="131">
        <f t="shared" si="3"/>
        <v>0</v>
      </c>
      <c r="AR92" s="132" t="s">
        <v>125</v>
      </c>
      <c r="AT92" s="132" t="s">
        <v>120</v>
      </c>
      <c r="AU92" s="132" t="s">
        <v>78</v>
      </c>
      <c r="AY92" s="17" t="s">
        <v>119</v>
      </c>
      <c r="BE92" s="133">
        <f t="shared" si="4"/>
        <v>0</v>
      </c>
      <c r="BF92" s="133">
        <f t="shared" si="5"/>
        <v>0</v>
      </c>
      <c r="BG92" s="133">
        <f t="shared" si="6"/>
        <v>0</v>
      </c>
      <c r="BH92" s="133">
        <f t="shared" si="7"/>
        <v>0</v>
      </c>
      <c r="BI92" s="133">
        <f t="shared" si="8"/>
        <v>0</v>
      </c>
      <c r="BJ92" s="17" t="s">
        <v>78</v>
      </c>
      <c r="BK92" s="133">
        <f t="shared" si="9"/>
        <v>0</v>
      </c>
      <c r="BL92" s="17" t="s">
        <v>125</v>
      </c>
      <c r="BM92" s="132" t="s">
        <v>151</v>
      </c>
    </row>
    <row r="93" spans="2:65" s="1" customFormat="1" ht="16.5" customHeight="1">
      <c r="B93" s="32"/>
      <c r="C93" s="121" t="s">
        <v>125</v>
      </c>
      <c r="D93" s="121" t="s">
        <v>120</v>
      </c>
      <c r="E93" s="122" t="s">
        <v>553</v>
      </c>
      <c r="F93" s="123" t="s">
        <v>554</v>
      </c>
      <c r="G93" s="124" t="s">
        <v>123</v>
      </c>
      <c r="H93" s="125">
        <v>1</v>
      </c>
      <c r="I93" s="126"/>
      <c r="J93" s="127">
        <f t="shared" si="0"/>
        <v>0</v>
      </c>
      <c r="K93" s="123" t="s">
        <v>124</v>
      </c>
      <c r="L93" s="32"/>
      <c r="M93" s="128" t="s">
        <v>19</v>
      </c>
      <c r="N93" s="129" t="s">
        <v>41</v>
      </c>
      <c r="P93" s="130">
        <f t="shared" si="1"/>
        <v>0</v>
      </c>
      <c r="Q93" s="130">
        <v>0</v>
      </c>
      <c r="R93" s="130">
        <f t="shared" si="2"/>
        <v>0</v>
      </c>
      <c r="S93" s="130">
        <v>0</v>
      </c>
      <c r="T93" s="131">
        <f t="shared" si="3"/>
        <v>0</v>
      </c>
      <c r="AR93" s="132" t="s">
        <v>125</v>
      </c>
      <c r="AT93" s="132" t="s">
        <v>120</v>
      </c>
      <c r="AU93" s="132" t="s">
        <v>78</v>
      </c>
      <c r="AY93" s="17" t="s">
        <v>119</v>
      </c>
      <c r="BE93" s="133">
        <f t="shared" si="4"/>
        <v>0</v>
      </c>
      <c r="BF93" s="133">
        <f t="shared" si="5"/>
        <v>0</v>
      </c>
      <c r="BG93" s="133">
        <f t="shared" si="6"/>
        <v>0</v>
      </c>
      <c r="BH93" s="133">
        <f t="shared" si="7"/>
        <v>0</v>
      </c>
      <c r="BI93" s="133">
        <f t="shared" si="8"/>
        <v>0</v>
      </c>
      <c r="BJ93" s="17" t="s">
        <v>78</v>
      </c>
      <c r="BK93" s="133">
        <f t="shared" si="9"/>
        <v>0</v>
      </c>
      <c r="BL93" s="17" t="s">
        <v>125</v>
      </c>
      <c r="BM93" s="132" t="s">
        <v>154</v>
      </c>
    </row>
    <row r="94" spans="2:65" s="1" customFormat="1" ht="16.5" customHeight="1">
      <c r="B94" s="32"/>
      <c r="C94" s="121" t="s">
        <v>157</v>
      </c>
      <c r="D94" s="121" t="s">
        <v>120</v>
      </c>
      <c r="E94" s="122" t="s">
        <v>555</v>
      </c>
      <c r="F94" s="123" t="s">
        <v>556</v>
      </c>
      <c r="G94" s="124" t="s">
        <v>123</v>
      </c>
      <c r="H94" s="125">
        <v>4</v>
      </c>
      <c r="I94" s="126"/>
      <c r="J94" s="127">
        <f t="shared" si="0"/>
        <v>0</v>
      </c>
      <c r="K94" s="123" t="s">
        <v>124</v>
      </c>
      <c r="L94" s="32"/>
      <c r="M94" s="128" t="s">
        <v>19</v>
      </c>
      <c r="N94" s="129" t="s">
        <v>41</v>
      </c>
      <c r="P94" s="130">
        <f t="shared" si="1"/>
        <v>0</v>
      </c>
      <c r="Q94" s="130">
        <v>0</v>
      </c>
      <c r="R94" s="130">
        <f t="shared" si="2"/>
        <v>0</v>
      </c>
      <c r="S94" s="130">
        <v>0</v>
      </c>
      <c r="T94" s="131">
        <f t="shared" si="3"/>
        <v>0</v>
      </c>
      <c r="AR94" s="132" t="s">
        <v>125</v>
      </c>
      <c r="AT94" s="132" t="s">
        <v>120</v>
      </c>
      <c r="AU94" s="132" t="s">
        <v>78</v>
      </c>
      <c r="AY94" s="17" t="s">
        <v>119</v>
      </c>
      <c r="BE94" s="133">
        <f t="shared" si="4"/>
        <v>0</v>
      </c>
      <c r="BF94" s="133">
        <f t="shared" si="5"/>
        <v>0</v>
      </c>
      <c r="BG94" s="133">
        <f t="shared" si="6"/>
        <v>0</v>
      </c>
      <c r="BH94" s="133">
        <f t="shared" si="7"/>
        <v>0</v>
      </c>
      <c r="BI94" s="133">
        <f t="shared" si="8"/>
        <v>0</v>
      </c>
      <c r="BJ94" s="17" t="s">
        <v>78</v>
      </c>
      <c r="BK94" s="133">
        <f t="shared" si="9"/>
        <v>0</v>
      </c>
      <c r="BL94" s="17" t="s">
        <v>125</v>
      </c>
      <c r="BM94" s="132" t="s">
        <v>160</v>
      </c>
    </row>
    <row r="95" spans="2:65" s="1" customFormat="1" ht="16.5" customHeight="1">
      <c r="B95" s="32"/>
      <c r="C95" s="121" t="s">
        <v>151</v>
      </c>
      <c r="D95" s="121" t="s">
        <v>120</v>
      </c>
      <c r="E95" s="122" t="s">
        <v>557</v>
      </c>
      <c r="F95" s="123" t="s">
        <v>558</v>
      </c>
      <c r="G95" s="124" t="s">
        <v>123</v>
      </c>
      <c r="H95" s="125">
        <v>2</v>
      </c>
      <c r="I95" s="126"/>
      <c r="J95" s="127">
        <f t="shared" si="0"/>
        <v>0</v>
      </c>
      <c r="K95" s="123" t="s">
        <v>124</v>
      </c>
      <c r="L95" s="32"/>
      <c r="M95" s="128" t="s">
        <v>19</v>
      </c>
      <c r="N95" s="129" t="s">
        <v>41</v>
      </c>
      <c r="P95" s="130">
        <f t="shared" si="1"/>
        <v>0</v>
      </c>
      <c r="Q95" s="130">
        <v>0</v>
      </c>
      <c r="R95" s="130">
        <f t="shared" si="2"/>
        <v>0</v>
      </c>
      <c r="S95" s="130">
        <v>0</v>
      </c>
      <c r="T95" s="131">
        <f t="shared" si="3"/>
        <v>0</v>
      </c>
      <c r="AR95" s="132" t="s">
        <v>125</v>
      </c>
      <c r="AT95" s="132" t="s">
        <v>120</v>
      </c>
      <c r="AU95" s="132" t="s">
        <v>78</v>
      </c>
      <c r="AY95" s="17" t="s">
        <v>119</v>
      </c>
      <c r="BE95" s="133">
        <f t="shared" si="4"/>
        <v>0</v>
      </c>
      <c r="BF95" s="133">
        <f t="shared" si="5"/>
        <v>0</v>
      </c>
      <c r="BG95" s="133">
        <f t="shared" si="6"/>
        <v>0</v>
      </c>
      <c r="BH95" s="133">
        <f t="shared" si="7"/>
        <v>0</v>
      </c>
      <c r="BI95" s="133">
        <f t="shared" si="8"/>
        <v>0</v>
      </c>
      <c r="BJ95" s="17" t="s">
        <v>78</v>
      </c>
      <c r="BK95" s="133">
        <f t="shared" si="9"/>
        <v>0</v>
      </c>
      <c r="BL95" s="17" t="s">
        <v>125</v>
      </c>
      <c r="BM95" s="132" t="s">
        <v>164</v>
      </c>
    </row>
    <row r="96" spans="2:65" s="1" customFormat="1" ht="16.5" customHeight="1">
      <c r="B96" s="32"/>
      <c r="C96" s="121" t="s">
        <v>165</v>
      </c>
      <c r="D96" s="121" t="s">
        <v>120</v>
      </c>
      <c r="E96" s="122" t="s">
        <v>559</v>
      </c>
      <c r="F96" s="123" t="s">
        <v>560</v>
      </c>
      <c r="G96" s="124" t="s">
        <v>123</v>
      </c>
      <c r="H96" s="125">
        <v>5</v>
      </c>
      <c r="I96" s="126"/>
      <c r="J96" s="127">
        <f t="shared" si="0"/>
        <v>0</v>
      </c>
      <c r="K96" s="123" t="s">
        <v>124</v>
      </c>
      <c r="L96" s="32"/>
      <c r="M96" s="128" t="s">
        <v>19</v>
      </c>
      <c r="N96" s="129" t="s">
        <v>41</v>
      </c>
      <c r="P96" s="130">
        <f t="shared" si="1"/>
        <v>0</v>
      </c>
      <c r="Q96" s="130">
        <v>0</v>
      </c>
      <c r="R96" s="130">
        <f t="shared" si="2"/>
        <v>0</v>
      </c>
      <c r="S96" s="130">
        <v>0</v>
      </c>
      <c r="T96" s="131">
        <f t="shared" si="3"/>
        <v>0</v>
      </c>
      <c r="AR96" s="132" t="s">
        <v>125</v>
      </c>
      <c r="AT96" s="132" t="s">
        <v>120</v>
      </c>
      <c r="AU96" s="132" t="s">
        <v>78</v>
      </c>
      <c r="AY96" s="17" t="s">
        <v>119</v>
      </c>
      <c r="BE96" s="133">
        <f t="shared" si="4"/>
        <v>0</v>
      </c>
      <c r="BF96" s="133">
        <f t="shared" si="5"/>
        <v>0</v>
      </c>
      <c r="BG96" s="133">
        <f t="shared" si="6"/>
        <v>0</v>
      </c>
      <c r="BH96" s="133">
        <f t="shared" si="7"/>
        <v>0</v>
      </c>
      <c r="BI96" s="133">
        <f t="shared" si="8"/>
        <v>0</v>
      </c>
      <c r="BJ96" s="17" t="s">
        <v>78</v>
      </c>
      <c r="BK96" s="133">
        <f t="shared" si="9"/>
        <v>0</v>
      </c>
      <c r="BL96" s="17" t="s">
        <v>125</v>
      </c>
      <c r="BM96" s="132" t="s">
        <v>169</v>
      </c>
    </row>
    <row r="97" spans="2:65" s="1" customFormat="1" ht="16.5" customHeight="1">
      <c r="B97" s="32"/>
      <c r="C97" s="121" t="s">
        <v>154</v>
      </c>
      <c r="D97" s="121" t="s">
        <v>120</v>
      </c>
      <c r="E97" s="122" t="s">
        <v>561</v>
      </c>
      <c r="F97" s="123" t="s">
        <v>562</v>
      </c>
      <c r="G97" s="124" t="s">
        <v>123</v>
      </c>
      <c r="H97" s="125">
        <v>4</v>
      </c>
      <c r="I97" s="126"/>
      <c r="J97" s="127">
        <f t="shared" si="0"/>
        <v>0</v>
      </c>
      <c r="K97" s="123" t="s">
        <v>124</v>
      </c>
      <c r="L97" s="32"/>
      <c r="M97" s="128" t="s">
        <v>19</v>
      </c>
      <c r="N97" s="129" t="s">
        <v>41</v>
      </c>
      <c r="P97" s="130">
        <f t="shared" si="1"/>
        <v>0</v>
      </c>
      <c r="Q97" s="130">
        <v>0</v>
      </c>
      <c r="R97" s="130">
        <f t="shared" si="2"/>
        <v>0</v>
      </c>
      <c r="S97" s="130">
        <v>0</v>
      </c>
      <c r="T97" s="131">
        <f t="shared" si="3"/>
        <v>0</v>
      </c>
      <c r="AR97" s="132" t="s">
        <v>125</v>
      </c>
      <c r="AT97" s="132" t="s">
        <v>120</v>
      </c>
      <c r="AU97" s="132" t="s">
        <v>78</v>
      </c>
      <c r="AY97" s="17" t="s">
        <v>119</v>
      </c>
      <c r="BE97" s="133">
        <f t="shared" si="4"/>
        <v>0</v>
      </c>
      <c r="BF97" s="133">
        <f t="shared" si="5"/>
        <v>0</v>
      </c>
      <c r="BG97" s="133">
        <f t="shared" si="6"/>
        <v>0</v>
      </c>
      <c r="BH97" s="133">
        <f t="shared" si="7"/>
        <v>0</v>
      </c>
      <c r="BI97" s="133">
        <f t="shared" si="8"/>
        <v>0</v>
      </c>
      <c r="BJ97" s="17" t="s">
        <v>78</v>
      </c>
      <c r="BK97" s="133">
        <f t="shared" si="9"/>
        <v>0</v>
      </c>
      <c r="BL97" s="17" t="s">
        <v>125</v>
      </c>
      <c r="BM97" s="132" t="s">
        <v>172</v>
      </c>
    </row>
    <row r="98" spans="2:65" s="1" customFormat="1" ht="16.5" customHeight="1">
      <c r="B98" s="32"/>
      <c r="C98" s="121" t="s">
        <v>173</v>
      </c>
      <c r="D98" s="121" t="s">
        <v>120</v>
      </c>
      <c r="E98" s="122" t="s">
        <v>563</v>
      </c>
      <c r="F98" s="123" t="s">
        <v>564</v>
      </c>
      <c r="G98" s="124" t="s">
        <v>123</v>
      </c>
      <c r="H98" s="125">
        <v>1</v>
      </c>
      <c r="I98" s="126"/>
      <c r="J98" s="127">
        <f t="shared" si="0"/>
        <v>0</v>
      </c>
      <c r="K98" s="123" t="s">
        <v>124</v>
      </c>
      <c r="L98" s="32"/>
      <c r="M98" s="128" t="s">
        <v>19</v>
      </c>
      <c r="N98" s="129" t="s">
        <v>41</v>
      </c>
      <c r="P98" s="130">
        <f t="shared" si="1"/>
        <v>0</v>
      </c>
      <c r="Q98" s="130">
        <v>0</v>
      </c>
      <c r="R98" s="130">
        <f t="shared" si="2"/>
        <v>0</v>
      </c>
      <c r="S98" s="130">
        <v>0</v>
      </c>
      <c r="T98" s="131">
        <f t="shared" si="3"/>
        <v>0</v>
      </c>
      <c r="AR98" s="132" t="s">
        <v>125</v>
      </c>
      <c r="AT98" s="132" t="s">
        <v>120</v>
      </c>
      <c r="AU98" s="132" t="s">
        <v>78</v>
      </c>
      <c r="AY98" s="17" t="s">
        <v>119</v>
      </c>
      <c r="BE98" s="133">
        <f t="shared" si="4"/>
        <v>0</v>
      </c>
      <c r="BF98" s="133">
        <f t="shared" si="5"/>
        <v>0</v>
      </c>
      <c r="BG98" s="133">
        <f t="shared" si="6"/>
        <v>0</v>
      </c>
      <c r="BH98" s="133">
        <f t="shared" si="7"/>
        <v>0</v>
      </c>
      <c r="BI98" s="133">
        <f t="shared" si="8"/>
        <v>0</v>
      </c>
      <c r="BJ98" s="17" t="s">
        <v>78</v>
      </c>
      <c r="BK98" s="133">
        <f t="shared" si="9"/>
        <v>0</v>
      </c>
      <c r="BL98" s="17" t="s">
        <v>125</v>
      </c>
      <c r="BM98" s="132" t="s">
        <v>176</v>
      </c>
    </row>
    <row r="99" spans="2:65" s="1" customFormat="1" ht="16.5" customHeight="1">
      <c r="B99" s="32"/>
      <c r="C99" s="121" t="s">
        <v>160</v>
      </c>
      <c r="D99" s="121" t="s">
        <v>120</v>
      </c>
      <c r="E99" s="122" t="s">
        <v>565</v>
      </c>
      <c r="F99" s="123" t="s">
        <v>566</v>
      </c>
      <c r="G99" s="124" t="s">
        <v>123</v>
      </c>
      <c r="H99" s="125">
        <v>1</v>
      </c>
      <c r="I99" s="126"/>
      <c r="J99" s="127">
        <f t="shared" si="0"/>
        <v>0</v>
      </c>
      <c r="K99" s="123" t="s">
        <v>124</v>
      </c>
      <c r="L99" s="32"/>
      <c r="M99" s="128" t="s">
        <v>19</v>
      </c>
      <c r="N99" s="129" t="s">
        <v>41</v>
      </c>
      <c r="P99" s="130">
        <f t="shared" si="1"/>
        <v>0</v>
      </c>
      <c r="Q99" s="130">
        <v>0</v>
      </c>
      <c r="R99" s="130">
        <f t="shared" si="2"/>
        <v>0</v>
      </c>
      <c r="S99" s="130">
        <v>0</v>
      </c>
      <c r="T99" s="131">
        <f t="shared" si="3"/>
        <v>0</v>
      </c>
      <c r="AR99" s="132" t="s">
        <v>567</v>
      </c>
      <c r="AT99" s="132" t="s">
        <v>120</v>
      </c>
      <c r="AU99" s="132" t="s">
        <v>78</v>
      </c>
      <c r="AY99" s="17" t="s">
        <v>119</v>
      </c>
      <c r="BE99" s="133">
        <f t="shared" si="4"/>
        <v>0</v>
      </c>
      <c r="BF99" s="133">
        <f t="shared" si="5"/>
        <v>0</v>
      </c>
      <c r="BG99" s="133">
        <f t="shared" si="6"/>
        <v>0</v>
      </c>
      <c r="BH99" s="133">
        <f t="shared" si="7"/>
        <v>0</v>
      </c>
      <c r="BI99" s="133">
        <f t="shared" si="8"/>
        <v>0</v>
      </c>
      <c r="BJ99" s="17" t="s">
        <v>78</v>
      </c>
      <c r="BK99" s="133">
        <f t="shared" si="9"/>
        <v>0</v>
      </c>
      <c r="BL99" s="17" t="s">
        <v>567</v>
      </c>
      <c r="BM99" s="132" t="s">
        <v>179</v>
      </c>
    </row>
    <row r="100" spans="2:63" s="10" customFormat="1" ht="25.9" customHeight="1">
      <c r="B100" s="111"/>
      <c r="D100" s="112" t="s">
        <v>69</v>
      </c>
      <c r="E100" s="113" t="s">
        <v>545</v>
      </c>
      <c r="F100" s="113" t="s">
        <v>546</v>
      </c>
      <c r="I100" s="114"/>
      <c r="J100" s="115">
        <f>BK100</f>
        <v>0</v>
      </c>
      <c r="L100" s="111"/>
      <c r="M100" s="116"/>
      <c r="P100" s="117">
        <f>P101</f>
        <v>0</v>
      </c>
      <c r="R100" s="117">
        <f>R101</f>
        <v>0</v>
      </c>
      <c r="T100" s="118">
        <f>T101</f>
        <v>0</v>
      </c>
      <c r="AR100" s="112" t="s">
        <v>125</v>
      </c>
      <c r="AT100" s="119" t="s">
        <v>69</v>
      </c>
      <c r="AU100" s="119" t="s">
        <v>70</v>
      </c>
      <c r="AY100" s="112" t="s">
        <v>119</v>
      </c>
      <c r="BK100" s="120">
        <f>BK101</f>
        <v>0</v>
      </c>
    </row>
    <row r="101" spans="2:63" s="10" customFormat="1" ht="22.9" customHeight="1">
      <c r="B101" s="111"/>
      <c r="D101" s="112" t="s">
        <v>69</v>
      </c>
      <c r="E101" s="164" t="s">
        <v>568</v>
      </c>
      <c r="F101" s="164" t="s">
        <v>569</v>
      </c>
      <c r="I101" s="114"/>
      <c r="J101" s="165">
        <f>BK101</f>
        <v>0</v>
      </c>
      <c r="L101" s="111"/>
      <c r="M101" s="116"/>
      <c r="P101" s="117">
        <f>SUM(P102:P130)</f>
        <v>0</v>
      </c>
      <c r="R101" s="117">
        <f>SUM(R102:R130)</f>
        <v>0</v>
      </c>
      <c r="T101" s="118">
        <f>SUM(T102:T130)</f>
        <v>0</v>
      </c>
      <c r="AR101" s="112" t="s">
        <v>78</v>
      </c>
      <c r="AT101" s="119" t="s">
        <v>69</v>
      </c>
      <c r="AU101" s="119" t="s">
        <v>78</v>
      </c>
      <c r="AY101" s="112" t="s">
        <v>119</v>
      </c>
      <c r="BK101" s="120">
        <f>SUM(BK102:BK130)</f>
        <v>0</v>
      </c>
    </row>
    <row r="102" spans="2:65" s="1" customFormat="1" ht="16.5" customHeight="1">
      <c r="B102" s="32"/>
      <c r="C102" s="121" t="s">
        <v>182</v>
      </c>
      <c r="D102" s="121" t="s">
        <v>120</v>
      </c>
      <c r="E102" s="122" t="s">
        <v>570</v>
      </c>
      <c r="F102" s="123" t="s">
        <v>571</v>
      </c>
      <c r="G102" s="124" t="s">
        <v>123</v>
      </c>
      <c r="H102" s="125">
        <v>2</v>
      </c>
      <c r="I102" s="126"/>
      <c r="J102" s="127">
        <f aca="true" t="shared" si="10" ref="J102:J130">ROUND(I102*H102,2)</f>
        <v>0</v>
      </c>
      <c r="K102" s="123" t="s">
        <v>124</v>
      </c>
      <c r="L102" s="32"/>
      <c r="M102" s="128" t="s">
        <v>19</v>
      </c>
      <c r="N102" s="129" t="s">
        <v>41</v>
      </c>
      <c r="P102" s="130">
        <f aca="true" t="shared" si="11" ref="P102:P130">O102*H102</f>
        <v>0</v>
      </c>
      <c r="Q102" s="130">
        <v>0</v>
      </c>
      <c r="R102" s="130">
        <f aca="true" t="shared" si="12" ref="R102:R130">Q102*H102</f>
        <v>0</v>
      </c>
      <c r="S102" s="130">
        <v>0</v>
      </c>
      <c r="T102" s="131">
        <f aca="true" t="shared" si="13" ref="T102:T130">S102*H102</f>
        <v>0</v>
      </c>
      <c r="AR102" s="132" t="s">
        <v>125</v>
      </c>
      <c r="AT102" s="132" t="s">
        <v>120</v>
      </c>
      <c r="AU102" s="132" t="s">
        <v>80</v>
      </c>
      <c r="AY102" s="17" t="s">
        <v>119</v>
      </c>
      <c r="BE102" s="133">
        <f aca="true" t="shared" si="14" ref="BE102:BE130">IF(N102="základní",J102,0)</f>
        <v>0</v>
      </c>
      <c r="BF102" s="133">
        <f aca="true" t="shared" si="15" ref="BF102:BF130">IF(N102="snížená",J102,0)</f>
        <v>0</v>
      </c>
      <c r="BG102" s="133">
        <f aca="true" t="shared" si="16" ref="BG102:BG130">IF(N102="zákl. přenesená",J102,0)</f>
        <v>0</v>
      </c>
      <c r="BH102" s="133">
        <f aca="true" t="shared" si="17" ref="BH102:BH130">IF(N102="sníž. přenesená",J102,0)</f>
        <v>0</v>
      </c>
      <c r="BI102" s="133">
        <f aca="true" t="shared" si="18" ref="BI102:BI130">IF(N102="nulová",J102,0)</f>
        <v>0</v>
      </c>
      <c r="BJ102" s="17" t="s">
        <v>78</v>
      </c>
      <c r="BK102" s="133">
        <f aca="true" t="shared" si="19" ref="BK102:BK130">ROUND(I102*H102,2)</f>
        <v>0</v>
      </c>
      <c r="BL102" s="17" t="s">
        <v>125</v>
      </c>
      <c r="BM102" s="132" t="s">
        <v>185</v>
      </c>
    </row>
    <row r="103" spans="2:65" s="1" customFormat="1" ht="16.5" customHeight="1">
      <c r="B103" s="32"/>
      <c r="C103" s="121" t="s">
        <v>164</v>
      </c>
      <c r="D103" s="121" t="s">
        <v>120</v>
      </c>
      <c r="E103" s="122" t="s">
        <v>572</v>
      </c>
      <c r="F103" s="123" t="s">
        <v>573</v>
      </c>
      <c r="G103" s="124" t="s">
        <v>123</v>
      </c>
      <c r="H103" s="125">
        <v>10</v>
      </c>
      <c r="I103" s="126"/>
      <c r="J103" s="127">
        <f t="shared" si="10"/>
        <v>0</v>
      </c>
      <c r="K103" s="123" t="s">
        <v>124</v>
      </c>
      <c r="L103" s="32"/>
      <c r="M103" s="128" t="s">
        <v>19</v>
      </c>
      <c r="N103" s="129" t="s">
        <v>41</v>
      </c>
      <c r="P103" s="130">
        <f t="shared" si="11"/>
        <v>0</v>
      </c>
      <c r="Q103" s="130">
        <v>0</v>
      </c>
      <c r="R103" s="130">
        <f t="shared" si="12"/>
        <v>0</v>
      </c>
      <c r="S103" s="130">
        <v>0</v>
      </c>
      <c r="T103" s="131">
        <f t="shared" si="13"/>
        <v>0</v>
      </c>
      <c r="AR103" s="132" t="s">
        <v>125</v>
      </c>
      <c r="AT103" s="132" t="s">
        <v>120</v>
      </c>
      <c r="AU103" s="132" t="s">
        <v>80</v>
      </c>
      <c r="AY103" s="17" t="s">
        <v>119</v>
      </c>
      <c r="BE103" s="133">
        <f t="shared" si="14"/>
        <v>0</v>
      </c>
      <c r="BF103" s="133">
        <f t="shared" si="15"/>
        <v>0</v>
      </c>
      <c r="BG103" s="133">
        <f t="shared" si="16"/>
        <v>0</v>
      </c>
      <c r="BH103" s="133">
        <f t="shared" si="17"/>
        <v>0</v>
      </c>
      <c r="BI103" s="133">
        <f t="shared" si="18"/>
        <v>0</v>
      </c>
      <c r="BJ103" s="17" t="s">
        <v>78</v>
      </c>
      <c r="BK103" s="133">
        <f t="shared" si="19"/>
        <v>0</v>
      </c>
      <c r="BL103" s="17" t="s">
        <v>125</v>
      </c>
      <c r="BM103" s="132" t="s">
        <v>198</v>
      </c>
    </row>
    <row r="104" spans="2:65" s="1" customFormat="1" ht="16.5" customHeight="1">
      <c r="B104" s="32"/>
      <c r="C104" s="121" t="s">
        <v>199</v>
      </c>
      <c r="D104" s="121" t="s">
        <v>120</v>
      </c>
      <c r="E104" s="122" t="s">
        <v>574</v>
      </c>
      <c r="F104" s="123" t="s">
        <v>575</v>
      </c>
      <c r="G104" s="124" t="s">
        <v>123</v>
      </c>
      <c r="H104" s="125">
        <v>1</v>
      </c>
      <c r="I104" s="126"/>
      <c r="J104" s="127">
        <f t="shared" si="10"/>
        <v>0</v>
      </c>
      <c r="K104" s="123" t="s">
        <v>124</v>
      </c>
      <c r="L104" s="32"/>
      <c r="M104" s="128" t="s">
        <v>19</v>
      </c>
      <c r="N104" s="129" t="s">
        <v>41</v>
      </c>
      <c r="P104" s="130">
        <f t="shared" si="11"/>
        <v>0</v>
      </c>
      <c r="Q104" s="130">
        <v>0</v>
      </c>
      <c r="R104" s="130">
        <f t="shared" si="12"/>
        <v>0</v>
      </c>
      <c r="S104" s="130">
        <v>0</v>
      </c>
      <c r="T104" s="131">
        <f t="shared" si="13"/>
        <v>0</v>
      </c>
      <c r="AR104" s="132" t="s">
        <v>125</v>
      </c>
      <c r="AT104" s="132" t="s">
        <v>120</v>
      </c>
      <c r="AU104" s="132" t="s">
        <v>80</v>
      </c>
      <c r="AY104" s="17" t="s">
        <v>119</v>
      </c>
      <c r="BE104" s="133">
        <f t="shared" si="14"/>
        <v>0</v>
      </c>
      <c r="BF104" s="133">
        <f t="shared" si="15"/>
        <v>0</v>
      </c>
      <c r="BG104" s="133">
        <f t="shared" si="16"/>
        <v>0</v>
      </c>
      <c r="BH104" s="133">
        <f t="shared" si="17"/>
        <v>0</v>
      </c>
      <c r="BI104" s="133">
        <f t="shared" si="18"/>
        <v>0</v>
      </c>
      <c r="BJ104" s="17" t="s">
        <v>78</v>
      </c>
      <c r="BK104" s="133">
        <f t="shared" si="19"/>
        <v>0</v>
      </c>
      <c r="BL104" s="17" t="s">
        <v>125</v>
      </c>
      <c r="BM104" s="132" t="s">
        <v>203</v>
      </c>
    </row>
    <row r="105" spans="2:65" s="1" customFormat="1" ht="16.5" customHeight="1">
      <c r="B105" s="32"/>
      <c r="C105" s="121" t="s">
        <v>169</v>
      </c>
      <c r="D105" s="121" t="s">
        <v>120</v>
      </c>
      <c r="E105" s="122" t="s">
        <v>576</v>
      </c>
      <c r="F105" s="123" t="s">
        <v>577</v>
      </c>
      <c r="G105" s="124" t="s">
        <v>123</v>
      </c>
      <c r="H105" s="125">
        <v>1</v>
      </c>
      <c r="I105" s="126"/>
      <c r="J105" s="127">
        <f t="shared" si="10"/>
        <v>0</v>
      </c>
      <c r="K105" s="123" t="s">
        <v>124</v>
      </c>
      <c r="L105" s="32"/>
      <c r="M105" s="128" t="s">
        <v>19</v>
      </c>
      <c r="N105" s="129" t="s">
        <v>41</v>
      </c>
      <c r="P105" s="130">
        <f t="shared" si="11"/>
        <v>0</v>
      </c>
      <c r="Q105" s="130">
        <v>0</v>
      </c>
      <c r="R105" s="130">
        <f t="shared" si="12"/>
        <v>0</v>
      </c>
      <c r="S105" s="130">
        <v>0</v>
      </c>
      <c r="T105" s="131">
        <f t="shared" si="13"/>
        <v>0</v>
      </c>
      <c r="AR105" s="132" t="s">
        <v>125</v>
      </c>
      <c r="AT105" s="132" t="s">
        <v>120</v>
      </c>
      <c r="AU105" s="132" t="s">
        <v>80</v>
      </c>
      <c r="AY105" s="17" t="s">
        <v>119</v>
      </c>
      <c r="BE105" s="133">
        <f t="shared" si="14"/>
        <v>0</v>
      </c>
      <c r="BF105" s="133">
        <f t="shared" si="15"/>
        <v>0</v>
      </c>
      <c r="BG105" s="133">
        <f t="shared" si="16"/>
        <v>0</v>
      </c>
      <c r="BH105" s="133">
        <f t="shared" si="17"/>
        <v>0</v>
      </c>
      <c r="BI105" s="133">
        <f t="shared" si="18"/>
        <v>0</v>
      </c>
      <c r="BJ105" s="17" t="s">
        <v>78</v>
      </c>
      <c r="BK105" s="133">
        <f t="shared" si="19"/>
        <v>0</v>
      </c>
      <c r="BL105" s="17" t="s">
        <v>125</v>
      </c>
      <c r="BM105" s="132" t="s">
        <v>209</v>
      </c>
    </row>
    <row r="106" spans="2:65" s="1" customFormat="1" ht="16.5" customHeight="1">
      <c r="B106" s="32"/>
      <c r="C106" s="121" t="s">
        <v>8</v>
      </c>
      <c r="D106" s="121" t="s">
        <v>120</v>
      </c>
      <c r="E106" s="122" t="s">
        <v>578</v>
      </c>
      <c r="F106" s="123" t="s">
        <v>579</v>
      </c>
      <c r="G106" s="124" t="s">
        <v>123</v>
      </c>
      <c r="H106" s="125">
        <v>1</v>
      </c>
      <c r="I106" s="126"/>
      <c r="J106" s="127">
        <f t="shared" si="10"/>
        <v>0</v>
      </c>
      <c r="K106" s="123" t="s">
        <v>124</v>
      </c>
      <c r="L106" s="32"/>
      <c r="M106" s="128" t="s">
        <v>19</v>
      </c>
      <c r="N106" s="129" t="s">
        <v>41</v>
      </c>
      <c r="P106" s="130">
        <f t="shared" si="11"/>
        <v>0</v>
      </c>
      <c r="Q106" s="130">
        <v>0</v>
      </c>
      <c r="R106" s="130">
        <f t="shared" si="12"/>
        <v>0</v>
      </c>
      <c r="S106" s="130">
        <v>0</v>
      </c>
      <c r="T106" s="131">
        <f t="shared" si="13"/>
        <v>0</v>
      </c>
      <c r="AR106" s="132" t="s">
        <v>125</v>
      </c>
      <c r="AT106" s="132" t="s">
        <v>120</v>
      </c>
      <c r="AU106" s="132" t="s">
        <v>80</v>
      </c>
      <c r="AY106" s="17" t="s">
        <v>119</v>
      </c>
      <c r="BE106" s="133">
        <f t="shared" si="14"/>
        <v>0</v>
      </c>
      <c r="BF106" s="133">
        <f t="shared" si="15"/>
        <v>0</v>
      </c>
      <c r="BG106" s="133">
        <f t="shared" si="16"/>
        <v>0</v>
      </c>
      <c r="BH106" s="133">
        <f t="shared" si="17"/>
        <v>0</v>
      </c>
      <c r="BI106" s="133">
        <f t="shared" si="18"/>
        <v>0</v>
      </c>
      <c r="BJ106" s="17" t="s">
        <v>78</v>
      </c>
      <c r="BK106" s="133">
        <f t="shared" si="19"/>
        <v>0</v>
      </c>
      <c r="BL106" s="17" t="s">
        <v>125</v>
      </c>
      <c r="BM106" s="132" t="s">
        <v>213</v>
      </c>
    </row>
    <row r="107" spans="2:65" s="1" customFormat="1" ht="16.5" customHeight="1">
      <c r="B107" s="32"/>
      <c r="C107" s="121" t="s">
        <v>172</v>
      </c>
      <c r="D107" s="121" t="s">
        <v>120</v>
      </c>
      <c r="E107" s="122" t="s">
        <v>580</v>
      </c>
      <c r="F107" s="123" t="s">
        <v>581</v>
      </c>
      <c r="G107" s="124" t="s">
        <v>123</v>
      </c>
      <c r="H107" s="125">
        <v>1</v>
      </c>
      <c r="I107" s="126"/>
      <c r="J107" s="127">
        <f t="shared" si="10"/>
        <v>0</v>
      </c>
      <c r="K107" s="123" t="s">
        <v>124</v>
      </c>
      <c r="L107" s="32"/>
      <c r="M107" s="128" t="s">
        <v>19</v>
      </c>
      <c r="N107" s="129" t="s">
        <v>41</v>
      </c>
      <c r="P107" s="130">
        <f t="shared" si="11"/>
        <v>0</v>
      </c>
      <c r="Q107" s="130">
        <v>0</v>
      </c>
      <c r="R107" s="130">
        <f t="shared" si="12"/>
        <v>0</v>
      </c>
      <c r="S107" s="130">
        <v>0</v>
      </c>
      <c r="T107" s="131">
        <f t="shared" si="13"/>
        <v>0</v>
      </c>
      <c r="AR107" s="132" t="s">
        <v>125</v>
      </c>
      <c r="AT107" s="132" t="s">
        <v>120</v>
      </c>
      <c r="AU107" s="132" t="s">
        <v>80</v>
      </c>
      <c r="AY107" s="17" t="s">
        <v>119</v>
      </c>
      <c r="BE107" s="133">
        <f t="shared" si="14"/>
        <v>0</v>
      </c>
      <c r="BF107" s="133">
        <f t="shared" si="15"/>
        <v>0</v>
      </c>
      <c r="BG107" s="133">
        <f t="shared" si="16"/>
        <v>0</v>
      </c>
      <c r="BH107" s="133">
        <f t="shared" si="17"/>
        <v>0</v>
      </c>
      <c r="BI107" s="133">
        <f t="shared" si="18"/>
        <v>0</v>
      </c>
      <c r="BJ107" s="17" t="s">
        <v>78</v>
      </c>
      <c r="BK107" s="133">
        <f t="shared" si="19"/>
        <v>0</v>
      </c>
      <c r="BL107" s="17" t="s">
        <v>125</v>
      </c>
      <c r="BM107" s="132" t="s">
        <v>216</v>
      </c>
    </row>
    <row r="108" spans="2:65" s="1" customFormat="1" ht="16.5" customHeight="1">
      <c r="B108" s="32"/>
      <c r="C108" s="121" t="s">
        <v>217</v>
      </c>
      <c r="D108" s="121" t="s">
        <v>120</v>
      </c>
      <c r="E108" s="122" t="s">
        <v>582</v>
      </c>
      <c r="F108" s="123" t="s">
        <v>583</v>
      </c>
      <c r="G108" s="124" t="s">
        <v>123</v>
      </c>
      <c r="H108" s="125">
        <v>1</v>
      </c>
      <c r="I108" s="126"/>
      <c r="J108" s="127">
        <f t="shared" si="10"/>
        <v>0</v>
      </c>
      <c r="K108" s="123" t="s">
        <v>124</v>
      </c>
      <c r="L108" s="32"/>
      <c r="M108" s="128" t="s">
        <v>19</v>
      </c>
      <c r="N108" s="129" t="s">
        <v>41</v>
      </c>
      <c r="P108" s="130">
        <f t="shared" si="11"/>
        <v>0</v>
      </c>
      <c r="Q108" s="130">
        <v>0</v>
      </c>
      <c r="R108" s="130">
        <f t="shared" si="12"/>
        <v>0</v>
      </c>
      <c r="S108" s="130">
        <v>0</v>
      </c>
      <c r="T108" s="131">
        <f t="shared" si="13"/>
        <v>0</v>
      </c>
      <c r="AR108" s="132" t="s">
        <v>125</v>
      </c>
      <c r="AT108" s="132" t="s">
        <v>120</v>
      </c>
      <c r="AU108" s="132" t="s">
        <v>80</v>
      </c>
      <c r="AY108" s="17" t="s">
        <v>119</v>
      </c>
      <c r="BE108" s="133">
        <f t="shared" si="14"/>
        <v>0</v>
      </c>
      <c r="BF108" s="133">
        <f t="shared" si="15"/>
        <v>0</v>
      </c>
      <c r="BG108" s="133">
        <f t="shared" si="16"/>
        <v>0</v>
      </c>
      <c r="BH108" s="133">
        <f t="shared" si="17"/>
        <v>0</v>
      </c>
      <c r="BI108" s="133">
        <f t="shared" si="18"/>
        <v>0</v>
      </c>
      <c r="BJ108" s="17" t="s">
        <v>78</v>
      </c>
      <c r="BK108" s="133">
        <f t="shared" si="19"/>
        <v>0</v>
      </c>
      <c r="BL108" s="17" t="s">
        <v>125</v>
      </c>
      <c r="BM108" s="132" t="s">
        <v>220</v>
      </c>
    </row>
    <row r="109" spans="2:65" s="1" customFormat="1" ht="24.2" customHeight="1">
      <c r="B109" s="32"/>
      <c r="C109" s="121" t="s">
        <v>176</v>
      </c>
      <c r="D109" s="121" t="s">
        <v>120</v>
      </c>
      <c r="E109" s="122" t="s">
        <v>584</v>
      </c>
      <c r="F109" s="123" t="s">
        <v>585</v>
      </c>
      <c r="G109" s="124" t="s">
        <v>123</v>
      </c>
      <c r="H109" s="125">
        <v>6</v>
      </c>
      <c r="I109" s="126"/>
      <c r="J109" s="127">
        <f t="shared" si="10"/>
        <v>0</v>
      </c>
      <c r="K109" s="123" t="s">
        <v>124</v>
      </c>
      <c r="L109" s="32"/>
      <c r="M109" s="128" t="s">
        <v>19</v>
      </c>
      <c r="N109" s="129" t="s">
        <v>41</v>
      </c>
      <c r="P109" s="130">
        <f t="shared" si="11"/>
        <v>0</v>
      </c>
      <c r="Q109" s="130">
        <v>0</v>
      </c>
      <c r="R109" s="130">
        <f t="shared" si="12"/>
        <v>0</v>
      </c>
      <c r="S109" s="130">
        <v>0</v>
      </c>
      <c r="T109" s="131">
        <f t="shared" si="13"/>
        <v>0</v>
      </c>
      <c r="AR109" s="132" t="s">
        <v>125</v>
      </c>
      <c r="AT109" s="132" t="s">
        <v>120</v>
      </c>
      <c r="AU109" s="132" t="s">
        <v>80</v>
      </c>
      <c r="AY109" s="17" t="s">
        <v>119</v>
      </c>
      <c r="BE109" s="133">
        <f t="shared" si="14"/>
        <v>0</v>
      </c>
      <c r="BF109" s="133">
        <f t="shared" si="15"/>
        <v>0</v>
      </c>
      <c r="BG109" s="133">
        <f t="shared" si="16"/>
        <v>0</v>
      </c>
      <c r="BH109" s="133">
        <f t="shared" si="17"/>
        <v>0</v>
      </c>
      <c r="BI109" s="133">
        <f t="shared" si="18"/>
        <v>0</v>
      </c>
      <c r="BJ109" s="17" t="s">
        <v>78</v>
      </c>
      <c r="BK109" s="133">
        <f t="shared" si="19"/>
        <v>0</v>
      </c>
      <c r="BL109" s="17" t="s">
        <v>125</v>
      </c>
      <c r="BM109" s="132" t="s">
        <v>223</v>
      </c>
    </row>
    <row r="110" spans="2:65" s="1" customFormat="1" ht="16.5" customHeight="1">
      <c r="B110" s="32"/>
      <c r="C110" s="121" t="s">
        <v>224</v>
      </c>
      <c r="D110" s="121" t="s">
        <v>120</v>
      </c>
      <c r="E110" s="122" t="s">
        <v>586</v>
      </c>
      <c r="F110" s="123" t="s">
        <v>587</v>
      </c>
      <c r="G110" s="124" t="s">
        <v>123</v>
      </c>
      <c r="H110" s="125">
        <v>1</v>
      </c>
      <c r="I110" s="126"/>
      <c r="J110" s="127">
        <f t="shared" si="10"/>
        <v>0</v>
      </c>
      <c r="K110" s="123" t="s">
        <v>124</v>
      </c>
      <c r="L110" s="32"/>
      <c r="M110" s="128" t="s">
        <v>19</v>
      </c>
      <c r="N110" s="129" t="s">
        <v>41</v>
      </c>
      <c r="P110" s="130">
        <f t="shared" si="11"/>
        <v>0</v>
      </c>
      <c r="Q110" s="130">
        <v>0</v>
      </c>
      <c r="R110" s="130">
        <f t="shared" si="12"/>
        <v>0</v>
      </c>
      <c r="S110" s="130">
        <v>0</v>
      </c>
      <c r="T110" s="131">
        <f t="shared" si="13"/>
        <v>0</v>
      </c>
      <c r="AR110" s="132" t="s">
        <v>125</v>
      </c>
      <c r="AT110" s="132" t="s">
        <v>120</v>
      </c>
      <c r="AU110" s="132" t="s">
        <v>80</v>
      </c>
      <c r="AY110" s="17" t="s">
        <v>119</v>
      </c>
      <c r="BE110" s="133">
        <f t="shared" si="14"/>
        <v>0</v>
      </c>
      <c r="BF110" s="133">
        <f t="shared" si="15"/>
        <v>0</v>
      </c>
      <c r="BG110" s="133">
        <f t="shared" si="16"/>
        <v>0</v>
      </c>
      <c r="BH110" s="133">
        <f t="shared" si="17"/>
        <v>0</v>
      </c>
      <c r="BI110" s="133">
        <f t="shared" si="18"/>
        <v>0</v>
      </c>
      <c r="BJ110" s="17" t="s">
        <v>78</v>
      </c>
      <c r="BK110" s="133">
        <f t="shared" si="19"/>
        <v>0</v>
      </c>
      <c r="BL110" s="17" t="s">
        <v>125</v>
      </c>
      <c r="BM110" s="132" t="s">
        <v>227</v>
      </c>
    </row>
    <row r="111" spans="2:65" s="1" customFormat="1" ht="16.5" customHeight="1">
      <c r="B111" s="32"/>
      <c r="C111" s="121" t="s">
        <v>179</v>
      </c>
      <c r="D111" s="121" t="s">
        <v>120</v>
      </c>
      <c r="E111" s="122" t="s">
        <v>588</v>
      </c>
      <c r="F111" s="123" t="s">
        <v>589</v>
      </c>
      <c r="G111" s="124" t="s">
        <v>123</v>
      </c>
      <c r="H111" s="125">
        <v>2</v>
      </c>
      <c r="I111" s="126"/>
      <c r="J111" s="127">
        <f t="shared" si="10"/>
        <v>0</v>
      </c>
      <c r="K111" s="123" t="s">
        <v>124</v>
      </c>
      <c r="L111" s="32"/>
      <c r="M111" s="128" t="s">
        <v>19</v>
      </c>
      <c r="N111" s="129" t="s">
        <v>41</v>
      </c>
      <c r="P111" s="130">
        <f t="shared" si="11"/>
        <v>0</v>
      </c>
      <c r="Q111" s="130">
        <v>0</v>
      </c>
      <c r="R111" s="130">
        <f t="shared" si="12"/>
        <v>0</v>
      </c>
      <c r="S111" s="130">
        <v>0</v>
      </c>
      <c r="T111" s="131">
        <f t="shared" si="13"/>
        <v>0</v>
      </c>
      <c r="AR111" s="132" t="s">
        <v>125</v>
      </c>
      <c r="AT111" s="132" t="s">
        <v>120</v>
      </c>
      <c r="AU111" s="132" t="s">
        <v>80</v>
      </c>
      <c r="AY111" s="17" t="s">
        <v>119</v>
      </c>
      <c r="BE111" s="133">
        <f t="shared" si="14"/>
        <v>0</v>
      </c>
      <c r="BF111" s="133">
        <f t="shared" si="15"/>
        <v>0</v>
      </c>
      <c r="BG111" s="133">
        <f t="shared" si="16"/>
        <v>0</v>
      </c>
      <c r="BH111" s="133">
        <f t="shared" si="17"/>
        <v>0</v>
      </c>
      <c r="BI111" s="133">
        <f t="shared" si="18"/>
        <v>0</v>
      </c>
      <c r="BJ111" s="17" t="s">
        <v>78</v>
      </c>
      <c r="BK111" s="133">
        <f t="shared" si="19"/>
        <v>0</v>
      </c>
      <c r="BL111" s="17" t="s">
        <v>125</v>
      </c>
      <c r="BM111" s="132" t="s">
        <v>230</v>
      </c>
    </row>
    <row r="112" spans="2:65" s="1" customFormat="1" ht="16.5" customHeight="1">
      <c r="B112" s="32"/>
      <c r="C112" s="121" t="s">
        <v>7</v>
      </c>
      <c r="D112" s="121" t="s">
        <v>120</v>
      </c>
      <c r="E112" s="122" t="s">
        <v>590</v>
      </c>
      <c r="F112" s="123" t="s">
        <v>591</v>
      </c>
      <c r="G112" s="124" t="s">
        <v>123</v>
      </c>
      <c r="H112" s="125">
        <v>1</v>
      </c>
      <c r="I112" s="126"/>
      <c r="J112" s="127">
        <f t="shared" si="10"/>
        <v>0</v>
      </c>
      <c r="K112" s="123" t="s">
        <v>124</v>
      </c>
      <c r="L112" s="32"/>
      <c r="M112" s="128" t="s">
        <v>19</v>
      </c>
      <c r="N112" s="129" t="s">
        <v>41</v>
      </c>
      <c r="P112" s="130">
        <f t="shared" si="11"/>
        <v>0</v>
      </c>
      <c r="Q112" s="130">
        <v>0</v>
      </c>
      <c r="R112" s="130">
        <f t="shared" si="12"/>
        <v>0</v>
      </c>
      <c r="S112" s="130">
        <v>0</v>
      </c>
      <c r="T112" s="131">
        <f t="shared" si="13"/>
        <v>0</v>
      </c>
      <c r="AR112" s="132" t="s">
        <v>125</v>
      </c>
      <c r="AT112" s="132" t="s">
        <v>120</v>
      </c>
      <c r="AU112" s="132" t="s">
        <v>80</v>
      </c>
      <c r="AY112" s="17" t="s">
        <v>119</v>
      </c>
      <c r="BE112" s="133">
        <f t="shared" si="14"/>
        <v>0</v>
      </c>
      <c r="BF112" s="133">
        <f t="shared" si="15"/>
        <v>0</v>
      </c>
      <c r="BG112" s="133">
        <f t="shared" si="16"/>
        <v>0</v>
      </c>
      <c r="BH112" s="133">
        <f t="shared" si="17"/>
        <v>0</v>
      </c>
      <c r="BI112" s="133">
        <f t="shared" si="18"/>
        <v>0</v>
      </c>
      <c r="BJ112" s="17" t="s">
        <v>78</v>
      </c>
      <c r="BK112" s="133">
        <f t="shared" si="19"/>
        <v>0</v>
      </c>
      <c r="BL112" s="17" t="s">
        <v>125</v>
      </c>
      <c r="BM112" s="132" t="s">
        <v>234</v>
      </c>
    </row>
    <row r="113" spans="2:65" s="1" customFormat="1" ht="37.9" customHeight="1">
      <c r="B113" s="32"/>
      <c r="C113" s="121" t="s">
        <v>185</v>
      </c>
      <c r="D113" s="121" t="s">
        <v>120</v>
      </c>
      <c r="E113" s="122" t="s">
        <v>592</v>
      </c>
      <c r="F113" s="123" t="s">
        <v>593</v>
      </c>
      <c r="G113" s="124" t="s">
        <v>123</v>
      </c>
      <c r="H113" s="125">
        <v>1</v>
      </c>
      <c r="I113" s="126"/>
      <c r="J113" s="127">
        <f t="shared" si="10"/>
        <v>0</v>
      </c>
      <c r="K113" s="123" t="s">
        <v>124</v>
      </c>
      <c r="L113" s="32"/>
      <c r="M113" s="128" t="s">
        <v>19</v>
      </c>
      <c r="N113" s="129" t="s">
        <v>41</v>
      </c>
      <c r="P113" s="130">
        <f t="shared" si="11"/>
        <v>0</v>
      </c>
      <c r="Q113" s="130">
        <v>0</v>
      </c>
      <c r="R113" s="130">
        <f t="shared" si="12"/>
        <v>0</v>
      </c>
      <c r="S113" s="130">
        <v>0</v>
      </c>
      <c r="T113" s="131">
        <f t="shared" si="13"/>
        <v>0</v>
      </c>
      <c r="AR113" s="132" t="s">
        <v>125</v>
      </c>
      <c r="AT113" s="132" t="s">
        <v>120</v>
      </c>
      <c r="AU113" s="132" t="s">
        <v>80</v>
      </c>
      <c r="AY113" s="17" t="s">
        <v>119</v>
      </c>
      <c r="BE113" s="133">
        <f t="shared" si="14"/>
        <v>0</v>
      </c>
      <c r="BF113" s="133">
        <f t="shared" si="15"/>
        <v>0</v>
      </c>
      <c r="BG113" s="133">
        <f t="shared" si="16"/>
        <v>0</v>
      </c>
      <c r="BH113" s="133">
        <f t="shared" si="17"/>
        <v>0</v>
      </c>
      <c r="BI113" s="133">
        <f t="shared" si="18"/>
        <v>0</v>
      </c>
      <c r="BJ113" s="17" t="s">
        <v>78</v>
      </c>
      <c r="BK113" s="133">
        <f t="shared" si="19"/>
        <v>0</v>
      </c>
      <c r="BL113" s="17" t="s">
        <v>125</v>
      </c>
      <c r="BM113" s="132" t="s">
        <v>248</v>
      </c>
    </row>
    <row r="114" spans="2:65" s="1" customFormat="1" ht="37.9" customHeight="1">
      <c r="B114" s="32"/>
      <c r="C114" s="121" t="s">
        <v>249</v>
      </c>
      <c r="D114" s="121" t="s">
        <v>120</v>
      </c>
      <c r="E114" s="122" t="s">
        <v>594</v>
      </c>
      <c r="F114" s="123" t="s">
        <v>595</v>
      </c>
      <c r="G114" s="124" t="s">
        <v>123</v>
      </c>
      <c r="H114" s="125">
        <v>1</v>
      </c>
      <c r="I114" s="126"/>
      <c r="J114" s="127">
        <f t="shared" si="10"/>
        <v>0</v>
      </c>
      <c r="K114" s="123" t="s">
        <v>124</v>
      </c>
      <c r="L114" s="32"/>
      <c r="M114" s="128" t="s">
        <v>19</v>
      </c>
      <c r="N114" s="129" t="s">
        <v>41</v>
      </c>
      <c r="P114" s="130">
        <f t="shared" si="11"/>
        <v>0</v>
      </c>
      <c r="Q114" s="130">
        <v>0</v>
      </c>
      <c r="R114" s="130">
        <f t="shared" si="12"/>
        <v>0</v>
      </c>
      <c r="S114" s="130">
        <v>0</v>
      </c>
      <c r="T114" s="131">
        <f t="shared" si="13"/>
        <v>0</v>
      </c>
      <c r="AR114" s="132" t="s">
        <v>125</v>
      </c>
      <c r="AT114" s="132" t="s">
        <v>120</v>
      </c>
      <c r="AU114" s="132" t="s">
        <v>80</v>
      </c>
      <c r="AY114" s="17" t="s">
        <v>119</v>
      </c>
      <c r="BE114" s="133">
        <f t="shared" si="14"/>
        <v>0</v>
      </c>
      <c r="BF114" s="133">
        <f t="shared" si="15"/>
        <v>0</v>
      </c>
      <c r="BG114" s="133">
        <f t="shared" si="16"/>
        <v>0</v>
      </c>
      <c r="BH114" s="133">
        <f t="shared" si="17"/>
        <v>0</v>
      </c>
      <c r="BI114" s="133">
        <f t="shared" si="18"/>
        <v>0</v>
      </c>
      <c r="BJ114" s="17" t="s">
        <v>78</v>
      </c>
      <c r="BK114" s="133">
        <f t="shared" si="19"/>
        <v>0</v>
      </c>
      <c r="BL114" s="17" t="s">
        <v>125</v>
      </c>
      <c r="BM114" s="132" t="s">
        <v>251</v>
      </c>
    </row>
    <row r="115" spans="2:65" s="1" customFormat="1" ht="37.9" customHeight="1">
      <c r="B115" s="32"/>
      <c r="C115" s="121" t="s">
        <v>198</v>
      </c>
      <c r="D115" s="121" t="s">
        <v>120</v>
      </c>
      <c r="E115" s="122" t="s">
        <v>596</v>
      </c>
      <c r="F115" s="123" t="s">
        <v>597</v>
      </c>
      <c r="G115" s="124" t="s">
        <v>123</v>
      </c>
      <c r="H115" s="125">
        <v>1</v>
      </c>
      <c r="I115" s="126"/>
      <c r="J115" s="127">
        <f t="shared" si="10"/>
        <v>0</v>
      </c>
      <c r="K115" s="123" t="s">
        <v>124</v>
      </c>
      <c r="L115" s="32"/>
      <c r="M115" s="128" t="s">
        <v>19</v>
      </c>
      <c r="N115" s="129" t="s">
        <v>41</v>
      </c>
      <c r="P115" s="130">
        <f t="shared" si="11"/>
        <v>0</v>
      </c>
      <c r="Q115" s="130">
        <v>0</v>
      </c>
      <c r="R115" s="130">
        <f t="shared" si="12"/>
        <v>0</v>
      </c>
      <c r="S115" s="130">
        <v>0</v>
      </c>
      <c r="T115" s="131">
        <f t="shared" si="13"/>
        <v>0</v>
      </c>
      <c r="AR115" s="132" t="s">
        <v>125</v>
      </c>
      <c r="AT115" s="132" t="s">
        <v>120</v>
      </c>
      <c r="AU115" s="132" t="s">
        <v>80</v>
      </c>
      <c r="AY115" s="17" t="s">
        <v>119</v>
      </c>
      <c r="BE115" s="133">
        <f t="shared" si="14"/>
        <v>0</v>
      </c>
      <c r="BF115" s="133">
        <f t="shared" si="15"/>
        <v>0</v>
      </c>
      <c r="BG115" s="133">
        <f t="shared" si="16"/>
        <v>0</v>
      </c>
      <c r="BH115" s="133">
        <f t="shared" si="17"/>
        <v>0</v>
      </c>
      <c r="BI115" s="133">
        <f t="shared" si="18"/>
        <v>0</v>
      </c>
      <c r="BJ115" s="17" t="s">
        <v>78</v>
      </c>
      <c r="BK115" s="133">
        <f t="shared" si="19"/>
        <v>0</v>
      </c>
      <c r="BL115" s="17" t="s">
        <v>125</v>
      </c>
      <c r="BM115" s="132" t="s">
        <v>253</v>
      </c>
    </row>
    <row r="116" spans="2:65" s="1" customFormat="1" ht="16.5" customHeight="1">
      <c r="B116" s="32"/>
      <c r="C116" s="121" t="s">
        <v>254</v>
      </c>
      <c r="D116" s="121" t="s">
        <v>120</v>
      </c>
      <c r="E116" s="122" t="s">
        <v>598</v>
      </c>
      <c r="F116" s="123" t="s">
        <v>599</v>
      </c>
      <c r="G116" s="124" t="s">
        <v>123</v>
      </c>
      <c r="H116" s="125">
        <v>2</v>
      </c>
      <c r="I116" s="126"/>
      <c r="J116" s="127">
        <f t="shared" si="10"/>
        <v>0</v>
      </c>
      <c r="K116" s="123" t="s">
        <v>124</v>
      </c>
      <c r="L116" s="32"/>
      <c r="M116" s="128" t="s">
        <v>19</v>
      </c>
      <c r="N116" s="129" t="s">
        <v>41</v>
      </c>
      <c r="P116" s="130">
        <f t="shared" si="11"/>
        <v>0</v>
      </c>
      <c r="Q116" s="130">
        <v>0</v>
      </c>
      <c r="R116" s="130">
        <f t="shared" si="12"/>
        <v>0</v>
      </c>
      <c r="S116" s="130">
        <v>0</v>
      </c>
      <c r="T116" s="131">
        <f t="shared" si="13"/>
        <v>0</v>
      </c>
      <c r="AR116" s="132" t="s">
        <v>125</v>
      </c>
      <c r="AT116" s="132" t="s">
        <v>120</v>
      </c>
      <c r="AU116" s="132" t="s">
        <v>80</v>
      </c>
      <c r="AY116" s="17" t="s">
        <v>119</v>
      </c>
      <c r="BE116" s="133">
        <f t="shared" si="14"/>
        <v>0</v>
      </c>
      <c r="BF116" s="133">
        <f t="shared" si="15"/>
        <v>0</v>
      </c>
      <c r="BG116" s="133">
        <f t="shared" si="16"/>
        <v>0</v>
      </c>
      <c r="BH116" s="133">
        <f t="shared" si="17"/>
        <v>0</v>
      </c>
      <c r="BI116" s="133">
        <f t="shared" si="18"/>
        <v>0</v>
      </c>
      <c r="BJ116" s="17" t="s">
        <v>78</v>
      </c>
      <c r="BK116" s="133">
        <f t="shared" si="19"/>
        <v>0</v>
      </c>
      <c r="BL116" s="17" t="s">
        <v>125</v>
      </c>
      <c r="BM116" s="132" t="s">
        <v>256</v>
      </c>
    </row>
    <row r="117" spans="2:65" s="1" customFormat="1" ht="16.5" customHeight="1">
      <c r="B117" s="32"/>
      <c r="C117" s="121" t="s">
        <v>203</v>
      </c>
      <c r="D117" s="121" t="s">
        <v>120</v>
      </c>
      <c r="E117" s="122" t="s">
        <v>600</v>
      </c>
      <c r="F117" s="123" t="s">
        <v>601</v>
      </c>
      <c r="G117" s="124" t="s">
        <v>123</v>
      </c>
      <c r="H117" s="125">
        <v>1</v>
      </c>
      <c r="I117" s="126"/>
      <c r="J117" s="127">
        <f t="shared" si="10"/>
        <v>0</v>
      </c>
      <c r="K117" s="123" t="s">
        <v>124</v>
      </c>
      <c r="L117" s="32"/>
      <c r="M117" s="128" t="s">
        <v>19</v>
      </c>
      <c r="N117" s="129" t="s">
        <v>41</v>
      </c>
      <c r="P117" s="130">
        <f t="shared" si="11"/>
        <v>0</v>
      </c>
      <c r="Q117" s="130">
        <v>0</v>
      </c>
      <c r="R117" s="130">
        <f t="shared" si="12"/>
        <v>0</v>
      </c>
      <c r="S117" s="130">
        <v>0</v>
      </c>
      <c r="T117" s="131">
        <f t="shared" si="13"/>
        <v>0</v>
      </c>
      <c r="AR117" s="132" t="s">
        <v>125</v>
      </c>
      <c r="AT117" s="132" t="s">
        <v>120</v>
      </c>
      <c r="AU117" s="132" t="s">
        <v>80</v>
      </c>
      <c r="AY117" s="17" t="s">
        <v>119</v>
      </c>
      <c r="BE117" s="133">
        <f t="shared" si="14"/>
        <v>0</v>
      </c>
      <c r="BF117" s="133">
        <f t="shared" si="15"/>
        <v>0</v>
      </c>
      <c r="BG117" s="133">
        <f t="shared" si="16"/>
        <v>0</v>
      </c>
      <c r="BH117" s="133">
        <f t="shared" si="17"/>
        <v>0</v>
      </c>
      <c r="BI117" s="133">
        <f t="shared" si="18"/>
        <v>0</v>
      </c>
      <c r="BJ117" s="17" t="s">
        <v>78</v>
      </c>
      <c r="BK117" s="133">
        <f t="shared" si="19"/>
        <v>0</v>
      </c>
      <c r="BL117" s="17" t="s">
        <v>125</v>
      </c>
      <c r="BM117" s="132" t="s">
        <v>258</v>
      </c>
    </row>
    <row r="118" spans="2:65" s="1" customFormat="1" ht="24.2" customHeight="1">
      <c r="B118" s="32"/>
      <c r="C118" s="121" t="s">
        <v>259</v>
      </c>
      <c r="D118" s="121" t="s">
        <v>120</v>
      </c>
      <c r="E118" s="122" t="s">
        <v>602</v>
      </c>
      <c r="F118" s="123" t="s">
        <v>603</v>
      </c>
      <c r="G118" s="124" t="s">
        <v>123</v>
      </c>
      <c r="H118" s="125">
        <v>3</v>
      </c>
      <c r="I118" s="126"/>
      <c r="J118" s="127">
        <f t="shared" si="10"/>
        <v>0</v>
      </c>
      <c r="K118" s="123" t="s">
        <v>124</v>
      </c>
      <c r="L118" s="32"/>
      <c r="M118" s="128" t="s">
        <v>19</v>
      </c>
      <c r="N118" s="129" t="s">
        <v>41</v>
      </c>
      <c r="P118" s="130">
        <f t="shared" si="11"/>
        <v>0</v>
      </c>
      <c r="Q118" s="130">
        <v>0</v>
      </c>
      <c r="R118" s="130">
        <f t="shared" si="12"/>
        <v>0</v>
      </c>
      <c r="S118" s="130">
        <v>0</v>
      </c>
      <c r="T118" s="131">
        <f t="shared" si="13"/>
        <v>0</v>
      </c>
      <c r="AR118" s="132" t="s">
        <v>125</v>
      </c>
      <c r="AT118" s="132" t="s">
        <v>120</v>
      </c>
      <c r="AU118" s="132" t="s">
        <v>80</v>
      </c>
      <c r="AY118" s="17" t="s">
        <v>119</v>
      </c>
      <c r="BE118" s="133">
        <f t="shared" si="14"/>
        <v>0</v>
      </c>
      <c r="BF118" s="133">
        <f t="shared" si="15"/>
        <v>0</v>
      </c>
      <c r="BG118" s="133">
        <f t="shared" si="16"/>
        <v>0</v>
      </c>
      <c r="BH118" s="133">
        <f t="shared" si="17"/>
        <v>0</v>
      </c>
      <c r="BI118" s="133">
        <f t="shared" si="18"/>
        <v>0</v>
      </c>
      <c r="BJ118" s="17" t="s">
        <v>78</v>
      </c>
      <c r="BK118" s="133">
        <f t="shared" si="19"/>
        <v>0</v>
      </c>
      <c r="BL118" s="17" t="s">
        <v>125</v>
      </c>
      <c r="BM118" s="132" t="s">
        <v>261</v>
      </c>
    </row>
    <row r="119" spans="2:65" s="1" customFormat="1" ht="24.2" customHeight="1">
      <c r="B119" s="32"/>
      <c r="C119" s="121" t="s">
        <v>209</v>
      </c>
      <c r="D119" s="121" t="s">
        <v>120</v>
      </c>
      <c r="E119" s="122" t="s">
        <v>604</v>
      </c>
      <c r="F119" s="123" t="s">
        <v>605</v>
      </c>
      <c r="G119" s="124" t="s">
        <v>123</v>
      </c>
      <c r="H119" s="125">
        <v>1</v>
      </c>
      <c r="I119" s="126"/>
      <c r="J119" s="127">
        <f t="shared" si="10"/>
        <v>0</v>
      </c>
      <c r="K119" s="123" t="s">
        <v>124</v>
      </c>
      <c r="L119" s="32"/>
      <c r="M119" s="128" t="s">
        <v>19</v>
      </c>
      <c r="N119" s="129" t="s">
        <v>41</v>
      </c>
      <c r="P119" s="130">
        <f t="shared" si="11"/>
        <v>0</v>
      </c>
      <c r="Q119" s="130">
        <v>0</v>
      </c>
      <c r="R119" s="130">
        <f t="shared" si="12"/>
        <v>0</v>
      </c>
      <c r="S119" s="130">
        <v>0</v>
      </c>
      <c r="T119" s="131">
        <f t="shared" si="13"/>
        <v>0</v>
      </c>
      <c r="AR119" s="132" t="s">
        <v>125</v>
      </c>
      <c r="AT119" s="132" t="s">
        <v>120</v>
      </c>
      <c r="AU119" s="132" t="s">
        <v>80</v>
      </c>
      <c r="AY119" s="17" t="s">
        <v>119</v>
      </c>
      <c r="BE119" s="133">
        <f t="shared" si="14"/>
        <v>0</v>
      </c>
      <c r="BF119" s="133">
        <f t="shared" si="15"/>
        <v>0</v>
      </c>
      <c r="BG119" s="133">
        <f t="shared" si="16"/>
        <v>0</v>
      </c>
      <c r="BH119" s="133">
        <f t="shared" si="17"/>
        <v>0</v>
      </c>
      <c r="BI119" s="133">
        <f t="shared" si="18"/>
        <v>0</v>
      </c>
      <c r="BJ119" s="17" t="s">
        <v>78</v>
      </c>
      <c r="BK119" s="133">
        <f t="shared" si="19"/>
        <v>0</v>
      </c>
      <c r="BL119" s="17" t="s">
        <v>125</v>
      </c>
      <c r="BM119" s="132" t="s">
        <v>263</v>
      </c>
    </row>
    <row r="120" spans="2:65" s="1" customFormat="1" ht="16.5" customHeight="1">
      <c r="B120" s="32"/>
      <c r="C120" s="121" t="s">
        <v>264</v>
      </c>
      <c r="D120" s="121" t="s">
        <v>120</v>
      </c>
      <c r="E120" s="122" t="s">
        <v>606</v>
      </c>
      <c r="F120" s="123" t="s">
        <v>607</v>
      </c>
      <c r="G120" s="124" t="s">
        <v>123</v>
      </c>
      <c r="H120" s="125">
        <v>2</v>
      </c>
      <c r="I120" s="126"/>
      <c r="J120" s="127">
        <f t="shared" si="10"/>
        <v>0</v>
      </c>
      <c r="K120" s="123" t="s">
        <v>124</v>
      </c>
      <c r="L120" s="32"/>
      <c r="M120" s="128" t="s">
        <v>19</v>
      </c>
      <c r="N120" s="129" t="s">
        <v>41</v>
      </c>
      <c r="P120" s="130">
        <f t="shared" si="11"/>
        <v>0</v>
      </c>
      <c r="Q120" s="130">
        <v>0</v>
      </c>
      <c r="R120" s="130">
        <f t="shared" si="12"/>
        <v>0</v>
      </c>
      <c r="S120" s="130">
        <v>0</v>
      </c>
      <c r="T120" s="131">
        <f t="shared" si="13"/>
        <v>0</v>
      </c>
      <c r="AR120" s="132" t="s">
        <v>125</v>
      </c>
      <c r="AT120" s="132" t="s">
        <v>120</v>
      </c>
      <c r="AU120" s="132" t="s">
        <v>80</v>
      </c>
      <c r="AY120" s="17" t="s">
        <v>119</v>
      </c>
      <c r="BE120" s="133">
        <f t="shared" si="14"/>
        <v>0</v>
      </c>
      <c r="BF120" s="133">
        <f t="shared" si="15"/>
        <v>0</v>
      </c>
      <c r="BG120" s="133">
        <f t="shared" si="16"/>
        <v>0</v>
      </c>
      <c r="BH120" s="133">
        <f t="shared" si="17"/>
        <v>0</v>
      </c>
      <c r="BI120" s="133">
        <f t="shared" si="18"/>
        <v>0</v>
      </c>
      <c r="BJ120" s="17" t="s">
        <v>78</v>
      </c>
      <c r="BK120" s="133">
        <f t="shared" si="19"/>
        <v>0</v>
      </c>
      <c r="BL120" s="17" t="s">
        <v>125</v>
      </c>
      <c r="BM120" s="132" t="s">
        <v>266</v>
      </c>
    </row>
    <row r="121" spans="2:65" s="1" customFormat="1" ht="16.5" customHeight="1">
      <c r="B121" s="32"/>
      <c r="C121" s="121" t="s">
        <v>213</v>
      </c>
      <c r="D121" s="121" t="s">
        <v>120</v>
      </c>
      <c r="E121" s="122" t="s">
        <v>608</v>
      </c>
      <c r="F121" s="123" t="s">
        <v>609</v>
      </c>
      <c r="G121" s="124" t="s">
        <v>123</v>
      </c>
      <c r="H121" s="125">
        <v>4</v>
      </c>
      <c r="I121" s="126"/>
      <c r="J121" s="127">
        <f t="shared" si="10"/>
        <v>0</v>
      </c>
      <c r="K121" s="123" t="s">
        <v>124</v>
      </c>
      <c r="L121" s="32"/>
      <c r="M121" s="128" t="s">
        <v>19</v>
      </c>
      <c r="N121" s="129" t="s">
        <v>41</v>
      </c>
      <c r="P121" s="130">
        <f t="shared" si="11"/>
        <v>0</v>
      </c>
      <c r="Q121" s="130">
        <v>0</v>
      </c>
      <c r="R121" s="130">
        <f t="shared" si="12"/>
        <v>0</v>
      </c>
      <c r="S121" s="130">
        <v>0</v>
      </c>
      <c r="T121" s="131">
        <f t="shared" si="13"/>
        <v>0</v>
      </c>
      <c r="AR121" s="132" t="s">
        <v>125</v>
      </c>
      <c r="AT121" s="132" t="s">
        <v>120</v>
      </c>
      <c r="AU121" s="132" t="s">
        <v>80</v>
      </c>
      <c r="AY121" s="17" t="s">
        <v>119</v>
      </c>
      <c r="BE121" s="133">
        <f t="shared" si="14"/>
        <v>0</v>
      </c>
      <c r="BF121" s="133">
        <f t="shared" si="15"/>
        <v>0</v>
      </c>
      <c r="BG121" s="133">
        <f t="shared" si="16"/>
        <v>0</v>
      </c>
      <c r="BH121" s="133">
        <f t="shared" si="17"/>
        <v>0</v>
      </c>
      <c r="BI121" s="133">
        <f t="shared" si="18"/>
        <v>0</v>
      </c>
      <c r="BJ121" s="17" t="s">
        <v>78</v>
      </c>
      <c r="BK121" s="133">
        <f t="shared" si="19"/>
        <v>0</v>
      </c>
      <c r="BL121" s="17" t="s">
        <v>125</v>
      </c>
      <c r="BM121" s="132" t="s">
        <v>271</v>
      </c>
    </row>
    <row r="122" spans="2:65" s="1" customFormat="1" ht="16.5" customHeight="1">
      <c r="B122" s="32"/>
      <c r="C122" s="121" t="s">
        <v>276</v>
      </c>
      <c r="D122" s="121" t="s">
        <v>120</v>
      </c>
      <c r="E122" s="122" t="s">
        <v>610</v>
      </c>
      <c r="F122" s="123" t="s">
        <v>611</v>
      </c>
      <c r="G122" s="124" t="s">
        <v>123</v>
      </c>
      <c r="H122" s="125">
        <v>1</v>
      </c>
      <c r="I122" s="126"/>
      <c r="J122" s="127">
        <f t="shared" si="10"/>
        <v>0</v>
      </c>
      <c r="K122" s="123" t="s">
        <v>124</v>
      </c>
      <c r="L122" s="32"/>
      <c r="M122" s="128" t="s">
        <v>19</v>
      </c>
      <c r="N122" s="129" t="s">
        <v>41</v>
      </c>
      <c r="P122" s="130">
        <f t="shared" si="11"/>
        <v>0</v>
      </c>
      <c r="Q122" s="130">
        <v>0</v>
      </c>
      <c r="R122" s="130">
        <f t="shared" si="12"/>
        <v>0</v>
      </c>
      <c r="S122" s="130">
        <v>0</v>
      </c>
      <c r="T122" s="131">
        <f t="shared" si="13"/>
        <v>0</v>
      </c>
      <c r="AR122" s="132" t="s">
        <v>125</v>
      </c>
      <c r="AT122" s="132" t="s">
        <v>120</v>
      </c>
      <c r="AU122" s="132" t="s">
        <v>80</v>
      </c>
      <c r="AY122" s="17" t="s">
        <v>119</v>
      </c>
      <c r="BE122" s="133">
        <f t="shared" si="14"/>
        <v>0</v>
      </c>
      <c r="BF122" s="133">
        <f t="shared" si="15"/>
        <v>0</v>
      </c>
      <c r="BG122" s="133">
        <f t="shared" si="16"/>
        <v>0</v>
      </c>
      <c r="BH122" s="133">
        <f t="shared" si="17"/>
        <v>0</v>
      </c>
      <c r="BI122" s="133">
        <f t="shared" si="18"/>
        <v>0</v>
      </c>
      <c r="BJ122" s="17" t="s">
        <v>78</v>
      </c>
      <c r="BK122" s="133">
        <f t="shared" si="19"/>
        <v>0</v>
      </c>
      <c r="BL122" s="17" t="s">
        <v>125</v>
      </c>
      <c r="BM122" s="132" t="s">
        <v>279</v>
      </c>
    </row>
    <row r="123" spans="2:65" s="1" customFormat="1" ht="16.5" customHeight="1">
      <c r="B123" s="32"/>
      <c r="C123" s="121" t="s">
        <v>216</v>
      </c>
      <c r="D123" s="121" t="s">
        <v>120</v>
      </c>
      <c r="E123" s="122" t="s">
        <v>612</v>
      </c>
      <c r="F123" s="123" t="s">
        <v>613</v>
      </c>
      <c r="G123" s="124" t="s">
        <v>123</v>
      </c>
      <c r="H123" s="125">
        <v>2</v>
      </c>
      <c r="I123" s="126"/>
      <c r="J123" s="127">
        <f t="shared" si="10"/>
        <v>0</v>
      </c>
      <c r="K123" s="123" t="s">
        <v>124</v>
      </c>
      <c r="L123" s="32"/>
      <c r="M123" s="128" t="s">
        <v>19</v>
      </c>
      <c r="N123" s="129" t="s">
        <v>41</v>
      </c>
      <c r="P123" s="130">
        <f t="shared" si="11"/>
        <v>0</v>
      </c>
      <c r="Q123" s="130">
        <v>0</v>
      </c>
      <c r="R123" s="130">
        <f t="shared" si="12"/>
        <v>0</v>
      </c>
      <c r="S123" s="130">
        <v>0</v>
      </c>
      <c r="T123" s="131">
        <f t="shared" si="13"/>
        <v>0</v>
      </c>
      <c r="AR123" s="132" t="s">
        <v>125</v>
      </c>
      <c r="AT123" s="132" t="s">
        <v>120</v>
      </c>
      <c r="AU123" s="132" t="s">
        <v>80</v>
      </c>
      <c r="AY123" s="17" t="s">
        <v>119</v>
      </c>
      <c r="BE123" s="133">
        <f t="shared" si="14"/>
        <v>0</v>
      </c>
      <c r="BF123" s="133">
        <f t="shared" si="15"/>
        <v>0</v>
      </c>
      <c r="BG123" s="133">
        <f t="shared" si="16"/>
        <v>0</v>
      </c>
      <c r="BH123" s="133">
        <f t="shared" si="17"/>
        <v>0</v>
      </c>
      <c r="BI123" s="133">
        <f t="shared" si="18"/>
        <v>0</v>
      </c>
      <c r="BJ123" s="17" t="s">
        <v>78</v>
      </c>
      <c r="BK123" s="133">
        <f t="shared" si="19"/>
        <v>0</v>
      </c>
      <c r="BL123" s="17" t="s">
        <v>125</v>
      </c>
      <c r="BM123" s="132" t="s">
        <v>282</v>
      </c>
    </row>
    <row r="124" spans="2:65" s="1" customFormat="1" ht="16.5" customHeight="1">
      <c r="B124" s="32"/>
      <c r="C124" s="121" t="s">
        <v>283</v>
      </c>
      <c r="D124" s="121" t="s">
        <v>120</v>
      </c>
      <c r="E124" s="122" t="s">
        <v>614</v>
      </c>
      <c r="F124" s="123" t="s">
        <v>615</v>
      </c>
      <c r="G124" s="124" t="s">
        <v>123</v>
      </c>
      <c r="H124" s="125">
        <v>2</v>
      </c>
      <c r="I124" s="126"/>
      <c r="J124" s="127">
        <f t="shared" si="10"/>
        <v>0</v>
      </c>
      <c r="K124" s="123" t="s">
        <v>124</v>
      </c>
      <c r="L124" s="32"/>
      <c r="M124" s="128" t="s">
        <v>19</v>
      </c>
      <c r="N124" s="129" t="s">
        <v>41</v>
      </c>
      <c r="P124" s="130">
        <f t="shared" si="11"/>
        <v>0</v>
      </c>
      <c r="Q124" s="130">
        <v>0</v>
      </c>
      <c r="R124" s="130">
        <f t="shared" si="12"/>
        <v>0</v>
      </c>
      <c r="S124" s="130">
        <v>0</v>
      </c>
      <c r="T124" s="131">
        <f t="shared" si="13"/>
        <v>0</v>
      </c>
      <c r="AR124" s="132" t="s">
        <v>125</v>
      </c>
      <c r="AT124" s="132" t="s">
        <v>120</v>
      </c>
      <c r="AU124" s="132" t="s">
        <v>80</v>
      </c>
      <c r="AY124" s="17" t="s">
        <v>119</v>
      </c>
      <c r="BE124" s="133">
        <f t="shared" si="14"/>
        <v>0</v>
      </c>
      <c r="BF124" s="133">
        <f t="shared" si="15"/>
        <v>0</v>
      </c>
      <c r="BG124" s="133">
        <f t="shared" si="16"/>
        <v>0</v>
      </c>
      <c r="BH124" s="133">
        <f t="shared" si="17"/>
        <v>0</v>
      </c>
      <c r="BI124" s="133">
        <f t="shared" si="18"/>
        <v>0</v>
      </c>
      <c r="BJ124" s="17" t="s">
        <v>78</v>
      </c>
      <c r="BK124" s="133">
        <f t="shared" si="19"/>
        <v>0</v>
      </c>
      <c r="BL124" s="17" t="s">
        <v>125</v>
      </c>
      <c r="BM124" s="132" t="s">
        <v>286</v>
      </c>
    </row>
    <row r="125" spans="2:65" s="1" customFormat="1" ht="33" customHeight="1">
      <c r="B125" s="32"/>
      <c r="C125" s="121" t="s">
        <v>220</v>
      </c>
      <c r="D125" s="121" t="s">
        <v>120</v>
      </c>
      <c r="E125" s="122" t="s">
        <v>616</v>
      </c>
      <c r="F125" s="123" t="s">
        <v>617</v>
      </c>
      <c r="G125" s="124" t="s">
        <v>123</v>
      </c>
      <c r="H125" s="125">
        <v>6</v>
      </c>
      <c r="I125" s="126"/>
      <c r="J125" s="127">
        <f t="shared" si="10"/>
        <v>0</v>
      </c>
      <c r="K125" s="123" t="s">
        <v>124</v>
      </c>
      <c r="L125" s="32"/>
      <c r="M125" s="128" t="s">
        <v>19</v>
      </c>
      <c r="N125" s="129" t="s">
        <v>41</v>
      </c>
      <c r="P125" s="130">
        <f t="shared" si="11"/>
        <v>0</v>
      </c>
      <c r="Q125" s="130">
        <v>0</v>
      </c>
      <c r="R125" s="130">
        <f t="shared" si="12"/>
        <v>0</v>
      </c>
      <c r="S125" s="130">
        <v>0</v>
      </c>
      <c r="T125" s="131">
        <f t="shared" si="13"/>
        <v>0</v>
      </c>
      <c r="AR125" s="132" t="s">
        <v>125</v>
      </c>
      <c r="AT125" s="132" t="s">
        <v>120</v>
      </c>
      <c r="AU125" s="132" t="s">
        <v>80</v>
      </c>
      <c r="AY125" s="17" t="s">
        <v>119</v>
      </c>
      <c r="BE125" s="133">
        <f t="shared" si="14"/>
        <v>0</v>
      </c>
      <c r="BF125" s="133">
        <f t="shared" si="15"/>
        <v>0</v>
      </c>
      <c r="BG125" s="133">
        <f t="shared" si="16"/>
        <v>0</v>
      </c>
      <c r="BH125" s="133">
        <f t="shared" si="17"/>
        <v>0</v>
      </c>
      <c r="BI125" s="133">
        <f t="shared" si="18"/>
        <v>0</v>
      </c>
      <c r="BJ125" s="17" t="s">
        <v>78</v>
      </c>
      <c r="BK125" s="133">
        <f t="shared" si="19"/>
        <v>0</v>
      </c>
      <c r="BL125" s="17" t="s">
        <v>125</v>
      </c>
      <c r="BM125" s="132" t="s">
        <v>289</v>
      </c>
    </row>
    <row r="126" spans="2:65" s="1" customFormat="1" ht="24.2" customHeight="1">
      <c r="B126" s="32"/>
      <c r="C126" s="121" t="s">
        <v>290</v>
      </c>
      <c r="D126" s="121" t="s">
        <v>120</v>
      </c>
      <c r="E126" s="122" t="s">
        <v>618</v>
      </c>
      <c r="F126" s="123" t="s">
        <v>619</v>
      </c>
      <c r="G126" s="124" t="s">
        <v>123</v>
      </c>
      <c r="H126" s="125">
        <v>1</v>
      </c>
      <c r="I126" s="126"/>
      <c r="J126" s="127">
        <f t="shared" si="10"/>
        <v>0</v>
      </c>
      <c r="K126" s="123" t="s">
        <v>124</v>
      </c>
      <c r="L126" s="32"/>
      <c r="M126" s="128" t="s">
        <v>19</v>
      </c>
      <c r="N126" s="129" t="s">
        <v>41</v>
      </c>
      <c r="P126" s="130">
        <f t="shared" si="11"/>
        <v>0</v>
      </c>
      <c r="Q126" s="130">
        <v>0</v>
      </c>
      <c r="R126" s="130">
        <f t="shared" si="12"/>
        <v>0</v>
      </c>
      <c r="S126" s="130">
        <v>0</v>
      </c>
      <c r="T126" s="131">
        <f t="shared" si="13"/>
        <v>0</v>
      </c>
      <c r="AR126" s="132" t="s">
        <v>125</v>
      </c>
      <c r="AT126" s="132" t="s">
        <v>120</v>
      </c>
      <c r="AU126" s="132" t="s">
        <v>80</v>
      </c>
      <c r="AY126" s="17" t="s">
        <v>119</v>
      </c>
      <c r="BE126" s="133">
        <f t="shared" si="14"/>
        <v>0</v>
      </c>
      <c r="BF126" s="133">
        <f t="shared" si="15"/>
        <v>0</v>
      </c>
      <c r="BG126" s="133">
        <f t="shared" si="16"/>
        <v>0</v>
      </c>
      <c r="BH126" s="133">
        <f t="shared" si="17"/>
        <v>0</v>
      </c>
      <c r="BI126" s="133">
        <f t="shared" si="18"/>
        <v>0</v>
      </c>
      <c r="BJ126" s="17" t="s">
        <v>78</v>
      </c>
      <c r="BK126" s="133">
        <f t="shared" si="19"/>
        <v>0</v>
      </c>
      <c r="BL126" s="17" t="s">
        <v>125</v>
      </c>
      <c r="BM126" s="132" t="s">
        <v>293</v>
      </c>
    </row>
    <row r="127" spans="2:65" s="1" customFormat="1" ht="16.5" customHeight="1">
      <c r="B127" s="32"/>
      <c r="C127" s="121" t="s">
        <v>223</v>
      </c>
      <c r="D127" s="121" t="s">
        <v>120</v>
      </c>
      <c r="E127" s="122" t="s">
        <v>620</v>
      </c>
      <c r="F127" s="123" t="s">
        <v>621</v>
      </c>
      <c r="G127" s="124" t="s">
        <v>123</v>
      </c>
      <c r="H127" s="125">
        <v>1</v>
      </c>
      <c r="I127" s="126"/>
      <c r="J127" s="127">
        <f t="shared" si="10"/>
        <v>0</v>
      </c>
      <c r="K127" s="123" t="s">
        <v>124</v>
      </c>
      <c r="L127" s="32"/>
      <c r="M127" s="128" t="s">
        <v>19</v>
      </c>
      <c r="N127" s="129" t="s">
        <v>41</v>
      </c>
      <c r="P127" s="130">
        <f t="shared" si="11"/>
        <v>0</v>
      </c>
      <c r="Q127" s="130">
        <v>0</v>
      </c>
      <c r="R127" s="130">
        <f t="shared" si="12"/>
        <v>0</v>
      </c>
      <c r="S127" s="130">
        <v>0</v>
      </c>
      <c r="T127" s="131">
        <f t="shared" si="13"/>
        <v>0</v>
      </c>
      <c r="AR127" s="132" t="s">
        <v>125</v>
      </c>
      <c r="AT127" s="132" t="s">
        <v>120</v>
      </c>
      <c r="AU127" s="132" t="s">
        <v>80</v>
      </c>
      <c r="AY127" s="17" t="s">
        <v>119</v>
      </c>
      <c r="BE127" s="133">
        <f t="shared" si="14"/>
        <v>0</v>
      </c>
      <c r="BF127" s="133">
        <f t="shared" si="15"/>
        <v>0</v>
      </c>
      <c r="BG127" s="133">
        <f t="shared" si="16"/>
        <v>0</v>
      </c>
      <c r="BH127" s="133">
        <f t="shared" si="17"/>
        <v>0</v>
      </c>
      <c r="BI127" s="133">
        <f t="shared" si="18"/>
        <v>0</v>
      </c>
      <c r="BJ127" s="17" t="s">
        <v>78</v>
      </c>
      <c r="BK127" s="133">
        <f t="shared" si="19"/>
        <v>0</v>
      </c>
      <c r="BL127" s="17" t="s">
        <v>125</v>
      </c>
      <c r="BM127" s="132" t="s">
        <v>306</v>
      </c>
    </row>
    <row r="128" spans="2:65" s="1" customFormat="1" ht="16.5" customHeight="1">
      <c r="B128" s="32"/>
      <c r="C128" s="121" t="s">
        <v>307</v>
      </c>
      <c r="D128" s="121" t="s">
        <v>120</v>
      </c>
      <c r="E128" s="122" t="s">
        <v>622</v>
      </c>
      <c r="F128" s="123" t="s">
        <v>623</v>
      </c>
      <c r="G128" s="124" t="s">
        <v>123</v>
      </c>
      <c r="H128" s="125">
        <v>1</v>
      </c>
      <c r="I128" s="126"/>
      <c r="J128" s="127">
        <f t="shared" si="10"/>
        <v>0</v>
      </c>
      <c r="K128" s="123" t="s">
        <v>124</v>
      </c>
      <c r="L128" s="32"/>
      <c r="M128" s="128" t="s">
        <v>19</v>
      </c>
      <c r="N128" s="129" t="s">
        <v>41</v>
      </c>
      <c r="P128" s="130">
        <f t="shared" si="11"/>
        <v>0</v>
      </c>
      <c r="Q128" s="130">
        <v>0</v>
      </c>
      <c r="R128" s="130">
        <f t="shared" si="12"/>
        <v>0</v>
      </c>
      <c r="S128" s="130">
        <v>0</v>
      </c>
      <c r="T128" s="131">
        <f t="shared" si="13"/>
        <v>0</v>
      </c>
      <c r="AR128" s="132" t="s">
        <v>125</v>
      </c>
      <c r="AT128" s="132" t="s">
        <v>120</v>
      </c>
      <c r="AU128" s="132" t="s">
        <v>80</v>
      </c>
      <c r="AY128" s="17" t="s">
        <v>119</v>
      </c>
      <c r="BE128" s="133">
        <f t="shared" si="14"/>
        <v>0</v>
      </c>
      <c r="BF128" s="133">
        <f t="shared" si="15"/>
        <v>0</v>
      </c>
      <c r="BG128" s="133">
        <f t="shared" si="16"/>
        <v>0</v>
      </c>
      <c r="BH128" s="133">
        <f t="shared" si="17"/>
        <v>0</v>
      </c>
      <c r="BI128" s="133">
        <f t="shared" si="18"/>
        <v>0</v>
      </c>
      <c r="BJ128" s="17" t="s">
        <v>78</v>
      </c>
      <c r="BK128" s="133">
        <f t="shared" si="19"/>
        <v>0</v>
      </c>
      <c r="BL128" s="17" t="s">
        <v>125</v>
      </c>
      <c r="BM128" s="132" t="s">
        <v>309</v>
      </c>
    </row>
    <row r="129" spans="2:65" s="1" customFormat="1" ht="24.2" customHeight="1">
      <c r="B129" s="32"/>
      <c r="C129" s="121" t="s">
        <v>227</v>
      </c>
      <c r="D129" s="121" t="s">
        <v>120</v>
      </c>
      <c r="E129" s="122" t="s">
        <v>624</v>
      </c>
      <c r="F129" s="123" t="s">
        <v>625</v>
      </c>
      <c r="G129" s="124" t="s">
        <v>123</v>
      </c>
      <c r="H129" s="125">
        <v>1</v>
      </c>
      <c r="I129" s="126"/>
      <c r="J129" s="127">
        <f t="shared" si="10"/>
        <v>0</v>
      </c>
      <c r="K129" s="123" t="s">
        <v>124</v>
      </c>
      <c r="L129" s="32"/>
      <c r="M129" s="128" t="s">
        <v>19</v>
      </c>
      <c r="N129" s="129" t="s">
        <v>41</v>
      </c>
      <c r="P129" s="130">
        <f t="shared" si="11"/>
        <v>0</v>
      </c>
      <c r="Q129" s="130">
        <v>0</v>
      </c>
      <c r="R129" s="130">
        <f t="shared" si="12"/>
        <v>0</v>
      </c>
      <c r="S129" s="130">
        <v>0</v>
      </c>
      <c r="T129" s="131">
        <f t="shared" si="13"/>
        <v>0</v>
      </c>
      <c r="AR129" s="132" t="s">
        <v>125</v>
      </c>
      <c r="AT129" s="132" t="s">
        <v>120</v>
      </c>
      <c r="AU129" s="132" t="s">
        <v>80</v>
      </c>
      <c r="AY129" s="17" t="s">
        <v>119</v>
      </c>
      <c r="BE129" s="133">
        <f t="shared" si="14"/>
        <v>0</v>
      </c>
      <c r="BF129" s="133">
        <f t="shared" si="15"/>
        <v>0</v>
      </c>
      <c r="BG129" s="133">
        <f t="shared" si="16"/>
        <v>0</v>
      </c>
      <c r="BH129" s="133">
        <f t="shared" si="17"/>
        <v>0</v>
      </c>
      <c r="BI129" s="133">
        <f t="shared" si="18"/>
        <v>0</v>
      </c>
      <c r="BJ129" s="17" t="s">
        <v>78</v>
      </c>
      <c r="BK129" s="133">
        <f t="shared" si="19"/>
        <v>0</v>
      </c>
      <c r="BL129" s="17" t="s">
        <v>125</v>
      </c>
      <c r="BM129" s="132" t="s">
        <v>311</v>
      </c>
    </row>
    <row r="130" spans="2:65" s="1" customFormat="1" ht="24.2" customHeight="1">
      <c r="B130" s="32"/>
      <c r="C130" s="121" t="s">
        <v>312</v>
      </c>
      <c r="D130" s="121" t="s">
        <v>120</v>
      </c>
      <c r="E130" s="122" t="s">
        <v>626</v>
      </c>
      <c r="F130" s="123" t="s">
        <v>627</v>
      </c>
      <c r="G130" s="124" t="s">
        <v>123</v>
      </c>
      <c r="H130" s="125">
        <v>1</v>
      </c>
      <c r="I130" s="126"/>
      <c r="J130" s="127">
        <f t="shared" si="10"/>
        <v>0</v>
      </c>
      <c r="K130" s="123" t="s">
        <v>124</v>
      </c>
      <c r="L130" s="32"/>
      <c r="M130" s="128" t="s">
        <v>19</v>
      </c>
      <c r="N130" s="129" t="s">
        <v>41</v>
      </c>
      <c r="P130" s="130">
        <f t="shared" si="11"/>
        <v>0</v>
      </c>
      <c r="Q130" s="130">
        <v>0</v>
      </c>
      <c r="R130" s="130">
        <f t="shared" si="12"/>
        <v>0</v>
      </c>
      <c r="S130" s="130">
        <v>0</v>
      </c>
      <c r="T130" s="131">
        <f t="shared" si="13"/>
        <v>0</v>
      </c>
      <c r="AR130" s="132" t="s">
        <v>125</v>
      </c>
      <c r="AT130" s="132" t="s">
        <v>120</v>
      </c>
      <c r="AU130" s="132" t="s">
        <v>80</v>
      </c>
      <c r="AY130" s="17" t="s">
        <v>119</v>
      </c>
      <c r="BE130" s="133">
        <f t="shared" si="14"/>
        <v>0</v>
      </c>
      <c r="BF130" s="133">
        <f t="shared" si="15"/>
        <v>0</v>
      </c>
      <c r="BG130" s="133">
        <f t="shared" si="16"/>
        <v>0</v>
      </c>
      <c r="BH130" s="133">
        <f t="shared" si="17"/>
        <v>0</v>
      </c>
      <c r="BI130" s="133">
        <f t="shared" si="18"/>
        <v>0</v>
      </c>
      <c r="BJ130" s="17" t="s">
        <v>78</v>
      </c>
      <c r="BK130" s="133">
        <f t="shared" si="19"/>
        <v>0</v>
      </c>
      <c r="BL130" s="17" t="s">
        <v>125</v>
      </c>
      <c r="BM130" s="132" t="s">
        <v>315</v>
      </c>
    </row>
    <row r="131" spans="2:63" s="10" customFormat="1" ht="25.9" customHeight="1">
      <c r="B131" s="111"/>
      <c r="D131" s="112" t="s">
        <v>69</v>
      </c>
      <c r="E131" s="113" t="s">
        <v>568</v>
      </c>
      <c r="F131" s="113" t="s">
        <v>569</v>
      </c>
      <c r="I131" s="114"/>
      <c r="J131" s="115">
        <f>BK131</f>
        <v>0</v>
      </c>
      <c r="L131" s="111"/>
      <c r="M131" s="116"/>
      <c r="P131" s="117">
        <f>P132</f>
        <v>0</v>
      </c>
      <c r="R131" s="117">
        <f>R132</f>
        <v>0</v>
      </c>
      <c r="T131" s="118">
        <f>T132</f>
        <v>0</v>
      </c>
      <c r="AR131" s="112" t="s">
        <v>78</v>
      </c>
      <c r="AT131" s="119" t="s">
        <v>69</v>
      </c>
      <c r="AU131" s="119" t="s">
        <v>70</v>
      </c>
      <c r="AY131" s="112" t="s">
        <v>119</v>
      </c>
      <c r="BK131" s="120">
        <f>BK132</f>
        <v>0</v>
      </c>
    </row>
    <row r="132" spans="2:63" s="10" customFormat="1" ht="22.9" customHeight="1">
      <c r="B132" s="111"/>
      <c r="D132" s="112" t="s">
        <v>69</v>
      </c>
      <c r="E132" s="164" t="s">
        <v>628</v>
      </c>
      <c r="F132" s="164" t="s">
        <v>629</v>
      </c>
      <c r="I132" s="114"/>
      <c r="J132" s="165">
        <f>BK132</f>
        <v>0</v>
      </c>
      <c r="L132" s="111"/>
      <c r="M132" s="116"/>
      <c r="P132" s="117">
        <f>SUM(P133:P166)</f>
        <v>0</v>
      </c>
      <c r="R132" s="117">
        <f>SUM(R133:R166)</f>
        <v>0</v>
      </c>
      <c r="T132" s="118">
        <f>SUM(T133:T166)</f>
        <v>0</v>
      </c>
      <c r="AR132" s="112" t="s">
        <v>78</v>
      </c>
      <c r="AT132" s="119" t="s">
        <v>69</v>
      </c>
      <c r="AU132" s="119" t="s">
        <v>78</v>
      </c>
      <c r="AY132" s="112" t="s">
        <v>119</v>
      </c>
      <c r="BK132" s="120">
        <f>SUM(BK133:BK166)</f>
        <v>0</v>
      </c>
    </row>
    <row r="133" spans="2:65" s="1" customFormat="1" ht="16.5" customHeight="1">
      <c r="B133" s="32"/>
      <c r="C133" s="121" t="s">
        <v>230</v>
      </c>
      <c r="D133" s="121" t="s">
        <v>120</v>
      </c>
      <c r="E133" s="122" t="s">
        <v>630</v>
      </c>
      <c r="F133" s="123" t="s">
        <v>631</v>
      </c>
      <c r="G133" s="124" t="s">
        <v>632</v>
      </c>
      <c r="H133" s="125">
        <v>198</v>
      </c>
      <c r="I133" s="126"/>
      <c r="J133" s="127">
        <f aca="true" t="shared" si="20" ref="J133:J166">ROUND(I133*H133,2)</f>
        <v>0</v>
      </c>
      <c r="K133" s="123" t="s">
        <v>124</v>
      </c>
      <c r="L133" s="32"/>
      <c r="M133" s="128" t="s">
        <v>19</v>
      </c>
      <c r="N133" s="129" t="s">
        <v>41</v>
      </c>
      <c r="P133" s="130">
        <f aca="true" t="shared" si="21" ref="P133:P166">O133*H133</f>
        <v>0</v>
      </c>
      <c r="Q133" s="130">
        <v>0</v>
      </c>
      <c r="R133" s="130">
        <f aca="true" t="shared" si="22" ref="R133:R166">Q133*H133</f>
        <v>0</v>
      </c>
      <c r="S133" s="130">
        <v>0</v>
      </c>
      <c r="T133" s="131">
        <f aca="true" t="shared" si="23" ref="T133:T166">S133*H133</f>
        <v>0</v>
      </c>
      <c r="AR133" s="132" t="s">
        <v>125</v>
      </c>
      <c r="AT133" s="132" t="s">
        <v>120</v>
      </c>
      <c r="AU133" s="132" t="s">
        <v>80</v>
      </c>
      <c r="AY133" s="17" t="s">
        <v>119</v>
      </c>
      <c r="BE133" s="133">
        <f aca="true" t="shared" si="24" ref="BE133:BE166">IF(N133="základní",J133,0)</f>
        <v>0</v>
      </c>
      <c r="BF133" s="133">
        <f aca="true" t="shared" si="25" ref="BF133:BF166">IF(N133="snížená",J133,0)</f>
        <v>0</v>
      </c>
      <c r="BG133" s="133">
        <f aca="true" t="shared" si="26" ref="BG133:BG166">IF(N133="zákl. přenesená",J133,0)</f>
        <v>0</v>
      </c>
      <c r="BH133" s="133">
        <f aca="true" t="shared" si="27" ref="BH133:BH166">IF(N133="sníž. přenesená",J133,0)</f>
        <v>0</v>
      </c>
      <c r="BI133" s="133">
        <f aca="true" t="shared" si="28" ref="BI133:BI166">IF(N133="nulová",J133,0)</f>
        <v>0</v>
      </c>
      <c r="BJ133" s="17" t="s">
        <v>78</v>
      </c>
      <c r="BK133" s="133">
        <f aca="true" t="shared" si="29" ref="BK133:BK166">ROUND(I133*H133,2)</f>
        <v>0</v>
      </c>
      <c r="BL133" s="17" t="s">
        <v>125</v>
      </c>
      <c r="BM133" s="132" t="s">
        <v>318</v>
      </c>
    </row>
    <row r="134" spans="2:65" s="1" customFormat="1" ht="16.5" customHeight="1">
      <c r="B134" s="32"/>
      <c r="C134" s="121" t="s">
        <v>320</v>
      </c>
      <c r="D134" s="121" t="s">
        <v>120</v>
      </c>
      <c r="E134" s="122" t="s">
        <v>633</v>
      </c>
      <c r="F134" s="123" t="s">
        <v>634</v>
      </c>
      <c r="G134" s="124" t="s">
        <v>632</v>
      </c>
      <c r="H134" s="125">
        <v>440</v>
      </c>
      <c r="I134" s="126"/>
      <c r="J134" s="127">
        <f t="shared" si="20"/>
        <v>0</v>
      </c>
      <c r="K134" s="123" t="s">
        <v>124</v>
      </c>
      <c r="L134" s="32"/>
      <c r="M134" s="128" t="s">
        <v>19</v>
      </c>
      <c r="N134" s="129" t="s">
        <v>41</v>
      </c>
      <c r="P134" s="130">
        <f t="shared" si="21"/>
        <v>0</v>
      </c>
      <c r="Q134" s="130">
        <v>0</v>
      </c>
      <c r="R134" s="130">
        <f t="shared" si="22"/>
        <v>0</v>
      </c>
      <c r="S134" s="130">
        <v>0</v>
      </c>
      <c r="T134" s="131">
        <f t="shared" si="23"/>
        <v>0</v>
      </c>
      <c r="AR134" s="132" t="s">
        <v>125</v>
      </c>
      <c r="AT134" s="132" t="s">
        <v>120</v>
      </c>
      <c r="AU134" s="132" t="s">
        <v>80</v>
      </c>
      <c r="AY134" s="17" t="s">
        <v>119</v>
      </c>
      <c r="BE134" s="133">
        <f t="shared" si="24"/>
        <v>0</v>
      </c>
      <c r="BF134" s="133">
        <f t="shared" si="25"/>
        <v>0</v>
      </c>
      <c r="BG134" s="133">
        <f t="shared" si="26"/>
        <v>0</v>
      </c>
      <c r="BH134" s="133">
        <f t="shared" si="27"/>
        <v>0</v>
      </c>
      <c r="BI134" s="133">
        <f t="shared" si="28"/>
        <v>0</v>
      </c>
      <c r="BJ134" s="17" t="s">
        <v>78</v>
      </c>
      <c r="BK134" s="133">
        <f t="shared" si="29"/>
        <v>0</v>
      </c>
      <c r="BL134" s="17" t="s">
        <v>125</v>
      </c>
      <c r="BM134" s="132" t="s">
        <v>322</v>
      </c>
    </row>
    <row r="135" spans="2:65" s="1" customFormat="1" ht="16.5" customHeight="1">
      <c r="B135" s="32"/>
      <c r="C135" s="121" t="s">
        <v>234</v>
      </c>
      <c r="D135" s="121" t="s">
        <v>120</v>
      </c>
      <c r="E135" s="122" t="s">
        <v>635</v>
      </c>
      <c r="F135" s="123" t="s">
        <v>636</v>
      </c>
      <c r="G135" s="124" t="s">
        <v>632</v>
      </c>
      <c r="H135" s="125">
        <v>246</v>
      </c>
      <c r="I135" s="126"/>
      <c r="J135" s="127">
        <f t="shared" si="20"/>
        <v>0</v>
      </c>
      <c r="K135" s="123" t="s">
        <v>124</v>
      </c>
      <c r="L135" s="32"/>
      <c r="M135" s="128" t="s">
        <v>19</v>
      </c>
      <c r="N135" s="129" t="s">
        <v>41</v>
      </c>
      <c r="P135" s="130">
        <f t="shared" si="21"/>
        <v>0</v>
      </c>
      <c r="Q135" s="130">
        <v>0</v>
      </c>
      <c r="R135" s="130">
        <f t="shared" si="22"/>
        <v>0</v>
      </c>
      <c r="S135" s="130">
        <v>0</v>
      </c>
      <c r="T135" s="131">
        <f t="shared" si="23"/>
        <v>0</v>
      </c>
      <c r="AR135" s="132" t="s">
        <v>125</v>
      </c>
      <c r="AT135" s="132" t="s">
        <v>120</v>
      </c>
      <c r="AU135" s="132" t="s">
        <v>80</v>
      </c>
      <c r="AY135" s="17" t="s">
        <v>119</v>
      </c>
      <c r="BE135" s="133">
        <f t="shared" si="24"/>
        <v>0</v>
      </c>
      <c r="BF135" s="133">
        <f t="shared" si="25"/>
        <v>0</v>
      </c>
      <c r="BG135" s="133">
        <f t="shared" si="26"/>
        <v>0</v>
      </c>
      <c r="BH135" s="133">
        <f t="shared" si="27"/>
        <v>0</v>
      </c>
      <c r="BI135" s="133">
        <f t="shared" si="28"/>
        <v>0</v>
      </c>
      <c r="BJ135" s="17" t="s">
        <v>78</v>
      </c>
      <c r="BK135" s="133">
        <f t="shared" si="29"/>
        <v>0</v>
      </c>
      <c r="BL135" s="17" t="s">
        <v>125</v>
      </c>
      <c r="BM135" s="132" t="s">
        <v>330</v>
      </c>
    </row>
    <row r="136" spans="2:65" s="1" customFormat="1" ht="16.5" customHeight="1">
      <c r="B136" s="32"/>
      <c r="C136" s="121" t="s">
        <v>331</v>
      </c>
      <c r="D136" s="121" t="s">
        <v>120</v>
      </c>
      <c r="E136" s="122" t="s">
        <v>637</v>
      </c>
      <c r="F136" s="123" t="s">
        <v>638</v>
      </c>
      <c r="G136" s="124" t="s">
        <v>632</v>
      </c>
      <c r="H136" s="125">
        <v>574</v>
      </c>
      <c r="I136" s="126"/>
      <c r="J136" s="127">
        <f t="shared" si="20"/>
        <v>0</v>
      </c>
      <c r="K136" s="123" t="s">
        <v>124</v>
      </c>
      <c r="L136" s="32"/>
      <c r="M136" s="128" t="s">
        <v>19</v>
      </c>
      <c r="N136" s="129" t="s">
        <v>41</v>
      </c>
      <c r="P136" s="130">
        <f t="shared" si="21"/>
        <v>0</v>
      </c>
      <c r="Q136" s="130">
        <v>0</v>
      </c>
      <c r="R136" s="130">
        <f t="shared" si="22"/>
        <v>0</v>
      </c>
      <c r="S136" s="130">
        <v>0</v>
      </c>
      <c r="T136" s="131">
        <f t="shared" si="23"/>
        <v>0</v>
      </c>
      <c r="AR136" s="132" t="s">
        <v>125</v>
      </c>
      <c r="AT136" s="132" t="s">
        <v>120</v>
      </c>
      <c r="AU136" s="132" t="s">
        <v>80</v>
      </c>
      <c r="AY136" s="17" t="s">
        <v>119</v>
      </c>
      <c r="BE136" s="133">
        <f t="shared" si="24"/>
        <v>0</v>
      </c>
      <c r="BF136" s="133">
        <f t="shared" si="25"/>
        <v>0</v>
      </c>
      <c r="BG136" s="133">
        <f t="shared" si="26"/>
        <v>0</v>
      </c>
      <c r="BH136" s="133">
        <f t="shared" si="27"/>
        <v>0</v>
      </c>
      <c r="BI136" s="133">
        <f t="shared" si="28"/>
        <v>0</v>
      </c>
      <c r="BJ136" s="17" t="s">
        <v>78</v>
      </c>
      <c r="BK136" s="133">
        <f t="shared" si="29"/>
        <v>0</v>
      </c>
      <c r="BL136" s="17" t="s">
        <v>125</v>
      </c>
      <c r="BM136" s="132" t="s">
        <v>334</v>
      </c>
    </row>
    <row r="137" spans="2:65" s="1" customFormat="1" ht="16.5" customHeight="1">
      <c r="B137" s="32"/>
      <c r="C137" s="121" t="s">
        <v>248</v>
      </c>
      <c r="D137" s="121" t="s">
        <v>120</v>
      </c>
      <c r="E137" s="122" t="s">
        <v>639</v>
      </c>
      <c r="F137" s="123" t="s">
        <v>640</v>
      </c>
      <c r="G137" s="124" t="s">
        <v>632</v>
      </c>
      <c r="H137" s="125">
        <v>151</v>
      </c>
      <c r="I137" s="126"/>
      <c r="J137" s="127">
        <f t="shared" si="20"/>
        <v>0</v>
      </c>
      <c r="K137" s="123" t="s">
        <v>124</v>
      </c>
      <c r="L137" s="32"/>
      <c r="M137" s="128" t="s">
        <v>19</v>
      </c>
      <c r="N137" s="129" t="s">
        <v>41</v>
      </c>
      <c r="P137" s="130">
        <f t="shared" si="21"/>
        <v>0</v>
      </c>
      <c r="Q137" s="130">
        <v>0</v>
      </c>
      <c r="R137" s="130">
        <f t="shared" si="22"/>
        <v>0</v>
      </c>
      <c r="S137" s="130">
        <v>0</v>
      </c>
      <c r="T137" s="131">
        <f t="shared" si="23"/>
        <v>0</v>
      </c>
      <c r="AR137" s="132" t="s">
        <v>125</v>
      </c>
      <c r="AT137" s="132" t="s">
        <v>120</v>
      </c>
      <c r="AU137" s="132" t="s">
        <v>80</v>
      </c>
      <c r="AY137" s="17" t="s">
        <v>119</v>
      </c>
      <c r="BE137" s="133">
        <f t="shared" si="24"/>
        <v>0</v>
      </c>
      <c r="BF137" s="133">
        <f t="shared" si="25"/>
        <v>0</v>
      </c>
      <c r="BG137" s="133">
        <f t="shared" si="26"/>
        <v>0</v>
      </c>
      <c r="BH137" s="133">
        <f t="shared" si="27"/>
        <v>0</v>
      </c>
      <c r="BI137" s="133">
        <f t="shared" si="28"/>
        <v>0</v>
      </c>
      <c r="BJ137" s="17" t="s">
        <v>78</v>
      </c>
      <c r="BK137" s="133">
        <f t="shared" si="29"/>
        <v>0</v>
      </c>
      <c r="BL137" s="17" t="s">
        <v>125</v>
      </c>
      <c r="BM137" s="132" t="s">
        <v>338</v>
      </c>
    </row>
    <row r="138" spans="2:65" s="1" customFormat="1" ht="16.5" customHeight="1">
      <c r="B138" s="32"/>
      <c r="C138" s="121" t="s">
        <v>339</v>
      </c>
      <c r="D138" s="121" t="s">
        <v>120</v>
      </c>
      <c r="E138" s="122" t="s">
        <v>641</v>
      </c>
      <c r="F138" s="123" t="s">
        <v>642</v>
      </c>
      <c r="G138" s="124" t="s">
        <v>632</v>
      </c>
      <c r="H138" s="125">
        <v>246</v>
      </c>
      <c r="I138" s="126"/>
      <c r="J138" s="127">
        <f t="shared" si="20"/>
        <v>0</v>
      </c>
      <c r="K138" s="123" t="s">
        <v>124</v>
      </c>
      <c r="L138" s="32"/>
      <c r="M138" s="128" t="s">
        <v>19</v>
      </c>
      <c r="N138" s="129" t="s">
        <v>41</v>
      </c>
      <c r="P138" s="130">
        <f t="shared" si="21"/>
        <v>0</v>
      </c>
      <c r="Q138" s="130">
        <v>0</v>
      </c>
      <c r="R138" s="130">
        <f t="shared" si="22"/>
        <v>0</v>
      </c>
      <c r="S138" s="130">
        <v>0</v>
      </c>
      <c r="T138" s="131">
        <f t="shared" si="23"/>
        <v>0</v>
      </c>
      <c r="AR138" s="132" t="s">
        <v>125</v>
      </c>
      <c r="AT138" s="132" t="s">
        <v>120</v>
      </c>
      <c r="AU138" s="132" t="s">
        <v>80</v>
      </c>
      <c r="AY138" s="17" t="s">
        <v>119</v>
      </c>
      <c r="BE138" s="133">
        <f t="shared" si="24"/>
        <v>0</v>
      </c>
      <c r="BF138" s="133">
        <f t="shared" si="25"/>
        <v>0</v>
      </c>
      <c r="BG138" s="133">
        <f t="shared" si="26"/>
        <v>0</v>
      </c>
      <c r="BH138" s="133">
        <f t="shared" si="27"/>
        <v>0</v>
      </c>
      <c r="BI138" s="133">
        <f t="shared" si="28"/>
        <v>0</v>
      </c>
      <c r="BJ138" s="17" t="s">
        <v>78</v>
      </c>
      <c r="BK138" s="133">
        <f t="shared" si="29"/>
        <v>0</v>
      </c>
      <c r="BL138" s="17" t="s">
        <v>125</v>
      </c>
      <c r="BM138" s="132" t="s">
        <v>342</v>
      </c>
    </row>
    <row r="139" spans="2:65" s="1" customFormat="1" ht="16.5" customHeight="1">
      <c r="B139" s="32"/>
      <c r="C139" s="121" t="s">
        <v>251</v>
      </c>
      <c r="D139" s="121" t="s">
        <v>120</v>
      </c>
      <c r="E139" s="122" t="s">
        <v>643</v>
      </c>
      <c r="F139" s="123" t="s">
        <v>644</v>
      </c>
      <c r="G139" s="124" t="s">
        <v>632</v>
      </c>
      <c r="H139" s="125">
        <v>88</v>
      </c>
      <c r="I139" s="126"/>
      <c r="J139" s="127">
        <f t="shared" si="20"/>
        <v>0</v>
      </c>
      <c r="K139" s="123" t="s">
        <v>124</v>
      </c>
      <c r="L139" s="32"/>
      <c r="M139" s="128" t="s">
        <v>19</v>
      </c>
      <c r="N139" s="129" t="s">
        <v>41</v>
      </c>
      <c r="P139" s="130">
        <f t="shared" si="21"/>
        <v>0</v>
      </c>
      <c r="Q139" s="130">
        <v>0</v>
      </c>
      <c r="R139" s="130">
        <f t="shared" si="22"/>
        <v>0</v>
      </c>
      <c r="S139" s="130">
        <v>0</v>
      </c>
      <c r="T139" s="131">
        <f t="shared" si="23"/>
        <v>0</v>
      </c>
      <c r="AR139" s="132" t="s">
        <v>125</v>
      </c>
      <c r="AT139" s="132" t="s">
        <v>120</v>
      </c>
      <c r="AU139" s="132" t="s">
        <v>80</v>
      </c>
      <c r="AY139" s="17" t="s">
        <v>119</v>
      </c>
      <c r="BE139" s="133">
        <f t="shared" si="24"/>
        <v>0</v>
      </c>
      <c r="BF139" s="133">
        <f t="shared" si="25"/>
        <v>0</v>
      </c>
      <c r="BG139" s="133">
        <f t="shared" si="26"/>
        <v>0</v>
      </c>
      <c r="BH139" s="133">
        <f t="shared" si="27"/>
        <v>0</v>
      </c>
      <c r="BI139" s="133">
        <f t="shared" si="28"/>
        <v>0</v>
      </c>
      <c r="BJ139" s="17" t="s">
        <v>78</v>
      </c>
      <c r="BK139" s="133">
        <f t="shared" si="29"/>
        <v>0</v>
      </c>
      <c r="BL139" s="17" t="s">
        <v>125</v>
      </c>
      <c r="BM139" s="132" t="s">
        <v>344</v>
      </c>
    </row>
    <row r="140" spans="2:65" s="1" customFormat="1" ht="16.5" customHeight="1">
      <c r="B140" s="32"/>
      <c r="C140" s="121" t="s">
        <v>345</v>
      </c>
      <c r="D140" s="121" t="s">
        <v>120</v>
      </c>
      <c r="E140" s="122" t="s">
        <v>645</v>
      </c>
      <c r="F140" s="123" t="s">
        <v>646</v>
      </c>
      <c r="G140" s="124" t="s">
        <v>632</v>
      </c>
      <c r="H140" s="125">
        <v>70</v>
      </c>
      <c r="I140" s="126"/>
      <c r="J140" s="127">
        <f t="shared" si="20"/>
        <v>0</v>
      </c>
      <c r="K140" s="123" t="s">
        <v>124</v>
      </c>
      <c r="L140" s="32"/>
      <c r="M140" s="128" t="s">
        <v>19</v>
      </c>
      <c r="N140" s="129" t="s">
        <v>41</v>
      </c>
      <c r="P140" s="130">
        <f t="shared" si="21"/>
        <v>0</v>
      </c>
      <c r="Q140" s="130">
        <v>0</v>
      </c>
      <c r="R140" s="130">
        <f t="shared" si="22"/>
        <v>0</v>
      </c>
      <c r="S140" s="130">
        <v>0</v>
      </c>
      <c r="T140" s="131">
        <f t="shared" si="23"/>
        <v>0</v>
      </c>
      <c r="AR140" s="132" t="s">
        <v>125</v>
      </c>
      <c r="AT140" s="132" t="s">
        <v>120</v>
      </c>
      <c r="AU140" s="132" t="s">
        <v>80</v>
      </c>
      <c r="AY140" s="17" t="s">
        <v>119</v>
      </c>
      <c r="BE140" s="133">
        <f t="shared" si="24"/>
        <v>0</v>
      </c>
      <c r="BF140" s="133">
        <f t="shared" si="25"/>
        <v>0</v>
      </c>
      <c r="BG140" s="133">
        <f t="shared" si="26"/>
        <v>0</v>
      </c>
      <c r="BH140" s="133">
        <f t="shared" si="27"/>
        <v>0</v>
      </c>
      <c r="BI140" s="133">
        <f t="shared" si="28"/>
        <v>0</v>
      </c>
      <c r="BJ140" s="17" t="s">
        <v>78</v>
      </c>
      <c r="BK140" s="133">
        <f t="shared" si="29"/>
        <v>0</v>
      </c>
      <c r="BL140" s="17" t="s">
        <v>125</v>
      </c>
      <c r="BM140" s="132" t="s">
        <v>347</v>
      </c>
    </row>
    <row r="141" spans="2:65" s="1" customFormat="1" ht="16.5" customHeight="1">
      <c r="B141" s="32"/>
      <c r="C141" s="121" t="s">
        <v>253</v>
      </c>
      <c r="D141" s="121" t="s">
        <v>120</v>
      </c>
      <c r="E141" s="122" t="s">
        <v>647</v>
      </c>
      <c r="F141" s="123" t="s">
        <v>648</v>
      </c>
      <c r="G141" s="124" t="s">
        <v>632</v>
      </c>
      <c r="H141" s="125">
        <v>15</v>
      </c>
      <c r="I141" s="126"/>
      <c r="J141" s="127">
        <f t="shared" si="20"/>
        <v>0</v>
      </c>
      <c r="K141" s="123" t="s">
        <v>124</v>
      </c>
      <c r="L141" s="32"/>
      <c r="M141" s="128" t="s">
        <v>19</v>
      </c>
      <c r="N141" s="129" t="s">
        <v>41</v>
      </c>
      <c r="P141" s="130">
        <f t="shared" si="21"/>
        <v>0</v>
      </c>
      <c r="Q141" s="130">
        <v>0</v>
      </c>
      <c r="R141" s="130">
        <f t="shared" si="22"/>
        <v>0</v>
      </c>
      <c r="S141" s="130">
        <v>0</v>
      </c>
      <c r="T141" s="131">
        <f t="shared" si="23"/>
        <v>0</v>
      </c>
      <c r="AR141" s="132" t="s">
        <v>125</v>
      </c>
      <c r="AT141" s="132" t="s">
        <v>120</v>
      </c>
      <c r="AU141" s="132" t="s">
        <v>80</v>
      </c>
      <c r="AY141" s="17" t="s">
        <v>119</v>
      </c>
      <c r="BE141" s="133">
        <f t="shared" si="24"/>
        <v>0</v>
      </c>
      <c r="BF141" s="133">
        <f t="shared" si="25"/>
        <v>0</v>
      </c>
      <c r="BG141" s="133">
        <f t="shared" si="26"/>
        <v>0</v>
      </c>
      <c r="BH141" s="133">
        <f t="shared" si="27"/>
        <v>0</v>
      </c>
      <c r="BI141" s="133">
        <f t="shared" si="28"/>
        <v>0</v>
      </c>
      <c r="BJ141" s="17" t="s">
        <v>78</v>
      </c>
      <c r="BK141" s="133">
        <f t="shared" si="29"/>
        <v>0</v>
      </c>
      <c r="BL141" s="17" t="s">
        <v>125</v>
      </c>
      <c r="BM141" s="132" t="s">
        <v>350</v>
      </c>
    </row>
    <row r="142" spans="2:65" s="1" customFormat="1" ht="16.5" customHeight="1">
      <c r="B142" s="32"/>
      <c r="C142" s="121" t="s">
        <v>351</v>
      </c>
      <c r="D142" s="121" t="s">
        <v>120</v>
      </c>
      <c r="E142" s="122" t="s">
        <v>649</v>
      </c>
      <c r="F142" s="123" t="s">
        <v>650</v>
      </c>
      <c r="G142" s="124" t="s">
        <v>632</v>
      </c>
      <c r="H142" s="125">
        <v>45</v>
      </c>
      <c r="I142" s="126"/>
      <c r="J142" s="127">
        <f t="shared" si="20"/>
        <v>0</v>
      </c>
      <c r="K142" s="123" t="s">
        <v>124</v>
      </c>
      <c r="L142" s="32"/>
      <c r="M142" s="128" t="s">
        <v>19</v>
      </c>
      <c r="N142" s="129" t="s">
        <v>41</v>
      </c>
      <c r="P142" s="130">
        <f t="shared" si="21"/>
        <v>0</v>
      </c>
      <c r="Q142" s="130">
        <v>0</v>
      </c>
      <c r="R142" s="130">
        <f t="shared" si="22"/>
        <v>0</v>
      </c>
      <c r="S142" s="130">
        <v>0</v>
      </c>
      <c r="T142" s="131">
        <f t="shared" si="23"/>
        <v>0</v>
      </c>
      <c r="AR142" s="132" t="s">
        <v>125</v>
      </c>
      <c r="AT142" s="132" t="s">
        <v>120</v>
      </c>
      <c r="AU142" s="132" t="s">
        <v>80</v>
      </c>
      <c r="AY142" s="17" t="s">
        <v>119</v>
      </c>
      <c r="BE142" s="133">
        <f t="shared" si="24"/>
        <v>0</v>
      </c>
      <c r="BF142" s="133">
        <f t="shared" si="25"/>
        <v>0</v>
      </c>
      <c r="BG142" s="133">
        <f t="shared" si="26"/>
        <v>0</v>
      </c>
      <c r="BH142" s="133">
        <f t="shared" si="27"/>
        <v>0</v>
      </c>
      <c r="BI142" s="133">
        <f t="shared" si="28"/>
        <v>0</v>
      </c>
      <c r="BJ142" s="17" t="s">
        <v>78</v>
      </c>
      <c r="BK142" s="133">
        <f t="shared" si="29"/>
        <v>0</v>
      </c>
      <c r="BL142" s="17" t="s">
        <v>125</v>
      </c>
      <c r="BM142" s="132" t="s">
        <v>353</v>
      </c>
    </row>
    <row r="143" spans="2:65" s="1" customFormat="1" ht="16.5" customHeight="1">
      <c r="B143" s="32"/>
      <c r="C143" s="121" t="s">
        <v>256</v>
      </c>
      <c r="D143" s="121" t="s">
        <v>120</v>
      </c>
      <c r="E143" s="122" t="s">
        <v>651</v>
      </c>
      <c r="F143" s="123" t="s">
        <v>652</v>
      </c>
      <c r="G143" s="124" t="s">
        <v>632</v>
      </c>
      <c r="H143" s="125">
        <v>15</v>
      </c>
      <c r="I143" s="126"/>
      <c r="J143" s="127">
        <f t="shared" si="20"/>
        <v>0</v>
      </c>
      <c r="K143" s="123" t="s">
        <v>124</v>
      </c>
      <c r="L143" s="32"/>
      <c r="M143" s="128" t="s">
        <v>19</v>
      </c>
      <c r="N143" s="129" t="s">
        <v>41</v>
      </c>
      <c r="P143" s="130">
        <f t="shared" si="21"/>
        <v>0</v>
      </c>
      <c r="Q143" s="130">
        <v>0</v>
      </c>
      <c r="R143" s="130">
        <f t="shared" si="22"/>
        <v>0</v>
      </c>
      <c r="S143" s="130">
        <v>0</v>
      </c>
      <c r="T143" s="131">
        <f t="shared" si="23"/>
        <v>0</v>
      </c>
      <c r="AR143" s="132" t="s">
        <v>125</v>
      </c>
      <c r="AT143" s="132" t="s">
        <v>120</v>
      </c>
      <c r="AU143" s="132" t="s">
        <v>80</v>
      </c>
      <c r="AY143" s="17" t="s">
        <v>119</v>
      </c>
      <c r="BE143" s="133">
        <f t="shared" si="24"/>
        <v>0</v>
      </c>
      <c r="BF143" s="133">
        <f t="shared" si="25"/>
        <v>0</v>
      </c>
      <c r="BG143" s="133">
        <f t="shared" si="26"/>
        <v>0</v>
      </c>
      <c r="BH143" s="133">
        <f t="shared" si="27"/>
        <v>0</v>
      </c>
      <c r="BI143" s="133">
        <f t="shared" si="28"/>
        <v>0</v>
      </c>
      <c r="BJ143" s="17" t="s">
        <v>78</v>
      </c>
      <c r="BK143" s="133">
        <f t="shared" si="29"/>
        <v>0</v>
      </c>
      <c r="BL143" s="17" t="s">
        <v>125</v>
      </c>
      <c r="BM143" s="132" t="s">
        <v>355</v>
      </c>
    </row>
    <row r="144" spans="2:65" s="1" customFormat="1" ht="16.5" customHeight="1">
      <c r="B144" s="32"/>
      <c r="C144" s="121" t="s">
        <v>358</v>
      </c>
      <c r="D144" s="121" t="s">
        <v>120</v>
      </c>
      <c r="E144" s="122" t="s">
        <v>653</v>
      </c>
      <c r="F144" s="123" t="s">
        <v>654</v>
      </c>
      <c r="G144" s="124" t="s">
        <v>632</v>
      </c>
      <c r="H144" s="125">
        <v>132</v>
      </c>
      <c r="I144" s="126"/>
      <c r="J144" s="127">
        <f t="shared" si="20"/>
        <v>0</v>
      </c>
      <c r="K144" s="123" t="s">
        <v>124</v>
      </c>
      <c r="L144" s="32"/>
      <c r="M144" s="128" t="s">
        <v>19</v>
      </c>
      <c r="N144" s="129" t="s">
        <v>41</v>
      </c>
      <c r="P144" s="130">
        <f t="shared" si="21"/>
        <v>0</v>
      </c>
      <c r="Q144" s="130">
        <v>0</v>
      </c>
      <c r="R144" s="130">
        <f t="shared" si="22"/>
        <v>0</v>
      </c>
      <c r="S144" s="130">
        <v>0</v>
      </c>
      <c r="T144" s="131">
        <f t="shared" si="23"/>
        <v>0</v>
      </c>
      <c r="AR144" s="132" t="s">
        <v>125</v>
      </c>
      <c r="AT144" s="132" t="s">
        <v>120</v>
      </c>
      <c r="AU144" s="132" t="s">
        <v>80</v>
      </c>
      <c r="AY144" s="17" t="s">
        <v>119</v>
      </c>
      <c r="BE144" s="133">
        <f t="shared" si="24"/>
        <v>0</v>
      </c>
      <c r="BF144" s="133">
        <f t="shared" si="25"/>
        <v>0</v>
      </c>
      <c r="BG144" s="133">
        <f t="shared" si="26"/>
        <v>0</v>
      </c>
      <c r="BH144" s="133">
        <f t="shared" si="27"/>
        <v>0</v>
      </c>
      <c r="BI144" s="133">
        <f t="shared" si="28"/>
        <v>0</v>
      </c>
      <c r="BJ144" s="17" t="s">
        <v>78</v>
      </c>
      <c r="BK144" s="133">
        <f t="shared" si="29"/>
        <v>0</v>
      </c>
      <c r="BL144" s="17" t="s">
        <v>125</v>
      </c>
      <c r="BM144" s="132" t="s">
        <v>360</v>
      </c>
    </row>
    <row r="145" spans="2:65" s="1" customFormat="1" ht="16.5" customHeight="1">
      <c r="B145" s="32"/>
      <c r="C145" s="121" t="s">
        <v>258</v>
      </c>
      <c r="D145" s="121" t="s">
        <v>120</v>
      </c>
      <c r="E145" s="122" t="s">
        <v>655</v>
      </c>
      <c r="F145" s="123" t="s">
        <v>656</v>
      </c>
      <c r="G145" s="124" t="s">
        <v>632</v>
      </c>
      <c r="H145" s="125">
        <v>15</v>
      </c>
      <c r="I145" s="126"/>
      <c r="J145" s="127">
        <f t="shared" si="20"/>
        <v>0</v>
      </c>
      <c r="K145" s="123" t="s">
        <v>124</v>
      </c>
      <c r="L145" s="32"/>
      <c r="M145" s="128" t="s">
        <v>19</v>
      </c>
      <c r="N145" s="129" t="s">
        <v>41</v>
      </c>
      <c r="P145" s="130">
        <f t="shared" si="21"/>
        <v>0</v>
      </c>
      <c r="Q145" s="130">
        <v>0</v>
      </c>
      <c r="R145" s="130">
        <f t="shared" si="22"/>
        <v>0</v>
      </c>
      <c r="S145" s="130">
        <v>0</v>
      </c>
      <c r="T145" s="131">
        <f t="shared" si="23"/>
        <v>0</v>
      </c>
      <c r="AR145" s="132" t="s">
        <v>125</v>
      </c>
      <c r="AT145" s="132" t="s">
        <v>120</v>
      </c>
      <c r="AU145" s="132" t="s">
        <v>80</v>
      </c>
      <c r="AY145" s="17" t="s">
        <v>119</v>
      </c>
      <c r="BE145" s="133">
        <f t="shared" si="24"/>
        <v>0</v>
      </c>
      <c r="BF145" s="133">
        <f t="shared" si="25"/>
        <v>0</v>
      </c>
      <c r="BG145" s="133">
        <f t="shared" si="26"/>
        <v>0</v>
      </c>
      <c r="BH145" s="133">
        <f t="shared" si="27"/>
        <v>0</v>
      </c>
      <c r="BI145" s="133">
        <f t="shared" si="28"/>
        <v>0</v>
      </c>
      <c r="BJ145" s="17" t="s">
        <v>78</v>
      </c>
      <c r="BK145" s="133">
        <f t="shared" si="29"/>
        <v>0</v>
      </c>
      <c r="BL145" s="17" t="s">
        <v>125</v>
      </c>
      <c r="BM145" s="132" t="s">
        <v>365</v>
      </c>
    </row>
    <row r="146" spans="2:65" s="1" customFormat="1" ht="16.5" customHeight="1">
      <c r="B146" s="32"/>
      <c r="C146" s="121" t="s">
        <v>366</v>
      </c>
      <c r="D146" s="121" t="s">
        <v>120</v>
      </c>
      <c r="E146" s="122" t="s">
        <v>657</v>
      </c>
      <c r="F146" s="123" t="s">
        <v>658</v>
      </c>
      <c r="G146" s="124" t="s">
        <v>632</v>
      </c>
      <c r="H146" s="125">
        <v>110</v>
      </c>
      <c r="I146" s="126"/>
      <c r="J146" s="127">
        <f t="shared" si="20"/>
        <v>0</v>
      </c>
      <c r="K146" s="123" t="s">
        <v>124</v>
      </c>
      <c r="L146" s="32"/>
      <c r="M146" s="128" t="s">
        <v>19</v>
      </c>
      <c r="N146" s="129" t="s">
        <v>41</v>
      </c>
      <c r="P146" s="130">
        <f t="shared" si="21"/>
        <v>0</v>
      </c>
      <c r="Q146" s="130">
        <v>0</v>
      </c>
      <c r="R146" s="130">
        <f t="shared" si="22"/>
        <v>0</v>
      </c>
      <c r="S146" s="130">
        <v>0</v>
      </c>
      <c r="T146" s="131">
        <f t="shared" si="23"/>
        <v>0</v>
      </c>
      <c r="AR146" s="132" t="s">
        <v>125</v>
      </c>
      <c r="AT146" s="132" t="s">
        <v>120</v>
      </c>
      <c r="AU146" s="132" t="s">
        <v>80</v>
      </c>
      <c r="AY146" s="17" t="s">
        <v>119</v>
      </c>
      <c r="BE146" s="133">
        <f t="shared" si="24"/>
        <v>0</v>
      </c>
      <c r="BF146" s="133">
        <f t="shared" si="25"/>
        <v>0</v>
      </c>
      <c r="BG146" s="133">
        <f t="shared" si="26"/>
        <v>0</v>
      </c>
      <c r="BH146" s="133">
        <f t="shared" si="27"/>
        <v>0</v>
      </c>
      <c r="BI146" s="133">
        <f t="shared" si="28"/>
        <v>0</v>
      </c>
      <c r="BJ146" s="17" t="s">
        <v>78</v>
      </c>
      <c r="BK146" s="133">
        <f t="shared" si="29"/>
        <v>0</v>
      </c>
      <c r="BL146" s="17" t="s">
        <v>125</v>
      </c>
      <c r="BM146" s="132" t="s">
        <v>368</v>
      </c>
    </row>
    <row r="147" spans="2:65" s="1" customFormat="1" ht="16.5" customHeight="1">
      <c r="B147" s="32"/>
      <c r="C147" s="121" t="s">
        <v>261</v>
      </c>
      <c r="D147" s="121" t="s">
        <v>120</v>
      </c>
      <c r="E147" s="122" t="s">
        <v>659</v>
      </c>
      <c r="F147" s="123" t="s">
        <v>660</v>
      </c>
      <c r="G147" s="124" t="s">
        <v>632</v>
      </c>
      <c r="H147" s="125">
        <v>82</v>
      </c>
      <c r="I147" s="126"/>
      <c r="J147" s="127">
        <f t="shared" si="20"/>
        <v>0</v>
      </c>
      <c r="K147" s="123" t="s">
        <v>124</v>
      </c>
      <c r="L147" s="32"/>
      <c r="M147" s="128" t="s">
        <v>19</v>
      </c>
      <c r="N147" s="129" t="s">
        <v>41</v>
      </c>
      <c r="P147" s="130">
        <f t="shared" si="21"/>
        <v>0</v>
      </c>
      <c r="Q147" s="130">
        <v>0</v>
      </c>
      <c r="R147" s="130">
        <f t="shared" si="22"/>
        <v>0</v>
      </c>
      <c r="S147" s="130">
        <v>0</v>
      </c>
      <c r="T147" s="131">
        <f t="shared" si="23"/>
        <v>0</v>
      </c>
      <c r="AR147" s="132" t="s">
        <v>125</v>
      </c>
      <c r="AT147" s="132" t="s">
        <v>120</v>
      </c>
      <c r="AU147" s="132" t="s">
        <v>80</v>
      </c>
      <c r="AY147" s="17" t="s">
        <v>119</v>
      </c>
      <c r="BE147" s="133">
        <f t="shared" si="24"/>
        <v>0</v>
      </c>
      <c r="BF147" s="133">
        <f t="shared" si="25"/>
        <v>0</v>
      </c>
      <c r="BG147" s="133">
        <f t="shared" si="26"/>
        <v>0</v>
      </c>
      <c r="BH147" s="133">
        <f t="shared" si="27"/>
        <v>0</v>
      </c>
      <c r="BI147" s="133">
        <f t="shared" si="28"/>
        <v>0</v>
      </c>
      <c r="BJ147" s="17" t="s">
        <v>78</v>
      </c>
      <c r="BK147" s="133">
        <f t="shared" si="29"/>
        <v>0</v>
      </c>
      <c r="BL147" s="17" t="s">
        <v>125</v>
      </c>
      <c r="BM147" s="132" t="s">
        <v>370</v>
      </c>
    </row>
    <row r="148" spans="2:65" s="1" customFormat="1" ht="16.5" customHeight="1">
      <c r="B148" s="32"/>
      <c r="C148" s="121" t="s">
        <v>371</v>
      </c>
      <c r="D148" s="121" t="s">
        <v>120</v>
      </c>
      <c r="E148" s="122" t="s">
        <v>661</v>
      </c>
      <c r="F148" s="123" t="s">
        <v>662</v>
      </c>
      <c r="G148" s="124" t="s">
        <v>632</v>
      </c>
      <c r="H148" s="125">
        <v>82</v>
      </c>
      <c r="I148" s="126"/>
      <c r="J148" s="127">
        <f t="shared" si="20"/>
        <v>0</v>
      </c>
      <c r="K148" s="123" t="s">
        <v>124</v>
      </c>
      <c r="L148" s="32"/>
      <c r="M148" s="128" t="s">
        <v>19</v>
      </c>
      <c r="N148" s="129" t="s">
        <v>41</v>
      </c>
      <c r="P148" s="130">
        <f t="shared" si="21"/>
        <v>0</v>
      </c>
      <c r="Q148" s="130">
        <v>0</v>
      </c>
      <c r="R148" s="130">
        <f t="shared" si="22"/>
        <v>0</v>
      </c>
      <c r="S148" s="130">
        <v>0</v>
      </c>
      <c r="T148" s="131">
        <f t="shared" si="23"/>
        <v>0</v>
      </c>
      <c r="AR148" s="132" t="s">
        <v>125</v>
      </c>
      <c r="AT148" s="132" t="s">
        <v>120</v>
      </c>
      <c r="AU148" s="132" t="s">
        <v>80</v>
      </c>
      <c r="AY148" s="17" t="s">
        <v>119</v>
      </c>
      <c r="BE148" s="133">
        <f t="shared" si="24"/>
        <v>0</v>
      </c>
      <c r="BF148" s="133">
        <f t="shared" si="25"/>
        <v>0</v>
      </c>
      <c r="BG148" s="133">
        <f t="shared" si="26"/>
        <v>0</v>
      </c>
      <c r="BH148" s="133">
        <f t="shared" si="27"/>
        <v>0</v>
      </c>
      <c r="BI148" s="133">
        <f t="shared" si="28"/>
        <v>0</v>
      </c>
      <c r="BJ148" s="17" t="s">
        <v>78</v>
      </c>
      <c r="BK148" s="133">
        <f t="shared" si="29"/>
        <v>0</v>
      </c>
      <c r="BL148" s="17" t="s">
        <v>125</v>
      </c>
      <c r="BM148" s="132" t="s">
        <v>373</v>
      </c>
    </row>
    <row r="149" spans="2:65" s="1" customFormat="1" ht="16.5" customHeight="1">
      <c r="B149" s="32"/>
      <c r="C149" s="121" t="s">
        <v>263</v>
      </c>
      <c r="D149" s="121" t="s">
        <v>120</v>
      </c>
      <c r="E149" s="122" t="s">
        <v>663</v>
      </c>
      <c r="F149" s="123" t="s">
        <v>664</v>
      </c>
      <c r="G149" s="124" t="s">
        <v>632</v>
      </c>
      <c r="H149" s="125">
        <v>90</v>
      </c>
      <c r="I149" s="126"/>
      <c r="J149" s="127">
        <f t="shared" si="20"/>
        <v>0</v>
      </c>
      <c r="K149" s="123" t="s">
        <v>124</v>
      </c>
      <c r="L149" s="32"/>
      <c r="M149" s="128" t="s">
        <v>19</v>
      </c>
      <c r="N149" s="129" t="s">
        <v>41</v>
      </c>
      <c r="P149" s="130">
        <f t="shared" si="21"/>
        <v>0</v>
      </c>
      <c r="Q149" s="130">
        <v>0</v>
      </c>
      <c r="R149" s="130">
        <f t="shared" si="22"/>
        <v>0</v>
      </c>
      <c r="S149" s="130">
        <v>0</v>
      </c>
      <c r="T149" s="131">
        <f t="shared" si="23"/>
        <v>0</v>
      </c>
      <c r="AR149" s="132" t="s">
        <v>125</v>
      </c>
      <c r="AT149" s="132" t="s">
        <v>120</v>
      </c>
      <c r="AU149" s="132" t="s">
        <v>80</v>
      </c>
      <c r="AY149" s="17" t="s">
        <v>119</v>
      </c>
      <c r="BE149" s="133">
        <f t="shared" si="24"/>
        <v>0</v>
      </c>
      <c r="BF149" s="133">
        <f t="shared" si="25"/>
        <v>0</v>
      </c>
      <c r="BG149" s="133">
        <f t="shared" si="26"/>
        <v>0</v>
      </c>
      <c r="BH149" s="133">
        <f t="shared" si="27"/>
        <v>0</v>
      </c>
      <c r="BI149" s="133">
        <f t="shared" si="28"/>
        <v>0</v>
      </c>
      <c r="BJ149" s="17" t="s">
        <v>78</v>
      </c>
      <c r="BK149" s="133">
        <f t="shared" si="29"/>
        <v>0</v>
      </c>
      <c r="BL149" s="17" t="s">
        <v>125</v>
      </c>
      <c r="BM149" s="132" t="s">
        <v>375</v>
      </c>
    </row>
    <row r="150" spans="2:65" s="1" customFormat="1" ht="16.5" customHeight="1">
      <c r="B150" s="32"/>
      <c r="C150" s="121" t="s">
        <v>378</v>
      </c>
      <c r="D150" s="121" t="s">
        <v>120</v>
      </c>
      <c r="E150" s="122" t="s">
        <v>665</v>
      </c>
      <c r="F150" s="123" t="s">
        <v>666</v>
      </c>
      <c r="G150" s="124" t="s">
        <v>632</v>
      </c>
      <c r="H150" s="125">
        <v>135</v>
      </c>
      <c r="I150" s="126"/>
      <c r="J150" s="127">
        <f t="shared" si="20"/>
        <v>0</v>
      </c>
      <c r="K150" s="123" t="s">
        <v>124</v>
      </c>
      <c r="L150" s="32"/>
      <c r="M150" s="128" t="s">
        <v>19</v>
      </c>
      <c r="N150" s="129" t="s">
        <v>41</v>
      </c>
      <c r="P150" s="130">
        <f t="shared" si="21"/>
        <v>0</v>
      </c>
      <c r="Q150" s="130">
        <v>0</v>
      </c>
      <c r="R150" s="130">
        <f t="shared" si="22"/>
        <v>0</v>
      </c>
      <c r="S150" s="130">
        <v>0</v>
      </c>
      <c r="T150" s="131">
        <f t="shared" si="23"/>
        <v>0</v>
      </c>
      <c r="AR150" s="132" t="s">
        <v>125</v>
      </c>
      <c r="AT150" s="132" t="s">
        <v>120</v>
      </c>
      <c r="AU150" s="132" t="s">
        <v>80</v>
      </c>
      <c r="AY150" s="17" t="s">
        <v>119</v>
      </c>
      <c r="BE150" s="133">
        <f t="shared" si="24"/>
        <v>0</v>
      </c>
      <c r="BF150" s="133">
        <f t="shared" si="25"/>
        <v>0</v>
      </c>
      <c r="BG150" s="133">
        <f t="shared" si="26"/>
        <v>0</v>
      </c>
      <c r="BH150" s="133">
        <f t="shared" si="27"/>
        <v>0</v>
      </c>
      <c r="BI150" s="133">
        <f t="shared" si="28"/>
        <v>0</v>
      </c>
      <c r="BJ150" s="17" t="s">
        <v>78</v>
      </c>
      <c r="BK150" s="133">
        <f t="shared" si="29"/>
        <v>0</v>
      </c>
      <c r="BL150" s="17" t="s">
        <v>125</v>
      </c>
      <c r="BM150" s="132" t="s">
        <v>381</v>
      </c>
    </row>
    <row r="151" spans="2:65" s="1" customFormat="1" ht="16.5" customHeight="1">
      <c r="B151" s="32"/>
      <c r="C151" s="121" t="s">
        <v>266</v>
      </c>
      <c r="D151" s="121" t="s">
        <v>120</v>
      </c>
      <c r="E151" s="122" t="s">
        <v>667</v>
      </c>
      <c r="F151" s="123" t="s">
        <v>668</v>
      </c>
      <c r="G151" s="124" t="s">
        <v>632</v>
      </c>
      <c r="H151" s="125">
        <v>45</v>
      </c>
      <c r="I151" s="126"/>
      <c r="J151" s="127">
        <f t="shared" si="20"/>
        <v>0</v>
      </c>
      <c r="K151" s="123" t="s">
        <v>124</v>
      </c>
      <c r="L151" s="32"/>
      <c r="M151" s="128" t="s">
        <v>19</v>
      </c>
      <c r="N151" s="129" t="s">
        <v>41</v>
      </c>
      <c r="P151" s="130">
        <f t="shared" si="21"/>
        <v>0</v>
      </c>
      <c r="Q151" s="130">
        <v>0</v>
      </c>
      <c r="R151" s="130">
        <f t="shared" si="22"/>
        <v>0</v>
      </c>
      <c r="S151" s="130">
        <v>0</v>
      </c>
      <c r="T151" s="131">
        <f t="shared" si="23"/>
        <v>0</v>
      </c>
      <c r="AR151" s="132" t="s">
        <v>125</v>
      </c>
      <c r="AT151" s="132" t="s">
        <v>120</v>
      </c>
      <c r="AU151" s="132" t="s">
        <v>80</v>
      </c>
      <c r="AY151" s="17" t="s">
        <v>119</v>
      </c>
      <c r="BE151" s="133">
        <f t="shared" si="24"/>
        <v>0</v>
      </c>
      <c r="BF151" s="133">
        <f t="shared" si="25"/>
        <v>0</v>
      </c>
      <c r="BG151" s="133">
        <f t="shared" si="26"/>
        <v>0</v>
      </c>
      <c r="BH151" s="133">
        <f t="shared" si="27"/>
        <v>0</v>
      </c>
      <c r="BI151" s="133">
        <f t="shared" si="28"/>
        <v>0</v>
      </c>
      <c r="BJ151" s="17" t="s">
        <v>78</v>
      </c>
      <c r="BK151" s="133">
        <f t="shared" si="29"/>
        <v>0</v>
      </c>
      <c r="BL151" s="17" t="s">
        <v>125</v>
      </c>
      <c r="BM151" s="132" t="s">
        <v>386</v>
      </c>
    </row>
    <row r="152" spans="2:65" s="1" customFormat="1" ht="16.5" customHeight="1">
      <c r="B152" s="32"/>
      <c r="C152" s="121" t="s">
        <v>387</v>
      </c>
      <c r="D152" s="121" t="s">
        <v>120</v>
      </c>
      <c r="E152" s="122" t="s">
        <v>669</v>
      </c>
      <c r="F152" s="123" t="s">
        <v>670</v>
      </c>
      <c r="G152" s="124" t="s">
        <v>632</v>
      </c>
      <c r="H152" s="125">
        <v>60</v>
      </c>
      <c r="I152" s="126"/>
      <c r="J152" s="127">
        <f t="shared" si="20"/>
        <v>0</v>
      </c>
      <c r="K152" s="123" t="s">
        <v>124</v>
      </c>
      <c r="L152" s="32"/>
      <c r="M152" s="128" t="s">
        <v>19</v>
      </c>
      <c r="N152" s="129" t="s">
        <v>41</v>
      </c>
      <c r="P152" s="130">
        <f t="shared" si="21"/>
        <v>0</v>
      </c>
      <c r="Q152" s="130">
        <v>0</v>
      </c>
      <c r="R152" s="130">
        <f t="shared" si="22"/>
        <v>0</v>
      </c>
      <c r="S152" s="130">
        <v>0</v>
      </c>
      <c r="T152" s="131">
        <f t="shared" si="23"/>
        <v>0</v>
      </c>
      <c r="AR152" s="132" t="s">
        <v>125</v>
      </c>
      <c r="AT152" s="132" t="s">
        <v>120</v>
      </c>
      <c r="AU152" s="132" t="s">
        <v>80</v>
      </c>
      <c r="AY152" s="17" t="s">
        <v>119</v>
      </c>
      <c r="BE152" s="133">
        <f t="shared" si="24"/>
        <v>0</v>
      </c>
      <c r="BF152" s="133">
        <f t="shared" si="25"/>
        <v>0</v>
      </c>
      <c r="BG152" s="133">
        <f t="shared" si="26"/>
        <v>0</v>
      </c>
      <c r="BH152" s="133">
        <f t="shared" si="27"/>
        <v>0</v>
      </c>
      <c r="BI152" s="133">
        <f t="shared" si="28"/>
        <v>0</v>
      </c>
      <c r="BJ152" s="17" t="s">
        <v>78</v>
      </c>
      <c r="BK152" s="133">
        <f t="shared" si="29"/>
        <v>0</v>
      </c>
      <c r="BL152" s="17" t="s">
        <v>125</v>
      </c>
      <c r="BM152" s="132" t="s">
        <v>390</v>
      </c>
    </row>
    <row r="153" spans="2:65" s="1" customFormat="1" ht="16.5" customHeight="1">
      <c r="B153" s="32"/>
      <c r="C153" s="121" t="s">
        <v>271</v>
      </c>
      <c r="D153" s="121" t="s">
        <v>120</v>
      </c>
      <c r="E153" s="122" t="s">
        <v>671</v>
      </c>
      <c r="F153" s="123" t="s">
        <v>672</v>
      </c>
      <c r="G153" s="124" t="s">
        <v>632</v>
      </c>
      <c r="H153" s="125">
        <v>82</v>
      </c>
      <c r="I153" s="126"/>
      <c r="J153" s="127">
        <f t="shared" si="20"/>
        <v>0</v>
      </c>
      <c r="K153" s="123" t="s">
        <v>124</v>
      </c>
      <c r="L153" s="32"/>
      <c r="M153" s="128" t="s">
        <v>19</v>
      </c>
      <c r="N153" s="129" t="s">
        <v>41</v>
      </c>
      <c r="P153" s="130">
        <f t="shared" si="21"/>
        <v>0</v>
      </c>
      <c r="Q153" s="130">
        <v>0</v>
      </c>
      <c r="R153" s="130">
        <f t="shared" si="22"/>
        <v>0</v>
      </c>
      <c r="S153" s="130">
        <v>0</v>
      </c>
      <c r="T153" s="131">
        <f t="shared" si="23"/>
        <v>0</v>
      </c>
      <c r="AR153" s="132" t="s">
        <v>125</v>
      </c>
      <c r="AT153" s="132" t="s">
        <v>120</v>
      </c>
      <c r="AU153" s="132" t="s">
        <v>80</v>
      </c>
      <c r="AY153" s="17" t="s">
        <v>119</v>
      </c>
      <c r="BE153" s="133">
        <f t="shared" si="24"/>
        <v>0</v>
      </c>
      <c r="BF153" s="133">
        <f t="shared" si="25"/>
        <v>0</v>
      </c>
      <c r="BG153" s="133">
        <f t="shared" si="26"/>
        <v>0</v>
      </c>
      <c r="BH153" s="133">
        <f t="shared" si="27"/>
        <v>0</v>
      </c>
      <c r="BI153" s="133">
        <f t="shared" si="28"/>
        <v>0</v>
      </c>
      <c r="BJ153" s="17" t="s">
        <v>78</v>
      </c>
      <c r="BK153" s="133">
        <f t="shared" si="29"/>
        <v>0</v>
      </c>
      <c r="BL153" s="17" t="s">
        <v>125</v>
      </c>
      <c r="BM153" s="132" t="s">
        <v>394</v>
      </c>
    </row>
    <row r="154" spans="2:65" s="1" customFormat="1" ht="16.5" customHeight="1">
      <c r="B154" s="32"/>
      <c r="C154" s="121" t="s">
        <v>395</v>
      </c>
      <c r="D154" s="121" t="s">
        <v>120</v>
      </c>
      <c r="E154" s="122" t="s">
        <v>673</v>
      </c>
      <c r="F154" s="123" t="s">
        <v>674</v>
      </c>
      <c r="G154" s="124" t="s">
        <v>632</v>
      </c>
      <c r="H154" s="125">
        <v>90</v>
      </c>
      <c r="I154" s="126"/>
      <c r="J154" s="127">
        <f t="shared" si="20"/>
        <v>0</v>
      </c>
      <c r="K154" s="123" t="s">
        <v>124</v>
      </c>
      <c r="L154" s="32"/>
      <c r="M154" s="128" t="s">
        <v>19</v>
      </c>
      <c r="N154" s="129" t="s">
        <v>41</v>
      </c>
      <c r="P154" s="130">
        <f t="shared" si="21"/>
        <v>0</v>
      </c>
      <c r="Q154" s="130">
        <v>0</v>
      </c>
      <c r="R154" s="130">
        <f t="shared" si="22"/>
        <v>0</v>
      </c>
      <c r="S154" s="130">
        <v>0</v>
      </c>
      <c r="T154" s="131">
        <f t="shared" si="23"/>
        <v>0</v>
      </c>
      <c r="AR154" s="132" t="s">
        <v>125</v>
      </c>
      <c r="AT154" s="132" t="s">
        <v>120</v>
      </c>
      <c r="AU154" s="132" t="s">
        <v>80</v>
      </c>
      <c r="AY154" s="17" t="s">
        <v>119</v>
      </c>
      <c r="BE154" s="133">
        <f t="shared" si="24"/>
        <v>0</v>
      </c>
      <c r="BF154" s="133">
        <f t="shared" si="25"/>
        <v>0</v>
      </c>
      <c r="BG154" s="133">
        <f t="shared" si="26"/>
        <v>0</v>
      </c>
      <c r="BH154" s="133">
        <f t="shared" si="27"/>
        <v>0</v>
      </c>
      <c r="BI154" s="133">
        <f t="shared" si="28"/>
        <v>0</v>
      </c>
      <c r="BJ154" s="17" t="s">
        <v>78</v>
      </c>
      <c r="BK154" s="133">
        <f t="shared" si="29"/>
        <v>0</v>
      </c>
      <c r="BL154" s="17" t="s">
        <v>125</v>
      </c>
      <c r="BM154" s="132" t="s">
        <v>398</v>
      </c>
    </row>
    <row r="155" spans="2:65" s="1" customFormat="1" ht="16.5" customHeight="1">
      <c r="B155" s="32"/>
      <c r="C155" s="121" t="s">
        <v>279</v>
      </c>
      <c r="D155" s="121" t="s">
        <v>120</v>
      </c>
      <c r="E155" s="122" t="s">
        <v>675</v>
      </c>
      <c r="F155" s="123" t="s">
        <v>676</v>
      </c>
      <c r="G155" s="124" t="s">
        <v>632</v>
      </c>
      <c r="H155" s="125">
        <v>36</v>
      </c>
      <c r="I155" s="126"/>
      <c r="J155" s="127">
        <f t="shared" si="20"/>
        <v>0</v>
      </c>
      <c r="K155" s="123" t="s">
        <v>124</v>
      </c>
      <c r="L155" s="32"/>
      <c r="M155" s="128" t="s">
        <v>19</v>
      </c>
      <c r="N155" s="129" t="s">
        <v>41</v>
      </c>
      <c r="P155" s="130">
        <f t="shared" si="21"/>
        <v>0</v>
      </c>
      <c r="Q155" s="130">
        <v>0</v>
      </c>
      <c r="R155" s="130">
        <f t="shared" si="22"/>
        <v>0</v>
      </c>
      <c r="S155" s="130">
        <v>0</v>
      </c>
      <c r="T155" s="131">
        <f t="shared" si="23"/>
        <v>0</v>
      </c>
      <c r="AR155" s="132" t="s">
        <v>125</v>
      </c>
      <c r="AT155" s="132" t="s">
        <v>120</v>
      </c>
      <c r="AU155" s="132" t="s">
        <v>80</v>
      </c>
      <c r="AY155" s="17" t="s">
        <v>119</v>
      </c>
      <c r="BE155" s="133">
        <f t="shared" si="24"/>
        <v>0</v>
      </c>
      <c r="BF155" s="133">
        <f t="shared" si="25"/>
        <v>0</v>
      </c>
      <c r="BG155" s="133">
        <f t="shared" si="26"/>
        <v>0</v>
      </c>
      <c r="BH155" s="133">
        <f t="shared" si="27"/>
        <v>0</v>
      </c>
      <c r="BI155" s="133">
        <f t="shared" si="28"/>
        <v>0</v>
      </c>
      <c r="BJ155" s="17" t="s">
        <v>78</v>
      </c>
      <c r="BK155" s="133">
        <f t="shared" si="29"/>
        <v>0</v>
      </c>
      <c r="BL155" s="17" t="s">
        <v>125</v>
      </c>
      <c r="BM155" s="132" t="s">
        <v>401</v>
      </c>
    </row>
    <row r="156" spans="2:65" s="1" customFormat="1" ht="16.5" customHeight="1">
      <c r="B156" s="32"/>
      <c r="C156" s="121" t="s">
        <v>402</v>
      </c>
      <c r="D156" s="121" t="s">
        <v>120</v>
      </c>
      <c r="E156" s="122" t="s">
        <v>677</v>
      </c>
      <c r="F156" s="123" t="s">
        <v>678</v>
      </c>
      <c r="G156" s="124" t="s">
        <v>123</v>
      </c>
      <c r="H156" s="125">
        <v>8</v>
      </c>
      <c r="I156" s="126"/>
      <c r="J156" s="127">
        <f t="shared" si="20"/>
        <v>0</v>
      </c>
      <c r="K156" s="123" t="s">
        <v>124</v>
      </c>
      <c r="L156" s="32"/>
      <c r="M156" s="128" t="s">
        <v>19</v>
      </c>
      <c r="N156" s="129" t="s">
        <v>41</v>
      </c>
      <c r="P156" s="130">
        <f t="shared" si="21"/>
        <v>0</v>
      </c>
      <c r="Q156" s="130">
        <v>0</v>
      </c>
      <c r="R156" s="130">
        <f t="shared" si="22"/>
        <v>0</v>
      </c>
      <c r="S156" s="130">
        <v>0</v>
      </c>
      <c r="T156" s="131">
        <f t="shared" si="23"/>
        <v>0</v>
      </c>
      <c r="AR156" s="132" t="s">
        <v>125</v>
      </c>
      <c r="AT156" s="132" t="s">
        <v>120</v>
      </c>
      <c r="AU156" s="132" t="s">
        <v>80</v>
      </c>
      <c r="AY156" s="17" t="s">
        <v>119</v>
      </c>
      <c r="BE156" s="133">
        <f t="shared" si="24"/>
        <v>0</v>
      </c>
      <c r="BF156" s="133">
        <f t="shared" si="25"/>
        <v>0</v>
      </c>
      <c r="BG156" s="133">
        <f t="shared" si="26"/>
        <v>0</v>
      </c>
      <c r="BH156" s="133">
        <f t="shared" si="27"/>
        <v>0</v>
      </c>
      <c r="BI156" s="133">
        <f t="shared" si="28"/>
        <v>0</v>
      </c>
      <c r="BJ156" s="17" t="s">
        <v>78</v>
      </c>
      <c r="BK156" s="133">
        <f t="shared" si="29"/>
        <v>0</v>
      </c>
      <c r="BL156" s="17" t="s">
        <v>125</v>
      </c>
      <c r="BM156" s="132" t="s">
        <v>405</v>
      </c>
    </row>
    <row r="157" spans="2:65" s="1" customFormat="1" ht="16.5" customHeight="1">
      <c r="B157" s="32"/>
      <c r="C157" s="121" t="s">
        <v>282</v>
      </c>
      <c r="D157" s="121" t="s">
        <v>120</v>
      </c>
      <c r="E157" s="122" t="s">
        <v>679</v>
      </c>
      <c r="F157" s="123" t="s">
        <v>680</v>
      </c>
      <c r="G157" s="124" t="s">
        <v>123</v>
      </c>
      <c r="H157" s="125">
        <v>2</v>
      </c>
      <c r="I157" s="126"/>
      <c r="J157" s="127">
        <f t="shared" si="20"/>
        <v>0</v>
      </c>
      <c r="K157" s="123" t="s">
        <v>124</v>
      </c>
      <c r="L157" s="32"/>
      <c r="M157" s="128" t="s">
        <v>19</v>
      </c>
      <c r="N157" s="129" t="s">
        <v>41</v>
      </c>
      <c r="P157" s="130">
        <f t="shared" si="21"/>
        <v>0</v>
      </c>
      <c r="Q157" s="130">
        <v>0</v>
      </c>
      <c r="R157" s="130">
        <f t="shared" si="22"/>
        <v>0</v>
      </c>
      <c r="S157" s="130">
        <v>0</v>
      </c>
      <c r="T157" s="131">
        <f t="shared" si="23"/>
        <v>0</v>
      </c>
      <c r="AR157" s="132" t="s">
        <v>125</v>
      </c>
      <c r="AT157" s="132" t="s">
        <v>120</v>
      </c>
      <c r="AU157" s="132" t="s">
        <v>80</v>
      </c>
      <c r="AY157" s="17" t="s">
        <v>119</v>
      </c>
      <c r="BE157" s="133">
        <f t="shared" si="24"/>
        <v>0</v>
      </c>
      <c r="BF157" s="133">
        <f t="shared" si="25"/>
        <v>0</v>
      </c>
      <c r="BG157" s="133">
        <f t="shared" si="26"/>
        <v>0</v>
      </c>
      <c r="BH157" s="133">
        <f t="shared" si="27"/>
        <v>0</v>
      </c>
      <c r="BI157" s="133">
        <f t="shared" si="28"/>
        <v>0</v>
      </c>
      <c r="BJ157" s="17" t="s">
        <v>78</v>
      </c>
      <c r="BK157" s="133">
        <f t="shared" si="29"/>
        <v>0</v>
      </c>
      <c r="BL157" s="17" t="s">
        <v>125</v>
      </c>
      <c r="BM157" s="132" t="s">
        <v>409</v>
      </c>
    </row>
    <row r="158" spans="2:65" s="1" customFormat="1" ht="16.5" customHeight="1">
      <c r="B158" s="32"/>
      <c r="C158" s="121" t="s">
        <v>411</v>
      </c>
      <c r="D158" s="121" t="s">
        <v>120</v>
      </c>
      <c r="E158" s="122" t="s">
        <v>681</v>
      </c>
      <c r="F158" s="123" t="s">
        <v>682</v>
      </c>
      <c r="G158" s="124" t="s">
        <v>632</v>
      </c>
      <c r="H158" s="125">
        <v>12</v>
      </c>
      <c r="I158" s="126"/>
      <c r="J158" s="127">
        <f t="shared" si="20"/>
        <v>0</v>
      </c>
      <c r="K158" s="123" t="s">
        <v>124</v>
      </c>
      <c r="L158" s="32"/>
      <c r="M158" s="128" t="s">
        <v>19</v>
      </c>
      <c r="N158" s="129" t="s">
        <v>41</v>
      </c>
      <c r="P158" s="130">
        <f t="shared" si="21"/>
        <v>0</v>
      </c>
      <c r="Q158" s="130">
        <v>0</v>
      </c>
      <c r="R158" s="130">
        <f t="shared" si="22"/>
        <v>0</v>
      </c>
      <c r="S158" s="130">
        <v>0</v>
      </c>
      <c r="T158" s="131">
        <f t="shared" si="23"/>
        <v>0</v>
      </c>
      <c r="AR158" s="132" t="s">
        <v>125</v>
      </c>
      <c r="AT158" s="132" t="s">
        <v>120</v>
      </c>
      <c r="AU158" s="132" t="s">
        <v>80</v>
      </c>
      <c r="AY158" s="17" t="s">
        <v>119</v>
      </c>
      <c r="BE158" s="133">
        <f t="shared" si="24"/>
        <v>0</v>
      </c>
      <c r="BF158" s="133">
        <f t="shared" si="25"/>
        <v>0</v>
      </c>
      <c r="BG158" s="133">
        <f t="shared" si="26"/>
        <v>0</v>
      </c>
      <c r="BH158" s="133">
        <f t="shared" si="27"/>
        <v>0</v>
      </c>
      <c r="BI158" s="133">
        <f t="shared" si="28"/>
        <v>0</v>
      </c>
      <c r="BJ158" s="17" t="s">
        <v>78</v>
      </c>
      <c r="BK158" s="133">
        <f t="shared" si="29"/>
        <v>0</v>
      </c>
      <c r="BL158" s="17" t="s">
        <v>125</v>
      </c>
      <c r="BM158" s="132" t="s">
        <v>413</v>
      </c>
    </row>
    <row r="159" spans="2:65" s="1" customFormat="1" ht="16.5" customHeight="1">
      <c r="B159" s="32"/>
      <c r="C159" s="121" t="s">
        <v>286</v>
      </c>
      <c r="D159" s="121" t="s">
        <v>120</v>
      </c>
      <c r="E159" s="122" t="s">
        <v>683</v>
      </c>
      <c r="F159" s="123" t="s">
        <v>684</v>
      </c>
      <c r="G159" s="124" t="s">
        <v>632</v>
      </c>
      <c r="H159" s="125">
        <v>46</v>
      </c>
      <c r="I159" s="126"/>
      <c r="J159" s="127">
        <f t="shared" si="20"/>
        <v>0</v>
      </c>
      <c r="K159" s="123" t="s">
        <v>124</v>
      </c>
      <c r="L159" s="32"/>
      <c r="M159" s="128" t="s">
        <v>19</v>
      </c>
      <c r="N159" s="129" t="s">
        <v>41</v>
      </c>
      <c r="P159" s="130">
        <f t="shared" si="21"/>
        <v>0</v>
      </c>
      <c r="Q159" s="130">
        <v>0</v>
      </c>
      <c r="R159" s="130">
        <f t="shared" si="22"/>
        <v>0</v>
      </c>
      <c r="S159" s="130">
        <v>0</v>
      </c>
      <c r="T159" s="131">
        <f t="shared" si="23"/>
        <v>0</v>
      </c>
      <c r="AR159" s="132" t="s">
        <v>125</v>
      </c>
      <c r="AT159" s="132" t="s">
        <v>120</v>
      </c>
      <c r="AU159" s="132" t="s">
        <v>80</v>
      </c>
      <c r="AY159" s="17" t="s">
        <v>119</v>
      </c>
      <c r="BE159" s="133">
        <f t="shared" si="24"/>
        <v>0</v>
      </c>
      <c r="BF159" s="133">
        <f t="shared" si="25"/>
        <v>0</v>
      </c>
      <c r="BG159" s="133">
        <f t="shared" si="26"/>
        <v>0</v>
      </c>
      <c r="BH159" s="133">
        <f t="shared" si="27"/>
        <v>0</v>
      </c>
      <c r="BI159" s="133">
        <f t="shared" si="28"/>
        <v>0</v>
      </c>
      <c r="BJ159" s="17" t="s">
        <v>78</v>
      </c>
      <c r="BK159" s="133">
        <f t="shared" si="29"/>
        <v>0</v>
      </c>
      <c r="BL159" s="17" t="s">
        <v>125</v>
      </c>
      <c r="BM159" s="132" t="s">
        <v>416</v>
      </c>
    </row>
    <row r="160" spans="2:65" s="1" customFormat="1" ht="16.5" customHeight="1">
      <c r="B160" s="32"/>
      <c r="C160" s="121" t="s">
        <v>418</v>
      </c>
      <c r="D160" s="121" t="s">
        <v>120</v>
      </c>
      <c r="E160" s="122" t="s">
        <v>685</v>
      </c>
      <c r="F160" s="123" t="s">
        <v>686</v>
      </c>
      <c r="G160" s="124" t="s">
        <v>123</v>
      </c>
      <c r="H160" s="125">
        <v>23</v>
      </c>
      <c r="I160" s="126"/>
      <c r="J160" s="127">
        <f t="shared" si="20"/>
        <v>0</v>
      </c>
      <c r="K160" s="123" t="s">
        <v>124</v>
      </c>
      <c r="L160" s="32"/>
      <c r="M160" s="128" t="s">
        <v>19</v>
      </c>
      <c r="N160" s="129" t="s">
        <v>41</v>
      </c>
      <c r="P160" s="130">
        <f t="shared" si="21"/>
        <v>0</v>
      </c>
      <c r="Q160" s="130">
        <v>0</v>
      </c>
      <c r="R160" s="130">
        <f t="shared" si="22"/>
        <v>0</v>
      </c>
      <c r="S160" s="130">
        <v>0</v>
      </c>
      <c r="T160" s="131">
        <f t="shared" si="23"/>
        <v>0</v>
      </c>
      <c r="AR160" s="132" t="s">
        <v>125</v>
      </c>
      <c r="AT160" s="132" t="s">
        <v>120</v>
      </c>
      <c r="AU160" s="132" t="s">
        <v>80</v>
      </c>
      <c r="AY160" s="17" t="s">
        <v>119</v>
      </c>
      <c r="BE160" s="133">
        <f t="shared" si="24"/>
        <v>0</v>
      </c>
      <c r="BF160" s="133">
        <f t="shared" si="25"/>
        <v>0</v>
      </c>
      <c r="BG160" s="133">
        <f t="shared" si="26"/>
        <v>0</v>
      </c>
      <c r="BH160" s="133">
        <f t="shared" si="27"/>
        <v>0</v>
      </c>
      <c r="BI160" s="133">
        <f t="shared" si="28"/>
        <v>0</v>
      </c>
      <c r="BJ160" s="17" t="s">
        <v>78</v>
      </c>
      <c r="BK160" s="133">
        <f t="shared" si="29"/>
        <v>0</v>
      </c>
      <c r="BL160" s="17" t="s">
        <v>125</v>
      </c>
      <c r="BM160" s="132" t="s">
        <v>420</v>
      </c>
    </row>
    <row r="161" spans="2:65" s="1" customFormat="1" ht="16.5" customHeight="1">
      <c r="B161" s="32"/>
      <c r="C161" s="121" t="s">
        <v>289</v>
      </c>
      <c r="D161" s="121" t="s">
        <v>120</v>
      </c>
      <c r="E161" s="122" t="s">
        <v>687</v>
      </c>
      <c r="F161" s="123" t="s">
        <v>688</v>
      </c>
      <c r="G161" s="124" t="s">
        <v>123</v>
      </c>
      <c r="H161" s="125">
        <v>23</v>
      </c>
      <c r="I161" s="126"/>
      <c r="J161" s="127">
        <f t="shared" si="20"/>
        <v>0</v>
      </c>
      <c r="K161" s="123" t="s">
        <v>124</v>
      </c>
      <c r="L161" s="32"/>
      <c r="M161" s="128" t="s">
        <v>19</v>
      </c>
      <c r="N161" s="129" t="s">
        <v>41</v>
      </c>
      <c r="P161" s="130">
        <f t="shared" si="21"/>
        <v>0</v>
      </c>
      <c r="Q161" s="130">
        <v>0</v>
      </c>
      <c r="R161" s="130">
        <f t="shared" si="22"/>
        <v>0</v>
      </c>
      <c r="S161" s="130">
        <v>0</v>
      </c>
      <c r="T161" s="131">
        <f t="shared" si="23"/>
        <v>0</v>
      </c>
      <c r="AR161" s="132" t="s">
        <v>125</v>
      </c>
      <c r="AT161" s="132" t="s">
        <v>120</v>
      </c>
      <c r="AU161" s="132" t="s">
        <v>80</v>
      </c>
      <c r="AY161" s="17" t="s">
        <v>119</v>
      </c>
      <c r="BE161" s="133">
        <f t="shared" si="24"/>
        <v>0</v>
      </c>
      <c r="BF161" s="133">
        <f t="shared" si="25"/>
        <v>0</v>
      </c>
      <c r="BG161" s="133">
        <f t="shared" si="26"/>
        <v>0</v>
      </c>
      <c r="BH161" s="133">
        <f t="shared" si="27"/>
        <v>0</v>
      </c>
      <c r="BI161" s="133">
        <f t="shared" si="28"/>
        <v>0</v>
      </c>
      <c r="BJ161" s="17" t="s">
        <v>78</v>
      </c>
      <c r="BK161" s="133">
        <f t="shared" si="29"/>
        <v>0</v>
      </c>
      <c r="BL161" s="17" t="s">
        <v>125</v>
      </c>
      <c r="BM161" s="132" t="s">
        <v>423</v>
      </c>
    </row>
    <row r="162" spans="2:65" s="1" customFormat="1" ht="16.5" customHeight="1">
      <c r="B162" s="32"/>
      <c r="C162" s="121" t="s">
        <v>426</v>
      </c>
      <c r="D162" s="121" t="s">
        <v>120</v>
      </c>
      <c r="E162" s="122" t="s">
        <v>689</v>
      </c>
      <c r="F162" s="123" t="s">
        <v>690</v>
      </c>
      <c r="G162" s="124" t="s">
        <v>123</v>
      </c>
      <c r="H162" s="125">
        <v>420</v>
      </c>
      <c r="I162" s="126"/>
      <c r="J162" s="127">
        <f t="shared" si="20"/>
        <v>0</v>
      </c>
      <c r="K162" s="123" t="s">
        <v>124</v>
      </c>
      <c r="L162" s="32"/>
      <c r="M162" s="128" t="s">
        <v>19</v>
      </c>
      <c r="N162" s="129" t="s">
        <v>41</v>
      </c>
      <c r="P162" s="130">
        <f t="shared" si="21"/>
        <v>0</v>
      </c>
      <c r="Q162" s="130">
        <v>0</v>
      </c>
      <c r="R162" s="130">
        <f t="shared" si="22"/>
        <v>0</v>
      </c>
      <c r="S162" s="130">
        <v>0</v>
      </c>
      <c r="T162" s="131">
        <f t="shared" si="23"/>
        <v>0</v>
      </c>
      <c r="AR162" s="132" t="s">
        <v>125</v>
      </c>
      <c r="AT162" s="132" t="s">
        <v>120</v>
      </c>
      <c r="AU162" s="132" t="s">
        <v>80</v>
      </c>
      <c r="AY162" s="17" t="s">
        <v>119</v>
      </c>
      <c r="BE162" s="133">
        <f t="shared" si="24"/>
        <v>0</v>
      </c>
      <c r="BF162" s="133">
        <f t="shared" si="25"/>
        <v>0</v>
      </c>
      <c r="BG162" s="133">
        <f t="shared" si="26"/>
        <v>0</v>
      </c>
      <c r="BH162" s="133">
        <f t="shared" si="27"/>
        <v>0</v>
      </c>
      <c r="BI162" s="133">
        <f t="shared" si="28"/>
        <v>0</v>
      </c>
      <c r="BJ162" s="17" t="s">
        <v>78</v>
      </c>
      <c r="BK162" s="133">
        <f t="shared" si="29"/>
        <v>0</v>
      </c>
      <c r="BL162" s="17" t="s">
        <v>125</v>
      </c>
      <c r="BM162" s="132" t="s">
        <v>429</v>
      </c>
    </row>
    <row r="163" spans="2:65" s="1" customFormat="1" ht="16.5" customHeight="1">
      <c r="B163" s="32"/>
      <c r="C163" s="121" t="s">
        <v>293</v>
      </c>
      <c r="D163" s="121" t="s">
        <v>120</v>
      </c>
      <c r="E163" s="122" t="s">
        <v>691</v>
      </c>
      <c r="F163" s="123" t="s">
        <v>692</v>
      </c>
      <c r="G163" s="124" t="s">
        <v>632</v>
      </c>
      <c r="H163" s="125">
        <v>280</v>
      </c>
      <c r="I163" s="126"/>
      <c r="J163" s="127">
        <f t="shared" si="20"/>
        <v>0</v>
      </c>
      <c r="K163" s="123" t="s">
        <v>124</v>
      </c>
      <c r="L163" s="32"/>
      <c r="M163" s="128" t="s">
        <v>19</v>
      </c>
      <c r="N163" s="129" t="s">
        <v>41</v>
      </c>
      <c r="P163" s="130">
        <f t="shared" si="21"/>
        <v>0</v>
      </c>
      <c r="Q163" s="130">
        <v>0</v>
      </c>
      <c r="R163" s="130">
        <f t="shared" si="22"/>
        <v>0</v>
      </c>
      <c r="S163" s="130">
        <v>0</v>
      </c>
      <c r="T163" s="131">
        <f t="shared" si="23"/>
        <v>0</v>
      </c>
      <c r="AR163" s="132" t="s">
        <v>125</v>
      </c>
      <c r="AT163" s="132" t="s">
        <v>120</v>
      </c>
      <c r="AU163" s="132" t="s">
        <v>80</v>
      </c>
      <c r="AY163" s="17" t="s">
        <v>119</v>
      </c>
      <c r="BE163" s="133">
        <f t="shared" si="24"/>
        <v>0</v>
      </c>
      <c r="BF163" s="133">
        <f t="shared" si="25"/>
        <v>0</v>
      </c>
      <c r="BG163" s="133">
        <f t="shared" si="26"/>
        <v>0</v>
      </c>
      <c r="BH163" s="133">
        <f t="shared" si="27"/>
        <v>0</v>
      </c>
      <c r="BI163" s="133">
        <f t="shared" si="28"/>
        <v>0</v>
      </c>
      <c r="BJ163" s="17" t="s">
        <v>78</v>
      </c>
      <c r="BK163" s="133">
        <f t="shared" si="29"/>
        <v>0</v>
      </c>
      <c r="BL163" s="17" t="s">
        <v>125</v>
      </c>
      <c r="BM163" s="132" t="s">
        <v>432</v>
      </c>
    </row>
    <row r="164" spans="2:65" s="1" customFormat="1" ht="16.5" customHeight="1">
      <c r="B164" s="32"/>
      <c r="C164" s="121" t="s">
        <v>433</v>
      </c>
      <c r="D164" s="121" t="s">
        <v>120</v>
      </c>
      <c r="E164" s="122" t="s">
        <v>693</v>
      </c>
      <c r="F164" s="123" t="s">
        <v>694</v>
      </c>
      <c r="G164" s="124" t="s">
        <v>123</v>
      </c>
      <c r="H164" s="125">
        <v>72</v>
      </c>
      <c r="I164" s="126"/>
      <c r="J164" s="127">
        <f t="shared" si="20"/>
        <v>0</v>
      </c>
      <c r="K164" s="123" t="s">
        <v>124</v>
      </c>
      <c r="L164" s="32"/>
      <c r="M164" s="128" t="s">
        <v>19</v>
      </c>
      <c r="N164" s="129" t="s">
        <v>41</v>
      </c>
      <c r="P164" s="130">
        <f t="shared" si="21"/>
        <v>0</v>
      </c>
      <c r="Q164" s="130">
        <v>0</v>
      </c>
      <c r="R164" s="130">
        <f t="shared" si="22"/>
        <v>0</v>
      </c>
      <c r="S164" s="130">
        <v>0</v>
      </c>
      <c r="T164" s="131">
        <f t="shared" si="23"/>
        <v>0</v>
      </c>
      <c r="AR164" s="132" t="s">
        <v>125</v>
      </c>
      <c r="AT164" s="132" t="s">
        <v>120</v>
      </c>
      <c r="AU164" s="132" t="s">
        <v>80</v>
      </c>
      <c r="AY164" s="17" t="s">
        <v>119</v>
      </c>
      <c r="BE164" s="133">
        <f t="shared" si="24"/>
        <v>0</v>
      </c>
      <c r="BF164" s="133">
        <f t="shared" si="25"/>
        <v>0</v>
      </c>
      <c r="BG164" s="133">
        <f t="shared" si="26"/>
        <v>0</v>
      </c>
      <c r="BH164" s="133">
        <f t="shared" si="27"/>
        <v>0</v>
      </c>
      <c r="BI164" s="133">
        <f t="shared" si="28"/>
        <v>0</v>
      </c>
      <c r="BJ164" s="17" t="s">
        <v>78</v>
      </c>
      <c r="BK164" s="133">
        <f t="shared" si="29"/>
        <v>0</v>
      </c>
      <c r="BL164" s="17" t="s">
        <v>125</v>
      </c>
      <c r="BM164" s="132" t="s">
        <v>436</v>
      </c>
    </row>
    <row r="165" spans="2:65" s="1" customFormat="1" ht="16.5" customHeight="1">
      <c r="B165" s="32"/>
      <c r="C165" s="121" t="s">
        <v>306</v>
      </c>
      <c r="D165" s="121" t="s">
        <v>120</v>
      </c>
      <c r="E165" s="122" t="s">
        <v>695</v>
      </c>
      <c r="F165" s="123" t="s">
        <v>696</v>
      </c>
      <c r="G165" s="124" t="s">
        <v>489</v>
      </c>
      <c r="H165" s="125">
        <v>1</v>
      </c>
      <c r="I165" s="126"/>
      <c r="J165" s="127">
        <f t="shared" si="20"/>
        <v>0</v>
      </c>
      <c r="K165" s="123" t="s">
        <v>124</v>
      </c>
      <c r="L165" s="32"/>
      <c r="M165" s="128" t="s">
        <v>19</v>
      </c>
      <c r="N165" s="129" t="s">
        <v>41</v>
      </c>
      <c r="P165" s="130">
        <f t="shared" si="21"/>
        <v>0</v>
      </c>
      <c r="Q165" s="130">
        <v>0</v>
      </c>
      <c r="R165" s="130">
        <f t="shared" si="22"/>
        <v>0</v>
      </c>
      <c r="S165" s="130">
        <v>0</v>
      </c>
      <c r="T165" s="131">
        <f t="shared" si="23"/>
        <v>0</v>
      </c>
      <c r="AR165" s="132" t="s">
        <v>125</v>
      </c>
      <c r="AT165" s="132" t="s">
        <v>120</v>
      </c>
      <c r="AU165" s="132" t="s">
        <v>80</v>
      </c>
      <c r="AY165" s="17" t="s">
        <v>119</v>
      </c>
      <c r="BE165" s="133">
        <f t="shared" si="24"/>
        <v>0</v>
      </c>
      <c r="BF165" s="133">
        <f t="shared" si="25"/>
        <v>0</v>
      </c>
      <c r="BG165" s="133">
        <f t="shared" si="26"/>
        <v>0</v>
      </c>
      <c r="BH165" s="133">
        <f t="shared" si="27"/>
        <v>0</v>
      </c>
      <c r="BI165" s="133">
        <f t="shared" si="28"/>
        <v>0</v>
      </c>
      <c r="BJ165" s="17" t="s">
        <v>78</v>
      </c>
      <c r="BK165" s="133">
        <f t="shared" si="29"/>
        <v>0</v>
      </c>
      <c r="BL165" s="17" t="s">
        <v>125</v>
      </c>
      <c r="BM165" s="132" t="s">
        <v>439</v>
      </c>
    </row>
    <row r="166" spans="2:65" s="1" customFormat="1" ht="16.5" customHeight="1">
      <c r="B166" s="32"/>
      <c r="C166" s="121" t="s">
        <v>442</v>
      </c>
      <c r="D166" s="121" t="s">
        <v>120</v>
      </c>
      <c r="E166" s="122" t="s">
        <v>697</v>
      </c>
      <c r="F166" s="123" t="s">
        <v>698</v>
      </c>
      <c r="G166" s="124" t="s">
        <v>123</v>
      </c>
      <c r="H166" s="125">
        <v>184</v>
      </c>
      <c r="I166" s="126"/>
      <c r="J166" s="127">
        <f t="shared" si="20"/>
        <v>0</v>
      </c>
      <c r="K166" s="123" t="s">
        <v>124</v>
      </c>
      <c r="L166" s="32"/>
      <c r="M166" s="128" t="s">
        <v>19</v>
      </c>
      <c r="N166" s="129" t="s">
        <v>41</v>
      </c>
      <c r="P166" s="130">
        <f t="shared" si="21"/>
        <v>0</v>
      </c>
      <c r="Q166" s="130">
        <v>0</v>
      </c>
      <c r="R166" s="130">
        <f t="shared" si="22"/>
        <v>0</v>
      </c>
      <c r="S166" s="130">
        <v>0</v>
      </c>
      <c r="T166" s="131">
        <f t="shared" si="23"/>
        <v>0</v>
      </c>
      <c r="AR166" s="132" t="s">
        <v>125</v>
      </c>
      <c r="AT166" s="132" t="s">
        <v>120</v>
      </c>
      <c r="AU166" s="132" t="s">
        <v>80</v>
      </c>
      <c r="AY166" s="17" t="s">
        <v>119</v>
      </c>
      <c r="BE166" s="133">
        <f t="shared" si="24"/>
        <v>0</v>
      </c>
      <c r="BF166" s="133">
        <f t="shared" si="25"/>
        <v>0</v>
      </c>
      <c r="BG166" s="133">
        <f t="shared" si="26"/>
        <v>0</v>
      </c>
      <c r="BH166" s="133">
        <f t="shared" si="27"/>
        <v>0</v>
      </c>
      <c r="BI166" s="133">
        <f t="shared" si="28"/>
        <v>0</v>
      </c>
      <c r="BJ166" s="17" t="s">
        <v>78</v>
      </c>
      <c r="BK166" s="133">
        <f t="shared" si="29"/>
        <v>0</v>
      </c>
      <c r="BL166" s="17" t="s">
        <v>125</v>
      </c>
      <c r="BM166" s="132" t="s">
        <v>445</v>
      </c>
    </row>
    <row r="167" spans="2:63" s="10" customFormat="1" ht="25.9" customHeight="1">
      <c r="B167" s="111"/>
      <c r="D167" s="112" t="s">
        <v>69</v>
      </c>
      <c r="E167" s="113" t="s">
        <v>628</v>
      </c>
      <c r="F167" s="113" t="s">
        <v>629</v>
      </c>
      <c r="I167" s="114"/>
      <c r="J167" s="115">
        <f>BK167</f>
        <v>0</v>
      </c>
      <c r="L167" s="111"/>
      <c r="M167" s="116"/>
      <c r="P167" s="117">
        <f>P168</f>
        <v>0</v>
      </c>
      <c r="R167" s="117">
        <f>R168</f>
        <v>0</v>
      </c>
      <c r="T167" s="118">
        <f>T168</f>
        <v>0</v>
      </c>
      <c r="AR167" s="112" t="s">
        <v>78</v>
      </c>
      <c r="AT167" s="119" t="s">
        <v>69</v>
      </c>
      <c r="AU167" s="119" t="s">
        <v>70</v>
      </c>
      <c r="AY167" s="112" t="s">
        <v>119</v>
      </c>
      <c r="BK167" s="120">
        <f>BK168</f>
        <v>0</v>
      </c>
    </row>
    <row r="168" spans="2:63" s="10" customFormat="1" ht="22.9" customHeight="1">
      <c r="B168" s="111"/>
      <c r="D168" s="112" t="s">
        <v>69</v>
      </c>
      <c r="E168" s="164" t="s">
        <v>699</v>
      </c>
      <c r="F168" s="164" t="s">
        <v>700</v>
      </c>
      <c r="I168" s="114"/>
      <c r="J168" s="165">
        <f>BK168</f>
        <v>0</v>
      </c>
      <c r="L168" s="111"/>
      <c r="M168" s="116"/>
      <c r="P168" s="117">
        <f>SUM(P169:P192)</f>
        <v>0</v>
      </c>
      <c r="R168" s="117">
        <f>SUM(R169:R192)</f>
        <v>0</v>
      </c>
      <c r="T168" s="118">
        <f>SUM(T169:T192)</f>
        <v>0</v>
      </c>
      <c r="AR168" s="112" t="s">
        <v>78</v>
      </c>
      <c r="AT168" s="119" t="s">
        <v>69</v>
      </c>
      <c r="AU168" s="119" t="s">
        <v>78</v>
      </c>
      <c r="AY168" s="112" t="s">
        <v>119</v>
      </c>
      <c r="BK168" s="120">
        <f>SUM(BK169:BK192)</f>
        <v>0</v>
      </c>
    </row>
    <row r="169" spans="2:65" s="1" customFormat="1" ht="16.5" customHeight="1">
      <c r="B169" s="32"/>
      <c r="C169" s="121" t="s">
        <v>309</v>
      </c>
      <c r="D169" s="121" t="s">
        <v>120</v>
      </c>
      <c r="E169" s="122" t="s">
        <v>701</v>
      </c>
      <c r="F169" s="123" t="s">
        <v>676</v>
      </c>
      <c r="G169" s="124" t="s">
        <v>632</v>
      </c>
      <c r="H169" s="125">
        <v>36</v>
      </c>
      <c r="I169" s="126"/>
      <c r="J169" s="127">
        <f aca="true" t="shared" si="30" ref="J169:J192">ROUND(I169*H169,2)</f>
        <v>0</v>
      </c>
      <c r="K169" s="123" t="s">
        <v>124</v>
      </c>
      <c r="L169" s="32"/>
      <c r="M169" s="128" t="s">
        <v>19</v>
      </c>
      <c r="N169" s="129" t="s">
        <v>41</v>
      </c>
      <c r="P169" s="130">
        <f aca="true" t="shared" si="31" ref="P169:P192">O169*H169</f>
        <v>0</v>
      </c>
      <c r="Q169" s="130">
        <v>0</v>
      </c>
      <c r="R169" s="130">
        <f aca="true" t="shared" si="32" ref="R169:R192">Q169*H169</f>
        <v>0</v>
      </c>
      <c r="S169" s="130">
        <v>0</v>
      </c>
      <c r="T169" s="131">
        <f aca="true" t="shared" si="33" ref="T169:T192">S169*H169</f>
        <v>0</v>
      </c>
      <c r="AR169" s="132" t="s">
        <v>125</v>
      </c>
      <c r="AT169" s="132" t="s">
        <v>120</v>
      </c>
      <c r="AU169" s="132" t="s">
        <v>80</v>
      </c>
      <c r="AY169" s="17" t="s">
        <v>119</v>
      </c>
      <c r="BE169" s="133">
        <f aca="true" t="shared" si="34" ref="BE169:BE192">IF(N169="základní",J169,0)</f>
        <v>0</v>
      </c>
      <c r="BF169" s="133">
        <f aca="true" t="shared" si="35" ref="BF169:BF192">IF(N169="snížená",J169,0)</f>
        <v>0</v>
      </c>
      <c r="BG169" s="133">
        <f aca="true" t="shared" si="36" ref="BG169:BG192">IF(N169="zákl. přenesená",J169,0)</f>
        <v>0</v>
      </c>
      <c r="BH169" s="133">
        <f aca="true" t="shared" si="37" ref="BH169:BH192">IF(N169="sníž. přenesená",J169,0)</f>
        <v>0</v>
      </c>
      <c r="BI169" s="133">
        <f aca="true" t="shared" si="38" ref="BI169:BI192">IF(N169="nulová",J169,0)</f>
        <v>0</v>
      </c>
      <c r="BJ169" s="17" t="s">
        <v>78</v>
      </c>
      <c r="BK169" s="133">
        <f aca="true" t="shared" si="39" ref="BK169:BK192">ROUND(I169*H169,2)</f>
        <v>0</v>
      </c>
      <c r="BL169" s="17" t="s">
        <v>125</v>
      </c>
      <c r="BM169" s="132" t="s">
        <v>451</v>
      </c>
    </row>
    <row r="170" spans="2:65" s="1" customFormat="1" ht="16.5" customHeight="1">
      <c r="B170" s="32"/>
      <c r="C170" s="121" t="s">
        <v>453</v>
      </c>
      <c r="D170" s="121" t="s">
        <v>120</v>
      </c>
      <c r="E170" s="122" t="s">
        <v>702</v>
      </c>
      <c r="F170" s="123" t="s">
        <v>703</v>
      </c>
      <c r="G170" s="124" t="s">
        <v>123</v>
      </c>
      <c r="H170" s="125">
        <v>8</v>
      </c>
      <c r="I170" s="126"/>
      <c r="J170" s="127">
        <f t="shared" si="30"/>
        <v>0</v>
      </c>
      <c r="K170" s="123" t="s">
        <v>124</v>
      </c>
      <c r="L170" s="32"/>
      <c r="M170" s="128" t="s">
        <v>19</v>
      </c>
      <c r="N170" s="129" t="s">
        <v>41</v>
      </c>
      <c r="P170" s="130">
        <f t="shared" si="31"/>
        <v>0</v>
      </c>
      <c r="Q170" s="130">
        <v>0</v>
      </c>
      <c r="R170" s="130">
        <f t="shared" si="32"/>
        <v>0</v>
      </c>
      <c r="S170" s="130">
        <v>0</v>
      </c>
      <c r="T170" s="131">
        <f t="shared" si="33"/>
        <v>0</v>
      </c>
      <c r="AR170" s="132" t="s">
        <v>125</v>
      </c>
      <c r="AT170" s="132" t="s">
        <v>120</v>
      </c>
      <c r="AU170" s="132" t="s">
        <v>80</v>
      </c>
      <c r="AY170" s="17" t="s">
        <v>119</v>
      </c>
      <c r="BE170" s="133">
        <f t="shared" si="34"/>
        <v>0</v>
      </c>
      <c r="BF170" s="133">
        <f t="shared" si="35"/>
        <v>0</v>
      </c>
      <c r="BG170" s="133">
        <f t="shared" si="36"/>
        <v>0</v>
      </c>
      <c r="BH170" s="133">
        <f t="shared" si="37"/>
        <v>0</v>
      </c>
      <c r="BI170" s="133">
        <f t="shared" si="38"/>
        <v>0</v>
      </c>
      <c r="BJ170" s="17" t="s">
        <v>78</v>
      </c>
      <c r="BK170" s="133">
        <f t="shared" si="39"/>
        <v>0</v>
      </c>
      <c r="BL170" s="17" t="s">
        <v>125</v>
      </c>
      <c r="BM170" s="132" t="s">
        <v>455</v>
      </c>
    </row>
    <row r="171" spans="2:65" s="1" customFormat="1" ht="16.5" customHeight="1">
      <c r="B171" s="32"/>
      <c r="C171" s="121" t="s">
        <v>311</v>
      </c>
      <c r="D171" s="121" t="s">
        <v>120</v>
      </c>
      <c r="E171" s="122" t="s">
        <v>704</v>
      </c>
      <c r="F171" s="123" t="s">
        <v>705</v>
      </c>
      <c r="G171" s="124" t="s">
        <v>123</v>
      </c>
      <c r="H171" s="125">
        <v>2</v>
      </c>
      <c r="I171" s="126"/>
      <c r="J171" s="127">
        <f t="shared" si="30"/>
        <v>0</v>
      </c>
      <c r="K171" s="123" t="s">
        <v>124</v>
      </c>
      <c r="L171" s="32"/>
      <c r="M171" s="128" t="s">
        <v>19</v>
      </c>
      <c r="N171" s="129" t="s">
        <v>41</v>
      </c>
      <c r="P171" s="130">
        <f t="shared" si="31"/>
        <v>0</v>
      </c>
      <c r="Q171" s="130">
        <v>0</v>
      </c>
      <c r="R171" s="130">
        <f t="shared" si="32"/>
        <v>0</v>
      </c>
      <c r="S171" s="130">
        <v>0</v>
      </c>
      <c r="T171" s="131">
        <f t="shared" si="33"/>
        <v>0</v>
      </c>
      <c r="AR171" s="132" t="s">
        <v>125</v>
      </c>
      <c r="AT171" s="132" t="s">
        <v>120</v>
      </c>
      <c r="AU171" s="132" t="s">
        <v>80</v>
      </c>
      <c r="AY171" s="17" t="s">
        <v>119</v>
      </c>
      <c r="BE171" s="133">
        <f t="shared" si="34"/>
        <v>0</v>
      </c>
      <c r="BF171" s="133">
        <f t="shared" si="35"/>
        <v>0</v>
      </c>
      <c r="BG171" s="133">
        <f t="shared" si="36"/>
        <v>0</v>
      </c>
      <c r="BH171" s="133">
        <f t="shared" si="37"/>
        <v>0</v>
      </c>
      <c r="BI171" s="133">
        <f t="shared" si="38"/>
        <v>0</v>
      </c>
      <c r="BJ171" s="17" t="s">
        <v>78</v>
      </c>
      <c r="BK171" s="133">
        <f t="shared" si="39"/>
        <v>0</v>
      </c>
      <c r="BL171" s="17" t="s">
        <v>125</v>
      </c>
      <c r="BM171" s="132" t="s">
        <v>460</v>
      </c>
    </row>
    <row r="172" spans="2:65" s="1" customFormat="1" ht="16.5" customHeight="1">
      <c r="B172" s="32"/>
      <c r="C172" s="121" t="s">
        <v>465</v>
      </c>
      <c r="D172" s="121" t="s">
        <v>120</v>
      </c>
      <c r="E172" s="122" t="s">
        <v>706</v>
      </c>
      <c r="F172" s="123" t="s">
        <v>707</v>
      </c>
      <c r="G172" s="124" t="s">
        <v>632</v>
      </c>
      <c r="H172" s="125">
        <v>12</v>
      </c>
      <c r="I172" s="126"/>
      <c r="J172" s="127">
        <f t="shared" si="30"/>
        <v>0</v>
      </c>
      <c r="K172" s="123" t="s">
        <v>124</v>
      </c>
      <c r="L172" s="32"/>
      <c r="M172" s="128" t="s">
        <v>19</v>
      </c>
      <c r="N172" s="129" t="s">
        <v>41</v>
      </c>
      <c r="P172" s="130">
        <f t="shared" si="31"/>
        <v>0</v>
      </c>
      <c r="Q172" s="130">
        <v>0</v>
      </c>
      <c r="R172" s="130">
        <f t="shared" si="32"/>
        <v>0</v>
      </c>
      <c r="S172" s="130">
        <v>0</v>
      </c>
      <c r="T172" s="131">
        <f t="shared" si="33"/>
        <v>0</v>
      </c>
      <c r="AR172" s="132" t="s">
        <v>125</v>
      </c>
      <c r="AT172" s="132" t="s">
        <v>120</v>
      </c>
      <c r="AU172" s="132" t="s">
        <v>80</v>
      </c>
      <c r="AY172" s="17" t="s">
        <v>119</v>
      </c>
      <c r="BE172" s="133">
        <f t="shared" si="34"/>
        <v>0</v>
      </c>
      <c r="BF172" s="133">
        <f t="shared" si="35"/>
        <v>0</v>
      </c>
      <c r="BG172" s="133">
        <f t="shared" si="36"/>
        <v>0</v>
      </c>
      <c r="BH172" s="133">
        <f t="shared" si="37"/>
        <v>0</v>
      </c>
      <c r="BI172" s="133">
        <f t="shared" si="38"/>
        <v>0</v>
      </c>
      <c r="BJ172" s="17" t="s">
        <v>78</v>
      </c>
      <c r="BK172" s="133">
        <f t="shared" si="39"/>
        <v>0</v>
      </c>
      <c r="BL172" s="17" t="s">
        <v>125</v>
      </c>
      <c r="BM172" s="132" t="s">
        <v>468</v>
      </c>
    </row>
    <row r="173" spans="2:65" s="1" customFormat="1" ht="16.5" customHeight="1">
      <c r="B173" s="32"/>
      <c r="C173" s="121" t="s">
        <v>315</v>
      </c>
      <c r="D173" s="121" t="s">
        <v>120</v>
      </c>
      <c r="E173" s="122" t="s">
        <v>708</v>
      </c>
      <c r="F173" s="123" t="s">
        <v>684</v>
      </c>
      <c r="G173" s="124" t="s">
        <v>632</v>
      </c>
      <c r="H173" s="125">
        <v>46</v>
      </c>
      <c r="I173" s="126"/>
      <c r="J173" s="127">
        <f t="shared" si="30"/>
        <v>0</v>
      </c>
      <c r="K173" s="123" t="s">
        <v>124</v>
      </c>
      <c r="L173" s="32"/>
      <c r="M173" s="128" t="s">
        <v>19</v>
      </c>
      <c r="N173" s="129" t="s">
        <v>41</v>
      </c>
      <c r="P173" s="130">
        <f t="shared" si="31"/>
        <v>0</v>
      </c>
      <c r="Q173" s="130">
        <v>0</v>
      </c>
      <c r="R173" s="130">
        <f t="shared" si="32"/>
        <v>0</v>
      </c>
      <c r="S173" s="130">
        <v>0</v>
      </c>
      <c r="T173" s="131">
        <f t="shared" si="33"/>
        <v>0</v>
      </c>
      <c r="AR173" s="132" t="s">
        <v>125</v>
      </c>
      <c r="AT173" s="132" t="s">
        <v>120</v>
      </c>
      <c r="AU173" s="132" t="s">
        <v>80</v>
      </c>
      <c r="AY173" s="17" t="s">
        <v>119</v>
      </c>
      <c r="BE173" s="133">
        <f t="shared" si="34"/>
        <v>0</v>
      </c>
      <c r="BF173" s="133">
        <f t="shared" si="35"/>
        <v>0</v>
      </c>
      <c r="BG173" s="133">
        <f t="shared" si="36"/>
        <v>0</v>
      </c>
      <c r="BH173" s="133">
        <f t="shared" si="37"/>
        <v>0</v>
      </c>
      <c r="BI173" s="133">
        <f t="shared" si="38"/>
        <v>0</v>
      </c>
      <c r="BJ173" s="17" t="s">
        <v>78</v>
      </c>
      <c r="BK173" s="133">
        <f t="shared" si="39"/>
        <v>0</v>
      </c>
      <c r="BL173" s="17" t="s">
        <v>125</v>
      </c>
      <c r="BM173" s="132" t="s">
        <v>471</v>
      </c>
    </row>
    <row r="174" spans="2:65" s="1" customFormat="1" ht="16.5" customHeight="1">
      <c r="B174" s="32"/>
      <c r="C174" s="121" t="s">
        <v>475</v>
      </c>
      <c r="D174" s="121" t="s">
        <v>120</v>
      </c>
      <c r="E174" s="122" t="s">
        <v>709</v>
      </c>
      <c r="F174" s="123" t="s">
        <v>686</v>
      </c>
      <c r="G174" s="124" t="s">
        <v>123</v>
      </c>
      <c r="H174" s="125">
        <v>23</v>
      </c>
      <c r="I174" s="126"/>
      <c r="J174" s="127">
        <f t="shared" si="30"/>
        <v>0</v>
      </c>
      <c r="K174" s="123" t="s">
        <v>124</v>
      </c>
      <c r="L174" s="32"/>
      <c r="M174" s="128" t="s">
        <v>19</v>
      </c>
      <c r="N174" s="129" t="s">
        <v>41</v>
      </c>
      <c r="P174" s="130">
        <f t="shared" si="31"/>
        <v>0</v>
      </c>
      <c r="Q174" s="130">
        <v>0</v>
      </c>
      <c r="R174" s="130">
        <f t="shared" si="32"/>
        <v>0</v>
      </c>
      <c r="S174" s="130">
        <v>0</v>
      </c>
      <c r="T174" s="131">
        <f t="shared" si="33"/>
        <v>0</v>
      </c>
      <c r="AR174" s="132" t="s">
        <v>125</v>
      </c>
      <c r="AT174" s="132" t="s">
        <v>120</v>
      </c>
      <c r="AU174" s="132" t="s">
        <v>80</v>
      </c>
      <c r="AY174" s="17" t="s">
        <v>119</v>
      </c>
      <c r="BE174" s="133">
        <f t="shared" si="34"/>
        <v>0</v>
      </c>
      <c r="BF174" s="133">
        <f t="shared" si="35"/>
        <v>0</v>
      </c>
      <c r="BG174" s="133">
        <f t="shared" si="36"/>
        <v>0</v>
      </c>
      <c r="BH174" s="133">
        <f t="shared" si="37"/>
        <v>0</v>
      </c>
      <c r="BI174" s="133">
        <f t="shared" si="38"/>
        <v>0</v>
      </c>
      <c r="BJ174" s="17" t="s">
        <v>78</v>
      </c>
      <c r="BK174" s="133">
        <f t="shared" si="39"/>
        <v>0</v>
      </c>
      <c r="BL174" s="17" t="s">
        <v>125</v>
      </c>
      <c r="BM174" s="132" t="s">
        <v>478</v>
      </c>
    </row>
    <row r="175" spans="2:65" s="1" customFormat="1" ht="16.5" customHeight="1">
      <c r="B175" s="32"/>
      <c r="C175" s="121" t="s">
        <v>318</v>
      </c>
      <c r="D175" s="121" t="s">
        <v>120</v>
      </c>
      <c r="E175" s="122" t="s">
        <v>710</v>
      </c>
      <c r="F175" s="123" t="s">
        <v>688</v>
      </c>
      <c r="G175" s="124" t="s">
        <v>123</v>
      </c>
      <c r="H175" s="125">
        <v>23</v>
      </c>
      <c r="I175" s="126"/>
      <c r="J175" s="127">
        <f t="shared" si="30"/>
        <v>0</v>
      </c>
      <c r="K175" s="123" t="s">
        <v>124</v>
      </c>
      <c r="L175" s="32"/>
      <c r="M175" s="128" t="s">
        <v>19</v>
      </c>
      <c r="N175" s="129" t="s">
        <v>41</v>
      </c>
      <c r="P175" s="130">
        <f t="shared" si="31"/>
        <v>0</v>
      </c>
      <c r="Q175" s="130">
        <v>0</v>
      </c>
      <c r="R175" s="130">
        <f t="shared" si="32"/>
        <v>0</v>
      </c>
      <c r="S175" s="130">
        <v>0</v>
      </c>
      <c r="T175" s="131">
        <f t="shared" si="33"/>
        <v>0</v>
      </c>
      <c r="AR175" s="132" t="s">
        <v>125</v>
      </c>
      <c r="AT175" s="132" t="s">
        <v>120</v>
      </c>
      <c r="AU175" s="132" t="s">
        <v>80</v>
      </c>
      <c r="AY175" s="17" t="s">
        <v>119</v>
      </c>
      <c r="BE175" s="133">
        <f t="shared" si="34"/>
        <v>0</v>
      </c>
      <c r="BF175" s="133">
        <f t="shared" si="35"/>
        <v>0</v>
      </c>
      <c r="BG175" s="133">
        <f t="shared" si="36"/>
        <v>0</v>
      </c>
      <c r="BH175" s="133">
        <f t="shared" si="37"/>
        <v>0</v>
      </c>
      <c r="BI175" s="133">
        <f t="shared" si="38"/>
        <v>0</v>
      </c>
      <c r="BJ175" s="17" t="s">
        <v>78</v>
      </c>
      <c r="BK175" s="133">
        <f t="shared" si="39"/>
        <v>0</v>
      </c>
      <c r="BL175" s="17" t="s">
        <v>125</v>
      </c>
      <c r="BM175" s="132" t="s">
        <v>485</v>
      </c>
    </row>
    <row r="176" spans="2:65" s="1" customFormat="1" ht="16.5" customHeight="1">
      <c r="B176" s="32"/>
      <c r="C176" s="121" t="s">
        <v>486</v>
      </c>
      <c r="D176" s="121" t="s">
        <v>120</v>
      </c>
      <c r="E176" s="122" t="s">
        <v>711</v>
      </c>
      <c r="F176" s="123" t="s">
        <v>712</v>
      </c>
      <c r="G176" s="124" t="s">
        <v>123</v>
      </c>
      <c r="H176" s="125">
        <v>420</v>
      </c>
      <c r="I176" s="126"/>
      <c r="J176" s="127">
        <f t="shared" si="30"/>
        <v>0</v>
      </c>
      <c r="K176" s="123" t="s">
        <v>124</v>
      </c>
      <c r="L176" s="32"/>
      <c r="M176" s="128" t="s">
        <v>19</v>
      </c>
      <c r="N176" s="129" t="s">
        <v>41</v>
      </c>
      <c r="P176" s="130">
        <f t="shared" si="31"/>
        <v>0</v>
      </c>
      <c r="Q176" s="130">
        <v>0</v>
      </c>
      <c r="R176" s="130">
        <f t="shared" si="32"/>
        <v>0</v>
      </c>
      <c r="S176" s="130">
        <v>0</v>
      </c>
      <c r="T176" s="131">
        <f t="shared" si="33"/>
        <v>0</v>
      </c>
      <c r="AR176" s="132" t="s">
        <v>125</v>
      </c>
      <c r="AT176" s="132" t="s">
        <v>120</v>
      </c>
      <c r="AU176" s="132" t="s">
        <v>80</v>
      </c>
      <c r="AY176" s="17" t="s">
        <v>119</v>
      </c>
      <c r="BE176" s="133">
        <f t="shared" si="34"/>
        <v>0</v>
      </c>
      <c r="BF176" s="133">
        <f t="shared" si="35"/>
        <v>0</v>
      </c>
      <c r="BG176" s="133">
        <f t="shared" si="36"/>
        <v>0</v>
      </c>
      <c r="BH176" s="133">
        <f t="shared" si="37"/>
        <v>0</v>
      </c>
      <c r="BI176" s="133">
        <f t="shared" si="38"/>
        <v>0</v>
      </c>
      <c r="BJ176" s="17" t="s">
        <v>78</v>
      </c>
      <c r="BK176" s="133">
        <f t="shared" si="39"/>
        <v>0</v>
      </c>
      <c r="BL176" s="17" t="s">
        <v>125</v>
      </c>
      <c r="BM176" s="132" t="s">
        <v>490</v>
      </c>
    </row>
    <row r="177" spans="2:65" s="1" customFormat="1" ht="16.5" customHeight="1">
      <c r="B177" s="32"/>
      <c r="C177" s="121" t="s">
        <v>322</v>
      </c>
      <c r="D177" s="121" t="s">
        <v>120</v>
      </c>
      <c r="E177" s="122" t="s">
        <v>713</v>
      </c>
      <c r="F177" s="123" t="s">
        <v>714</v>
      </c>
      <c r="G177" s="124" t="s">
        <v>123</v>
      </c>
      <c r="H177" s="125">
        <v>270</v>
      </c>
      <c r="I177" s="126"/>
      <c r="J177" s="127">
        <f t="shared" si="30"/>
        <v>0</v>
      </c>
      <c r="K177" s="123" t="s">
        <v>124</v>
      </c>
      <c r="L177" s="32"/>
      <c r="M177" s="128" t="s">
        <v>19</v>
      </c>
      <c r="N177" s="129" t="s">
        <v>41</v>
      </c>
      <c r="P177" s="130">
        <f t="shared" si="31"/>
        <v>0</v>
      </c>
      <c r="Q177" s="130">
        <v>0</v>
      </c>
      <c r="R177" s="130">
        <f t="shared" si="32"/>
        <v>0</v>
      </c>
      <c r="S177" s="130">
        <v>0</v>
      </c>
      <c r="T177" s="131">
        <f t="shared" si="33"/>
        <v>0</v>
      </c>
      <c r="AR177" s="132" t="s">
        <v>125</v>
      </c>
      <c r="AT177" s="132" t="s">
        <v>120</v>
      </c>
      <c r="AU177" s="132" t="s">
        <v>80</v>
      </c>
      <c r="AY177" s="17" t="s">
        <v>119</v>
      </c>
      <c r="BE177" s="133">
        <f t="shared" si="34"/>
        <v>0</v>
      </c>
      <c r="BF177" s="133">
        <f t="shared" si="35"/>
        <v>0</v>
      </c>
      <c r="BG177" s="133">
        <f t="shared" si="36"/>
        <v>0</v>
      </c>
      <c r="BH177" s="133">
        <f t="shared" si="37"/>
        <v>0</v>
      </c>
      <c r="BI177" s="133">
        <f t="shared" si="38"/>
        <v>0</v>
      </c>
      <c r="BJ177" s="17" t="s">
        <v>78</v>
      </c>
      <c r="BK177" s="133">
        <f t="shared" si="39"/>
        <v>0</v>
      </c>
      <c r="BL177" s="17" t="s">
        <v>125</v>
      </c>
      <c r="BM177" s="132" t="s">
        <v>494</v>
      </c>
    </row>
    <row r="178" spans="2:65" s="1" customFormat="1" ht="16.5" customHeight="1">
      <c r="B178" s="32"/>
      <c r="C178" s="121" t="s">
        <v>495</v>
      </c>
      <c r="D178" s="121" t="s">
        <v>120</v>
      </c>
      <c r="E178" s="122" t="s">
        <v>715</v>
      </c>
      <c r="F178" s="123" t="s">
        <v>694</v>
      </c>
      <c r="G178" s="124" t="s">
        <v>123</v>
      </c>
      <c r="H178" s="125">
        <v>72</v>
      </c>
      <c r="I178" s="126"/>
      <c r="J178" s="127">
        <f t="shared" si="30"/>
        <v>0</v>
      </c>
      <c r="K178" s="123" t="s">
        <v>124</v>
      </c>
      <c r="L178" s="32"/>
      <c r="M178" s="128" t="s">
        <v>19</v>
      </c>
      <c r="N178" s="129" t="s">
        <v>41</v>
      </c>
      <c r="P178" s="130">
        <f t="shared" si="31"/>
        <v>0</v>
      </c>
      <c r="Q178" s="130">
        <v>0</v>
      </c>
      <c r="R178" s="130">
        <f t="shared" si="32"/>
        <v>0</v>
      </c>
      <c r="S178" s="130">
        <v>0</v>
      </c>
      <c r="T178" s="131">
        <f t="shared" si="33"/>
        <v>0</v>
      </c>
      <c r="AR178" s="132" t="s">
        <v>125</v>
      </c>
      <c r="AT178" s="132" t="s">
        <v>120</v>
      </c>
      <c r="AU178" s="132" t="s">
        <v>80</v>
      </c>
      <c r="AY178" s="17" t="s">
        <v>119</v>
      </c>
      <c r="BE178" s="133">
        <f t="shared" si="34"/>
        <v>0</v>
      </c>
      <c r="BF178" s="133">
        <f t="shared" si="35"/>
        <v>0</v>
      </c>
      <c r="BG178" s="133">
        <f t="shared" si="36"/>
        <v>0</v>
      </c>
      <c r="BH178" s="133">
        <f t="shared" si="37"/>
        <v>0</v>
      </c>
      <c r="BI178" s="133">
        <f t="shared" si="38"/>
        <v>0</v>
      </c>
      <c r="BJ178" s="17" t="s">
        <v>78</v>
      </c>
      <c r="BK178" s="133">
        <f t="shared" si="39"/>
        <v>0</v>
      </c>
      <c r="BL178" s="17" t="s">
        <v>125</v>
      </c>
      <c r="BM178" s="132" t="s">
        <v>499</v>
      </c>
    </row>
    <row r="179" spans="2:65" s="1" customFormat="1" ht="16.5" customHeight="1">
      <c r="B179" s="32"/>
      <c r="C179" s="121" t="s">
        <v>330</v>
      </c>
      <c r="D179" s="121" t="s">
        <v>120</v>
      </c>
      <c r="E179" s="122" t="s">
        <v>716</v>
      </c>
      <c r="F179" s="123" t="s">
        <v>698</v>
      </c>
      <c r="G179" s="124" t="s">
        <v>123</v>
      </c>
      <c r="H179" s="125">
        <v>184</v>
      </c>
      <c r="I179" s="126"/>
      <c r="J179" s="127">
        <f t="shared" si="30"/>
        <v>0</v>
      </c>
      <c r="K179" s="123" t="s">
        <v>124</v>
      </c>
      <c r="L179" s="32"/>
      <c r="M179" s="128" t="s">
        <v>19</v>
      </c>
      <c r="N179" s="129" t="s">
        <v>41</v>
      </c>
      <c r="P179" s="130">
        <f t="shared" si="31"/>
        <v>0</v>
      </c>
      <c r="Q179" s="130">
        <v>0</v>
      </c>
      <c r="R179" s="130">
        <f t="shared" si="32"/>
        <v>0</v>
      </c>
      <c r="S179" s="130">
        <v>0</v>
      </c>
      <c r="T179" s="131">
        <f t="shared" si="33"/>
        <v>0</v>
      </c>
      <c r="AR179" s="132" t="s">
        <v>125</v>
      </c>
      <c r="AT179" s="132" t="s">
        <v>120</v>
      </c>
      <c r="AU179" s="132" t="s">
        <v>80</v>
      </c>
      <c r="AY179" s="17" t="s">
        <v>119</v>
      </c>
      <c r="BE179" s="133">
        <f t="shared" si="34"/>
        <v>0</v>
      </c>
      <c r="BF179" s="133">
        <f t="shared" si="35"/>
        <v>0</v>
      </c>
      <c r="BG179" s="133">
        <f t="shared" si="36"/>
        <v>0</v>
      </c>
      <c r="BH179" s="133">
        <f t="shared" si="37"/>
        <v>0</v>
      </c>
      <c r="BI179" s="133">
        <f t="shared" si="38"/>
        <v>0</v>
      </c>
      <c r="BJ179" s="17" t="s">
        <v>78</v>
      </c>
      <c r="BK179" s="133">
        <f t="shared" si="39"/>
        <v>0</v>
      </c>
      <c r="BL179" s="17" t="s">
        <v>125</v>
      </c>
      <c r="BM179" s="132" t="s">
        <v>502</v>
      </c>
    </row>
    <row r="180" spans="2:65" s="1" customFormat="1" ht="16.5" customHeight="1">
      <c r="B180" s="32"/>
      <c r="C180" s="121" t="s">
        <v>503</v>
      </c>
      <c r="D180" s="121" t="s">
        <v>120</v>
      </c>
      <c r="E180" s="122" t="s">
        <v>717</v>
      </c>
      <c r="F180" s="123" t="s">
        <v>718</v>
      </c>
      <c r="G180" s="124" t="s">
        <v>123</v>
      </c>
      <c r="H180" s="125">
        <v>1</v>
      </c>
      <c r="I180" s="126"/>
      <c r="J180" s="127">
        <f t="shared" si="30"/>
        <v>0</v>
      </c>
      <c r="K180" s="123" t="s">
        <v>124</v>
      </c>
      <c r="L180" s="32"/>
      <c r="M180" s="128" t="s">
        <v>19</v>
      </c>
      <c r="N180" s="129" t="s">
        <v>41</v>
      </c>
      <c r="P180" s="130">
        <f t="shared" si="31"/>
        <v>0</v>
      </c>
      <c r="Q180" s="130">
        <v>0</v>
      </c>
      <c r="R180" s="130">
        <f t="shared" si="32"/>
        <v>0</v>
      </c>
      <c r="S180" s="130">
        <v>0</v>
      </c>
      <c r="T180" s="131">
        <f t="shared" si="33"/>
        <v>0</v>
      </c>
      <c r="AR180" s="132" t="s">
        <v>125</v>
      </c>
      <c r="AT180" s="132" t="s">
        <v>120</v>
      </c>
      <c r="AU180" s="132" t="s">
        <v>80</v>
      </c>
      <c r="AY180" s="17" t="s">
        <v>119</v>
      </c>
      <c r="BE180" s="133">
        <f t="shared" si="34"/>
        <v>0</v>
      </c>
      <c r="BF180" s="133">
        <f t="shared" si="35"/>
        <v>0</v>
      </c>
      <c r="BG180" s="133">
        <f t="shared" si="36"/>
        <v>0</v>
      </c>
      <c r="BH180" s="133">
        <f t="shared" si="37"/>
        <v>0</v>
      </c>
      <c r="BI180" s="133">
        <f t="shared" si="38"/>
        <v>0</v>
      </c>
      <c r="BJ180" s="17" t="s">
        <v>78</v>
      </c>
      <c r="BK180" s="133">
        <f t="shared" si="39"/>
        <v>0</v>
      </c>
      <c r="BL180" s="17" t="s">
        <v>125</v>
      </c>
      <c r="BM180" s="132" t="s">
        <v>506</v>
      </c>
    </row>
    <row r="181" spans="2:65" s="1" customFormat="1" ht="16.5" customHeight="1">
      <c r="B181" s="32"/>
      <c r="C181" s="121" t="s">
        <v>334</v>
      </c>
      <c r="D181" s="121" t="s">
        <v>120</v>
      </c>
      <c r="E181" s="122" t="s">
        <v>719</v>
      </c>
      <c r="F181" s="123" t="s">
        <v>720</v>
      </c>
      <c r="G181" s="124" t="s">
        <v>123</v>
      </c>
      <c r="H181" s="125">
        <v>51</v>
      </c>
      <c r="I181" s="126"/>
      <c r="J181" s="127">
        <f t="shared" si="30"/>
        <v>0</v>
      </c>
      <c r="K181" s="123" t="s">
        <v>124</v>
      </c>
      <c r="L181" s="32"/>
      <c r="M181" s="128" t="s">
        <v>19</v>
      </c>
      <c r="N181" s="129" t="s">
        <v>41</v>
      </c>
      <c r="P181" s="130">
        <f t="shared" si="31"/>
        <v>0</v>
      </c>
      <c r="Q181" s="130">
        <v>0</v>
      </c>
      <c r="R181" s="130">
        <f t="shared" si="32"/>
        <v>0</v>
      </c>
      <c r="S181" s="130">
        <v>0</v>
      </c>
      <c r="T181" s="131">
        <f t="shared" si="33"/>
        <v>0</v>
      </c>
      <c r="AR181" s="132" t="s">
        <v>125</v>
      </c>
      <c r="AT181" s="132" t="s">
        <v>120</v>
      </c>
      <c r="AU181" s="132" t="s">
        <v>80</v>
      </c>
      <c r="AY181" s="17" t="s">
        <v>119</v>
      </c>
      <c r="BE181" s="133">
        <f t="shared" si="34"/>
        <v>0</v>
      </c>
      <c r="BF181" s="133">
        <f t="shared" si="35"/>
        <v>0</v>
      </c>
      <c r="BG181" s="133">
        <f t="shared" si="36"/>
        <v>0</v>
      </c>
      <c r="BH181" s="133">
        <f t="shared" si="37"/>
        <v>0</v>
      </c>
      <c r="BI181" s="133">
        <f t="shared" si="38"/>
        <v>0</v>
      </c>
      <c r="BJ181" s="17" t="s">
        <v>78</v>
      </c>
      <c r="BK181" s="133">
        <f t="shared" si="39"/>
        <v>0</v>
      </c>
      <c r="BL181" s="17" t="s">
        <v>125</v>
      </c>
      <c r="BM181" s="132" t="s">
        <v>509</v>
      </c>
    </row>
    <row r="182" spans="2:65" s="1" customFormat="1" ht="16.5" customHeight="1">
      <c r="B182" s="32"/>
      <c r="C182" s="121" t="s">
        <v>510</v>
      </c>
      <c r="D182" s="121" t="s">
        <v>120</v>
      </c>
      <c r="E182" s="122" t="s">
        <v>721</v>
      </c>
      <c r="F182" s="123" t="s">
        <v>722</v>
      </c>
      <c r="G182" s="124" t="s">
        <v>632</v>
      </c>
      <c r="H182" s="125">
        <v>1855</v>
      </c>
      <c r="I182" s="126"/>
      <c r="J182" s="127">
        <f t="shared" si="30"/>
        <v>0</v>
      </c>
      <c r="K182" s="123" t="s">
        <v>124</v>
      </c>
      <c r="L182" s="32"/>
      <c r="M182" s="128" t="s">
        <v>19</v>
      </c>
      <c r="N182" s="129" t="s">
        <v>41</v>
      </c>
      <c r="P182" s="130">
        <f t="shared" si="31"/>
        <v>0</v>
      </c>
      <c r="Q182" s="130">
        <v>0</v>
      </c>
      <c r="R182" s="130">
        <f t="shared" si="32"/>
        <v>0</v>
      </c>
      <c r="S182" s="130">
        <v>0</v>
      </c>
      <c r="T182" s="131">
        <f t="shared" si="33"/>
        <v>0</v>
      </c>
      <c r="AR182" s="132" t="s">
        <v>125</v>
      </c>
      <c r="AT182" s="132" t="s">
        <v>120</v>
      </c>
      <c r="AU182" s="132" t="s">
        <v>80</v>
      </c>
      <c r="AY182" s="17" t="s">
        <v>119</v>
      </c>
      <c r="BE182" s="133">
        <f t="shared" si="34"/>
        <v>0</v>
      </c>
      <c r="BF182" s="133">
        <f t="shared" si="35"/>
        <v>0</v>
      </c>
      <c r="BG182" s="133">
        <f t="shared" si="36"/>
        <v>0</v>
      </c>
      <c r="BH182" s="133">
        <f t="shared" si="37"/>
        <v>0</v>
      </c>
      <c r="BI182" s="133">
        <f t="shared" si="38"/>
        <v>0</v>
      </c>
      <c r="BJ182" s="17" t="s">
        <v>78</v>
      </c>
      <c r="BK182" s="133">
        <f t="shared" si="39"/>
        <v>0</v>
      </c>
      <c r="BL182" s="17" t="s">
        <v>125</v>
      </c>
      <c r="BM182" s="132" t="s">
        <v>513</v>
      </c>
    </row>
    <row r="183" spans="2:65" s="1" customFormat="1" ht="16.5" customHeight="1">
      <c r="B183" s="32"/>
      <c r="C183" s="121" t="s">
        <v>338</v>
      </c>
      <c r="D183" s="121" t="s">
        <v>120</v>
      </c>
      <c r="E183" s="122" t="s">
        <v>723</v>
      </c>
      <c r="F183" s="123" t="s">
        <v>724</v>
      </c>
      <c r="G183" s="124" t="s">
        <v>632</v>
      </c>
      <c r="H183" s="125">
        <v>976</v>
      </c>
      <c r="I183" s="126"/>
      <c r="J183" s="127">
        <f t="shared" si="30"/>
        <v>0</v>
      </c>
      <c r="K183" s="123" t="s">
        <v>124</v>
      </c>
      <c r="L183" s="32"/>
      <c r="M183" s="128" t="s">
        <v>19</v>
      </c>
      <c r="N183" s="129" t="s">
        <v>41</v>
      </c>
      <c r="P183" s="130">
        <f t="shared" si="31"/>
        <v>0</v>
      </c>
      <c r="Q183" s="130">
        <v>0</v>
      </c>
      <c r="R183" s="130">
        <f t="shared" si="32"/>
        <v>0</v>
      </c>
      <c r="S183" s="130">
        <v>0</v>
      </c>
      <c r="T183" s="131">
        <f t="shared" si="33"/>
        <v>0</v>
      </c>
      <c r="AR183" s="132" t="s">
        <v>125</v>
      </c>
      <c r="AT183" s="132" t="s">
        <v>120</v>
      </c>
      <c r="AU183" s="132" t="s">
        <v>80</v>
      </c>
      <c r="AY183" s="17" t="s">
        <v>119</v>
      </c>
      <c r="BE183" s="133">
        <f t="shared" si="34"/>
        <v>0</v>
      </c>
      <c r="BF183" s="133">
        <f t="shared" si="35"/>
        <v>0</v>
      </c>
      <c r="BG183" s="133">
        <f t="shared" si="36"/>
        <v>0</v>
      </c>
      <c r="BH183" s="133">
        <f t="shared" si="37"/>
        <v>0</v>
      </c>
      <c r="BI183" s="133">
        <f t="shared" si="38"/>
        <v>0</v>
      </c>
      <c r="BJ183" s="17" t="s">
        <v>78</v>
      </c>
      <c r="BK183" s="133">
        <f t="shared" si="39"/>
        <v>0</v>
      </c>
      <c r="BL183" s="17" t="s">
        <v>125</v>
      </c>
      <c r="BM183" s="132" t="s">
        <v>516</v>
      </c>
    </row>
    <row r="184" spans="2:65" s="1" customFormat="1" ht="16.5" customHeight="1">
      <c r="B184" s="32"/>
      <c r="C184" s="121" t="s">
        <v>517</v>
      </c>
      <c r="D184" s="121" t="s">
        <v>120</v>
      </c>
      <c r="E184" s="122" t="s">
        <v>725</v>
      </c>
      <c r="F184" s="123" t="s">
        <v>726</v>
      </c>
      <c r="G184" s="124" t="s">
        <v>632</v>
      </c>
      <c r="H184" s="125">
        <v>90</v>
      </c>
      <c r="I184" s="126"/>
      <c r="J184" s="127">
        <f t="shared" si="30"/>
        <v>0</v>
      </c>
      <c r="K184" s="123" t="s">
        <v>124</v>
      </c>
      <c r="L184" s="32"/>
      <c r="M184" s="128" t="s">
        <v>19</v>
      </c>
      <c r="N184" s="129" t="s">
        <v>41</v>
      </c>
      <c r="P184" s="130">
        <f t="shared" si="31"/>
        <v>0</v>
      </c>
      <c r="Q184" s="130">
        <v>0</v>
      </c>
      <c r="R184" s="130">
        <f t="shared" si="32"/>
        <v>0</v>
      </c>
      <c r="S184" s="130">
        <v>0</v>
      </c>
      <c r="T184" s="131">
        <f t="shared" si="33"/>
        <v>0</v>
      </c>
      <c r="AR184" s="132" t="s">
        <v>125</v>
      </c>
      <c r="AT184" s="132" t="s">
        <v>120</v>
      </c>
      <c r="AU184" s="132" t="s">
        <v>80</v>
      </c>
      <c r="AY184" s="17" t="s">
        <v>119</v>
      </c>
      <c r="BE184" s="133">
        <f t="shared" si="34"/>
        <v>0</v>
      </c>
      <c r="BF184" s="133">
        <f t="shared" si="35"/>
        <v>0</v>
      </c>
      <c r="BG184" s="133">
        <f t="shared" si="36"/>
        <v>0</v>
      </c>
      <c r="BH184" s="133">
        <f t="shared" si="37"/>
        <v>0</v>
      </c>
      <c r="BI184" s="133">
        <f t="shared" si="38"/>
        <v>0</v>
      </c>
      <c r="BJ184" s="17" t="s">
        <v>78</v>
      </c>
      <c r="BK184" s="133">
        <f t="shared" si="39"/>
        <v>0</v>
      </c>
      <c r="BL184" s="17" t="s">
        <v>125</v>
      </c>
      <c r="BM184" s="132" t="s">
        <v>520</v>
      </c>
    </row>
    <row r="185" spans="2:65" s="1" customFormat="1" ht="16.5" customHeight="1">
      <c r="B185" s="32"/>
      <c r="C185" s="121" t="s">
        <v>342</v>
      </c>
      <c r="D185" s="121" t="s">
        <v>120</v>
      </c>
      <c r="E185" s="122" t="s">
        <v>727</v>
      </c>
      <c r="F185" s="123" t="s">
        <v>728</v>
      </c>
      <c r="G185" s="124" t="s">
        <v>632</v>
      </c>
      <c r="H185" s="125">
        <v>90</v>
      </c>
      <c r="I185" s="126"/>
      <c r="J185" s="127">
        <f t="shared" si="30"/>
        <v>0</v>
      </c>
      <c r="K185" s="123" t="s">
        <v>124</v>
      </c>
      <c r="L185" s="32"/>
      <c r="M185" s="128" t="s">
        <v>19</v>
      </c>
      <c r="N185" s="129" t="s">
        <v>41</v>
      </c>
      <c r="P185" s="130">
        <f t="shared" si="31"/>
        <v>0</v>
      </c>
      <c r="Q185" s="130">
        <v>0</v>
      </c>
      <c r="R185" s="130">
        <f t="shared" si="32"/>
        <v>0</v>
      </c>
      <c r="S185" s="130">
        <v>0</v>
      </c>
      <c r="T185" s="131">
        <f t="shared" si="33"/>
        <v>0</v>
      </c>
      <c r="AR185" s="132" t="s">
        <v>125</v>
      </c>
      <c r="AT185" s="132" t="s">
        <v>120</v>
      </c>
      <c r="AU185" s="132" t="s">
        <v>80</v>
      </c>
      <c r="AY185" s="17" t="s">
        <v>119</v>
      </c>
      <c r="BE185" s="133">
        <f t="shared" si="34"/>
        <v>0</v>
      </c>
      <c r="BF185" s="133">
        <f t="shared" si="35"/>
        <v>0</v>
      </c>
      <c r="BG185" s="133">
        <f t="shared" si="36"/>
        <v>0</v>
      </c>
      <c r="BH185" s="133">
        <f t="shared" si="37"/>
        <v>0</v>
      </c>
      <c r="BI185" s="133">
        <f t="shared" si="38"/>
        <v>0</v>
      </c>
      <c r="BJ185" s="17" t="s">
        <v>78</v>
      </c>
      <c r="BK185" s="133">
        <f t="shared" si="39"/>
        <v>0</v>
      </c>
      <c r="BL185" s="17" t="s">
        <v>125</v>
      </c>
      <c r="BM185" s="132" t="s">
        <v>523</v>
      </c>
    </row>
    <row r="186" spans="2:65" s="1" customFormat="1" ht="16.5" customHeight="1">
      <c r="B186" s="32"/>
      <c r="C186" s="121" t="s">
        <v>524</v>
      </c>
      <c r="D186" s="121" t="s">
        <v>120</v>
      </c>
      <c r="E186" s="122" t="s">
        <v>729</v>
      </c>
      <c r="F186" s="123" t="s">
        <v>730</v>
      </c>
      <c r="G186" s="124" t="s">
        <v>123</v>
      </c>
      <c r="H186" s="125">
        <v>92</v>
      </c>
      <c r="I186" s="126"/>
      <c r="J186" s="127">
        <f t="shared" si="30"/>
        <v>0</v>
      </c>
      <c r="K186" s="123" t="s">
        <v>124</v>
      </c>
      <c r="L186" s="32"/>
      <c r="M186" s="128" t="s">
        <v>19</v>
      </c>
      <c r="N186" s="129" t="s">
        <v>41</v>
      </c>
      <c r="P186" s="130">
        <f t="shared" si="31"/>
        <v>0</v>
      </c>
      <c r="Q186" s="130">
        <v>0</v>
      </c>
      <c r="R186" s="130">
        <f t="shared" si="32"/>
        <v>0</v>
      </c>
      <c r="S186" s="130">
        <v>0</v>
      </c>
      <c r="T186" s="131">
        <f t="shared" si="33"/>
        <v>0</v>
      </c>
      <c r="AR186" s="132" t="s">
        <v>125</v>
      </c>
      <c r="AT186" s="132" t="s">
        <v>120</v>
      </c>
      <c r="AU186" s="132" t="s">
        <v>80</v>
      </c>
      <c r="AY186" s="17" t="s">
        <v>119</v>
      </c>
      <c r="BE186" s="133">
        <f t="shared" si="34"/>
        <v>0</v>
      </c>
      <c r="BF186" s="133">
        <f t="shared" si="35"/>
        <v>0</v>
      </c>
      <c r="BG186" s="133">
        <f t="shared" si="36"/>
        <v>0</v>
      </c>
      <c r="BH186" s="133">
        <f t="shared" si="37"/>
        <v>0</v>
      </c>
      <c r="BI186" s="133">
        <f t="shared" si="38"/>
        <v>0</v>
      </c>
      <c r="BJ186" s="17" t="s">
        <v>78</v>
      </c>
      <c r="BK186" s="133">
        <f t="shared" si="39"/>
        <v>0</v>
      </c>
      <c r="BL186" s="17" t="s">
        <v>125</v>
      </c>
      <c r="BM186" s="132" t="s">
        <v>528</v>
      </c>
    </row>
    <row r="187" spans="2:65" s="1" customFormat="1" ht="16.5" customHeight="1">
      <c r="B187" s="32"/>
      <c r="C187" s="121" t="s">
        <v>344</v>
      </c>
      <c r="D187" s="121" t="s">
        <v>120</v>
      </c>
      <c r="E187" s="122" t="s">
        <v>731</v>
      </c>
      <c r="F187" s="123" t="s">
        <v>732</v>
      </c>
      <c r="G187" s="124" t="s">
        <v>123</v>
      </c>
      <c r="H187" s="125">
        <v>6</v>
      </c>
      <c r="I187" s="126"/>
      <c r="J187" s="127">
        <f t="shared" si="30"/>
        <v>0</v>
      </c>
      <c r="K187" s="123" t="s">
        <v>124</v>
      </c>
      <c r="L187" s="32"/>
      <c r="M187" s="128" t="s">
        <v>19</v>
      </c>
      <c r="N187" s="129" t="s">
        <v>41</v>
      </c>
      <c r="P187" s="130">
        <f t="shared" si="31"/>
        <v>0</v>
      </c>
      <c r="Q187" s="130">
        <v>0</v>
      </c>
      <c r="R187" s="130">
        <f t="shared" si="32"/>
        <v>0</v>
      </c>
      <c r="S187" s="130">
        <v>0</v>
      </c>
      <c r="T187" s="131">
        <f t="shared" si="33"/>
        <v>0</v>
      </c>
      <c r="AR187" s="132" t="s">
        <v>125</v>
      </c>
      <c r="AT187" s="132" t="s">
        <v>120</v>
      </c>
      <c r="AU187" s="132" t="s">
        <v>80</v>
      </c>
      <c r="AY187" s="17" t="s">
        <v>119</v>
      </c>
      <c r="BE187" s="133">
        <f t="shared" si="34"/>
        <v>0</v>
      </c>
      <c r="BF187" s="133">
        <f t="shared" si="35"/>
        <v>0</v>
      </c>
      <c r="BG187" s="133">
        <f t="shared" si="36"/>
        <v>0</v>
      </c>
      <c r="BH187" s="133">
        <f t="shared" si="37"/>
        <v>0</v>
      </c>
      <c r="BI187" s="133">
        <f t="shared" si="38"/>
        <v>0</v>
      </c>
      <c r="BJ187" s="17" t="s">
        <v>78</v>
      </c>
      <c r="BK187" s="133">
        <f t="shared" si="39"/>
        <v>0</v>
      </c>
      <c r="BL187" s="17" t="s">
        <v>125</v>
      </c>
      <c r="BM187" s="132" t="s">
        <v>531</v>
      </c>
    </row>
    <row r="188" spans="2:65" s="1" customFormat="1" ht="16.5" customHeight="1">
      <c r="B188" s="32"/>
      <c r="C188" s="121" t="s">
        <v>532</v>
      </c>
      <c r="D188" s="121" t="s">
        <v>120</v>
      </c>
      <c r="E188" s="122" t="s">
        <v>733</v>
      </c>
      <c r="F188" s="123" t="s">
        <v>734</v>
      </c>
      <c r="G188" s="124" t="s">
        <v>123</v>
      </c>
      <c r="H188" s="125">
        <v>1</v>
      </c>
      <c r="I188" s="126"/>
      <c r="J188" s="127">
        <f t="shared" si="30"/>
        <v>0</v>
      </c>
      <c r="K188" s="123" t="s">
        <v>124</v>
      </c>
      <c r="L188" s="32"/>
      <c r="M188" s="128" t="s">
        <v>19</v>
      </c>
      <c r="N188" s="129" t="s">
        <v>41</v>
      </c>
      <c r="P188" s="130">
        <f t="shared" si="31"/>
        <v>0</v>
      </c>
      <c r="Q188" s="130">
        <v>0</v>
      </c>
      <c r="R188" s="130">
        <f t="shared" si="32"/>
        <v>0</v>
      </c>
      <c r="S188" s="130">
        <v>0</v>
      </c>
      <c r="T188" s="131">
        <f t="shared" si="33"/>
        <v>0</v>
      </c>
      <c r="AR188" s="132" t="s">
        <v>125</v>
      </c>
      <c r="AT188" s="132" t="s">
        <v>120</v>
      </c>
      <c r="AU188" s="132" t="s">
        <v>80</v>
      </c>
      <c r="AY188" s="17" t="s">
        <v>119</v>
      </c>
      <c r="BE188" s="133">
        <f t="shared" si="34"/>
        <v>0</v>
      </c>
      <c r="BF188" s="133">
        <f t="shared" si="35"/>
        <v>0</v>
      </c>
      <c r="BG188" s="133">
        <f t="shared" si="36"/>
        <v>0</v>
      </c>
      <c r="BH188" s="133">
        <f t="shared" si="37"/>
        <v>0</v>
      </c>
      <c r="BI188" s="133">
        <f t="shared" si="38"/>
        <v>0</v>
      </c>
      <c r="BJ188" s="17" t="s">
        <v>78</v>
      </c>
      <c r="BK188" s="133">
        <f t="shared" si="39"/>
        <v>0</v>
      </c>
      <c r="BL188" s="17" t="s">
        <v>125</v>
      </c>
      <c r="BM188" s="132" t="s">
        <v>535</v>
      </c>
    </row>
    <row r="189" spans="2:65" s="1" customFormat="1" ht="16.5" customHeight="1">
      <c r="B189" s="32"/>
      <c r="C189" s="121" t="s">
        <v>347</v>
      </c>
      <c r="D189" s="121" t="s">
        <v>120</v>
      </c>
      <c r="E189" s="122" t="s">
        <v>735</v>
      </c>
      <c r="F189" s="123" t="s">
        <v>736</v>
      </c>
      <c r="G189" s="124" t="s">
        <v>737</v>
      </c>
      <c r="H189" s="125">
        <v>8</v>
      </c>
      <c r="I189" s="126"/>
      <c r="J189" s="127">
        <f t="shared" si="30"/>
        <v>0</v>
      </c>
      <c r="K189" s="123" t="s">
        <v>124</v>
      </c>
      <c r="L189" s="32"/>
      <c r="M189" s="128" t="s">
        <v>19</v>
      </c>
      <c r="N189" s="129" t="s">
        <v>41</v>
      </c>
      <c r="P189" s="130">
        <f t="shared" si="31"/>
        <v>0</v>
      </c>
      <c r="Q189" s="130">
        <v>0</v>
      </c>
      <c r="R189" s="130">
        <f t="shared" si="32"/>
        <v>0</v>
      </c>
      <c r="S189" s="130">
        <v>0</v>
      </c>
      <c r="T189" s="131">
        <f t="shared" si="33"/>
        <v>0</v>
      </c>
      <c r="AR189" s="132" t="s">
        <v>125</v>
      </c>
      <c r="AT189" s="132" t="s">
        <v>120</v>
      </c>
      <c r="AU189" s="132" t="s">
        <v>80</v>
      </c>
      <c r="AY189" s="17" t="s">
        <v>119</v>
      </c>
      <c r="BE189" s="133">
        <f t="shared" si="34"/>
        <v>0</v>
      </c>
      <c r="BF189" s="133">
        <f t="shared" si="35"/>
        <v>0</v>
      </c>
      <c r="BG189" s="133">
        <f t="shared" si="36"/>
        <v>0</v>
      </c>
      <c r="BH189" s="133">
        <f t="shared" si="37"/>
        <v>0</v>
      </c>
      <c r="BI189" s="133">
        <f t="shared" si="38"/>
        <v>0</v>
      </c>
      <c r="BJ189" s="17" t="s">
        <v>78</v>
      </c>
      <c r="BK189" s="133">
        <f t="shared" si="39"/>
        <v>0</v>
      </c>
      <c r="BL189" s="17" t="s">
        <v>125</v>
      </c>
      <c r="BM189" s="132" t="s">
        <v>738</v>
      </c>
    </row>
    <row r="190" spans="2:65" s="1" customFormat="1" ht="16.5" customHeight="1">
      <c r="B190" s="32"/>
      <c r="C190" s="121" t="s">
        <v>739</v>
      </c>
      <c r="D190" s="121" t="s">
        <v>120</v>
      </c>
      <c r="E190" s="122" t="s">
        <v>740</v>
      </c>
      <c r="F190" s="123" t="s">
        <v>741</v>
      </c>
      <c r="G190" s="124" t="s">
        <v>737</v>
      </c>
      <c r="H190" s="125">
        <v>48</v>
      </c>
      <c r="I190" s="126"/>
      <c r="J190" s="127">
        <f t="shared" si="30"/>
        <v>0</v>
      </c>
      <c r="K190" s="123" t="s">
        <v>124</v>
      </c>
      <c r="L190" s="32"/>
      <c r="M190" s="128" t="s">
        <v>19</v>
      </c>
      <c r="N190" s="129" t="s">
        <v>41</v>
      </c>
      <c r="P190" s="130">
        <f t="shared" si="31"/>
        <v>0</v>
      </c>
      <c r="Q190" s="130">
        <v>0</v>
      </c>
      <c r="R190" s="130">
        <f t="shared" si="32"/>
        <v>0</v>
      </c>
      <c r="S190" s="130">
        <v>0</v>
      </c>
      <c r="T190" s="131">
        <f t="shared" si="33"/>
        <v>0</v>
      </c>
      <c r="AR190" s="132" t="s">
        <v>125</v>
      </c>
      <c r="AT190" s="132" t="s">
        <v>120</v>
      </c>
      <c r="AU190" s="132" t="s">
        <v>80</v>
      </c>
      <c r="AY190" s="17" t="s">
        <v>119</v>
      </c>
      <c r="BE190" s="133">
        <f t="shared" si="34"/>
        <v>0</v>
      </c>
      <c r="BF190" s="133">
        <f t="shared" si="35"/>
        <v>0</v>
      </c>
      <c r="BG190" s="133">
        <f t="shared" si="36"/>
        <v>0</v>
      </c>
      <c r="BH190" s="133">
        <f t="shared" si="37"/>
        <v>0</v>
      </c>
      <c r="BI190" s="133">
        <f t="shared" si="38"/>
        <v>0</v>
      </c>
      <c r="BJ190" s="17" t="s">
        <v>78</v>
      </c>
      <c r="BK190" s="133">
        <f t="shared" si="39"/>
        <v>0</v>
      </c>
      <c r="BL190" s="17" t="s">
        <v>125</v>
      </c>
      <c r="BM190" s="132" t="s">
        <v>742</v>
      </c>
    </row>
    <row r="191" spans="2:65" s="1" customFormat="1" ht="16.5" customHeight="1">
      <c r="B191" s="32"/>
      <c r="C191" s="121" t="s">
        <v>350</v>
      </c>
      <c r="D191" s="121" t="s">
        <v>120</v>
      </c>
      <c r="E191" s="122" t="s">
        <v>743</v>
      </c>
      <c r="F191" s="123" t="s">
        <v>744</v>
      </c>
      <c r="G191" s="124" t="s">
        <v>123</v>
      </c>
      <c r="H191" s="125">
        <v>14</v>
      </c>
      <c r="I191" s="126"/>
      <c r="J191" s="127">
        <f t="shared" si="30"/>
        <v>0</v>
      </c>
      <c r="K191" s="123" t="s">
        <v>124</v>
      </c>
      <c r="L191" s="32"/>
      <c r="M191" s="128" t="s">
        <v>19</v>
      </c>
      <c r="N191" s="129" t="s">
        <v>41</v>
      </c>
      <c r="P191" s="130">
        <f t="shared" si="31"/>
        <v>0</v>
      </c>
      <c r="Q191" s="130">
        <v>0</v>
      </c>
      <c r="R191" s="130">
        <f t="shared" si="32"/>
        <v>0</v>
      </c>
      <c r="S191" s="130">
        <v>0</v>
      </c>
      <c r="T191" s="131">
        <f t="shared" si="33"/>
        <v>0</v>
      </c>
      <c r="AR191" s="132" t="s">
        <v>125</v>
      </c>
      <c r="AT191" s="132" t="s">
        <v>120</v>
      </c>
      <c r="AU191" s="132" t="s">
        <v>80</v>
      </c>
      <c r="AY191" s="17" t="s">
        <v>119</v>
      </c>
      <c r="BE191" s="133">
        <f t="shared" si="34"/>
        <v>0</v>
      </c>
      <c r="BF191" s="133">
        <f t="shared" si="35"/>
        <v>0</v>
      </c>
      <c r="BG191" s="133">
        <f t="shared" si="36"/>
        <v>0</v>
      </c>
      <c r="BH191" s="133">
        <f t="shared" si="37"/>
        <v>0</v>
      </c>
      <c r="BI191" s="133">
        <f t="shared" si="38"/>
        <v>0</v>
      </c>
      <c r="BJ191" s="17" t="s">
        <v>78</v>
      </c>
      <c r="BK191" s="133">
        <f t="shared" si="39"/>
        <v>0</v>
      </c>
      <c r="BL191" s="17" t="s">
        <v>125</v>
      </c>
      <c r="BM191" s="132" t="s">
        <v>745</v>
      </c>
    </row>
    <row r="192" spans="2:65" s="1" customFormat="1" ht="16.5" customHeight="1">
      <c r="B192" s="32"/>
      <c r="C192" s="121" t="s">
        <v>746</v>
      </c>
      <c r="D192" s="121" t="s">
        <v>120</v>
      </c>
      <c r="E192" s="122" t="s">
        <v>747</v>
      </c>
      <c r="F192" s="123" t="s">
        <v>748</v>
      </c>
      <c r="G192" s="124" t="s">
        <v>123</v>
      </c>
      <c r="H192" s="125">
        <v>2</v>
      </c>
      <c r="I192" s="126"/>
      <c r="J192" s="127">
        <f t="shared" si="30"/>
        <v>0</v>
      </c>
      <c r="K192" s="123" t="s">
        <v>124</v>
      </c>
      <c r="L192" s="32"/>
      <c r="M192" s="128" t="s">
        <v>19</v>
      </c>
      <c r="N192" s="129" t="s">
        <v>41</v>
      </c>
      <c r="P192" s="130">
        <f t="shared" si="31"/>
        <v>0</v>
      </c>
      <c r="Q192" s="130">
        <v>0</v>
      </c>
      <c r="R192" s="130">
        <f t="shared" si="32"/>
        <v>0</v>
      </c>
      <c r="S192" s="130">
        <v>0</v>
      </c>
      <c r="T192" s="131">
        <f t="shared" si="33"/>
        <v>0</v>
      </c>
      <c r="AR192" s="132" t="s">
        <v>125</v>
      </c>
      <c r="AT192" s="132" t="s">
        <v>120</v>
      </c>
      <c r="AU192" s="132" t="s">
        <v>80</v>
      </c>
      <c r="AY192" s="17" t="s">
        <v>119</v>
      </c>
      <c r="BE192" s="133">
        <f t="shared" si="34"/>
        <v>0</v>
      </c>
      <c r="BF192" s="133">
        <f t="shared" si="35"/>
        <v>0</v>
      </c>
      <c r="BG192" s="133">
        <f t="shared" si="36"/>
        <v>0</v>
      </c>
      <c r="BH192" s="133">
        <f t="shared" si="37"/>
        <v>0</v>
      </c>
      <c r="BI192" s="133">
        <f t="shared" si="38"/>
        <v>0</v>
      </c>
      <c r="BJ192" s="17" t="s">
        <v>78</v>
      </c>
      <c r="BK192" s="133">
        <f t="shared" si="39"/>
        <v>0</v>
      </c>
      <c r="BL192" s="17" t="s">
        <v>125</v>
      </c>
      <c r="BM192" s="132" t="s">
        <v>749</v>
      </c>
    </row>
    <row r="193" spans="2:63" s="10" customFormat="1" ht="25.9" customHeight="1">
      <c r="B193" s="111"/>
      <c r="D193" s="112" t="s">
        <v>69</v>
      </c>
      <c r="E193" s="113" t="s">
        <v>699</v>
      </c>
      <c r="F193" s="113" t="s">
        <v>700</v>
      </c>
      <c r="I193" s="114"/>
      <c r="J193" s="115">
        <f>BK193</f>
        <v>0</v>
      </c>
      <c r="L193" s="111"/>
      <c r="M193" s="116"/>
      <c r="P193" s="117">
        <f>P194</f>
        <v>0</v>
      </c>
      <c r="R193" s="117">
        <f>R194</f>
        <v>0</v>
      </c>
      <c r="T193" s="118">
        <f>T194</f>
        <v>0</v>
      </c>
      <c r="AR193" s="112" t="s">
        <v>78</v>
      </c>
      <c r="AT193" s="119" t="s">
        <v>69</v>
      </c>
      <c r="AU193" s="119" t="s">
        <v>70</v>
      </c>
      <c r="AY193" s="112" t="s">
        <v>119</v>
      </c>
      <c r="BK193" s="120">
        <f>BK194</f>
        <v>0</v>
      </c>
    </row>
    <row r="194" spans="2:63" s="10" customFormat="1" ht="22.9" customHeight="1">
      <c r="B194" s="111"/>
      <c r="D194" s="112" t="s">
        <v>69</v>
      </c>
      <c r="E194" s="164" t="s">
        <v>750</v>
      </c>
      <c r="F194" s="164" t="s">
        <v>751</v>
      </c>
      <c r="I194" s="114"/>
      <c r="J194" s="165">
        <f>BK194</f>
        <v>0</v>
      </c>
      <c r="L194" s="111"/>
      <c r="M194" s="116"/>
      <c r="P194" s="117">
        <f>SUM(P195:P219)</f>
        <v>0</v>
      </c>
      <c r="R194" s="117">
        <f>SUM(R195:R219)</f>
        <v>0</v>
      </c>
      <c r="T194" s="118">
        <f>SUM(T195:T219)</f>
        <v>0</v>
      </c>
      <c r="AR194" s="112" t="s">
        <v>78</v>
      </c>
      <c r="AT194" s="119" t="s">
        <v>69</v>
      </c>
      <c r="AU194" s="119" t="s">
        <v>78</v>
      </c>
      <c r="AY194" s="112" t="s">
        <v>119</v>
      </c>
      <c r="BK194" s="120">
        <f>SUM(BK195:BK219)</f>
        <v>0</v>
      </c>
    </row>
    <row r="195" spans="2:65" s="1" customFormat="1" ht="16.5" customHeight="1">
      <c r="B195" s="32"/>
      <c r="C195" s="121" t="s">
        <v>353</v>
      </c>
      <c r="D195" s="121" t="s">
        <v>120</v>
      </c>
      <c r="E195" s="122" t="s">
        <v>752</v>
      </c>
      <c r="F195" s="123" t="s">
        <v>753</v>
      </c>
      <c r="G195" s="124" t="s">
        <v>489</v>
      </c>
      <c r="H195" s="125">
        <v>1</v>
      </c>
      <c r="I195" s="126"/>
      <c r="J195" s="127">
        <f aca="true" t="shared" si="40" ref="J195:J219">ROUND(I195*H195,2)</f>
        <v>0</v>
      </c>
      <c r="K195" s="123" t="s">
        <v>124</v>
      </c>
      <c r="L195" s="32"/>
      <c r="M195" s="128" t="s">
        <v>19</v>
      </c>
      <c r="N195" s="129" t="s">
        <v>41</v>
      </c>
      <c r="P195" s="130">
        <f aca="true" t="shared" si="41" ref="P195:P219">O195*H195</f>
        <v>0</v>
      </c>
      <c r="Q195" s="130">
        <v>0</v>
      </c>
      <c r="R195" s="130">
        <f aca="true" t="shared" si="42" ref="R195:R219">Q195*H195</f>
        <v>0</v>
      </c>
      <c r="S195" s="130">
        <v>0</v>
      </c>
      <c r="T195" s="131">
        <f aca="true" t="shared" si="43" ref="T195:T219">S195*H195</f>
        <v>0</v>
      </c>
      <c r="AR195" s="132" t="s">
        <v>125</v>
      </c>
      <c r="AT195" s="132" t="s">
        <v>120</v>
      </c>
      <c r="AU195" s="132" t="s">
        <v>80</v>
      </c>
      <c r="AY195" s="17" t="s">
        <v>119</v>
      </c>
      <c r="BE195" s="133">
        <f aca="true" t="shared" si="44" ref="BE195:BE219">IF(N195="základní",J195,0)</f>
        <v>0</v>
      </c>
      <c r="BF195" s="133">
        <f aca="true" t="shared" si="45" ref="BF195:BF219">IF(N195="snížená",J195,0)</f>
        <v>0</v>
      </c>
      <c r="BG195" s="133">
        <f aca="true" t="shared" si="46" ref="BG195:BG219">IF(N195="zákl. přenesená",J195,0)</f>
        <v>0</v>
      </c>
      <c r="BH195" s="133">
        <f aca="true" t="shared" si="47" ref="BH195:BH219">IF(N195="sníž. přenesená",J195,0)</f>
        <v>0</v>
      </c>
      <c r="BI195" s="133">
        <f aca="true" t="shared" si="48" ref="BI195:BI219">IF(N195="nulová",J195,0)</f>
        <v>0</v>
      </c>
      <c r="BJ195" s="17" t="s">
        <v>78</v>
      </c>
      <c r="BK195" s="133">
        <f aca="true" t="shared" si="49" ref="BK195:BK219">ROUND(I195*H195,2)</f>
        <v>0</v>
      </c>
      <c r="BL195" s="17" t="s">
        <v>125</v>
      </c>
      <c r="BM195" s="132" t="s">
        <v>754</v>
      </c>
    </row>
    <row r="196" spans="2:65" s="1" customFormat="1" ht="16.5" customHeight="1">
      <c r="B196" s="32"/>
      <c r="C196" s="121" t="s">
        <v>755</v>
      </c>
      <c r="D196" s="121" t="s">
        <v>120</v>
      </c>
      <c r="E196" s="122" t="s">
        <v>756</v>
      </c>
      <c r="F196" s="123" t="s">
        <v>757</v>
      </c>
      <c r="G196" s="124" t="s">
        <v>758</v>
      </c>
      <c r="H196" s="125">
        <v>116</v>
      </c>
      <c r="I196" s="126"/>
      <c r="J196" s="127">
        <f t="shared" si="40"/>
        <v>0</v>
      </c>
      <c r="K196" s="123" t="s">
        <v>124</v>
      </c>
      <c r="L196" s="32"/>
      <c r="M196" s="128" t="s">
        <v>19</v>
      </c>
      <c r="N196" s="129" t="s">
        <v>41</v>
      </c>
      <c r="P196" s="130">
        <f t="shared" si="41"/>
        <v>0</v>
      </c>
      <c r="Q196" s="130">
        <v>0</v>
      </c>
      <c r="R196" s="130">
        <f t="shared" si="42"/>
        <v>0</v>
      </c>
      <c r="S196" s="130">
        <v>0</v>
      </c>
      <c r="T196" s="131">
        <f t="shared" si="43"/>
        <v>0</v>
      </c>
      <c r="AR196" s="132" t="s">
        <v>125</v>
      </c>
      <c r="AT196" s="132" t="s">
        <v>120</v>
      </c>
      <c r="AU196" s="132" t="s">
        <v>80</v>
      </c>
      <c r="AY196" s="17" t="s">
        <v>119</v>
      </c>
      <c r="BE196" s="133">
        <f t="shared" si="44"/>
        <v>0</v>
      </c>
      <c r="BF196" s="133">
        <f t="shared" si="45"/>
        <v>0</v>
      </c>
      <c r="BG196" s="133">
        <f t="shared" si="46"/>
        <v>0</v>
      </c>
      <c r="BH196" s="133">
        <f t="shared" si="47"/>
        <v>0</v>
      </c>
      <c r="BI196" s="133">
        <f t="shared" si="48"/>
        <v>0</v>
      </c>
      <c r="BJ196" s="17" t="s">
        <v>78</v>
      </c>
      <c r="BK196" s="133">
        <f t="shared" si="49"/>
        <v>0</v>
      </c>
      <c r="BL196" s="17" t="s">
        <v>125</v>
      </c>
      <c r="BM196" s="132" t="s">
        <v>759</v>
      </c>
    </row>
    <row r="197" spans="2:65" s="1" customFormat="1" ht="16.5" customHeight="1">
      <c r="B197" s="32"/>
      <c r="C197" s="121" t="s">
        <v>355</v>
      </c>
      <c r="D197" s="121" t="s">
        <v>120</v>
      </c>
      <c r="E197" s="122" t="s">
        <v>760</v>
      </c>
      <c r="F197" s="123" t="s">
        <v>761</v>
      </c>
      <c r="G197" s="124" t="s">
        <v>489</v>
      </c>
      <c r="H197" s="125">
        <v>1</v>
      </c>
      <c r="I197" s="126"/>
      <c r="J197" s="127">
        <f t="shared" si="40"/>
        <v>0</v>
      </c>
      <c r="K197" s="123" t="s">
        <v>124</v>
      </c>
      <c r="L197" s="32"/>
      <c r="M197" s="128" t="s">
        <v>19</v>
      </c>
      <c r="N197" s="129" t="s">
        <v>41</v>
      </c>
      <c r="P197" s="130">
        <f t="shared" si="41"/>
        <v>0</v>
      </c>
      <c r="Q197" s="130">
        <v>0</v>
      </c>
      <c r="R197" s="130">
        <f t="shared" si="42"/>
        <v>0</v>
      </c>
      <c r="S197" s="130">
        <v>0</v>
      </c>
      <c r="T197" s="131">
        <f t="shared" si="43"/>
        <v>0</v>
      </c>
      <c r="AR197" s="132" t="s">
        <v>125</v>
      </c>
      <c r="AT197" s="132" t="s">
        <v>120</v>
      </c>
      <c r="AU197" s="132" t="s">
        <v>80</v>
      </c>
      <c r="AY197" s="17" t="s">
        <v>119</v>
      </c>
      <c r="BE197" s="133">
        <f t="shared" si="44"/>
        <v>0</v>
      </c>
      <c r="BF197" s="133">
        <f t="shared" si="45"/>
        <v>0</v>
      </c>
      <c r="BG197" s="133">
        <f t="shared" si="46"/>
        <v>0</v>
      </c>
      <c r="BH197" s="133">
        <f t="shared" si="47"/>
        <v>0</v>
      </c>
      <c r="BI197" s="133">
        <f t="shared" si="48"/>
        <v>0</v>
      </c>
      <c r="BJ197" s="17" t="s">
        <v>78</v>
      </c>
      <c r="BK197" s="133">
        <f t="shared" si="49"/>
        <v>0</v>
      </c>
      <c r="BL197" s="17" t="s">
        <v>125</v>
      </c>
      <c r="BM197" s="132" t="s">
        <v>762</v>
      </c>
    </row>
    <row r="198" spans="2:65" s="1" customFormat="1" ht="16.5" customHeight="1">
      <c r="B198" s="32"/>
      <c r="C198" s="121" t="s">
        <v>763</v>
      </c>
      <c r="D198" s="121" t="s">
        <v>120</v>
      </c>
      <c r="E198" s="122" t="s">
        <v>764</v>
      </c>
      <c r="F198" s="123" t="s">
        <v>765</v>
      </c>
      <c r="G198" s="124" t="s">
        <v>758</v>
      </c>
      <c r="H198" s="125">
        <v>14</v>
      </c>
      <c r="I198" s="126"/>
      <c r="J198" s="127">
        <f t="shared" si="40"/>
        <v>0</v>
      </c>
      <c r="K198" s="123" t="s">
        <v>124</v>
      </c>
      <c r="L198" s="32"/>
      <c r="M198" s="128" t="s">
        <v>19</v>
      </c>
      <c r="N198" s="129" t="s">
        <v>41</v>
      </c>
      <c r="P198" s="130">
        <f t="shared" si="41"/>
        <v>0</v>
      </c>
      <c r="Q198" s="130">
        <v>0</v>
      </c>
      <c r="R198" s="130">
        <f t="shared" si="42"/>
        <v>0</v>
      </c>
      <c r="S198" s="130">
        <v>0</v>
      </c>
      <c r="T198" s="131">
        <f t="shared" si="43"/>
        <v>0</v>
      </c>
      <c r="AR198" s="132" t="s">
        <v>125</v>
      </c>
      <c r="AT198" s="132" t="s">
        <v>120</v>
      </c>
      <c r="AU198" s="132" t="s">
        <v>80</v>
      </c>
      <c r="AY198" s="17" t="s">
        <v>119</v>
      </c>
      <c r="BE198" s="133">
        <f t="shared" si="44"/>
        <v>0</v>
      </c>
      <c r="BF198" s="133">
        <f t="shared" si="45"/>
        <v>0</v>
      </c>
      <c r="BG198" s="133">
        <f t="shared" si="46"/>
        <v>0</v>
      </c>
      <c r="BH198" s="133">
        <f t="shared" si="47"/>
        <v>0</v>
      </c>
      <c r="BI198" s="133">
        <f t="shared" si="48"/>
        <v>0</v>
      </c>
      <c r="BJ198" s="17" t="s">
        <v>78</v>
      </c>
      <c r="BK198" s="133">
        <f t="shared" si="49"/>
        <v>0</v>
      </c>
      <c r="BL198" s="17" t="s">
        <v>125</v>
      </c>
      <c r="BM198" s="132" t="s">
        <v>766</v>
      </c>
    </row>
    <row r="199" spans="2:65" s="1" customFormat="1" ht="16.5" customHeight="1">
      <c r="B199" s="32"/>
      <c r="C199" s="121" t="s">
        <v>360</v>
      </c>
      <c r="D199" s="121" t="s">
        <v>120</v>
      </c>
      <c r="E199" s="122" t="s">
        <v>767</v>
      </c>
      <c r="F199" s="123" t="s">
        <v>768</v>
      </c>
      <c r="G199" s="124" t="s">
        <v>758</v>
      </c>
      <c r="H199" s="125">
        <v>116</v>
      </c>
      <c r="I199" s="126"/>
      <c r="J199" s="127">
        <f t="shared" si="40"/>
        <v>0</v>
      </c>
      <c r="K199" s="123" t="s">
        <v>124</v>
      </c>
      <c r="L199" s="32"/>
      <c r="M199" s="128" t="s">
        <v>19</v>
      </c>
      <c r="N199" s="129" t="s">
        <v>41</v>
      </c>
      <c r="P199" s="130">
        <f t="shared" si="41"/>
        <v>0</v>
      </c>
      <c r="Q199" s="130">
        <v>0</v>
      </c>
      <c r="R199" s="130">
        <f t="shared" si="42"/>
        <v>0</v>
      </c>
      <c r="S199" s="130">
        <v>0</v>
      </c>
      <c r="T199" s="131">
        <f t="shared" si="43"/>
        <v>0</v>
      </c>
      <c r="AR199" s="132" t="s">
        <v>125</v>
      </c>
      <c r="AT199" s="132" t="s">
        <v>120</v>
      </c>
      <c r="AU199" s="132" t="s">
        <v>80</v>
      </c>
      <c r="AY199" s="17" t="s">
        <v>119</v>
      </c>
      <c r="BE199" s="133">
        <f t="shared" si="44"/>
        <v>0</v>
      </c>
      <c r="BF199" s="133">
        <f t="shared" si="45"/>
        <v>0</v>
      </c>
      <c r="BG199" s="133">
        <f t="shared" si="46"/>
        <v>0</v>
      </c>
      <c r="BH199" s="133">
        <f t="shared" si="47"/>
        <v>0</v>
      </c>
      <c r="BI199" s="133">
        <f t="shared" si="48"/>
        <v>0</v>
      </c>
      <c r="BJ199" s="17" t="s">
        <v>78</v>
      </c>
      <c r="BK199" s="133">
        <f t="shared" si="49"/>
        <v>0</v>
      </c>
      <c r="BL199" s="17" t="s">
        <v>125</v>
      </c>
      <c r="BM199" s="132" t="s">
        <v>769</v>
      </c>
    </row>
    <row r="200" spans="2:65" s="1" customFormat="1" ht="16.5" customHeight="1">
      <c r="B200" s="32"/>
      <c r="C200" s="121" t="s">
        <v>770</v>
      </c>
      <c r="D200" s="121" t="s">
        <v>120</v>
      </c>
      <c r="E200" s="122" t="s">
        <v>771</v>
      </c>
      <c r="F200" s="123" t="s">
        <v>772</v>
      </c>
      <c r="G200" s="124" t="s">
        <v>758</v>
      </c>
      <c r="H200" s="125">
        <v>14</v>
      </c>
      <c r="I200" s="126"/>
      <c r="J200" s="127">
        <f t="shared" si="40"/>
        <v>0</v>
      </c>
      <c r="K200" s="123" t="s">
        <v>124</v>
      </c>
      <c r="L200" s="32"/>
      <c r="M200" s="128" t="s">
        <v>19</v>
      </c>
      <c r="N200" s="129" t="s">
        <v>41</v>
      </c>
      <c r="P200" s="130">
        <f t="shared" si="41"/>
        <v>0</v>
      </c>
      <c r="Q200" s="130">
        <v>0</v>
      </c>
      <c r="R200" s="130">
        <f t="shared" si="42"/>
        <v>0</v>
      </c>
      <c r="S200" s="130">
        <v>0</v>
      </c>
      <c r="T200" s="131">
        <f t="shared" si="43"/>
        <v>0</v>
      </c>
      <c r="AR200" s="132" t="s">
        <v>125</v>
      </c>
      <c r="AT200" s="132" t="s">
        <v>120</v>
      </c>
      <c r="AU200" s="132" t="s">
        <v>80</v>
      </c>
      <c r="AY200" s="17" t="s">
        <v>119</v>
      </c>
      <c r="BE200" s="133">
        <f t="shared" si="44"/>
        <v>0</v>
      </c>
      <c r="BF200" s="133">
        <f t="shared" si="45"/>
        <v>0</v>
      </c>
      <c r="BG200" s="133">
        <f t="shared" si="46"/>
        <v>0</v>
      </c>
      <c r="BH200" s="133">
        <f t="shared" si="47"/>
        <v>0</v>
      </c>
      <c r="BI200" s="133">
        <f t="shared" si="48"/>
        <v>0</v>
      </c>
      <c r="BJ200" s="17" t="s">
        <v>78</v>
      </c>
      <c r="BK200" s="133">
        <f t="shared" si="49"/>
        <v>0</v>
      </c>
      <c r="BL200" s="17" t="s">
        <v>125</v>
      </c>
      <c r="BM200" s="132" t="s">
        <v>773</v>
      </c>
    </row>
    <row r="201" spans="2:65" s="1" customFormat="1" ht="16.5" customHeight="1">
      <c r="B201" s="32"/>
      <c r="C201" s="121" t="s">
        <v>365</v>
      </c>
      <c r="D201" s="121" t="s">
        <v>120</v>
      </c>
      <c r="E201" s="122" t="s">
        <v>774</v>
      </c>
      <c r="F201" s="123" t="s">
        <v>775</v>
      </c>
      <c r="G201" s="124" t="s">
        <v>123</v>
      </c>
      <c r="H201" s="125">
        <v>1</v>
      </c>
      <c r="I201" s="126"/>
      <c r="J201" s="127">
        <f t="shared" si="40"/>
        <v>0</v>
      </c>
      <c r="K201" s="123" t="s">
        <v>124</v>
      </c>
      <c r="L201" s="32"/>
      <c r="M201" s="128" t="s">
        <v>19</v>
      </c>
      <c r="N201" s="129" t="s">
        <v>41</v>
      </c>
      <c r="P201" s="130">
        <f t="shared" si="41"/>
        <v>0</v>
      </c>
      <c r="Q201" s="130">
        <v>0</v>
      </c>
      <c r="R201" s="130">
        <f t="shared" si="42"/>
        <v>0</v>
      </c>
      <c r="S201" s="130">
        <v>0</v>
      </c>
      <c r="T201" s="131">
        <f t="shared" si="43"/>
        <v>0</v>
      </c>
      <c r="AR201" s="132" t="s">
        <v>125</v>
      </c>
      <c r="AT201" s="132" t="s">
        <v>120</v>
      </c>
      <c r="AU201" s="132" t="s">
        <v>80</v>
      </c>
      <c r="AY201" s="17" t="s">
        <v>119</v>
      </c>
      <c r="BE201" s="133">
        <f t="shared" si="44"/>
        <v>0</v>
      </c>
      <c r="BF201" s="133">
        <f t="shared" si="45"/>
        <v>0</v>
      </c>
      <c r="BG201" s="133">
        <f t="shared" si="46"/>
        <v>0</v>
      </c>
      <c r="BH201" s="133">
        <f t="shared" si="47"/>
        <v>0</v>
      </c>
      <c r="BI201" s="133">
        <f t="shared" si="48"/>
        <v>0</v>
      </c>
      <c r="BJ201" s="17" t="s">
        <v>78</v>
      </c>
      <c r="BK201" s="133">
        <f t="shared" si="49"/>
        <v>0</v>
      </c>
      <c r="BL201" s="17" t="s">
        <v>125</v>
      </c>
      <c r="BM201" s="132" t="s">
        <v>776</v>
      </c>
    </row>
    <row r="202" spans="2:65" s="1" customFormat="1" ht="24.2" customHeight="1">
      <c r="B202" s="32"/>
      <c r="C202" s="121" t="s">
        <v>777</v>
      </c>
      <c r="D202" s="121" t="s">
        <v>120</v>
      </c>
      <c r="E202" s="122" t="s">
        <v>778</v>
      </c>
      <c r="F202" s="123" t="s">
        <v>779</v>
      </c>
      <c r="G202" s="124" t="s">
        <v>758</v>
      </c>
      <c r="H202" s="125">
        <v>130</v>
      </c>
      <c r="I202" s="126"/>
      <c r="J202" s="127">
        <f t="shared" si="40"/>
        <v>0</v>
      </c>
      <c r="K202" s="123" t="s">
        <v>124</v>
      </c>
      <c r="L202" s="32"/>
      <c r="M202" s="128" t="s">
        <v>19</v>
      </c>
      <c r="N202" s="129" t="s">
        <v>41</v>
      </c>
      <c r="P202" s="130">
        <f t="shared" si="41"/>
        <v>0</v>
      </c>
      <c r="Q202" s="130">
        <v>0</v>
      </c>
      <c r="R202" s="130">
        <f t="shared" si="42"/>
        <v>0</v>
      </c>
      <c r="S202" s="130">
        <v>0</v>
      </c>
      <c r="T202" s="131">
        <f t="shared" si="43"/>
        <v>0</v>
      </c>
      <c r="AR202" s="132" t="s">
        <v>125</v>
      </c>
      <c r="AT202" s="132" t="s">
        <v>120</v>
      </c>
      <c r="AU202" s="132" t="s">
        <v>80</v>
      </c>
      <c r="AY202" s="17" t="s">
        <v>119</v>
      </c>
      <c r="BE202" s="133">
        <f t="shared" si="44"/>
        <v>0</v>
      </c>
      <c r="BF202" s="133">
        <f t="shared" si="45"/>
        <v>0</v>
      </c>
      <c r="BG202" s="133">
        <f t="shared" si="46"/>
        <v>0</v>
      </c>
      <c r="BH202" s="133">
        <f t="shared" si="47"/>
        <v>0</v>
      </c>
      <c r="BI202" s="133">
        <f t="shared" si="48"/>
        <v>0</v>
      </c>
      <c r="BJ202" s="17" t="s">
        <v>78</v>
      </c>
      <c r="BK202" s="133">
        <f t="shared" si="49"/>
        <v>0</v>
      </c>
      <c r="BL202" s="17" t="s">
        <v>125</v>
      </c>
      <c r="BM202" s="132" t="s">
        <v>780</v>
      </c>
    </row>
    <row r="203" spans="2:65" s="1" customFormat="1" ht="16.5" customHeight="1">
      <c r="B203" s="32"/>
      <c r="C203" s="121" t="s">
        <v>368</v>
      </c>
      <c r="D203" s="121" t="s">
        <v>120</v>
      </c>
      <c r="E203" s="122" t="s">
        <v>781</v>
      </c>
      <c r="F203" s="123" t="s">
        <v>782</v>
      </c>
      <c r="G203" s="124" t="s">
        <v>758</v>
      </c>
      <c r="H203" s="125">
        <v>130</v>
      </c>
      <c r="I203" s="126"/>
      <c r="J203" s="127">
        <f t="shared" si="40"/>
        <v>0</v>
      </c>
      <c r="K203" s="123" t="s">
        <v>124</v>
      </c>
      <c r="L203" s="32"/>
      <c r="M203" s="128" t="s">
        <v>19</v>
      </c>
      <c r="N203" s="129" t="s">
        <v>41</v>
      </c>
      <c r="P203" s="130">
        <f t="shared" si="41"/>
        <v>0</v>
      </c>
      <c r="Q203" s="130">
        <v>0</v>
      </c>
      <c r="R203" s="130">
        <f t="shared" si="42"/>
        <v>0</v>
      </c>
      <c r="S203" s="130">
        <v>0</v>
      </c>
      <c r="T203" s="131">
        <f t="shared" si="43"/>
        <v>0</v>
      </c>
      <c r="AR203" s="132" t="s">
        <v>125</v>
      </c>
      <c r="AT203" s="132" t="s">
        <v>120</v>
      </c>
      <c r="AU203" s="132" t="s">
        <v>80</v>
      </c>
      <c r="AY203" s="17" t="s">
        <v>119</v>
      </c>
      <c r="BE203" s="133">
        <f t="shared" si="44"/>
        <v>0</v>
      </c>
      <c r="BF203" s="133">
        <f t="shared" si="45"/>
        <v>0</v>
      </c>
      <c r="BG203" s="133">
        <f t="shared" si="46"/>
        <v>0</v>
      </c>
      <c r="BH203" s="133">
        <f t="shared" si="47"/>
        <v>0</v>
      </c>
      <c r="BI203" s="133">
        <f t="shared" si="48"/>
        <v>0</v>
      </c>
      <c r="BJ203" s="17" t="s">
        <v>78</v>
      </c>
      <c r="BK203" s="133">
        <f t="shared" si="49"/>
        <v>0</v>
      </c>
      <c r="BL203" s="17" t="s">
        <v>125</v>
      </c>
      <c r="BM203" s="132" t="s">
        <v>783</v>
      </c>
    </row>
    <row r="204" spans="2:65" s="1" customFormat="1" ht="24.2" customHeight="1">
      <c r="B204" s="32"/>
      <c r="C204" s="121" t="s">
        <v>784</v>
      </c>
      <c r="D204" s="121" t="s">
        <v>120</v>
      </c>
      <c r="E204" s="122" t="s">
        <v>785</v>
      </c>
      <c r="F204" s="123" t="s">
        <v>786</v>
      </c>
      <c r="G204" s="124" t="s">
        <v>123</v>
      </c>
      <c r="H204" s="125">
        <v>6</v>
      </c>
      <c r="I204" s="126"/>
      <c r="J204" s="127">
        <f t="shared" si="40"/>
        <v>0</v>
      </c>
      <c r="K204" s="123" t="s">
        <v>124</v>
      </c>
      <c r="L204" s="32"/>
      <c r="M204" s="128" t="s">
        <v>19</v>
      </c>
      <c r="N204" s="129" t="s">
        <v>41</v>
      </c>
      <c r="P204" s="130">
        <f t="shared" si="41"/>
        <v>0</v>
      </c>
      <c r="Q204" s="130">
        <v>0</v>
      </c>
      <c r="R204" s="130">
        <f t="shared" si="42"/>
        <v>0</v>
      </c>
      <c r="S204" s="130">
        <v>0</v>
      </c>
      <c r="T204" s="131">
        <f t="shared" si="43"/>
        <v>0</v>
      </c>
      <c r="AR204" s="132" t="s">
        <v>125</v>
      </c>
      <c r="AT204" s="132" t="s">
        <v>120</v>
      </c>
      <c r="AU204" s="132" t="s">
        <v>80</v>
      </c>
      <c r="AY204" s="17" t="s">
        <v>119</v>
      </c>
      <c r="BE204" s="133">
        <f t="shared" si="44"/>
        <v>0</v>
      </c>
      <c r="BF204" s="133">
        <f t="shared" si="45"/>
        <v>0</v>
      </c>
      <c r="BG204" s="133">
        <f t="shared" si="46"/>
        <v>0</v>
      </c>
      <c r="BH204" s="133">
        <f t="shared" si="47"/>
        <v>0</v>
      </c>
      <c r="BI204" s="133">
        <f t="shared" si="48"/>
        <v>0</v>
      </c>
      <c r="BJ204" s="17" t="s">
        <v>78</v>
      </c>
      <c r="BK204" s="133">
        <f t="shared" si="49"/>
        <v>0</v>
      </c>
      <c r="BL204" s="17" t="s">
        <v>125</v>
      </c>
      <c r="BM204" s="132" t="s">
        <v>787</v>
      </c>
    </row>
    <row r="205" spans="2:65" s="1" customFormat="1" ht="16.5" customHeight="1">
      <c r="B205" s="32"/>
      <c r="C205" s="121" t="s">
        <v>370</v>
      </c>
      <c r="D205" s="121" t="s">
        <v>120</v>
      </c>
      <c r="E205" s="122" t="s">
        <v>788</v>
      </c>
      <c r="F205" s="123" t="s">
        <v>789</v>
      </c>
      <c r="G205" s="124" t="s">
        <v>758</v>
      </c>
      <c r="H205" s="125">
        <v>40</v>
      </c>
      <c r="I205" s="126"/>
      <c r="J205" s="127">
        <f t="shared" si="40"/>
        <v>0</v>
      </c>
      <c r="K205" s="123" t="s">
        <v>124</v>
      </c>
      <c r="L205" s="32"/>
      <c r="M205" s="128" t="s">
        <v>19</v>
      </c>
      <c r="N205" s="129" t="s">
        <v>41</v>
      </c>
      <c r="P205" s="130">
        <f t="shared" si="41"/>
        <v>0</v>
      </c>
      <c r="Q205" s="130">
        <v>0</v>
      </c>
      <c r="R205" s="130">
        <f t="shared" si="42"/>
        <v>0</v>
      </c>
      <c r="S205" s="130">
        <v>0</v>
      </c>
      <c r="T205" s="131">
        <f t="shared" si="43"/>
        <v>0</v>
      </c>
      <c r="AR205" s="132" t="s">
        <v>125</v>
      </c>
      <c r="AT205" s="132" t="s">
        <v>120</v>
      </c>
      <c r="AU205" s="132" t="s">
        <v>80</v>
      </c>
      <c r="AY205" s="17" t="s">
        <v>119</v>
      </c>
      <c r="BE205" s="133">
        <f t="shared" si="44"/>
        <v>0</v>
      </c>
      <c r="BF205" s="133">
        <f t="shared" si="45"/>
        <v>0</v>
      </c>
      <c r="BG205" s="133">
        <f t="shared" si="46"/>
        <v>0</v>
      </c>
      <c r="BH205" s="133">
        <f t="shared" si="47"/>
        <v>0</v>
      </c>
      <c r="BI205" s="133">
        <f t="shared" si="48"/>
        <v>0</v>
      </c>
      <c r="BJ205" s="17" t="s">
        <v>78</v>
      </c>
      <c r="BK205" s="133">
        <f t="shared" si="49"/>
        <v>0</v>
      </c>
      <c r="BL205" s="17" t="s">
        <v>125</v>
      </c>
      <c r="BM205" s="132" t="s">
        <v>790</v>
      </c>
    </row>
    <row r="206" spans="2:65" s="1" customFormat="1" ht="16.5" customHeight="1">
      <c r="B206" s="32"/>
      <c r="C206" s="121" t="s">
        <v>791</v>
      </c>
      <c r="D206" s="121" t="s">
        <v>120</v>
      </c>
      <c r="E206" s="122" t="s">
        <v>792</v>
      </c>
      <c r="F206" s="123" t="s">
        <v>793</v>
      </c>
      <c r="G206" s="124" t="s">
        <v>758</v>
      </c>
      <c r="H206" s="125">
        <v>130</v>
      </c>
      <c r="I206" s="126"/>
      <c r="J206" s="127">
        <f t="shared" si="40"/>
        <v>0</v>
      </c>
      <c r="K206" s="123" t="s">
        <v>124</v>
      </c>
      <c r="L206" s="32"/>
      <c r="M206" s="128" t="s">
        <v>19</v>
      </c>
      <c r="N206" s="129" t="s">
        <v>41</v>
      </c>
      <c r="P206" s="130">
        <f t="shared" si="41"/>
        <v>0</v>
      </c>
      <c r="Q206" s="130">
        <v>0</v>
      </c>
      <c r="R206" s="130">
        <f t="shared" si="42"/>
        <v>0</v>
      </c>
      <c r="S206" s="130">
        <v>0</v>
      </c>
      <c r="T206" s="131">
        <f t="shared" si="43"/>
        <v>0</v>
      </c>
      <c r="AR206" s="132" t="s">
        <v>125</v>
      </c>
      <c r="AT206" s="132" t="s">
        <v>120</v>
      </c>
      <c r="AU206" s="132" t="s">
        <v>80</v>
      </c>
      <c r="AY206" s="17" t="s">
        <v>119</v>
      </c>
      <c r="BE206" s="133">
        <f t="shared" si="44"/>
        <v>0</v>
      </c>
      <c r="BF206" s="133">
        <f t="shared" si="45"/>
        <v>0</v>
      </c>
      <c r="BG206" s="133">
        <f t="shared" si="46"/>
        <v>0</v>
      </c>
      <c r="BH206" s="133">
        <f t="shared" si="47"/>
        <v>0</v>
      </c>
      <c r="BI206" s="133">
        <f t="shared" si="48"/>
        <v>0</v>
      </c>
      <c r="BJ206" s="17" t="s">
        <v>78</v>
      </c>
      <c r="BK206" s="133">
        <f t="shared" si="49"/>
        <v>0</v>
      </c>
      <c r="BL206" s="17" t="s">
        <v>125</v>
      </c>
      <c r="BM206" s="132" t="s">
        <v>794</v>
      </c>
    </row>
    <row r="207" spans="2:65" s="1" customFormat="1" ht="16.5" customHeight="1">
      <c r="B207" s="32"/>
      <c r="C207" s="121" t="s">
        <v>373</v>
      </c>
      <c r="D207" s="121" t="s">
        <v>120</v>
      </c>
      <c r="E207" s="122" t="s">
        <v>795</v>
      </c>
      <c r="F207" s="123" t="s">
        <v>796</v>
      </c>
      <c r="G207" s="124" t="s">
        <v>123</v>
      </c>
      <c r="H207" s="125">
        <v>2</v>
      </c>
      <c r="I207" s="126"/>
      <c r="J207" s="127">
        <f t="shared" si="40"/>
        <v>0</v>
      </c>
      <c r="K207" s="123" t="s">
        <v>124</v>
      </c>
      <c r="L207" s="32"/>
      <c r="M207" s="128" t="s">
        <v>19</v>
      </c>
      <c r="N207" s="129" t="s">
        <v>41</v>
      </c>
      <c r="P207" s="130">
        <f t="shared" si="41"/>
        <v>0</v>
      </c>
      <c r="Q207" s="130">
        <v>0</v>
      </c>
      <c r="R207" s="130">
        <f t="shared" si="42"/>
        <v>0</v>
      </c>
      <c r="S207" s="130">
        <v>0</v>
      </c>
      <c r="T207" s="131">
        <f t="shared" si="43"/>
        <v>0</v>
      </c>
      <c r="AR207" s="132" t="s">
        <v>125</v>
      </c>
      <c r="AT207" s="132" t="s">
        <v>120</v>
      </c>
      <c r="AU207" s="132" t="s">
        <v>80</v>
      </c>
      <c r="AY207" s="17" t="s">
        <v>119</v>
      </c>
      <c r="BE207" s="133">
        <f t="shared" si="44"/>
        <v>0</v>
      </c>
      <c r="BF207" s="133">
        <f t="shared" si="45"/>
        <v>0</v>
      </c>
      <c r="BG207" s="133">
        <f t="shared" si="46"/>
        <v>0</v>
      </c>
      <c r="BH207" s="133">
        <f t="shared" si="47"/>
        <v>0</v>
      </c>
      <c r="BI207" s="133">
        <f t="shared" si="48"/>
        <v>0</v>
      </c>
      <c r="BJ207" s="17" t="s">
        <v>78</v>
      </c>
      <c r="BK207" s="133">
        <f t="shared" si="49"/>
        <v>0</v>
      </c>
      <c r="BL207" s="17" t="s">
        <v>125</v>
      </c>
      <c r="BM207" s="132" t="s">
        <v>797</v>
      </c>
    </row>
    <row r="208" spans="2:65" s="1" customFormat="1" ht="16.5" customHeight="1">
      <c r="B208" s="32"/>
      <c r="C208" s="121" t="s">
        <v>798</v>
      </c>
      <c r="D208" s="121" t="s">
        <v>120</v>
      </c>
      <c r="E208" s="122" t="s">
        <v>799</v>
      </c>
      <c r="F208" s="123" t="s">
        <v>800</v>
      </c>
      <c r="G208" s="124" t="s">
        <v>758</v>
      </c>
      <c r="H208" s="125">
        <v>130</v>
      </c>
      <c r="I208" s="126"/>
      <c r="J208" s="127">
        <f t="shared" si="40"/>
        <v>0</v>
      </c>
      <c r="K208" s="123" t="s">
        <v>124</v>
      </c>
      <c r="L208" s="32"/>
      <c r="M208" s="128" t="s">
        <v>19</v>
      </c>
      <c r="N208" s="129" t="s">
        <v>41</v>
      </c>
      <c r="P208" s="130">
        <f t="shared" si="41"/>
        <v>0</v>
      </c>
      <c r="Q208" s="130">
        <v>0</v>
      </c>
      <c r="R208" s="130">
        <f t="shared" si="42"/>
        <v>0</v>
      </c>
      <c r="S208" s="130">
        <v>0</v>
      </c>
      <c r="T208" s="131">
        <f t="shared" si="43"/>
        <v>0</v>
      </c>
      <c r="AR208" s="132" t="s">
        <v>125</v>
      </c>
      <c r="AT208" s="132" t="s">
        <v>120</v>
      </c>
      <c r="AU208" s="132" t="s">
        <v>80</v>
      </c>
      <c r="AY208" s="17" t="s">
        <v>119</v>
      </c>
      <c r="BE208" s="133">
        <f t="shared" si="44"/>
        <v>0</v>
      </c>
      <c r="BF208" s="133">
        <f t="shared" si="45"/>
        <v>0</v>
      </c>
      <c r="BG208" s="133">
        <f t="shared" si="46"/>
        <v>0</v>
      </c>
      <c r="BH208" s="133">
        <f t="shared" si="47"/>
        <v>0</v>
      </c>
      <c r="BI208" s="133">
        <f t="shared" si="48"/>
        <v>0</v>
      </c>
      <c r="BJ208" s="17" t="s">
        <v>78</v>
      </c>
      <c r="BK208" s="133">
        <f t="shared" si="49"/>
        <v>0</v>
      </c>
      <c r="BL208" s="17" t="s">
        <v>125</v>
      </c>
      <c r="BM208" s="132" t="s">
        <v>801</v>
      </c>
    </row>
    <row r="209" spans="2:65" s="1" customFormat="1" ht="16.5" customHeight="1">
      <c r="B209" s="32"/>
      <c r="C209" s="121" t="s">
        <v>375</v>
      </c>
      <c r="D209" s="121" t="s">
        <v>120</v>
      </c>
      <c r="E209" s="122" t="s">
        <v>802</v>
      </c>
      <c r="F209" s="123" t="s">
        <v>803</v>
      </c>
      <c r="G209" s="124" t="s">
        <v>123</v>
      </c>
      <c r="H209" s="125">
        <v>4</v>
      </c>
      <c r="I209" s="126"/>
      <c r="J209" s="127">
        <f t="shared" si="40"/>
        <v>0</v>
      </c>
      <c r="K209" s="123" t="s">
        <v>124</v>
      </c>
      <c r="L209" s="32"/>
      <c r="M209" s="128" t="s">
        <v>19</v>
      </c>
      <c r="N209" s="129" t="s">
        <v>41</v>
      </c>
      <c r="P209" s="130">
        <f t="shared" si="41"/>
        <v>0</v>
      </c>
      <c r="Q209" s="130">
        <v>0</v>
      </c>
      <c r="R209" s="130">
        <f t="shared" si="42"/>
        <v>0</v>
      </c>
      <c r="S209" s="130">
        <v>0</v>
      </c>
      <c r="T209" s="131">
        <f t="shared" si="43"/>
        <v>0</v>
      </c>
      <c r="AR209" s="132" t="s">
        <v>125</v>
      </c>
      <c r="AT209" s="132" t="s">
        <v>120</v>
      </c>
      <c r="AU209" s="132" t="s">
        <v>80</v>
      </c>
      <c r="AY209" s="17" t="s">
        <v>119</v>
      </c>
      <c r="BE209" s="133">
        <f t="shared" si="44"/>
        <v>0</v>
      </c>
      <c r="BF209" s="133">
        <f t="shared" si="45"/>
        <v>0</v>
      </c>
      <c r="BG209" s="133">
        <f t="shared" si="46"/>
        <v>0</v>
      </c>
      <c r="BH209" s="133">
        <f t="shared" si="47"/>
        <v>0</v>
      </c>
      <c r="BI209" s="133">
        <f t="shared" si="48"/>
        <v>0</v>
      </c>
      <c r="BJ209" s="17" t="s">
        <v>78</v>
      </c>
      <c r="BK209" s="133">
        <f t="shared" si="49"/>
        <v>0</v>
      </c>
      <c r="BL209" s="17" t="s">
        <v>125</v>
      </c>
      <c r="BM209" s="132" t="s">
        <v>804</v>
      </c>
    </row>
    <row r="210" spans="2:65" s="1" customFormat="1" ht="16.5" customHeight="1">
      <c r="B210" s="32"/>
      <c r="C210" s="121" t="s">
        <v>805</v>
      </c>
      <c r="D210" s="121" t="s">
        <v>120</v>
      </c>
      <c r="E210" s="122" t="s">
        <v>806</v>
      </c>
      <c r="F210" s="123" t="s">
        <v>807</v>
      </c>
      <c r="G210" s="124" t="s">
        <v>737</v>
      </c>
      <c r="H210" s="125">
        <v>6</v>
      </c>
      <c r="I210" s="126"/>
      <c r="J210" s="127">
        <f t="shared" si="40"/>
        <v>0</v>
      </c>
      <c r="K210" s="123" t="s">
        <v>124</v>
      </c>
      <c r="L210" s="32"/>
      <c r="M210" s="128" t="s">
        <v>19</v>
      </c>
      <c r="N210" s="129" t="s">
        <v>41</v>
      </c>
      <c r="P210" s="130">
        <f t="shared" si="41"/>
        <v>0</v>
      </c>
      <c r="Q210" s="130">
        <v>0</v>
      </c>
      <c r="R210" s="130">
        <f t="shared" si="42"/>
        <v>0</v>
      </c>
      <c r="S210" s="130">
        <v>0</v>
      </c>
      <c r="T210" s="131">
        <f t="shared" si="43"/>
        <v>0</v>
      </c>
      <c r="AR210" s="132" t="s">
        <v>125</v>
      </c>
      <c r="AT210" s="132" t="s">
        <v>120</v>
      </c>
      <c r="AU210" s="132" t="s">
        <v>80</v>
      </c>
      <c r="AY210" s="17" t="s">
        <v>119</v>
      </c>
      <c r="BE210" s="133">
        <f t="shared" si="44"/>
        <v>0</v>
      </c>
      <c r="BF210" s="133">
        <f t="shared" si="45"/>
        <v>0</v>
      </c>
      <c r="BG210" s="133">
        <f t="shared" si="46"/>
        <v>0</v>
      </c>
      <c r="BH210" s="133">
        <f t="shared" si="47"/>
        <v>0</v>
      </c>
      <c r="BI210" s="133">
        <f t="shared" si="48"/>
        <v>0</v>
      </c>
      <c r="BJ210" s="17" t="s">
        <v>78</v>
      </c>
      <c r="BK210" s="133">
        <f t="shared" si="49"/>
        <v>0</v>
      </c>
      <c r="BL210" s="17" t="s">
        <v>125</v>
      </c>
      <c r="BM210" s="132" t="s">
        <v>808</v>
      </c>
    </row>
    <row r="211" spans="2:65" s="1" customFormat="1" ht="16.5" customHeight="1">
      <c r="B211" s="32"/>
      <c r="C211" s="121" t="s">
        <v>381</v>
      </c>
      <c r="D211" s="121" t="s">
        <v>120</v>
      </c>
      <c r="E211" s="122" t="s">
        <v>809</v>
      </c>
      <c r="F211" s="123" t="s">
        <v>810</v>
      </c>
      <c r="G211" s="124" t="s">
        <v>123</v>
      </c>
      <c r="H211" s="125">
        <v>1</v>
      </c>
      <c r="I211" s="126"/>
      <c r="J211" s="127">
        <f t="shared" si="40"/>
        <v>0</v>
      </c>
      <c r="K211" s="123" t="s">
        <v>124</v>
      </c>
      <c r="L211" s="32"/>
      <c r="M211" s="128" t="s">
        <v>19</v>
      </c>
      <c r="N211" s="129" t="s">
        <v>41</v>
      </c>
      <c r="P211" s="130">
        <f t="shared" si="41"/>
        <v>0</v>
      </c>
      <c r="Q211" s="130">
        <v>0</v>
      </c>
      <c r="R211" s="130">
        <f t="shared" si="42"/>
        <v>0</v>
      </c>
      <c r="S211" s="130">
        <v>0</v>
      </c>
      <c r="T211" s="131">
        <f t="shared" si="43"/>
        <v>0</v>
      </c>
      <c r="AR211" s="132" t="s">
        <v>125</v>
      </c>
      <c r="AT211" s="132" t="s">
        <v>120</v>
      </c>
      <c r="AU211" s="132" t="s">
        <v>80</v>
      </c>
      <c r="AY211" s="17" t="s">
        <v>119</v>
      </c>
      <c r="BE211" s="133">
        <f t="shared" si="44"/>
        <v>0</v>
      </c>
      <c r="BF211" s="133">
        <f t="shared" si="45"/>
        <v>0</v>
      </c>
      <c r="BG211" s="133">
        <f t="shared" si="46"/>
        <v>0</v>
      </c>
      <c r="BH211" s="133">
        <f t="shared" si="47"/>
        <v>0</v>
      </c>
      <c r="BI211" s="133">
        <f t="shared" si="48"/>
        <v>0</v>
      </c>
      <c r="BJ211" s="17" t="s">
        <v>78</v>
      </c>
      <c r="BK211" s="133">
        <f t="shared" si="49"/>
        <v>0</v>
      </c>
      <c r="BL211" s="17" t="s">
        <v>125</v>
      </c>
      <c r="BM211" s="132" t="s">
        <v>811</v>
      </c>
    </row>
    <row r="212" spans="2:65" s="1" customFormat="1" ht="16.5" customHeight="1">
      <c r="B212" s="32"/>
      <c r="C212" s="121" t="s">
        <v>812</v>
      </c>
      <c r="D212" s="121" t="s">
        <v>120</v>
      </c>
      <c r="E212" s="122" t="s">
        <v>813</v>
      </c>
      <c r="F212" s="123" t="s">
        <v>814</v>
      </c>
      <c r="G212" s="124" t="s">
        <v>737</v>
      </c>
      <c r="H212" s="125">
        <v>3</v>
      </c>
      <c r="I212" s="126"/>
      <c r="J212" s="127">
        <f t="shared" si="40"/>
        <v>0</v>
      </c>
      <c r="K212" s="123" t="s">
        <v>124</v>
      </c>
      <c r="L212" s="32"/>
      <c r="M212" s="128" t="s">
        <v>19</v>
      </c>
      <c r="N212" s="129" t="s">
        <v>41</v>
      </c>
      <c r="P212" s="130">
        <f t="shared" si="41"/>
        <v>0</v>
      </c>
      <c r="Q212" s="130">
        <v>0</v>
      </c>
      <c r="R212" s="130">
        <f t="shared" si="42"/>
        <v>0</v>
      </c>
      <c r="S212" s="130">
        <v>0</v>
      </c>
      <c r="T212" s="131">
        <f t="shared" si="43"/>
        <v>0</v>
      </c>
      <c r="AR212" s="132" t="s">
        <v>125</v>
      </c>
      <c r="AT212" s="132" t="s">
        <v>120</v>
      </c>
      <c r="AU212" s="132" t="s">
        <v>80</v>
      </c>
      <c r="AY212" s="17" t="s">
        <v>119</v>
      </c>
      <c r="BE212" s="133">
        <f t="shared" si="44"/>
        <v>0</v>
      </c>
      <c r="BF212" s="133">
        <f t="shared" si="45"/>
        <v>0</v>
      </c>
      <c r="BG212" s="133">
        <f t="shared" si="46"/>
        <v>0</v>
      </c>
      <c r="BH212" s="133">
        <f t="shared" si="47"/>
        <v>0</v>
      </c>
      <c r="BI212" s="133">
        <f t="shared" si="48"/>
        <v>0</v>
      </c>
      <c r="BJ212" s="17" t="s">
        <v>78</v>
      </c>
      <c r="BK212" s="133">
        <f t="shared" si="49"/>
        <v>0</v>
      </c>
      <c r="BL212" s="17" t="s">
        <v>125</v>
      </c>
      <c r="BM212" s="132" t="s">
        <v>815</v>
      </c>
    </row>
    <row r="213" spans="2:65" s="1" customFormat="1" ht="16.5" customHeight="1">
      <c r="B213" s="32"/>
      <c r="C213" s="121" t="s">
        <v>386</v>
      </c>
      <c r="D213" s="121" t="s">
        <v>120</v>
      </c>
      <c r="E213" s="122" t="s">
        <v>816</v>
      </c>
      <c r="F213" s="123" t="s">
        <v>817</v>
      </c>
      <c r="G213" s="124" t="s">
        <v>737</v>
      </c>
      <c r="H213" s="125">
        <v>15</v>
      </c>
      <c r="I213" s="126"/>
      <c r="J213" s="127">
        <f t="shared" si="40"/>
        <v>0</v>
      </c>
      <c r="K213" s="123" t="s">
        <v>124</v>
      </c>
      <c r="L213" s="32"/>
      <c r="M213" s="128" t="s">
        <v>19</v>
      </c>
      <c r="N213" s="129" t="s">
        <v>41</v>
      </c>
      <c r="P213" s="130">
        <f t="shared" si="41"/>
        <v>0</v>
      </c>
      <c r="Q213" s="130">
        <v>0</v>
      </c>
      <c r="R213" s="130">
        <f t="shared" si="42"/>
        <v>0</v>
      </c>
      <c r="S213" s="130">
        <v>0</v>
      </c>
      <c r="T213" s="131">
        <f t="shared" si="43"/>
        <v>0</v>
      </c>
      <c r="AR213" s="132" t="s">
        <v>125</v>
      </c>
      <c r="AT213" s="132" t="s">
        <v>120</v>
      </c>
      <c r="AU213" s="132" t="s">
        <v>80</v>
      </c>
      <c r="AY213" s="17" t="s">
        <v>119</v>
      </c>
      <c r="BE213" s="133">
        <f t="shared" si="44"/>
        <v>0</v>
      </c>
      <c r="BF213" s="133">
        <f t="shared" si="45"/>
        <v>0</v>
      </c>
      <c r="BG213" s="133">
        <f t="shared" si="46"/>
        <v>0</v>
      </c>
      <c r="BH213" s="133">
        <f t="shared" si="47"/>
        <v>0</v>
      </c>
      <c r="BI213" s="133">
        <f t="shared" si="48"/>
        <v>0</v>
      </c>
      <c r="BJ213" s="17" t="s">
        <v>78</v>
      </c>
      <c r="BK213" s="133">
        <f t="shared" si="49"/>
        <v>0</v>
      </c>
      <c r="BL213" s="17" t="s">
        <v>125</v>
      </c>
      <c r="BM213" s="132" t="s">
        <v>818</v>
      </c>
    </row>
    <row r="214" spans="2:65" s="1" customFormat="1" ht="16.5" customHeight="1">
      <c r="B214" s="32"/>
      <c r="C214" s="121" t="s">
        <v>819</v>
      </c>
      <c r="D214" s="121" t="s">
        <v>120</v>
      </c>
      <c r="E214" s="122" t="s">
        <v>820</v>
      </c>
      <c r="F214" s="123" t="s">
        <v>821</v>
      </c>
      <c r="G214" s="124" t="s">
        <v>737</v>
      </c>
      <c r="H214" s="125">
        <v>48</v>
      </c>
      <c r="I214" s="126"/>
      <c r="J214" s="127">
        <f t="shared" si="40"/>
        <v>0</v>
      </c>
      <c r="K214" s="123" t="s">
        <v>124</v>
      </c>
      <c r="L214" s="32"/>
      <c r="M214" s="128" t="s">
        <v>19</v>
      </c>
      <c r="N214" s="129" t="s">
        <v>41</v>
      </c>
      <c r="P214" s="130">
        <f t="shared" si="41"/>
        <v>0</v>
      </c>
      <c r="Q214" s="130">
        <v>0</v>
      </c>
      <c r="R214" s="130">
        <f t="shared" si="42"/>
        <v>0</v>
      </c>
      <c r="S214" s="130">
        <v>0</v>
      </c>
      <c r="T214" s="131">
        <f t="shared" si="43"/>
        <v>0</v>
      </c>
      <c r="AR214" s="132" t="s">
        <v>125</v>
      </c>
      <c r="AT214" s="132" t="s">
        <v>120</v>
      </c>
      <c r="AU214" s="132" t="s">
        <v>80</v>
      </c>
      <c r="AY214" s="17" t="s">
        <v>119</v>
      </c>
      <c r="BE214" s="133">
        <f t="shared" si="44"/>
        <v>0</v>
      </c>
      <c r="BF214" s="133">
        <f t="shared" si="45"/>
        <v>0</v>
      </c>
      <c r="BG214" s="133">
        <f t="shared" si="46"/>
        <v>0</v>
      </c>
      <c r="BH214" s="133">
        <f t="shared" si="47"/>
        <v>0</v>
      </c>
      <c r="BI214" s="133">
        <f t="shared" si="48"/>
        <v>0</v>
      </c>
      <c r="BJ214" s="17" t="s">
        <v>78</v>
      </c>
      <c r="BK214" s="133">
        <f t="shared" si="49"/>
        <v>0</v>
      </c>
      <c r="BL214" s="17" t="s">
        <v>125</v>
      </c>
      <c r="BM214" s="132" t="s">
        <v>822</v>
      </c>
    </row>
    <row r="215" spans="2:65" s="1" customFormat="1" ht="16.5" customHeight="1">
      <c r="B215" s="32"/>
      <c r="C215" s="121" t="s">
        <v>390</v>
      </c>
      <c r="D215" s="121" t="s">
        <v>120</v>
      </c>
      <c r="E215" s="122" t="s">
        <v>823</v>
      </c>
      <c r="F215" s="123" t="s">
        <v>824</v>
      </c>
      <c r="G215" s="124" t="s">
        <v>123</v>
      </c>
      <c r="H215" s="125">
        <v>1</v>
      </c>
      <c r="I215" s="126"/>
      <c r="J215" s="127">
        <f t="shared" si="40"/>
        <v>0</v>
      </c>
      <c r="K215" s="123" t="s">
        <v>124</v>
      </c>
      <c r="L215" s="32"/>
      <c r="M215" s="128" t="s">
        <v>19</v>
      </c>
      <c r="N215" s="129" t="s">
        <v>41</v>
      </c>
      <c r="P215" s="130">
        <f t="shared" si="41"/>
        <v>0</v>
      </c>
      <c r="Q215" s="130">
        <v>0</v>
      </c>
      <c r="R215" s="130">
        <f t="shared" si="42"/>
        <v>0</v>
      </c>
      <c r="S215" s="130">
        <v>0</v>
      </c>
      <c r="T215" s="131">
        <f t="shared" si="43"/>
        <v>0</v>
      </c>
      <c r="AR215" s="132" t="s">
        <v>125</v>
      </c>
      <c r="AT215" s="132" t="s">
        <v>120</v>
      </c>
      <c r="AU215" s="132" t="s">
        <v>80</v>
      </c>
      <c r="AY215" s="17" t="s">
        <v>119</v>
      </c>
      <c r="BE215" s="133">
        <f t="shared" si="44"/>
        <v>0</v>
      </c>
      <c r="BF215" s="133">
        <f t="shared" si="45"/>
        <v>0</v>
      </c>
      <c r="BG215" s="133">
        <f t="shared" si="46"/>
        <v>0</v>
      </c>
      <c r="BH215" s="133">
        <f t="shared" si="47"/>
        <v>0</v>
      </c>
      <c r="BI215" s="133">
        <f t="shared" si="48"/>
        <v>0</v>
      </c>
      <c r="BJ215" s="17" t="s">
        <v>78</v>
      </c>
      <c r="BK215" s="133">
        <f t="shared" si="49"/>
        <v>0</v>
      </c>
      <c r="BL215" s="17" t="s">
        <v>125</v>
      </c>
      <c r="BM215" s="132" t="s">
        <v>825</v>
      </c>
    </row>
    <row r="216" spans="2:65" s="1" customFormat="1" ht="16.5" customHeight="1">
      <c r="B216" s="32"/>
      <c r="C216" s="121" t="s">
        <v>826</v>
      </c>
      <c r="D216" s="121" t="s">
        <v>120</v>
      </c>
      <c r="E216" s="122" t="s">
        <v>827</v>
      </c>
      <c r="F216" s="123" t="s">
        <v>828</v>
      </c>
      <c r="G216" s="124" t="s">
        <v>123</v>
      </c>
      <c r="H216" s="125">
        <v>1</v>
      </c>
      <c r="I216" s="126"/>
      <c r="J216" s="127">
        <f t="shared" si="40"/>
        <v>0</v>
      </c>
      <c r="K216" s="123" t="s">
        <v>124</v>
      </c>
      <c r="L216" s="32"/>
      <c r="M216" s="128" t="s">
        <v>19</v>
      </c>
      <c r="N216" s="129" t="s">
        <v>41</v>
      </c>
      <c r="P216" s="130">
        <f t="shared" si="41"/>
        <v>0</v>
      </c>
      <c r="Q216" s="130">
        <v>0</v>
      </c>
      <c r="R216" s="130">
        <f t="shared" si="42"/>
        <v>0</v>
      </c>
      <c r="S216" s="130">
        <v>0</v>
      </c>
      <c r="T216" s="131">
        <f t="shared" si="43"/>
        <v>0</v>
      </c>
      <c r="AR216" s="132" t="s">
        <v>125</v>
      </c>
      <c r="AT216" s="132" t="s">
        <v>120</v>
      </c>
      <c r="AU216" s="132" t="s">
        <v>80</v>
      </c>
      <c r="AY216" s="17" t="s">
        <v>119</v>
      </c>
      <c r="BE216" s="133">
        <f t="shared" si="44"/>
        <v>0</v>
      </c>
      <c r="BF216" s="133">
        <f t="shared" si="45"/>
        <v>0</v>
      </c>
      <c r="BG216" s="133">
        <f t="shared" si="46"/>
        <v>0</v>
      </c>
      <c r="BH216" s="133">
        <f t="shared" si="47"/>
        <v>0</v>
      </c>
      <c r="BI216" s="133">
        <f t="shared" si="48"/>
        <v>0</v>
      </c>
      <c r="BJ216" s="17" t="s">
        <v>78</v>
      </c>
      <c r="BK216" s="133">
        <f t="shared" si="49"/>
        <v>0</v>
      </c>
      <c r="BL216" s="17" t="s">
        <v>125</v>
      </c>
      <c r="BM216" s="132" t="s">
        <v>829</v>
      </c>
    </row>
    <row r="217" spans="2:65" s="1" customFormat="1" ht="16.5" customHeight="1">
      <c r="B217" s="32"/>
      <c r="C217" s="121" t="s">
        <v>394</v>
      </c>
      <c r="D217" s="121" t="s">
        <v>120</v>
      </c>
      <c r="E217" s="122" t="s">
        <v>830</v>
      </c>
      <c r="F217" s="123" t="s">
        <v>831</v>
      </c>
      <c r="G217" s="124" t="s">
        <v>123</v>
      </c>
      <c r="H217" s="125">
        <v>1</v>
      </c>
      <c r="I217" s="126"/>
      <c r="J217" s="127">
        <f t="shared" si="40"/>
        <v>0</v>
      </c>
      <c r="K217" s="123" t="s">
        <v>124</v>
      </c>
      <c r="L217" s="32"/>
      <c r="M217" s="128" t="s">
        <v>19</v>
      </c>
      <c r="N217" s="129" t="s">
        <v>41</v>
      </c>
      <c r="P217" s="130">
        <f t="shared" si="41"/>
        <v>0</v>
      </c>
      <c r="Q217" s="130">
        <v>0</v>
      </c>
      <c r="R217" s="130">
        <f t="shared" si="42"/>
        <v>0</v>
      </c>
      <c r="S217" s="130">
        <v>0</v>
      </c>
      <c r="T217" s="131">
        <f t="shared" si="43"/>
        <v>0</v>
      </c>
      <c r="AR217" s="132" t="s">
        <v>125</v>
      </c>
      <c r="AT217" s="132" t="s">
        <v>120</v>
      </c>
      <c r="AU217" s="132" t="s">
        <v>80</v>
      </c>
      <c r="AY217" s="17" t="s">
        <v>119</v>
      </c>
      <c r="BE217" s="133">
        <f t="shared" si="44"/>
        <v>0</v>
      </c>
      <c r="BF217" s="133">
        <f t="shared" si="45"/>
        <v>0</v>
      </c>
      <c r="BG217" s="133">
        <f t="shared" si="46"/>
        <v>0</v>
      </c>
      <c r="BH217" s="133">
        <f t="shared" si="47"/>
        <v>0</v>
      </c>
      <c r="BI217" s="133">
        <f t="shared" si="48"/>
        <v>0</v>
      </c>
      <c r="BJ217" s="17" t="s">
        <v>78</v>
      </c>
      <c r="BK217" s="133">
        <f t="shared" si="49"/>
        <v>0</v>
      </c>
      <c r="BL217" s="17" t="s">
        <v>125</v>
      </c>
      <c r="BM217" s="132" t="s">
        <v>832</v>
      </c>
    </row>
    <row r="218" spans="2:65" s="1" customFormat="1" ht="16.5" customHeight="1">
      <c r="B218" s="32"/>
      <c r="C218" s="121" t="s">
        <v>833</v>
      </c>
      <c r="D218" s="121" t="s">
        <v>120</v>
      </c>
      <c r="E218" s="122" t="s">
        <v>834</v>
      </c>
      <c r="F218" s="123" t="s">
        <v>835</v>
      </c>
      <c r="G218" s="124" t="s">
        <v>836</v>
      </c>
      <c r="H218" s="125">
        <v>1</v>
      </c>
      <c r="I218" s="126"/>
      <c r="J218" s="127">
        <f t="shared" si="40"/>
        <v>0</v>
      </c>
      <c r="K218" s="123" t="s">
        <v>124</v>
      </c>
      <c r="L218" s="32"/>
      <c r="M218" s="128" t="s">
        <v>19</v>
      </c>
      <c r="N218" s="129" t="s">
        <v>41</v>
      </c>
      <c r="P218" s="130">
        <f t="shared" si="41"/>
        <v>0</v>
      </c>
      <c r="Q218" s="130">
        <v>0</v>
      </c>
      <c r="R218" s="130">
        <f t="shared" si="42"/>
        <v>0</v>
      </c>
      <c r="S218" s="130">
        <v>0</v>
      </c>
      <c r="T218" s="131">
        <f t="shared" si="43"/>
        <v>0</v>
      </c>
      <c r="AR218" s="132" t="s">
        <v>125</v>
      </c>
      <c r="AT218" s="132" t="s">
        <v>120</v>
      </c>
      <c r="AU218" s="132" t="s">
        <v>80</v>
      </c>
      <c r="AY218" s="17" t="s">
        <v>119</v>
      </c>
      <c r="BE218" s="133">
        <f t="shared" si="44"/>
        <v>0</v>
      </c>
      <c r="BF218" s="133">
        <f t="shared" si="45"/>
        <v>0</v>
      </c>
      <c r="BG218" s="133">
        <f t="shared" si="46"/>
        <v>0</v>
      </c>
      <c r="BH218" s="133">
        <f t="shared" si="47"/>
        <v>0</v>
      </c>
      <c r="BI218" s="133">
        <f t="shared" si="48"/>
        <v>0</v>
      </c>
      <c r="BJ218" s="17" t="s">
        <v>78</v>
      </c>
      <c r="BK218" s="133">
        <f t="shared" si="49"/>
        <v>0</v>
      </c>
      <c r="BL218" s="17" t="s">
        <v>125</v>
      </c>
      <c r="BM218" s="132" t="s">
        <v>837</v>
      </c>
    </row>
    <row r="219" spans="2:65" s="1" customFormat="1" ht="16.5" customHeight="1">
      <c r="B219" s="32"/>
      <c r="C219" s="121" t="s">
        <v>398</v>
      </c>
      <c r="D219" s="121" t="s">
        <v>120</v>
      </c>
      <c r="E219" s="122" t="s">
        <v>838</v>
      </c>
      <c r="F219" s="123" t="s">
        <v>839</v>
      </c>
      <c r="G219" s="124" t="s">
        <v>836</v>
      </c>
      <c r="H219" s="125">
        <v>1</v>
      </c>
      <c r="I219" s="126"/>
      <c r="J219" s="127">
        <f t="shared" si="40"/>
        <v>0</v>
      </c>
      <c r="K219" s="123" t="s">
        <v>124</v>
      </c>
      <c r="L219" s="32"/>
      <c r="M219" s="155" t="s">
        <v>19</v>
      </c>
      <c r="N219" s="156" t="s">
        <v>41</v>
      </c>
      <c r="O219" s="157"/>
      <c r="P219" s="158">
        <f t="shared" si="41"/>
        <v>0</v>
      </c>
      <c r="Q219" s="158">
        <v>0</v>
      </c>
      <c r="R219" s="158">
        <f t="shared" si="42"/>
        <v>0</v>
      </c>
      <c r="S219" s="158">
        <v>0</v>
      </c>
      <c r="T219" s="159">
        <f t="shared" si="43"/>
        <v>0</v>
      </c>
      <c r="AR219" s="132" t="s">
        <v>125</v>
      </c>
      <c r="AT219" s="132" t="s">
        <v>120</v>
      </c>
      <c r="AU219" s="132" t="s">
        <v>80</v>
      </c>
      <c r="AY219" s="17" t="s">
        <v>119</v>
      </c>
      <c r="BE219" s="133">
        <f t="shared" si="44"/>
        <v>0</v>
      </c>
      <c r="BF219" s="133">
        <f t="shared" si="45"/>
        <v>0</v>
      </c>
      <c r="BG219" s="133">
        <f t="shared" si="46"/>
        <v>0</v>
      </c>
      <c r="BH219" s="133">
        <f t="shared" si="47"/>
        <v>0</v>
      </c>
      <c r="BI219" s="133">
        <f t="shared" si="48"/>
        <v>0</v>
      </c>
      <c r="BJ219" s="17" t="s">
        <v>78</v>
      </c>
      <c r="BK219" s="133">
        <f t="shared" si="49"/>
        <v>0</v>
      </c>
      <c r="BL219" s="17" t="s">
        <v>125</v>
      </c>
      <c r="BM219" s="132" t="s">
        <v>840</v>
      </c>
    </row>
    <row r="220" spans="2:12" s="1" customFormat="1" ht="6.95" customHeight="1">
      <c r="B220" s="41"/>
      <c r="C220" s="42"/>
      <c r="D220" s="42"/>
      <c r="E220" s="42"/>
      <c r="F220" s="42"/>
      <c r="G220" s="42"/>
      <c r="H220" s="42"/>
      <c r="I220" s="42"/>
      <c r="J220" s="42"/>
      <c r="K220" s="42"/>
      <c r="L220" s="32"/>
    </row>
  </sheetData>
  <sheetProtection algorithmName="SHA-512" hashValue="RlacVLzOJ8PMPBv3O+5TKM5fWi1rlCbI+VIWLhNw52WLFZECai+Jo1GQFlqW0BFLpbeMwTZbmHryRrVH5x4Z3Q==" saltValue="w75NanZ8GBfTVKkyC/z8Bwh/as+E9SskUDvSt5vO4yGCL3Jxr6UuQjTK+vYuI+KJM7X8sxCZe5K1PpHotZ8EuQ==" spinCount="100000" sheet="1" objects="1" scenarios="1" formatColumns="0" formatRows="0" autoFilter="0"/>
  <autoFilter ref="C87:K219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66" customWidth="1"/>
    <col min="2" max="2" width="1.7109375" style="166" customWidth="1"/>
    <col min="3" max="4" width="5.00390625" style="166" customWidth="1"/>
    <col min="5" max="5" width="11.7109375" style="166" customWidth="1"/>
    <col min="6" max="6" width="9.140625" style="166" customWidth="1"/>
    <col min="7" max="7" width="5.00390625" style="166" customWidth="1"/>
    <col min="8" max="8" width="77.8515625" style="166" customWidth="1"/>
    <col min="9" max="10" width="20.00390625" style="166" customWidth="1"/>
    <col min="11" max="11" width="1.7109375" style="166" customWidth="1"/>
  </cols>
  <sheetData>
    <row r="1" ht="37.5" customHeight="1"/>
    <row r="2" spans="2:11" ht="7.5" customHeight="1">
      <c r="B2" s="167"/>
      <c r="C2" s="168"/>
      <c r="D2" s="168"/>
      <c r="E2" s="168"/>
      <c r="F2" s="168"/>
      <c r="G2" s="168"/>
      <c r="H2" s="168"/>
      <c r="I2" s="168"/>
      <c r="J2" s="168"/>
      <c r="K2" s="169"/>
    </row>
    <row r="3" spans="2:11" s="15" customFormat="1" ht="45" customHeight="1">
      <c r="B3" s="170"/>
      <c r="C3" s="287" t="s">
        <v>841</v>
      </c>
      <c r="D3" s="287"/>
      <c r="E3" s="287"/>
      <c r="F3" s="287"/>
      <c r="G3" s="287"/>
      <c r="H3" s="287"/>
      <c r="I3" s="287"/>
      <c r="J3" s="287"/>
      <c r="K3" s="171"/>
    </row>
    <row r="4" spans="2:11" ht="25.5" customHeight="1">
      <c r="B4" s="172"/>
      <c r="C4" s="292" t="s">
        <v>842</v>
      </c>
      <c r="D4" s="292"/>
      <c r="E4" s="292"/>
      <c r="F4" s="292"/>
      <c r="G4" s="292"/>
      <c r="H4" s="292"/>
      <c r="I4" s="292"/>
      <c r="J4" s="292"/>
      <c r="K4" s="173"/>
    </row>
    <row r="5" spans="2:11" ht="5.25" customHeight="1">
      <c r="B5" s="172"/>
      <c r="C5" s="174"/>
      <c r="D5" s="174"/>
      <c r="E5" s="174"/>
      <c r="F5" s="174"/>
      <c r="G5" s="174"/>
      <c r="H5" s="174"/>
      <c r="I5" s="174"/>
      <c r="J5" s="174"/>
      <c r="K5" s="173"/>
    </row>
    <row r="6" spans="2:11" ht="15" customHeight="1">
      <c r="B6" s="172"/>
      <c r="C6" s="291" t="s">
        <v>843</v>
      </c>
      <c r="D6" s="291"/>
      <c r="E6" s="291"/>
      <c r="F6" s="291"/>
      <c r="G6" s="291"/>
      <c r="H6" s="291"/>
      <c r="I6" s="291"/>
      <c r="J6" s="291"/>
      <c r="K6" s="173"/>
    </row>
    <row r="7" spans="2:11" ht="15" customHeight="1">
      <c r="B7" s="176"/>
      <c r="C7" s="291" t="s">
        <v>844</v>
      </c>
      <c r="D7" s="291"/>
      <c r="E7" s="291"/>
      <c r="F7" s="291"/>
      <c r="G7" s="291"/>
      <c r="H7" s="291"/>
      <c r="I7" s="291"/>
      <c r="J7" s="291"/>
      <c r="K7" s="173"/>
    </row>
    <row r="8" spans="2:11" ht="12.75" customHeight="1">
      <c r="B8" s="176"/>
      <c r="C8" s="175"/>
      <c r="D8" s="175"/>
      <c r="E8" s="175"/>
      <c r="F8" s="175"/>
      <c r="G8" s="175"/>
      <c r="H8" s="175"/>
      <c r="I8" s="175"/>
      <c r="J8" s="175"/>
      <c r="K8" s="173"/>
    </row>
    <row r="9" spans="2:11" ht="15" customHeight="1">
      <c r="B9" s="176"/>
      <c r="C9" s="291" t="s">
        <v>845</v>
      </c>
      <c r="D9" s="291"/>
      <c r="E9" s="291"/>
      <c r="F9" s="291"/>
      <c r="G9" s="291"/>
      <c r="H9" s="291"/>
      <c r="I9" s="291"/>
      <c r="J9" s="291"/>
      <c r="K9" s="173"/>
    </row>
    <row r="10" spans="2:11" ht="15" customHeight="1">
      <c r="B10" s="176"/>
      <c r="C10" s="175"/>
      <c r="D10" s="291" t="s">
        <v>846</v>
      </c>
      <c r="E10" s="291"/>
      <c r="F10" s="291"/>
      <c r="G10" s="291"/>
      <c r="H10" s="291"/>
      <c r="I10" s="291"/>
      <c r="J10" s="291"/>
      <c r="K10" s="173"/>
    </row>
    <row r="11" spans="2:11" ht="15" customHeight="1">
      <c r="B11" s="176"/>
      <c r="C11" s="177"/>
      <c r="D11" s="291" t="s">
        <v>847</v>
      </c>
      <c r="E11" s="291"/>
      <c r="F11" s="291"/>
      <c r="G11" s="291"/>
      <c r="H11" s="291"/>
      <c r="I11" s="291"/>
      <c r="J11" s="291"/>
      <c r="K11" s="173"/>
    </row>
    <row r="12" spans="2:11" ht="15" customHeight="1">
      <c r="B12" s="176"/>
      <c r="C12" s="177"/>
      <c r="D12" s="175"/>
      <c r="E12" s="175"/>
      <c r="F12" s="175"/>
      <c r="G12" s="175"/>
      <c r="H12" s="175"/>
      <c r="I12" s="175"/>
      <c r="J12" s="175"/>
      <c r="K12" s="173"/>
    </row>
    <row r="13" spans="2:11" ht="15" customHeight="1">
      <c r="B13" s="176"/>
      <c r="C13" s="177"/>
      <c r="D13" s="178" t="s">
        <v>848</v>
      </c>
      <c r="E13" s="175"/>
      <c r="F13" s="175"/>
      <c r="G13" s="175"/>
      <c r="H13" s="175"/>
      <c r="I13" s="175"/>
      <c r="J13" s="175"/>
      <c r="K13" s="173"/>
    </row>
    <row r="14" spans="2:11" ht="12.75" customHeight="1">
      <c r="B14" s="176"/>
      <c r="C14" s="177"/>
      <c r="D14" s="177"/>
      <c r="E14" s="177"/>
      <c r="F14" s="177"/>
      <c r="G14" s="177"/>
      <c r="H14" s="177"/>
      <c r="I14" s="177"/>
      <c r="J14" s="177"/>
      <c r="K14" s="173"/>
    </row>
    <row r="15" spans="2:11" ht="15" customHeight="1">
      <c r="B15" s="176"/>
      <c r="C15" s="177"/>
      <c r="D15" s="291" t="s">
        <v>849</v>
      </c>
      <c r="E15" s="291"/>
      <c r="F15" s="291"/>
      <c r="G15" s="291"/>
      <c r="H15" s="291"/>
      <c r="I15" s="291"/>
      <c r="J15" s="291"/>
      <c r="K15" s="173"/>
    </row>
    <row r="16" spans="2:11" ht="15" customHeight="1">
      <c r="B16" s="176"/>
      <c r="C16" s="177"/>
      <c r="D16" s="291" t="s">
        <v>850</v>
      </c>
      <c r="E16" s="291"/>
      <c r="F16" s="291"/>
      <c r="G16" s="291"/>
      <c r="H16" s="291"/>
      <c r="I16" s="291"/>
      <c r="J16" s="291"/>
      <c r="K16" s="173"/>
    </row>
    <row r="17" spans="2:11" ht="15" customHeight="1">
      <c r="B17" s="176"/>
      <c r="C17" s="177"/>
      <c r="D17" s="291" t="s">
        <v>851</v>
      </c>
      <c r="E17" s="291"/>
      <c r="F17" s="291"/>
      <c r="G17" s="291"/>
      <c r="H17" s="291"/>
      <c r="I17" s="291"/>
      <c r="J17" s="291"/>
      <c r="K17" s="173"/>
    </row>
    <row r="18" spans="2:11" ht="15" customHeight="1">
      <c r="B18" s="176"/>
      <c r="C18" s="177"/>
      <c r="D18" s="177"/>
      <c r="E18" s="179" t="s">
        <v>77</v>
      </c>
      <c r="F18" s="291" t="s">
        <v>852</v>
      </c>
      <c r="G18" s="291"/>
      <c r="H18" s="291"/>
      <c r="I18" s="291"/>
      <c r="J18" s="291"/>
      <c r="K18" s="173"/>
    </row>
    <row r="19" spans="2:11" ht="15" customHeight="1">
      <c r="B19" s="176"/>
      <c r="C19" s="177"/>
      <c r="D19" s="177"/>
      <c r="E19" s="179" t="s">
        <v>853</v>
      </c>
      <c r="F19" s="291" t="s">
        <v>854</v>
      </c>
      <c r="G19" s="291"/>
      <c r="H19" s="291"/>
      <c r="I19" s="291"/>
      <c r="J19" s="291"/>
      <c r="K19" s="173"/>
    </row>
    <row r="20" spans="2:11" ht="15" customHeight="1">
      <c r="B20" s="176"/>
      <c r="C20" s="177"/>
      <c r="D20" s="177"/>
      <c r="E20" s="179" t="s">
        <v>855</v>
      </c>
      <c r="F20" s="291" t="s">
        <v>856</v>
      </c>
      <c r="G20" s="291"/>
      <c r="H20" s="291"/>
      <c r="I20" s="291"/>
      <c r="J20" s="291"/>
      <c r="K20" s="173"/>
    </row>
    <row r="21" spans="2:11" ht="15" customHeight="1">
      <c r="B21" s="176"/>
      <c r="C21" s="177"/>
      <c r="D21" s="177"/>
      <c r="E21" s="179" t="s">
        <v>857</v>
      </c>
      <c r="F21" s="291" t="s">
        <v>858</v>
      </c>
      <c r="G21" s="291"/>
      <c r="H21" s="291"/>
      <c r="I21" s="291"/>
      <c r="J21" s="291"/>
      <c r="K21" s="173"/>
    </row>
    <row r="22" spans="2:11" ht="15" customHeight="1">
      <c r="B22" s="176"/>
      <c r="C22" s="177"/>
      <c r="D22" s="177"/>
      <c r="E22" s="179" t="s">
        <v>859</v>
      </c>
      <c r="F22" s="291" t="s">
        <v>860</v>
      </c>
      <c r="G22" s="291"/>
      <c r="H22" s="291"/>
      <c r="I22" s="291"/>
      <c r="J22" s="291"/>
      <c r="K22" s="173"/>
    </row>
    <row r="23" spans="2:11" ht="15" customHeight="1">
      <c r="B23" s="176"/>
      <c r="C23" s="177"/>
      <c r="D23" s="177"/>
      <c r="E23" s="179" t="s">
        <v>861</v>
      </c>
      <c r="F23" s="291" t="s">
        <v>862</v>
      </c>
      <c r="G23" s="291"/>
      <c r="H23" s="291"/>
      <c r="I23" s="291"/>
      <c r="J23" s="291"/>
      <c r="K23" s="173"/>
    </row>
    <row r="24" spans="2:11" ht="12.75" customHeight="1">
      <c r="B24" s="176"/>
      <c r="C24" s="177"/>
      <c r="D24" s="177"/>
      <c r="E24" s="177"/>
      <c r="F24" s="177"/>
      <c r="G24" s="177"/>
      <c r="H24" s="177"/>
      <c r="I24" s="177"/>
      <c r="J24" s="177"/>
      <c r="K24" s="173"/>
    </row>
    <row r="25" spans="2:11" ht="15" customHeight="1">
      <c r="B25" s="176"/>
      <c r="C25" s="291" t="s">
        <v>863</v>
      </c>
      <c r="D25" s="291"/>
      <c r="E25" s="291"/>
      <c r="F25" s="291"/>
      <c r="G25" s="291"/>
      <c r="H25" s="291"/>
      <c r="I25" s="291"/>
      <c r="J25" s="291"/>
      <c r="K25" s="173"/>
    </row>
    <row r="26" spans="2:11" ht="15" customHeight="1">
      <c r="B26" s="176"/>
      <c r="C26" s="291" t="s">
        <v>864</v>
      </c>
      <c r="D26" s="291"/>
      <c r="E26" s="291"/>
      <c r="F26" s="291"/>
      <c r="G26" s="291"/>
      <c r="H26" s="291"/>
      <c r="I26" s="291"/>
      <c r="J26" s="291"/>
      <c r="K26" s="173"/>
    </row>
    <row r="27" spans="2:11" ht="15" customHeight="1">
      <c r="B27" s="176"/>
      <c r="C27" s="175"/>
      <c r="D27" s="291" t="s">
        <v>865</v>
      </c>
      <c r="E27" s="291"/>
      <c r="F27" s="291"/>
      <c r="G27" s="291"/>
      <c r="H27" s="291"/>
      <c r="I27" s="291"/>
      <c r="J27" s="291"/>
      <c r="K27" s="173"/>
    </row>
    <row r="28" spans="2:11" ht="15" customHeight="1">
      <c r="B28" s="176"/>
      <c r="C28" s="177"/>
      <c r="D28" s="291" t="s">
        <v>866</v>
      </c>
      <c r="E28" s="291"/>
      <c r="F28" s="291"/>
      <c r="G28" s="291"/>
      <c r="H28" s="291"/>
      <c r="I28" s="291"/>
      <c r="J28" s="291"/>
      <c r="K28" s="173"/>
    </row>
    <row r="29" spans="2:11" ht="12.75" customHeight="1">
      <c r="B29" s="176"/>
      <c r="C29" s="177"/>
      <c r="D29" s="177"/>
      <c r="E29" s="177"/>
      <c r="F29" s="177"/>
      <c r="G29" s="177"/>
      <c r="H29" s="177"/>
      <c r="I29" s="177"/>
      <c r="J29" s="177"/>
      <c r="K29" s="173"/>
    </row>
    <row r="30" spans="2:11" ht="15" customHeight="1">
      <c r="B30" s="176"/>
      <c r="C30" s="177"/>
      <c r="D30" s="291" t="s">
        <v>867</v>
      </c>
      <c r="E30" s="291"/>
      <c r="F30" s="291"/>
      <c r="G30" s="291"/>
      <c r="H30" s="291"/>
      <c r="I30" s="291"/>
      <c r="J30" s="291"/>
      <c r="K30" s="173"/>
    </row>
    <row r="31" spans="2:11" ht="15" customHeight="1">
      <c r="B31" s="176"/>
      <c r="C31" s="177"/>
      <c r="D31" s="291" t="s">
        <v>868</v>
      </c>
      <c r="E31" s="291"/>
      <c r="F31" s="291"/>
      <c r="G31" s="291"/>
      <c r="H31" s="291"/>
      <c r="I31" s="291"/>
      <c r="J31" s="291"/>
      <c r="K31" s="173"/>
    </row>
    <row r="32" spans="2:11" ht="12.75" customHeight="1">
      <c r="B32" s="176"/>
      <c r="C32" s="177"/>
      <c r="D32" s="177"/>
      <c r="E32" s="177"/>
      <c r="F32" s="177"/>
      <c r="G32" s="177"/>
      <c r="H32" s="177"/>
      <c r="I32" s="177"/>
      <c r="J32" s="177"/>
      <c r="K32" s="173"/>
    </row>
    <row r="33" spans="2:11" ht="15" customHeight="1">
      <c r="B33" s="176"/>
      <c r="C33" s="177"/>
      <c r="D33" s="291" t="s">
        <v>869</v>
      </c>
      <c r="E33" s="291"/>
      <c r="F33" s="291"/>
      <c r="G33" s="291"/>
      <c r="H33" s="291"/>
      <c r="I33" s="291"/>
      <c r="J33" s="291"/>
      <c r="K33" s="173"/>
    </row>
    <row r="34" spans="2:11" ht="15" customHeight="1">
      <c r="B34" s="176"/>
      <c r="C34" s="177"/>
      <c r="D34" s="291" t="s">
        <v>870</v>
      </c>
      <c r="E34" s="291"/>
      <c r="F34" s="291"/>
      <c r="G34" s="291"/>
      <c r="H34" s="291"/>
      <c r="I34" s="291"/>
      <c r="J34" s="291"/>
      <c r="K34" s="173"/>
    </row>
    <row r="35" spans="2:11" ht="15" customHeight="1">
      <c r="B35" s="176"/>
      <c r="C35" s="177"/>
      <c r="D35" s="291" t="s">
        <v>871</v>
      </c>
      <c r="E35" s="291"/>
      <c r="F35" s="291"/>
      <c r="G35" s="291"/>
      <c r="H35" s="291"/>
      <c r="I35" s="291"/>
      <c r="J35" s="291"/>
      <c r="K35" s="173"/>
    </row>
    <row r="36" spans="2:11" ht="15" customHeight="1">
      <c r="B36" s="176"/>
      <c r="C36" s="177"/>
      <c r="D36" s="175"/>
      <c r="E36" s="178" t="s">
        <v>105</v>
      </c>
      <c r="F36" s="175"/>
      <c r="G36" s="291" t="s">
        <v>872</v>
      </c>
      <c r="H36" s="291"/>
      <c r="I36" s="291"/>
      <c r="J36" s="291"/>
      <c r="K36" s="173"/>
    </row>
    <row r="37" spans="2:11" ht="30.75" customHeight="1">
      <c r="B37" s="176"/>
      <c r="C37" s="177"/>
      <c r="D37" s="175"/>
      <c r="E37" s="178" t="s">
        <v>873</v>
      </c>
      <c r="F37" s="175"/>
      <c r="G37" s="291" t="s">
        <v>874</v>
      </c>
      <c r="H37" s="291"/>
      <c r="I37" s="291"/>
      <c r="J37" s="291"/>
      <c r="K37" s="173"/>
    </row>
    <row r="38" spans="2:11" ht="15" customHeight="1">
      <c r="B38" s="176"/>
      <c r="C38" s="177"/>
      <c r="D38" s="175"/>
      <c r="E38" s="178" t="s">
        <v>51</v>
      </c>
      <c r="F38" s="175"/>
      <c r="G38" s="291" t="s">
        <v>875</v>
      </c>
      <c r="H38" s="291"/>
      <c r="I38" s="291"/>
      <c r="J38" s="291"/>
      <c r="K38" s="173"/>
    </row>
    <row r="39" spans="2:11" ht="15" customHeight="1">
      <c r="B39" s="176"/>
      <c r="C39" s="177"/>
      <c r="D39" s="175"/>
      <c r="E39" s="178" t="s">
        <v>52</v>
      </c>
      <c r="F39" s="175"/>
      <c r="G39" s="291" t="s">
        <v>876</v>
      </c>
      <c r="H39" s="291"/>
      <c r="I39" s="291"/>
      <c r="J39" s="291"/>
      <c r="K39" s="173"/>
    </row>
    <row r="40" spans="2:11" ht="15" customHeight="1">
      <c r="B40" s="176"/>
      <c r="C40" s="177"/>
      <c r="D40" s="175"/>
      <c r="E40" s="178" t="s">
        <v>106</v>
      </c>
      <c r="F40" s="175"/>
      <c r="G40" s="291" t="s">
        <v>877</v>
      </c>
      <c r="H40" s="291"/>
      <c r="I40" s="291"/>
      <c r="J40" s="291"/>
      <c r="K40" s="173"/>
    </row>
    <row r="41" spans="2:11" ht="15" customHeight="1">
      <c r="B41" s="176"/>
      <c r="C41" s="177"/>
      <c r="D41" s="175"/>
      <c r="E41" s="178" t="s">
        <v>107</v>
      </c>
      <c r="F41" s="175"/>
      <c r="G41" s="291" t="s">
        <v>878</v>
      </c>
      <c r="H41" s="291"/>
      <c r="I41" s="291"/>
      <c r="J41" s="291"/>
      <c r="K41" s="173"/>
    </row>
    <row r="42" spans="2:11" ht="15" customHeight="1">
      <c r="B42" s="176"/>
      <c r="C42" s="177"/>
      <c r="D42" s="175"/>
      <c r="E42" s="178" t="s">
        <v>879</v>
      </c>
      <c r="F42" s="175"/>
      <c r="G42" s="291" t="s">
        <v>880</v>
      </c>
      <c r="H42" s="291"/>
      <c r="I42" s="291"/>
      <c r="J42" s="291"/>
      <c r="K42" s="173"/>
    </row>
    <row r="43" spans="2:11" ht="15" customHeight="1">
      <c r="B43" s="176"/>
      <c r="C43" s="177"/>
      <c r="D43" s="175"/>
      <c r="E43" s="178"/>
      <c r="F43" s="175"/>
      <c r="G43" s="291" t="s">
        <v>881</v>
      </c>
      <c r="H43" s="291"/>
      <c r="I43" s="291"/>
      <c r="J43" s="291"/>
      <c r="K43" s="173"/>
    </row>
    <row r="44" spans="2:11" ht="15" customHeight="1">
      <c r="B44" s="176"/>
      <c r="C44" s="177"/>
      <c r="D44" s="175"/>
      <c r="E44" s="178" t="s">
        <v>882</v>
      </c>
      <c r="F44" s="175"/>
      <c r="G44" s="291" t="s">
        <v>883</v>
      </c>
      <c r="H44" s="291"/>
      <c r="I44" s="291"/>
      <c r="J44" s="291"/>
      <c r="K44" s="173"/>
    </row>
    <row r="45" spans="2:11" ht="15" customHeight="1">
      <c r="B45" s="176"/>
      <c r="C45" s="177"/>
      <c r="D45" s="175"/>
      <c r="E45" s="178" t="s">
        <v>109</v>
      </c>
      <c r="F45" s="175"/>
      <c r="G45" s="291" t="s">
        <v>884</v>
      </c>
      <c r="H45" s="291"/>
      <c r="I45" s="291"/>
      <c r="J45" s="291"/>
      <c r="K45" s="173"/>
    </row>
    <row r="46" spans="2:11" ht="12.75" customHeight="1">
      <c r="B46" s="176"/>
      <c r="C46" s="177"/>
      <c r="D46" s="175"/>
      <c r="E46" s="175"/>
      <c r="F46" s="175"/>
      <c r="G46" s="175"/>
      <c r="H46" s="175"/>
      <c r="I46" s="175"/>
      <c r="J46" s="175"/>
      <c r="K46" s="173"/>
    </row>
    <row r="47" spans="2:11" ht="15" customHeight="1">
      <c r="B47" s="176"/>
      <c r="C47" s="177"/>
      <c r="D47" s="291" t="s">
        <v>885</v>
      </c>
      <c r="E47" s="291"/>
      <c r="F47" s="291"/>
      <c r="G47" s="291"/>
      <c r="H47" s="291"/>
      <c r="I47" s="291"/>
      <c r="J47" s="291"/>
      <c r="K47" s="173"/>
    </row>
    <row r="48" spans="2:11" ht="15" customHeight="1">
      <c r="B48" s="176"/>
      <c r="C48" s="177"/>
      <c r="D48" s="177"/>
      <c r="E48" s="291" t="s">
        <v>886</v>
      </c>
      <c r="F48" s="291"/>
      <c r="G48" s="291"/>
      <c r="H48" s="291"/>
      <c r="I48" s="291"/>
      <c r="J48" s="291"/>
      <c r="K48" s="173"/>
    </row>
    <row r="49" spans="2:11" ht="15" customHeight="1">
      <c r="B49" s="176"/>
      <c r="C49" s="177"/>
      <c r="D49" s="177"/>
      <c r="E49" s="291" t="s">
        <v>887</v>
      </c>
      <c r="F49" s="291"/>
      <c r="G49" s="291"/>
      <c r="H49" s="291"/>
      <c r="I49" s="291"/>
      <c r="J49" s="291"/>
      <c r="K49" s="173"/>
    </row>
    <row r="50" spans="2:11" ht="15" customHeight="1">
      <c r="B50" s="176"/>
      <c r="C50" s="177"/>
      <c r="D50" s="177"/>
      <c r="E50" s="291" t="s">
        <v>888</v>
      </c>
      <c r="F50" s="291"/>
      <c r="G50" s="291"/>
      <c r="H50" s="291"/>
      <c r="I50" s="291"/>
      <c r="J50" s="291"/>
      <c r="K50" s="173"/>
    </row>
    <row r="51" spans="2:11" ht="15" customHeight="1">
      <c r="B51" s="176"/>
      <c r="C51" s="177"/>
      <c r="D51" s="291" t="s">
        <v>889</v>
      </c>
      <c r="E51" s="291"/>
      <c r="F51" s="291"/>
      <c r="G51" s="291"/>
      <c r="H51" s="291"/>
      <c r="I51" s="291"/>
      <c r="J51" s="291"/>
      <c r="K51" s="173"/>
    </row>
    <row r="52" spans="2:11" ht="25.5" customHeight="1">
      <c r="B52" s="172"/>
      <c r="C52" s="292" t="s">
        <v>890</v>
      </c>
      <c r="D52" s="292"/>
      <c r="E52" s="292"/>
      <c r="F52" s="292"/>
      <c r="G52" s="292"/>
      <c r="H52" s="292"/>
      <c r="I52" s="292"/>
      <c r="J52" s="292"/>
      <c r="K52" s="173"/>
    </row>
    <row r="53" spans="2:11" ht="5.25" customHeight="1">
      <c r="B53" s="172"/>
      <c r="C53" s="174"/>
      <c r="D53" s="174"/>
      <c r="E53" s="174"/>
      <c r="F53" s="174"/>
      <c r="G53" s="174"/>
      <c r="H53" s="174"/>
      <c r="I53" s="174"/>
      <c r="J53" s="174"/>
      <c r="K53" s="173"/>
    </row>
    <row r="54" spans="2:11" ht="15" customHeight="1">
      <c r="B54" s="172"/>
      <c r="C54" s="291" t="s">
        <v>891</v>
      </c>
      <c r="D54" s="291"/>
      <c r="E54" s="291"/>
      <c r="F54" s="291"/>
      <c r="G54" s="291"/>
      <c r="H54" s="291"/>
      <c r="I54" s="291"/>
      <c r="J54" s="291"/>
      <c r="K54" s="173"/>
    </row>
    <row r="55" spans="2:11" ht="15" customHeight="1">
      <c r="B55" s="172"/>
      <c r="C55" s="291" t="s">
        <v>892</v>
      </c>
      <c r="D55" s="291"/>
      <c r="E55" s="291"/>
      <c r="F55" s="291"/>
      <c r="G55" s="291"/>
      <c r="H55" s="291"/>
      <c r="I55" s="291"/>
      <c r="J55" s="291"/>
      <c r="K55" s="173"/>
    </row>
    <row r="56" spans="2:11" ht="12.75" customHeight="1">
      <c r="B56" s="172"/>
      <c r="C56" s="175"/>
      <c r="D56" s="175"/>
      <c r="E56" s="175"/>
      <c r="F56" s="175"/>
      <c r="G56" s="175"/>
      <c r="H56" s="175"/>
      <c r="I56" s="175"/>
      <c r="J56" s="175"/>
      <c r="K56" s="173"/>
    </row>
    <row r="57" spans="2:11" ht="15" customHeight="1">
      <c r="B57" s="172"/>
      <c r="C57" s="291" t="s">
        <v>893</v>
      </c>
      <c r="D57" s="291"/>
      <c r="E57" s="291"/>
      <c r="F57" s="291"/>
      <c r="G57" s="291"/>
      <c r="H57" s="291"/>
      <c r="I57" s="291"/>
      <c r="J57" s="291"/>
      <c r="K57" s="173"/>
    </row>
    <row r="58" spans="2:11" ht="15" customHeight="1">
      <c r="B58" s="172"/>
      <c r="C58" s="177"/>
      <c r="D58" s="291" t="s">
        <v>894</v>
      </c>
      <c r="E58" s="291"/>
      <c r="F58" s="291"/>
      <c r="G58" s="291"/>
      <c r="H58" s="291"/>
      <c r="I58" s="291"/>
      <c r="J58" s="291"/>
      <c r="K58" s="173"/>
    </row>
    <row r="59" spans="2:11" ht="15" customHeight="1">
      <c r="B59" s="172"/>
      <c r="C59" s="177"/>
      <c r="D59" s="291" t="s">
        <v>895</v>
      </c>
      <c r="E59" s="291"/>
      <c r="F59" s="291"/>
      <c r="G59" s="291"/>
      <c r="H59" s="291"/>
      <c r="I59" s="291"/>
      <c r="J59" s="291"/>
      <c r="K59" s="173"/>
    </row>
    <row r="60" spans="2:11" ht="15" customHeight="1">
      <c r="B60" s="172"/>
      <c r="C60" s="177"/>
      <c r="D60" s="291" t="s">
        <v>896</v>
      </c>
      <c r="E60" s="291"/>
      <c r="F60" s="291"/>
      <c r="G60" s="291"/>
      <c r="H60" s="291"/>
      <c r="I60" s="291"/>
      <c r="J60" s="291"/>
      <c r="K60" s="173"/>
    </row>
    <row r="61" spans="2:11" ht="15" customHeight="1">
      <c r="B61" s="172"/>
      <c r="C61" s="177"/>
      <c r="D61" s="291" t="s">
        <v>897</v>
      </c>
      <c r="E61" s="291"/>
      <c r="F61" s="291"/>
      <c r="G61" s="291"/>
      <c r="H61" s="291"/>
      <c r="I61" s="291"/>
      <c r="J61" s="291"/>
      <c r="K61" s="173"/>
    </row>
    <row r="62" spans="2:11" ht="15" customHeight="1">
      <c r="B62" s="172"/>
      <c r="C62" s="177"/>
      <c r="D62" s="293" t="s">
        <v>898</v>
      </c>
      <c r="E62" s="293"/>
      <c r="F62" s="293"/>
      <c r="G62" s="293"/>
      <c r="H62" s="293"/>
      <c r="I62" s="293"/>
      <c r="J62" s="293"/>
      <c r="K62" s="173"/>
    </row>
    <row r="63" spans="2:11" ht="15" customHeight="1">
      <c r="B63" s="172"/>
      <c r="C63" s="177"/>
      <c r="D63" s="291" t="s">
        <v>899</v>
      </c>
      <c r="E63" s="291"/>
      <c r="F63" s="291"/>
      <c r="G63" s="291"/>
      <c r="H63" s="291"/>
      <c r="I63" s="291"/>
      <c r="J63" s="291"/>
      <c r="K63" s="173"/>
    </row>
    <row r="64" spans="2:11" ht="12.75" customHeight="1">
      <c r="B64" s="172"/>
      <c r="C64" s="177"/>
      <c r="D64" s="177"/>
      <c r="E64" s="180"/>
      <c r="F64" s="177"/>
      <c r="G64" s="177"/>
      <c r="H64" s="177"/>
      <c r="I64" s="177"/>
      <c r="J64" s="177"/>
      <c r="K64" s="173"/>
    </row>
    <row r="65" spans="2:11" ht="15" customHeight="1">
      <c r="B65" s="172"/>
      <c r="C65" s="177"/>
      <c r="D65" s="291" t="s">
        <v>900</v>
      </c>
      <c r="E65" s="291"/>
      <c r="F65" s="291"/>
      <c r="G65" s="291"/>
      <c r="H65" s="291"/>
      <c r="I65" s="291"/>
      <c r="J65" s="291"/>
      <c r="K65" s="173"/>
    </row>
    <row r="66" spans="2:11" ht="15" customHeight="1">
      <c r="B66" s="172"/>
      <c r="C66" s="177"/>
      <c r="D66" s="293" t="s">
        <v>901</v>
      </c>
      <c r="E66" s="293"/>
      <c r="F66" s="293"/>
      <c r="G66" s="293"/>
      <c r="H66" s="293"/>
      <c r="I66" s="293"/>
      <c r="J66" s="293"/>
      <c r="K66" s="173"/>
    </row>
    <row r="67" spans="2:11" ht="15" customHeight="1">
      <c r="B67" s="172"/>
      <c r="C67" s="177"/>
      <c r="D67" s="291" t="s">
        <v>902</v>
      </c>
      <c r="E67" s="291"/>
      <c r="F67" s="291"/>
      <c r="G67" s="291"/>
      <c r="H67" s="291"/>
      <c r="I67" s="291"/>
      <c r="J67" s="291"/>
      <c r="K67" s="173"/>
    </row>
    <row r="68" spans="2:11" ht="15" customHeight="1">
      <c r="B68" s="172"/>
      <c r="C68" s="177"/>
      <c r="D68" s="291" t="s">
        <v>903</v>
      </c>
      <c r="E68" s="291"/>
      <c r="F68" s="291"/>
      <c r="G68" s="291"/>
      <c r="H68" s="291"/>
      <c r="I68" s="291"/>
      <c r="J68" s="291"/>
      <c r="K68" s="173"/>
    </row>
    <row r="69" spans="2:11" ht="15" customHeight="1">
      <c r="B69" s="172"/>
      <c r="C69" s="177"/>
      <c r="D69" s="291" t="s">
        <v>904</v>
      </c>
      <c r="E69" s="291"/>
      <c r="F69" s="291"/>
      <c r="G69" s="291"/>
      <c r="H69" s="291"/>
      <c r="I69" s="291"/>
      <c r="J69" s="291"/>
      <c r="K69" s="173"/>
    </row>
    <row r="70" spans="2:11" ht="15" customHeight="1">
      <c r="B70" s="172"/>
      <c r="C70" s="177"/>
      <c r="D70" s="291" t="s">
        <v>905</v>
      </c>
      <c r="E70" s="291"/>
      <c r="F70" s="291"/>
      <c r="G70" s="291"/>
      <c r="H70" s="291"/>
      <c r="I70" s="291"/>
      <c r="J70" s="291"/>
      <c r="K70" s="173"/>
    </row>
    <row r="71" spans="2:11" ht="12.75" customHeight="1">
      <c r="B71" s="181"/>
      <c r="C71" s="182"/>
      <c r="D71" s="182"/>
      <c r="E71" s="182"/>
      <c r="F71" s="182"/>
      <c r="G71" s="182"/>
      <c r="H71" s="182"/>
      <c r="I71" s="182"/>
      <c r="J71" s="182"/>
      <c r="K71" s="183"/>
    </row>
    <row r="72" spans="2:11" ht="18.75" customHeight="1">
      <c r="B72" s="184"/>
      <c r="C72" s="184"/>
      <c r="D72" s="184"/>
      <c r="E72" s="184"/>
      <c r="F72" s="184"/>
      <c r="G72" s="184"/>
      <c r="H72" s="184"/>
      <c r="I72" s="184"/>
      <c r="J72" s="184"/>
      <c r="K72" s="185"/>
    </row>
    <row r="73" spans="2:11" ht="18.75" customHeight="1">
      <c r="B73" s="185"/>
      <c r="C73" s="185"/>
      <c r="D73" s="185"/>
      <c r="E73" s="185"/>
      <c r="F73" s="185"/>
      <c r="G73" s="185"/>
      <c r="H73" s="185"/>
      <c r="I73" s="185"/>
      <c r="J73" s="185"/>
      <c r="K73" s="185"/>
    </row>
    <row r="74" spans="2:11" ht="7.5" customHeight="1">
      <c r="B74" s="186"/>
      <c r="C74" s="187"/>
      <c r="D74" s="187"/>
      <c r="E74" s="187"/>
      <c r="F74" s="187"/>
      <c r="G74" s="187"/>
      <c r="H74" s="187"/>
      <c r="I74" s="187"/>
      <c r="J74" s="187"/>
      <c r="K74" s="188"/>
    </row>
    <row r="75" spans="2:11" ht="45" customHeight="1">
      <c r="B75" s="189"/>
      <c r="C75" s="286" t="s">
        <v>906</v>
      </c>
      <c r="D75" s="286"/>
      <c r="E75" s="286"/>
      <c r="F75" s="286"/>
      <c r="G75" s="286"/>
      <c r="H75" s="286"/>
      <c r="I75" s="286"/>
      <c r="J75" s="286"/>
      <c r="K75" s="190"/>
    </row>
    <row r="76" spans="2:11" ht="17.25" customHeight="1">
      <c r="B76" s="189"/>
      <c r="C76" s="191" t="s">
        <v>907</v>
      </c>
      <c r="D76" s="191"/>
      <c r="E76" s="191"/>
      <c r="F76" s="191" t="s">
        <v>908</v>
      </c>
      <c r="G76" s="192"/>
      <c r="H76" s="191" t="s">
        <v>52</v>
      </c>
      <c r="I76" s="191" t="s">
        <v>55</v>
      </c>
      <c r="J76" s="191" t="s">
        <v>909</v>
      </c>
      <c r="K76" s="190"/>
    </row>
    <row r="77" spans="2:11" ht="17.25" customHeight="1">
      <c r="B77" s="189"/>
      <c r="C77" s="193" t="s">
        <v>910</v>
      </c>
      <c r="D77" s="193"/>
      <c r="E77" s="193"/>
      <c r="F77" s="194" t="s">
        <v>911</v>
      </c>
      <c r="G77" s="195"/>
      <c r="H77" s="193"/>
      <c r="I77" s="193"/>
      <c r="J77" s="193" t="s">
        <v>912</v>
      </c>
      <c r="K77" s="190"/>
    </row>
    <row r="78" spans="2:11" ht="5.25" customHeight="1">
      <c r="B78" s="189"/>
      <c r="C78" s="196"/>
      <c r="D78" s="196"/>
      <c r="E78" s="196"/>
      <c r="F78" s="196"/>
      <c r="G78" s="197"/>
      <c r="H78" s="196"/>
      <c r="I78" s="196"/>
      <c r="J78" s="196"/>
      <c r="K78" s="190"/>
    </row>
    <row r="79" spans="2:11" ht="15" customHeight="1">
      <c r="B79" s="189"/>
      <c r="C79" s="178" t="s">
        <v>51</v>
      </c>
      <c r="D79" s="198"/>
      <c r="E79" s="198"/>
      <c r="F79" s="199" t="s">
        <v>913</v>
      </c>
      <c r="G79" s="200"/>
      <c r="H79" s="178" t="s">
        <v>914</v>
      </c>
      <c r="I79" s="178" t="s">
        <v>915</v>
      </c>
      <c r="J79" s="178">
        <v>20</v>
      </c>
      <c r="K79" s="190"/>
    </row>
    <row r="80" spans="2:11" ht="15" customHeight="1">
      <c r="B80" s="189"/>
      <c r="C80" s="178" t="s">
        <v>916</v>
      </c>
      <c r="D80" s="178"/>
      <c r="E80" s="178"/>
      <c r="F80" s="199" t="s">
        <v>913</v>
      </c>
      <c r="G80" s="200"/>
      <c r="H80" s="178" t="s">
        <v>917</v>
      </c>
      <c r="I80" s="178" t="s">
        <v>915</v>
      </c>
      <c r="J80" s="178">
        <v>120</v>
      </c>
      <c r="K80" s="190"/>
    </row>
    <row r="81" spans="2:11" ht="15" customHeight="1">
      <c r="B81" s="201"/>
      <c r="C81" s="178" t="s">
        <v>918</v>
      </c>
      <c r="D81" s="178"/>
      <c r="E81" s="178"/>
      <c r="F81" s="199" t="s">
        <v>919</v>
      </c>
      <c r="G81" s="200"/>
      <c r="H81" s="178" t="s">
        <v>920</v>
      </c>
      <c r="I81" s="178" t="s">
        <v>915</v>
      </c>
      <c r="J81" s="178">
        <v>50</v>
      </c>
      <c r="K81" s="190"/>
    </row>
    <row r="82" spans="2:11" ht="15" customHeight="1">
      <c r="B82" s="201"/>
      <c r="C82" s="178" t="s">
        <v>921</v>
      </c>
      <c r="D82" s="178"/>
      <c r="E82" s="178"/>
      <c r="F82" s="199" t="s">
        <v>913</v>
      </c>
      <c r="G82" s="200"/>
      <c r="H82" s="178" t="s">
        <v>922</v>
      </c>
      <c r="I82" s="178" t="s">
        <v>923</v>
      </c>
      <c r="J82" s="178"/>
      <c r="K82" s="190"/>
    </row>
    <row r="83" spans="2:11" ht="15" customHeight="1">
      <c r="B83" s="201"/>
      <c r="C83" s="178" t="s">
        <v>924</v>
      </c>
      <c r="D83" s="178"/>
      <c r="E83" s="178"/>
      <c r="F83" s="199" t="s">
        <v>919</v>
      </c>
      <c r="G83" s="178"/>
      <c r="H83" s="178" t="s">
        <v>925</v>
      </c>
      <c r="I83" s="178" t="s">
        <v>915</v>
      </c>
      <c r="J83" s="178">
        <v>15</v>
      </c>
      <c r="K83" s="190"/>
    </row>
    <row r="84" spans="2:11" ht="15" customHeight="1">
      <c r="B84" s="201"/>
      <c r="C84" s="178" t="s">
        <v>926</v>
      </c>
      <c r="D84" s="178"/>
      <c r="E84" s="178"/>
      <c r="F84" s="199" t="s">
        <v>919</v>
      </c>
      <c r="G84" s="178"/>
      <c r="H84" s="178" t="s">
        <v>927</v>
      </c>
      <c r="I84" s="178" t="s">
        <v>915</v>
      </c>
      <c r="J84" s="178">
        <v>15</v>
      </c>
      <c r="K84" s="190"/>
    </row>
    <row r="85" spans="2:11" ht="15" customHeight="1">
      <c r="B85" s="201"/>
      <c r="C85" s="178" t="s">
        <v>928</v>
      </c>
      <c r="D85" s="178"/>
      <c r="E85" s="178"/>
      <c r="F85" s="199" t="s">
        <v>919</v>
      </c>
      <c r="G85" s="178"/>
      <c r="H85" s="178" t="s">
        <v>929</v>
      </c>
      <c r="I85" s="178" t="s">
        <v>915</v>
      </c>
      <c r="J85" s="178">
        <v>20</v>
      </c>
      <c r="K85" s="190"/>
    </row>
    <row r="86" spans="2:11" ht="15" customHeight="1">
      <c r="B86" s="201"/>
      <c r="C86" s="178" t="s">
        <v>930</v>
      </c>
      <c r="D86" s="178"/>
      <c r="E86" s="178"/>
      <c r="F86" s="199" t="s">
        <v>919</v>
      </c>
      <c r="G86" s="178"/>
      <c r="H86" s="178" t="s">
        <v>931</v>
      </c>
      <c r="I86" s="178" t="s">
        <v>915</v>
      </c>
      <c r="J86" s="178">
        <v>20</v>
      </c>
      <c r="K86" s="190"/>
    </row>
    <row r="87" spans="2:11" ht="15" customHeight="1">
      <c r="B87" s="201"/>
      <c r="C87" s="178" t="s">
        <v>932</v>
      </c>
      <c r="D87" s="178"/>
      <c r="E87" s="178"/>
      <c r="F87" s="199" t="s">
        <v>919</v>
      </c>
      <c r="G87" s="200"/>
      <c r="H87" s="178" t="s">
        <v>933</v>
      </c>
      <c r="I87" s="178" t="s">
        <v>915</v>
      </c>
      <c r="J87" s="178">
        <v>50</v>
      </c>
      <c r="K87" s="190"/>
    </row>
    <row r="88" spans="2:11" ht="15" customHeight="1">
      <c r="B88" s="201"/>
      <c r="C88" s="178" t="s">
        <v>934</v>
      </c>
      <c r="D88" s="178"/>
      <c r="E88" s="178"/>
      <c r="F88" s="199" t="s">
        <v>919</v>
      </c>
      <c r="G88" s="200"/>
      <c r="H88" s="178" t="s">
        <v>935</v>
      </c>
      <c r="I88" s="178" t="s">
        <v>915</v>
      </c>
      <c r="J88" s="178">
        <v>20</v>
      </c>
      <c r="K88" s="190"/>
    </row>
    <row r="89" spans="2:11" ht="15" customHeight="1">
      <c r="B89" s="201"/>
      <c r="C89" s="178" t="s">
        <v>936</v>
      </c>
      <c r="D89" s="178"/>
      <c r="E89" s="178"/>
      <c r="F89" s="199" t="s">
        <v>919</v>
      </c>
      <c r="G89" s="200"/>
      <c r="H89" s="178" t="s">
        <v>937</v>
      </c>
      <c r="I89" s="178" t="s">
        <v>915</v>
      </c>
      <c r="J89" s="178">
        <v>20</v>
      </c>
      <c r="K89" s="190"/>
    </row>
    <row r="90" spans="2:11" ht="15" customHeight="1">
      <c r="B90" s="201"/>
      <c r="C90" s="178" t="s">
        <v>938</v>
      </c>
      <c r="D90" s="178"/>
      <c r="E90" s="178"/>
      <c r="F90" s="199" t="s">
        <v>919</v>
      </c>
      <c r="G90" s="200"/>
      <c r="H90" s="178" t="s">
        <v>939</v>
      </c>
      <c r="I90" s="178" t="s">
        <v>915</v>
      </c>
      <c r="J90" s="178">
        <v>50</v>
      </c>
      <c r="K90" s="190"/>
    </row>
    <row r="91" spans="2:11" ht="15" customHeight="1">
      <c r="B91" s="201"/>
      <c r="C91" s="178" t="s">
        <v>940</v>
      </c>
      <c r="D91" s="178"/>
      <c r="E91" s="178"/>
      <c r="F91" s="199" t="s">
        <v>919</v>
      </c>
      <c r="G91" s="200"/>
      <c r="H91" s="178" t="s">
        <v>940</v>
      </c>
      <c r="I91" s="178" t="s">
        <v>915</v>
      </c>
      <c r="J91" s="178">
        <v>50</v>
      </c>
      <c r="K91" s="190"/>
    </row>
    <row r="92" spans="2:11" ht="15" customHeight="1">
      <c r="B92" s="201"/>
      <c r="C92" s="178" t="s">
        <v>941</v>
      </c>
      <c r="D92" s="178"/>
      <c r="E92" s="178"/>
      <c r="F92" s="199" t="s">
        <v>919</v>
      </c>
      <c r="G92" s="200"/>
      <c r="H92" s="178" t="s">
        <v>942</v>
      </c>
      <c r="I92" s="178" t="s">
        <v>915</v>
      </c>
      <c r="J92" s="178">
        <v>255</v>
      </c>
      <c r="K92" s="190"/>
    </row>
    <row r="93" spans="2:11" ht="15" customHeight="1">
      <c r="B93" s="201"/>
      <c r="C93" s="178" t="s">
        <v>943</v>
      </c>
      <c r="D93" s="178"/>
      <c r="E93" s="178"/>
      <c r="F93" s="199" t="s">
        <v>913</v>
      </c>
      <c r="G93" s="200"/>
      <c r="H93" s="178" t="s">
        <v>944</v>
      </c>
      <c r="I93" s="178" t="s">
        <v>945</v>
      </c>
      <c r="J93" s="178"/>
      <c r="K93" s="190"/>
    </row>
    <row r="94" spans="2:11" ht="15" customHeight="1">
      <c r="B94" s="201"/>
      <c r="C94" s="178" t="s">
        <v>946</v>
      </c>
      <c r="D94" s="178"/>
      <c r="E94" s="178"/>
      <c r="F94" s="199" t="s">
        <v>913</v>
      </c>
      <c r="G94" s="200"/>
      <c r="H94" s="178" t="s">
        <v>947</v>
      </c>
      <c r="I94" s="178" t="s">
        <v>948</v>
      </c>
      <c r="J94" s="178"/>
      <c r="K94" s="190"/>
    </row>
    <row r="95" spans="2:11" ht="15" customHeight="1">
      <c r="B95" s="201"/>
      <c r="C95" s="178" t="s">
        <v>949</v>
      </c>
      <c r="D95" s="178"/>
      <c r="E95" s="178"/>
      <c r="F95" s="199" t="s">
        <v>913</v>
      </c>
      <c r="G95" s="200"/>
      <c r="H95" s="178" t="s">
        <v>949</v>
      </c>
      <c r="I95" s="178" t="s">
        <v>948</v>
      </c>
      <c r="J95" s="178"/>
      <c r="K95" s="190"/>
    </row>
    <row r="96" spans="2:11" ht="15" customHeight="1">
      <c r="B96" s="201"/>
      <c r="C96" s="178" t="s">
        <v>36</v>
      </c>
      <c r="D96" s="178"/>
      <c r="E96" s="178"/>
      <c r="F96" s="199" t="s">
        <v>913</v>
      </c>
      <c r="G96" s="200"/>
      <c r="H96" s="178" t="s">
        <v>950</v>
      </c>
      <c r="I96" s="178" t="s">
        <v>948</v>
      </c>
      <c r="J96" s="178"/>
      <c r="K96" s="190"/>
    </row>
    <row r="97" spans="2:11" ht="15" customHeight="1">
      <c r="B97" s="201"/>
      <c r="C97" s="178" t="s">
        <v>46</v>
      </c>
      <c r="D97" s="178"/>
      <c r="E97" s="178"/>
      <c r="F97" s="199" t="s">
        <v>913</v>
      </c>
      <c r="G97" s="200"/>
      <c r="H97" s="178" t="s">
        <v>951</v>
      </c>
      <c r="I97" s="178" t="s">
        <v>948</v>
      </c>
      <c r="J97" s="178"/>
      <c r="K97" s="190"/>
    </row>
    <row r="98" spans="2:11" ht="15" customHeight="1">
      <c r="B98" s="202"/>
      <c r="C98" s="203"/>
      <c r="D98" s="203"/>
      <c r="E98" s="203"/>
      <c r="F98" s="203"/>
      <c r="G98" s="203"/>
      <c r="H98" s="203"/>
      <c r="I98" s="203"/>
      <c r="J98" s="203"/>
      <c r="K98" s="204"/>
    </row>
    <row r="99" spans="2:11" ht="18.75" customHeight="1">
      <c r="B99" s="205"/>
      <c r="C99" s="206"/>
      <c r="D99" s="206"/>
      <c r="E99" s="206"/>
      <c r="F99" s="206"/>
      <c r="G99" s="206"/>
      <c r="H99" s="206"/>
      <c r="I99" s="206"/>
      <c r="J99" s="206"/>
      <c r="K99" s="205"/>
    </row>
    <row r="100" spans="2:11" ht="18.75" customHeight="1"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</row>
    <row r="101" spans="2:11" ht="7.5" customHeight="1">
      <c r="B101" s="186"/>
      <c r="C101" s="187"/>
      <c r="D101" s="187"/>
      <c r="E101" s="187"/>
      <c r="F101" s="187"/>
      <c r="G101" s="187"/>
      <c r="H101" s="187"/>
      <c r="I101" s="187"/>
      <c r="J101" s="187"/>
      <c r="K101" s="188"/>
    </row>
    <row r="102" spans="2:11" ht="45" customHeight="1">
      <c r="B102" s="189"/>
      <c r="C102" s="286" t="s">
        <v>952</v>
      </c>
      <c r="D102" s="286"/>
      <c r="E102" s="286"/>
      <c r="F102" s="286"/>
      <c r="G102" s="286"/>
      <c r="H102" s="286"/>
      <c r="I102" s="286"/>
      <c r="J102" s="286"/>
      <c r="K102" s="190"/>
    </row>
    <row r="103" spans="2:11" ht="17.25" customHeight="1">
      <c r="B103" s="189"/>
      <c r="C103" s="191" t="s">
        <v>907</v>
      </c>
      <c r="D103" s="191"/>
      <c r="E103" s="191"/>
      <c r="F103" s="191" t="s">
        <v>908</v>
      </c>
      <c r="G103" s="192"/>
      <c r="H103" s="191" t="s">
        <v>52</v>
      </c>
      <c r="I103" s="191" t="s">
        <v>55</v>
      </c>
      <c r="J103" s="191" t="s">
        <v>909</v>
      </c>
      <c r="K103" s="190"/>
    </row>
    <row r="104" spans="2:11" ht="17.25" customHeight="1">
      <c r="B104" s="189"/>
      <c r="C104" s="193" t="s">
        <v>910</v>
      </c>
      <c r="D104" s="193"/>
      <c r="E104" s="193"/>
      <c r="F104" s="194" t="s">
        <v>911</v>
      </c>
      <c r="G104" s="195"/>
      <c r="H104" s="193"/>
      <c r="I104" s="193"/>
      <c r="J104" s="193" t="s">
        <v>912</v>
      </c>
      <c r="K104" s="190"/>
    </row>
    <row r="105" spans="2:11" ht="5.25" customHeight="1">
      <c r="B105" s="189"/>
      <c r="C105" s="191"/>
      <c r="D105" s="191"/>
      <c r="E105" s="191"/>
      <c r="F105" s="191"/>
      <c r="G105" s="207"/>
      <c r="H105" s="191"/>
      <c r="I105" s="191"/>
      <c r="J105" s="191"/>
      <c r="K105" s="190"/>
    </row>
    <row r="106" spans="2:11" ht="15" customHeight="1">
      <c r="B106" s="189"/>
      <c r="C106" s="178" t="s">
        <v>51</v>
      </c>
      <c r="D106" s="198"/>
      <c r="E106" s="198"/>
      <c r="F106" s="199" t="s">
        <v>913</v>
      </c>
      <c r="G106" s="178"/>
      <c r="H106" s="178" t="s">
        <v>953</v>
      </c>
      <c r="I106" s="178" t="s">
        <v>915</v>
      </c>
      <c r="J106" s="178">
        <v>20</v>
      </c>
      <c r="K106" s="190"/>
    </row>
    <row r="107" spans="2:11" ht="15" customHeight="1">
      <c r="B107" s="189"/>
      <c r="C107" s="178" t="s">
        <v>916</v>
      </c>
      <c r="D107" s="178"/>
      <c r="E107" s="178"/>
      <c r="F107" s="199" t="s">
        <v>913</v>
      </c>
      <c r="G107" s="178"/>
      <c r="H107" s="178" t="s">
        <v>953</v>
      </c>
      <c r="I107" s="178" t="s">
        <v>915</v>
      </c>
      <c r="J107" s="178">
        <v>120</v>
      </c>
      <c r="K107" s="190"/>
    </row>
    <row r="108" spans="2:11" ht="15" customHeight="1">
      <c r="B108" s="201"/>
      <c r="C108" s="178" t="s">
        <v>918</v>
      </c>
      <c r="D108" s="178"/>
      <c r="E108" s="178"/>
      <c r="F108" s="199" t="s">
        <v>919</v>
      </c>
      <c r="G108" s="178"/>
      <c r="H108" s="178" t="s">
        <v>953</v>
      </c>
      <c r="I108" s="178" t="s">
        <v>915</v>
      </c>
      <c r="J108" s="178">
        <v>50</v>
      </c>
      <c r="K108" s="190"/>
    </row>
    <row r="109" spans="2:11" ht="15" customHeight="1">
      <c r="B109" s="201"/>
      <c r="C109" s="178" t="s">
        <v>921</v>
      </c>
      <c r="D109" s="178"/>
      <c r="E109" s="178"/>
      <c r="F109" s="199" t="s">
        <v>913</v>
      </c>
      <c r="G109" s="178"/>
      <c r="H109" s="178" t="s">
        <v>953</v>
      </c>
      <c r="I109" s="178" t="s">
        <v>923</v>
      </c>
      <c r="J109" s="178"/>
      <c r="K109" s="190"/>
    </row>
    <row r="110" spans="2:11" ht="15" customHeight="1">
      <c r="B110" s="201"/>
      <c r="C110" s="178" t="s">
        <v>932</v>
      </c>
      <c r="D110" s="178"/>
      <c r="E110" s="178"/>
      <c r="F110" s="199" t="s">
        <v>919</v>
      </c>
      <c r="G110" s="178"/>
      <c r="H110" s="178" t="s">
        <v>953</v>
      </c>
      <c r="I110" s="178" t="s">
        <v>915</v>
      </c>
      <c r="J110" s="178">
        <v>50</v>
      </c>
      <c r="K110" s="190"/>
    </row>
    <row r="111" spans="2:11" ht="15" customHeight="1">
      <c r="B111" s="201"/>
      <c r="C111" s="178" t="s">
        <v>940</v>
      </c>
      <c r="D111" s="178"/>
      <c r="E111" s="178"/>
      <c r="F111" s="199" t="s">
        <v>919</v>
      </c>
      <c r="G111" s="178"/>
      <c r="H111" s="178" t="s">
        <v>953</v>
      </c>
      <c r="I111" s="178" t="s">
        <v>915</v>
      </c>
      <c r="J111" s="178">
        <v>50</v>
      </c>
      <c r="K111" s="190"/>
    </row>
    <row r="112" spans="2:11" ht="15" customHeight="1">
      <c r="B112" s="201"/>
      <c r="C112" s="178" t="s">
        <v>938</v>
      </c>
      <c r="D112" s="178"/>
      <c r="E112" s="178"/>
      <c r="F112" s="199" t="s">
        <v>919</v>
      </c>
      <c r="G112" s="178"/>
      <c r="H112" s="178" t="s">
        <v>953</v>
      </c>
      <c r="I112" s="178" t="s">
        <v>915</v>
      </c>
      <c r="J112" s="178">
        <v>50</v>
      </c>
      <c r="K112" s="190"/>
    </row>
    <row r="113" spans="2:11" ht="15" customHeight="1">
      <c r="B113" s="201"/>
      <c r="C113" s="178" t="s">
        <v>51</v>
      </c>
      <c r="D113" s="178"/>
      <c r="E113" s="178"/>
      <c r="F113" s="199" t="s">
        <v>913</v>
      </c>
      <c r="G113" s="178"/>
      <c r="H113" s="178" t="s">
        <v>954</v>
      </c>
      <c r="I113" s="178" t="s">
        <v>915</v>
      </c>
      <c r="J113" s="178">
        <v>20</v>
      </c>
      <c r="K113" s="190"/>
    </row>
    <row r="114" spans="2:11" ht="15" customHeight="1">
      <c r="B114" s="201"/>
      <c r="C114" s="178" t="s">
        <v>955</v>
      </c>
      <c r="D114" s="178"/>
      <c r="E114" s="178"/>
      <c r="F114" s="199" t="s">
        <v>913</v>
      </c>
      <c r="G114" s="178"/>
      <c r="H114" s="178" t="s">
        <v>956</v>
      </c>
      <c r="I114" s="178" t="s">
        <v>915</v>
      </c>
      <c r="J114" s="178">
        <v>120</v>
      </c>
      <c r="K114" s="190"/>
    </row>
    <row r="115" spans="2:11" ht="15" customHeight="1">
      <c r="B115" s="201"/>
      <c r="C115" s="178" t="s">
        <v>36</v>
      </c>
      <c r="D115" s="178"/>
      <c r="E115" s="178"/>
      <c r="F115" s="199" t="s">
        <v>913</v>
      </c>
      <c r="G115" s="178"/>
      <c r="H115" s="178" t="s">
        <v>957</v>
      </c>
      <c r="I115" s="178" t="s">
        <v>948</v>
      </c>
      <c r="J115" s="178"/>
      <c r="K115" s="190"/>
    </row>
    <row r="116" spans="2:11" ht="15" customHeight="1">
      <c r="B116" s="201"/>
      <c r="C116" s="178" t="s">
        <v>46</v>
      </c>
      <c r="D116" s="178"/>
      <c r="E116" s="178"/>
      <c r="F116" s="199" t="s">
        <v>913</v>
      </c>
      <c r="G116" s="178"/>
      <c r="H116" s="178" t="s">
        <v>958</v>
      </c>
      <c r="I116" s="178" t="s">
        <v>948</v>
      </c>
      <c r="J116" s="178"/>
      <c r="K116" s="190"/>
    </row>
    <row r="117" spans="2:11" ht="15" customHeight="1">
      <c r="B117" s="201"/>
      <c r="C117" s="178" t="s">
        <v>55</v>
      </c>
      <c r="D117" s="178"/>
      <c r="E117" s="178"/>
      <c r="F117" s="199" t="s">
        <v>913</v>
      </c>
      <c r="G117" s="178"/>
      <c r="H117" s="178" t="s">
        <v>959</v>
      </c>
      <c r="I117" s="178" t="s">
        <v>960</v>
      </c>
      <c r="J117" s="178"/>
      <c r="K117" s="190"/>
    </row>
    <row r="118" spans="2:11" ht="15" customHeight="1">
      <c r="B118" s="202"/>
      <c r="C118" s="208"/>
      <c r="D118" s="208"/>
      <c r="E118" s="208"/>
      <c r="F118" s="208"/>
      <c r="G118" s="208"/>
      <c r="H118" s="208"/>
      <c r="I118" s="208"/>
      <c r="J118" s="208"/>
      <c r="K118" s="204"/>
    </row>
    <row r="119" spans="2:11" ht="18.75" customHeight="1">
      <c r="B119" s="209"/>
      <c r="C119" s="210"/>
      <c r="D119" s="210"/>
      <c r="E119" s="210"/>
      <c r="F119" s="211"/>
      <c r="G119" s="210"/>
      <c r="H119" s="210"/>
      <c r="I119" s="210"/>
      <c r="J119" s="210"/>
      <c r="K119" s="209"/>
    </row>
    <row r="120" spans="2:11" ht="18.75" customHeight="1"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</row>
    <row r="121" spans="2:11" ht="7.5" customHeight="1">
      <c r="B121" s="212"/>
      <c r="C121" s="213"/>
      <c r="D121" s="213"/>
      <c r="E121" s="213"/>
      <c r="F121" s="213"/>
      <c r="G121" s="213"/>
      <c r="H121" s="213"/>
      <c r="I121" s="213"/>
      <c r="J121" s="213"/>
      <c r="K121" s="214"/>
    </row>
    <row r="122" spans="2:11" ht="45" customHeight="1">
      <c r="B122" s="215"/>
      <c r="C122" s="287" t="s">
        <v>961</v>
      </c>
      <c r="D122" s="287"/>
      <c r="E122" s="287"/>
      <c r="F122" s="287"/>
      <c r="G122" s="287"/>
      <c r="H122" s="287"/>
      <c r="I122" s="287"/>
      <c r="J122" s="287"/>
      <c r="K122" s="216"/>
    </row>
    <row r="123" spans="2:11" ht="17.25" customHeight="1">
      <c r="B123" s="217"/>
      <c r="C123" s="191" t="s">
        <v>907</v>
      </c>
      <c r="D123" s="191"/>
      <c r="E123" s="191"/>
      <c r="F123" s="191" t="s">
        <v>908</v>
      </c>
      <c r="G123" s="192"/>
      <c r="H123" s="191" t="s">
        <v>52</v>
      </c>
      <c r="I123" s="191" t="s">
        <v>55</v>
      </c>
      <c r="J123" s="191" t="s">
        <v>909</v>
      </c>
      <c r="K123" s="218"/>
    </row>
    <row r="124" spans="2:11" ht="17.25" customHeight="1">
      <c r="B124" s="217"/>
      <c r="C124" s="193" t="s">
        <v>910</v>
      </c>
      <c r="D124" s="193"/>
      <c r="E124" s="193"/>
      <c r="F124" s="194" t="s">
        <v>911</v>
      </c>
      <c r="G124" s="195"/>
      <c r="H124" s="193"/>
      <c r="I124" s="193"/>
      <c r="J124" s="193" t="s">
        <v>912</v>
      </c>
      <c r="K124" s="218"/>
    </row>
    <row r="125" spans="2:11" ht="5.25" customHeight="1">
      <c r="B125" s="219"/>
      <c r="C125" s="196"/>
      <c r="D125" s="196"/>
      <c r="E125" s="196"/>
      <c r="F125" s="196"/>
      <c r="G125" s="220"/>
      <c r="H125" s="196"/>
      <c r="I125" s="196"/>
      <c r="J125" s="196"/>
      <c r="K125" s="221"/>
    </row>
    <row r="126" spans="2:11" ht="15" customHeight="1">
      <c r="B126" s="219"/>
      <c r="C126" s="178" t="s">
        <v>916</v>
      </c>
      <c r="D126" s="198"/>
      <c r="E126" s="198"/>
      <c r="F126" s="199" t="s">
        <v>913</v>
      </c>
      <c r="G126" s="178"/>
      <c r="H126" s="178" t="s">
        <v>953</v>
      </c>
      <c r="I126" s="178" t="s">
        <v>915</v>
      </c>
      <c r="J126" s="178">
        <v>120</v>
      </c>
      <c r="K126" s="222"/>
    </row>
    <row r="127" spans="2:11" ht="15" customHeight="1">
      <c r="B127" s="219"/>
      <c r="C127" s="178" t="s">
        <v>962</v>
      </c>
      <c r="D127" s="178"/>
      <c r="E127" s="178"/>
      <c r="F127" s="199" t="s">
        <v>913</v>
      </c>
      <c r="G127" s="178"/>
      <c r="H127" s="178" t="s">
        <v>963</v>
      </c>
      <c r="I127" s="178" t="s">
        <v>915</v>
      </c>
      <c r="J127" s="178" t="s">
        <v>964</v>
      </c>
      <c r="K127" s="222"/>
    </row>
    <row r="128" spans="2:11" ht="15" customHeight="1">
      <c r="B128" s="219"/>
      <c r="C128" s="178" t="s">
        <v>861</v>
      </c>
      <c r="D128" s="178"/>
      <c r="E128" s="178"/>
      <c r="F128" s="199" t="s">
        <v>913</v>
      </c>
      <c r="G128" s="178"/>
      <c r="H128" s="178" t="s">
        <v>965</v>
      </c>
      <c r="I128" s="178" t="s">
        <v>915</v>
      </c>
      <c r="J128" s="178" t="s">
        <v>964</v>
      </c>
      <c r="K128" s="222"/>
    </row>
    <row r="129" spans="2:11" ht="15" customHeight="1">
      <c r="B129" s="219"/>
      <c r="C129" s="178" t="s">
        <v>924</v>
      </c>
      <c r="D129" s="178"/>
      <c r="E129" s="178"/>
      <c r="F129" s="199" t="s">
        <v>919</v>
      </c>
      <c r="G129" s="178"/>
      <c r="H129" s="178" t="s">
        <v>925</v>
      </c>
      <c r="I129" s="178" t="s">
        <v>915</v>
      </c>
      <c r="J129" s="178">
        <v>15</v>
      </c>
      <c r="K129" s="222"/>
    </row>
    <row r="130" spans="2:11" ht="15" customHeight="1">
      <c r="B130" s="219"/>
      <c r="C130" s="178" t="s">
        <v>926</v>
      </c>
      <c r="D130" s="178"/>
      <c r="E130" s="178"/>
      <c r="F130" s="199" t="s">
        <v>919</v>
      </c>
      <c r="G130" s="178"/>
      <c r="H130" s="178" t="s">
        <v>927</v>
      </c>
      <c r="I130" s="178" t="s">
        <v>915</v>
      </c>
      <c r="J130" s="178">
        <v>15</v>
      </c>
      <c r="K130" s="222"/>
    </row>
    <row r="131" spans="2:11" ht="15" customHeight="1">
      <c r="B131" s="219"/>
      <c r="C131" s="178" t="s">
        <v>928</v>
      </c>
      <c r="D131" s="178"/>
      <c r="E131" s="178"/>
      <c r="F131" s="199" t="s">
        <v>919</v>
      </c>
      <c r="G131" s="178"/>
      <c r="H131" s="178" t="s">
        <v>929</v>
      </c>
      <c r="I131" s="178" t="s">
        <v>915</v>
      </c>
      <c r="J131" s="178">
        <v>20</v>
      </c>
      <c r="K131" s="222"/>
    </row>
    <row r="132" spans="2:11" ht="15" customHeight="1">
      <c r="B132" s="219"/>
      <c r="C132" s="178" t="s">
        <v>930</v>
      </c>
      <c r="D132" s="178"/>
      <c r="E132" s="178"/>
      <c r="F132" s="199" t="s">
        <v>919</v>
      </c>
      <c r="G132" s="178"/>
      <c r="H132" s="178" t="s">
        <v>931</v>
      </c>
      <c r="I132" s="178" t="s">
        <v>915</v>
      </c>
      <c r="J132" s="178">
        <v>20</v>
      </c>
      <c r="K132" s="222"/>
    </row>
    <row r="133" spans="2:11" ht="15" customHeight="1">
      <c r="B133" s="219"/>
      <c r="C133" s="178" t="s">
        <v>918</v>
      </c>
      <c r="D133" s="178"/>
      <c r="E133" s="178"/>
      <c r="F133" s="199" t="s">
        <v>919</v>
      </c>
      <c r="G133" s="178"/>
      <c r="H133" s="178" t="s">
        <v>953</v>
      </c>
      <c r="I133" s="178" t="s">
        <v>915</v>
      </c>
      <c r="J133" s="178">
        <v>50</v>
      </c>
      <c r="K133" s="222"/>
    </row>
    <row r="134" spans="2:11" ht="15" customHeight="1">
      <c r="B134" s="219"/>
      <c r="C134" s="178" t="s">
        <v>932</v>
      </c>
      <c r="D134" s="178"/>
      <c r="E134" s="178"/>
      <c r="F134" s="199" t="s">
        <v>919</v>
      </c>
      <c r="G134" s="178"/>
      <c r="H134" s="178" t="s">
        <v>953</v>
      </c>
      <c r="I134" s="178" t="s">
        <v>915</v>
      </c>
      <c r="J134" s="178">
        <v>50</v>
      </c>
      <c r="K134" s="222"/>
    </row>
    <row r="135" spans="2:11" ht="15" customHeight="1">
      <c r="B135" s="219"/>
      <c r="C135" s="178" t="s">
        <v>938</v>
      </c>
      <c r="D135" s="178"/>
      <c r="E135" s="178"/>
      <c r="F135" s="199" t="s">
        <v>919</v>
      </c>
      <c r="G135" s="178"/>
      <c r="H135" s="178" t="s">
        <v>953</v>
      </c>
      <c r="I135" s="178" t="s">
        <v>915</v>
      </c>
      <c r="J135" s="178">
        <v>50</v>
      </c>
      <c r="K135" s="222"/>
    </row>
    <row r="136" spans="2:11" ht="15" customHeight="1">
      <c r="B136" s="219"/>
      <c r="C136" s="178" t="s">
        <v>940</v>
      </c>
      <c r="D136" s="178"/>
      <c r="E136" s="178"/>
      <c r="F136" s="199" t="s">
        <v>919</v>
      </c>
      <c r="G136" s="178"/>
      <c r="H136" s="178" t="s">
        <v>953</v>
      </c>
      <c r="I136" s="178" t="s">
        <v>915</v>
      </c>
      <c r="J136" s="178">
        <v>50</v>
      </c>
      <c r="K136" s="222"/>
    </row>
    <row r="137" spans="2:11" ht="15" customHeight="1">
      <c r="B137" s="219"/>
      <c r="C137" s="178" t="s">
        <v>941</v>
      </c>
      <c r="D137" s="178"/>
      <c r="E137" s="178"/>
      <c r="F137" s="199" t="s">
        <v>919</v>
      </c>
      <c r="G137" s="178"/>
      <c r="H137" s="178" t="s">
        <v>966</v>
      </c>
      <c r="I137" s="178" t="s">
        <v>915</v>
      </c>
      <c r="J137" s="178">
        <v>255</v>
      </c>
      <c r="K137" s="222"/>
    </row>
    <row r="138" spans="2:11" ht="15" customHeight="1">
      <c r="B138" s="219"/>
      <c r="C138" s="178" t="s">
        <v>943</v>
      </c>
      <c r="D138" s="178"/>
      <c r="E138" s="178"/>
      <c r="F138" s="199" t="s">
        <v>913</v>
      </c>
      <c r="G138" s="178"/>
      <c r="H138" s="178" t="s">
        <v>967</v>
      </c>
      <c r="I138" s="178" t="s">
        <v>945</v>
      </c>
      <c r="J138" s="178"/>
      <c r="K138" s="222"/>
    </row>
    <row r="139" spans="2:11" ht="15" customHeight="1">
      <c r="B139" s="219"/>
      <c r="C139" s="178" t="s">
        <v>946</v>
      </c>
      <c r="D139" s="178"/>
      <c r="E139" s="178"/>
      <c r="F139" s="199" t="s">
        <v>913</v>
      </c>
      <c r="G139" s="178"/>
      <c r="H139" s="178" t="s">
        <v>968</v>
      </c>
      <c r="I139" s="178" t="s">
        <v>948</v>
      </c>
      <c r="J139" s="178"/>
      <c r="K139" s="222"/>
    </row>
    <row r="140" spans="2:11" ht="15" customHeight="1">
      <c r="B140" s="219"/>
      <c r="C140" s="178" t="s">
        <v>949</v>
      </c>
      <c r="D140" s="178"/>
      <c r="E140" s="178"/>
      <c r="F140" s="199" t="s">
        <v>913</v>
      </c>
      <c r="G140" s="178"/>
      <c r="H140" s="178" t="s">
        <v>949</v>
      </c>
      <c r="I140" s="178" t="s">
        <v>948</v>
      </c>
      <c r="J140" s="178"/>
      <c r="K140" s="222"/>
    </row>
    <row r="141" spans="2:11" ht="15" customHeight="1">
      <c r="B141" s="219"/>
      <c r="C141" s="178" t="s">
        <v>36</v>
      </c>
      <c r="D141" s="178"/>
      <c r="E141" s="178"/>
      <c r="F141" s="199" t="s">
        <v>913</v>
      </c>
      <c r="G141" s="178"/>
      <c r="H141" s="178" t="s">
        <v>969</v>
      </c>
      <c r="I141" s="178" t="s">
        <v>948</v>
      </c>
      <c r="J141" s="178"/>
      <c r="K141" s="222"/>
    </row>
    <row r="142" spans="2:11" ht="15" customHeight="1">
      <c r="B142" s="219"/>
      <c r="C142" s="178" t="s">
        <v>970</v>
      </c>
      <c r="D142" s="178"/>
      <c r="E142" s="178"/>
      <c r="F142" s="199" t="s">
        <v>913</v>
      </c>
      <c r="G142" s="178"/>
      <c r="H142" s="178" t="s">
        <v>971</v>
      </c>
      <c r="I142" s="178" t="s">
        <v>948</v>
      </c>
      <c r="J142" s="178"/>
      <c r="K142" s="222"/>
    </row>
    <row r="143" spans="2:11" ht="15" customHeight="1">
      <c r="B143" s="223"/>
      <c r="C143" s="224"/>
      <c r="D143" s="224"/>
      <c r="E143" s="224"/>
      <c r="F143" s="224"/>
      <c r="G143" s="224"/>
      <c r="H143" s="224"/>
      <c r="I143" s="224"/>
      <c r="J143" s="224"/>
      <c r="K143" s="225"/>
    </row>
    <row r="144" spans="2:11" ht="18.75" customHeight="1">
      <c r="B144" s="210"/>
      <c r="C144" s="210"/>
      <c r="D144" s="210"/>
      <c r="E144" s="210"/>
      <c r="F144" s="211"/>
      <c r="G144" s="210"/>
      <c r="H144" s="210"/>
      <c r="I144" s="210"/>
      <c r="J144" s="210"/>
      <c r="K144" s="210"/>
    </row>
    <row r="145" spans="2:11" ht="18.75" customHeight="1"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</row>
    <row r="146" spans="2:11" ht="7.5" customHeight="1">
      <c r="B146" s="186"/>
      <c r="C146" s="187"/>
      <c r="D146" s="187"/>
      <c r="E146" s="187"/>
      <c r="F146" s="187"/>
      <c r="G146" s="187"/>
      <c r="H146" s="187"/>
      <c r="I146" s="187"/>
      <c r="J146" s="187"/>
      <c r="K146" s="188"/>
    </row>
    <row r="147" spans="2:11" ht="45" customHeight="1">
      <c r="B147" s="189"/>
      <c r="C147" s="286" t="s">
        <v>972</v>
      </c>
      <c r="D147" s="286"/>
      <c r="E147" s="286"/>
      <c r="F147" s="286"/>
      <c r="G147" s="286"/>
      <c r="H147" s="286"/>
      <c r="I147" s="286"/>
      <c r="J147" s="286"/>
      <c r="K147" s="190"/>
    </row>
    <row r="148" spans="2:11" ht="17.25" customHeight="1">
      <c r="B148" s="189"/>
      <c r="C148" s="191" t="s">
        <v>907</v>
      </c>
      <c r="D148" s="191"/>
      <c r="E148" s="191"/>
      <c r="F148" s="191" t="s">
        <v>908</v>
      </c>
      <c r="G148" s="192"/>
      <c r="H148" s="191" t="s">
        <v>52</v>
      </c>
      <c r="I148" s="191" t="s">
        <v>55</v>
      </c>
      <c r="J148" s="191" t="s">
        <v>909</v>
      </c>
      <c r="K148" s="190"/>
    </row>
    <row r="149" spans="2:11" ht="17.25" customHeight="1">
      <c r="B149" s="189"/>
      <c r="C149" s="193" t="s">
        <v>910</v>
      </c>
      <c r="D149" s="193"/>
      <c r="E149" s="193"/>
      <c r="F149" s="194" t="s">
        <v>911</v>
      </c>
      <c r="G149" s="195"/>
      <c r="H149" s="193"/>
      <c r="I149" s="193"/>
      <c r="J149" s="193" t="s">
        <v>912</v>
      </c>
      <c r="K149" s="190"/>
    </row>
    <row r="150" spans="2:11" ht="5.25" customHeight="1">
      <c r="B150" s="201"/>
      <c r="C150" s="196"/>
      <c r="D150" s="196"/>
      <c r="E150" s="196"/>
      <c r="F150" s="196"/>
      <c r="G150" s="197"/>
      <c r="H150" s="196"/>
      <c r="I150" s="196"/>
      <c r="J150" s="196"/>
      <c r="K150" s="222"/>
    </row>
    <row r="151" spans="2:11" ht="15" customHeight="1">
      <c r="B151" s="201"/>
      <c r="C151" s="226" t="s">
        <v>916</v>
      </c>
      <c r="D151" s="178"/>
      <c r="E151" s="178"/>
      <c r="F151" s="227" t="s">
        <v>913</v>
      </c>
      <c r="G151" s="178"/>
      <c r="H151" s="226" t="s">
        <v>953</v>
      </c>
      <c r="I151" s="226" t="s">
        <v>915</v>
      </c>
      <c r="J151" s="226">
        <v>120</v>
      </c>
      <c r="K151" s="222"/>
    </row>
    <row r="152" spans="2:11" ht="15" customHeight="1">
      <c r="B152" s="201"/>
      <c r="C152" s="226" t="s">
        <v>962</v>
      </c>
      <c r="D152" s="178"/>
      <c r="E152" s="178"/>
      <c r="F152" s="227" t="s">
        <v>913</v>
      </c>
      <c r="G152" s="178"/>
      <c r="H152" s="226" t="s">
        <v>973</v>
      </c>
      <c r="I152" s="226" t="s">
        <v>915</v>
      </c>
      <c r="J152" s="226" t="s">
        <v>964</v>
      </c>
      <c r="K152" s="222"/>
    </row>
    <row r="153" spans="2:11" ht="15" customHeight="1">
      <c r="B153" s="201"/>
      <c r="C153" s="226" t="s">
        <v>861</v>
      </c>
      <c r="D153" s="178"/>
      <c r="E153" s="178"/>
      <c r="F153" s="227" t="s">
        <v>913</v>
      </c>
      <c r="G153" s="178"/>
      <c r="H153" s="226" t="s">
        <v>974</v>
      </c>
      <c r="I153" s="226" t="s">
        <v>915</v>
      </c>
      <c r="J153" s="226" t="s">
        <v>964</v>
      </c>
      <c r="K153" s="222"/>
    </row>
    <row r="154" spans="2:11" ht="15" customHeight="1">
      <c r="B154" s="201"/>
      <c r="C154" s="226" t="s">
        <v>918</v>
      </c>
      <c r="D154" s="178"/>
      <c r="E154" s="178"/>
      <c r="F154" s="227" t="s">
        <v>919</v>
      </c>
      <c r="G154" s="178"/>
      <c r="H154" s="226" t="s">
        <v>953</v>
      </c>
      <c r="I154" s="226" t="s">
        <v>915</v>
      </c>
      <c r="J154" s="226">
        <v>50</v>
      </c>
      <c r="K154" s="222"/>
    </row>
    <row r="155" spans="2:11" ht="15" customHeight="1">
      <c r="B155" s="201"/>
      <c r="C155" s="226" t="s">
        <v>921</v>
      </c>
      <c r="D155" s="178"/>
      <c r="E155" s="178"/>
      <c r="F155" s="227" t="s">
        <v>913</v>
      </c>
      <c r="G155" s="178"/>
      <c r="H155" s="226" t="s">
        <v>953</v>
      </c>
      <c r="I155" s="226" t="s">
        <v>923</v>
      </c>
      <c r="J155" s="226"/>
      <c r="K155" s="222"/>
    </row>
    <row r="156" spans="2:11" ht="15" customHeight="1">
      <c r="B156" s="201"/>
      <c r="C156" s="226" t="s">
        <v>932</v>
      </c>
      <c r="D156" s="178"/>
      <c r="E156" s="178"/>
      <c r="F156" s="227" t="s">
        <v>919</v>
      </c>
      <c r="G156" s="178"/>
      <c r="H156" s="226" t="s">
        <v>953</v>
      </c>
      <c r="I156" s="226" t="s">
        <v>915</v>
      </c>
      <c r="J156" s="226">
        <v>50</v>
      </c>
      <c r="K156" s="222"/>
    </row>
    <row r="157" spans="2:11" ht="15" customHeight="1">
      <c r="B157" s="201"/>
      <c r="C157" s="226" t="s">
        <v>940</v>
      </c>
      <c r="D157" s="178"/>
      <c r="E157" s="178"/>
      <c r="F157" s="227" t="s">
        <v>919</v>
      </c>
      <c r="G157" s="178"/>
      <c r="H157" s="226" t="s">
        <v>953</v>
      </c>
      <c r="I157" s="226" t="s">
        <v>915</v>
      </c>
      <c r="J157" s="226">
        <v>50</v>
      </c>
      <c r="K157" s="222"/>
    </row>
    <row r="158" spans="2:11" ht="15" customHeight="1">
      <c r="B158" s="201"/>
      <c r="C158" s="226" t="s">
        <v>938</v>
      </c>
      <c r="D158" s="178"/>
      <c r="E158" s="178"/>
      <c r="F158" s="227" t="s">
        <v>919</v>
      </c>
      <c r="G158" s="178"/>
      <c r="H158" s="226" t="s">
        <v>953</v>
      </c>
      <c r="I158" s="226" t="s">
        <v>915</v>
      </c>
      <c r="J158" s="226">
        <v>50</v>
      </c>
      <c r="K158" s="222"/>
    </row>
    <row r="159" spans="2:11" ht="15" customHeight="1">
      <c r="B159" s="201"/>
      <c r="C159" s="226" t="s">
        <v>88</v>
      </c>
      <c r="D159" s="178"/>
      <c r="E159" s="178"/>
      <c r="F159" s="227" t="s">
        <v>913</v>
      </c>
      <c r="G159" s="178"/>
      <c r="H159" s="226" t="s">
        <v>975</v>
      </c>
      <c r="I159" s="226" t="s">
        <v>915</v>
      </c>
      <c r="J159" s="226" t="s">
        <v>976</v>
      </c>
      <c r="K159" s="222"/>
    </row>
    <row r="160" spans="2:11" ht="15" customHeight="1">
      <c r="B160" s="201"/>
      <c r="C160" s="226" t="s">
        <v>977</v>
      </c>
      <c r="D160" s="178"/>
      <c r="E160" s="178"/>
      <c r="F160" s="227" t="s">
        <v>913</v>
      </c>
      <c r="G160" s="178"/>
      <c r="H160" s="226" t="s">
        <v>978</v>
      </c>
      <c r="I160" s="226" t="s">
        <v>948</v>
      </c>
      <c r="J160" s="226"/>
      <c r="K160" s="222"/>
    </row>
    <row r="161" spans="2:11" ht="15" customHeight="1">
      <c r="B161" s="228"/>
      <c r="C161" s="208"/>
      <c r="D161" s="208"/>
      <c r="E161" s="208"/>
      <c r="F161" s="208"/>
      <c r="G161" s="208"/>
      <c r="H161" s="208"/>
      <c r="I161" s="208"/>
      <c r="J161" s="208"/>
      <c r="K161" s="229"/>
    </row>
    <row r="162" spans="2:11" ht="18.75" customHeight="1">
      <c r="B162" s="210"/>
      <c r="C162" s="220"/>
      <c r="D162" s="220"/>
      <c r="E162" s="220"/>
      <c r="F162" s="230"/>
      <c r="G162" s="220"/>
      <c r="H162" s="220"/>
      <c r="I162" s="220"/>
      <c r="J162" s="220"/>
      <c r="K162" s="210"/>
    </row>
    <row r="163" spans="2:11" ht="18.75" customHeight="1"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</row>
    <row r="164" spans="2:11" ht="7.5" customHeight="1">
      <c r="B164" s="167"/>
      <c r="C164" s="168"/>
      <c r="D164" s="168"/>
      <c r="E164" s="168"/>
      <c r="F164" s="168"/>
      <c r="G164" s="168"/>
      <c r="H164" s="168"/>
      <c r="I164" s="168"/>
      <c r="J164" s="168"/>
      <c r="K164" s="169"/>
    </row>
    <row r="165" spans="2:11" ht="45" customHeight="1">
      <c r="B165" s="170"/>
      <c r="C165" s="287" t="s">
        <v>979</v>
      </c>
      <c r="D165" s="287"/>
      <c r="E165" s="287"/>
      <c r="F165" s="287"/>
      <c r="G165" s="287"/>
      <c r="H165" s="287"/>
      <c r="I165" s="287"/>
      <c r="J165" s="287"/>
      <c r="K165" s="171"/>
    </row>
    <row r="166" spans="2:11" ht="17.25" customHeight="1">
      <c r="B166" s="170"/>
      <c r="C166" s="191" t="s">
        <v>907</v>
      </c>
      <c r="D166" s="191"/>
      <c r="E166" s="191"/>
      <c r="F166" s="191" t="s">
        <v>908</v>
      </c>
      <c r="G166" s="231"/>
      <c r="H166" s="232" t="s">
        <v>52</v>
      </c>
      <c r="I166" s="232" t="s">
        <v>55</v>
      </c>
      <c r="J166" s="191" t="s">
        <v>909</v>
      </c>
      <c r="K166" s="171"/>
    </row>
    <row r="167" spans="2:11" ht="17.25" customHeight="1">
      <c r="B167" s="172"/>
      <c r="C167" s="193" t="s">
        <v>910</v>
      </c>
      <c r="D167" s="193"/>
      <c r="E167" s="193"/>
      <c r="F167" s="194" t="s">
        <v>911</v>
      </c>
      <c r="G167" s="233"/>
      <c r="H167" s="234"/>
      <c r="I167" s="234"/>
      <c r="J167" s="193" t="s">
        <v>912</v>
      </c>
      <c r="K167" s="173"/>
    </row>
    <row r="168" spans="2:11" ht="5.25" customHeight="1">
      <c r="B168" s="201"/>
      <c r="C168" s="196"/>
      <c r="D168" s="196"/>
      <c r="E168" s="196"/>
      <c r="F168" s="196"/>
      <c r="G168" s="197"/>
      <c r="H168" s="196"/>
      <c r="I168" s="196"/>
      <c r="J168" s="196"/>
      <c r="K168" s="222"/>
    </row>
    <row r="169" spans="2:11" ht="15" customHeight="1">
      <c r="B169" s="201"/>
      <c r="C169" s="178" t="s">
        <v>916</v>
      </c>
      <c r="D169" s="178"/>
      <c r="E169" s="178"/>
      <c r="F169" s="199" t="s">
        <v>913</v>
      </c>
      <c r="G169" s="178"/>
      <c r="H169" s="178" t="s">
        <v>953</v>
      </c>
      <c r="I169" s="178" t="s">
        <v>915</v>
      </c>
      <c r="J169" s="178">
        <v>120</v>
      </c>
      <c r="K169" s="222"/>
    </row>
    <row r="170" spans="2:11" ht="15" customHeight="1">
      <c r="B170" s="201"/>
      <c r="C170" s="178" t="s">
        <v>962</v>
      </c>
      <c r="D170" s="178"/>
      <c r="E170" s="178"/>
      <c r="F170" s="199" t="s">
        <v>913</v>
      </c>
      <c r="G170" s="178"/>
      <c r="H170" s="178" t="s">
        <v>963</v>
      </c>
      <c r="I170" s="178" t="s">
        <v>915</v>
      </c>
      <c r="J170" s="178" t="s">
        <v>964</v>
      </c>
      <c r="K170" s="222"/>
    </row>
    <row r="171" spans="2:11" ht="15" customHeight="1">
      <c r="B171" s="201"/>
      <c r="C171" s="178" t="s">
        <v>861</v>
      </c>
      <c r="D171" s="178"/>
      <c r="E171" s="178"/>
      <c r="F171" s="199" t="s">
        <v>913</v>
      </c>
      <c r="G171" s="178"/>
      <c r="H171" s="178" t="s">
        <v>980</v>
      </c>
      <c r="I171" s="178" t="s">
        <v>915</v>
      </c>
      <c r="J171" s="178" t="s">
        <v>964</v>
      </c>
      <c r="K171" s="222"/>
    </row>
    <row r="172" spans="2:11" ht="15" customHeight="1">
      <c r="B172" s="201"/>
      <c r="C172" s="178" t="s">
        <v>918</v>
      </c>
      <c r="D172" s="178"/>
      <c r="E172" s="178"/>
      <c r="F172" s="199" t="s">
        <v>919</v>
      </c>
      <c r="G172" s="178"/>
      <c r="H172" s="178" t="s">
        <v>980</v>
      </c>
      <c r="I172" s="178" t="s">
        <v>915</v>
      </c>
      <c r="J172" s="178">
        <v>50</v>
      </c>
      <c r="K172" s="222"/>
    </row>
    <row r="173" spans="2:11" ht="15" customHeight="1">
      <c r="B173" s="201"/>
      <c r="C173" s="178" t="s">
        <v>921</v>
      </c>
      <c r="D173" s="178"/>
      <c r="E173" s="178"/>
      <c r="F173" s="199" t="s">
        <v>913</v>
      </c>
      <c r="G173" s="178"/>
      <c r="H173" s="178" t="s">
        <v>980</v>
      </c>
      <c r="I173" s="178" t="s">
        <v>923</v>
      </c>
      <c r="J173" s="178"/>
      <c r="K173" s="222"/>
    </row>
    <row r="174" spans="2:11" ht="15" customHeight="1">
      <c r="B174" s="201"/>
      <c r="C174" s="178" t="s">
        <v>932</v>
      </c>
      <c r="D174" s="178"/>
      <c r="E174" s="178"/>
      <c r="F174" s="199" t="s">
        <v>919</v>
      </c>
      <c r="G174" s="178"/>
      <c r="H174" s="178" t="s">
        <v>980</v>
      </c>
      <c r="I174" s="178" t="s">
        <v>915</v>
      </c>
      <c r="J174" s="178">
        <v>50</v>
      </c>
      <c r="K174" s="222"/>
    </row>
    <row r="175" spans="2:11" ht="15" customHeight="1">
      <c r="B175" s="201"/>
      <c r="C175" s="178" t="s">
        <v>940</v>
      </c>
      <c r="D175" s="178"/>
      <c r="E175" s="178"/>
      <c r="F175" s="199" t="s">
        <v>919</v>
      </c>
      <c r="G175" s="178"/>
      <c r="H175" s="178" t="s">
        <v>980</v>
      </c>
      <c r="I175" s="178" t="s">
        <v>915</v>
      </c>
      <c r="J175" s="178">
        <v>50</v>
      </c>
      <c r="K175" s="222"/>
    </row>
    <row r="176" spans="2:11" ht="15" customHeight="1">
      <c r="B176" s="201"/>
      <c r="C176" s="178" t="s">
        <v>938</v>
      </c>
      <c r="D176" s="178"/>
      <c r="E176" s="178"/>
      <c r="F176" s="199" t="s">
        <v>919</v>
      </c>
      <c r="G176" s="178"/>
      <c r="H176" s="178" t="s">
        <v>980</v>
      </c>
      <c r="I176" s="178" t="s">
        <v>915</v>
      </c>
      <c r="J176" s="178">
        <v>50</v>
      </c>
      <c r="K176" s="222"/>
    </row>
    <row r="177" spans="2:11" ht="15" customHeight="1">
      <c r="B177" s="201"/>
      <c r="C177" s="178" t="s">
        <v>105</v>
      </c>
      <c r="D177" s="178"/>
      <c r="E177" s="178"/>
      <c r="F177" s="199" t="s">
        <v>913</v>
      </c>
      <c r="G177" s="178"/>
      <c r="H177" s="178" t="s">
        <v>981</v>
      </c>
      <c r="I177" s="178" t="s">
        <v>982</v>
      </c>
      <c r="J177" s="178"/>
      <c r="K177" s="222"/>
    </row>
    <row r="178" spans="2:11" ht="15" customHeight="1">
      <c r="B178" s="201"/>
      <c r="C178" s="178" t="s">
        <v>55</v>
      </c>
      <c r="D178" s="178"/>
      <c r="E178" s="178"/>
      <c r="F178" s="199" t="s">
        <v>913</v>
      </c>
      <c r="G178" s="178"/>
      <c r="H178" s="178" t="s">
        <v>983</v>
      </c>
      <c r="I178" s="178" t="s">
        <v>984</v>
      </c>
      <c r="J178" s="178">
        <v>1</v>
      </c>
      <c r="K178" s="222"/>
    </row>
    <row r="179" spans="2:11" ht="15" customHeight="1">
      <c r="B179" s="201"/>
      <c r="C179" s="178" t="s">
        <v>51</v>
      </c>
      <c r="D179" s="178"/>
      <c r="E179" s="178"/>
      <c r="F179" s="199" t="s">
        <v>913</v>
      </c>
      <c r="G179" s="178"/>
      <c r="H179" s="178" t="s">
        <v>985</v>
      </c>
      <c r="I179" s="178" t="s">
        <v>915</v>
      </c>
      <c r="J179" s="178">
        <v>20</v>
      </c>
      <c r="K179" s="222"/>
    </row>
    <row r="180" spans="2:11" ht="15" customHeight="1">
      <c r="B180" s="201"/>
      <c r="C180" s="178" t="s">
        <v>52</v>
      </c>
      <c r="D180" s="178"/>
      <c r="E180" s="178"/>
      <c r="F180" s="199" t="s">
        <v>913</v>
      </c>
      <c r="G180" s="178"/>
      <c r="H180" s="178" t="s">
        <v>986</v>
      </c>
      <c r="I180" s="178" t="s">
        <v>915</v>
      </c>
      <c r="J180" s="178">
        <v>255</v>
      </c>
      <c r="K180" s="222"/>
    </row>
    <row r="181" spans="2:11" ht="15" customHeight="1">
      <c r="B181" s="201"/>
      <c r="C181" s="178" t="s">
        <v>106</v>
      </c>
      <c r="D181" s="178"/>
      <c r="E181" s="178"/>
      <c r="F181" s="199" t="s">
        <v>913</v>
      </c>
      <c r="G181" s="178"/>
      <c r="H181" s="178" t="s">
        <v>877</v>
      </c>
      <c r="I181" s="178" t="s">
        <v>915</v>
      </c>
      <c r="J181" s="178">
        <v>10</v>
      </c>
      <c r="K181" s="222"/>
    </row>
    <row r="182" spans="2:11" ht="15" customHeight="1">
      <c r="B182" s="201"/>
      <c r="C182" s="178" t="s">
        <v>107</v>
      </c>
      <c r="D182" s="178"/>
      <c r="E182" s="178"/>
      <c r="F182" s="199" t="s">
        <v>913</v>
      </c>
      <c r="G182" s="178"/>
      <c r="H182" s="178" t="s">
        <v>987</v>
      </c>
      <c r="I182" s="178" t="s">
        <v>948</v>
      </c>
      <c r="J182" s="178"/>
      <c r="K182" s="222"/>
    </row>
    <row r="183" spans="2:11" ht="15" customHeight="1">
      <c r="B183" s="201"/>
      <c r="C183" s="178" t="s">
        <v>988</v>
      </c>
      <c r="D183" s="178"/>
      <c r="E183" s="178"/>
      <c r="F183" s="199" t="s">
        <v>913</v>
      </c>
      <c r="G183" s="178"/>
      <c r="H183" s="178" t="s">
        <v>989</v>
      </c>
      <c r="I183" s="178" t="s">
        <v>948</v>
      </c>
      <c r="J183" s="178"/>
      <c r="K183" s="222"/>
    </row>
    <row r="184" spans="2:11" ht="15" customHeight="1">
      <c r="B184" s="201"/>
      <c r="C184" s="178" t="s">
        <v>977</v>
      </c>
      <c r="D184" s="178"/>
      <c r="E184" s="178"/>
      <c r="F184" s="199" t="s">
        <v>913</v>
      </c>
      <c r="G184" s="178"/>
      <c r="H184" s="178" t="s">
        <v>990</v>
      </c>
      <c r="I184" s="178" t="s">
        <v>948</v>
      </c>
      <c r="J184" s="178"/>
      <c r="K184" s="222"/>
    </row>
    <row r="185" spans="2:11" ht="15" customHeight="1">
      <c r="B185" s="201"/>
      <c r="C185" s="178" t="s">
        <v>109</v>
      </c>
      <c r="D185" s="178"/>
      <c r="E185" s="178"/>
      <c r="F185" s="199" t="s">
        <v>919</v>
      </c>
      <c r="G185" s="178"/>
      <c r="H185" s="178" t="s">
        <v>991</v>
      </c>
      <c r="I185" s="178" t="s">
        <v>915</v>
      </c>
      <c r="J185" s="178">
        <v>50</v>
      </c>
      <c r="K185" s="222"/>
    </row>
    <row r="186" spans="2:11" ht="15" customHeight="1">
      <c r="B186" s="201"/>
      <c r="C186" s="178" t="s">
        <v>992</v>
      </c>
      <c r="D186" s="178"/>
      <c r="E186" s="178"/>
      <c r="F186" s="199" t="s">
        <v>919</v>
      </c>
      <c r="G186" s="178"/>
      <c r="H186" s="178" t="s">
        <v>993</v>
      </c>
      <c r="I186" s="178" t="s">
        <v>994</v>
      </c>
      <c r="J186" s="178"/>
      <c r="K186" s="222"/>
    </row>
    <row r="187" spans="2:11" ht="15" customHeight="1">
      <c r="B187" s="201"/>
      <c r="C187" s="178" t="s">
        <v>995</v>
      </c>
      <c r="D187" s="178"/>
      <c r="E187" s="178"/>
      <c r="F187" s="199" t="s">
        <v>919</v>
      </c>
      <c r="G187" s="178"/>
      <c r="H187" s="178" t="s">
        <v>996</v>
      </c>
      <c r="I187" s="178" t="s">
        <v>994</v>
      </c>
      <c r="J187" s="178"/>
      <c r="K187" s="222"/>
    </row>
    <row r="188" spans="2:11" ht="15" customHeight="1">
      <c r="B188" s="201"/>
      <c r="C188" s="178" t="s">
        <v>997</v>
      </c>
      <c r="D188" s="178"/>
      <c r="E188" s="178"/>
      <c r="F188" s="199" t="s">
        <v>919</v>
      </c>
      <c r="G188" s="178"/>
      <c r="H188" s="178" t="s">
        <v>998</v>
      </c>
      <c r="I188" s="178" t="s">
        <v>994</v>
      </c>
      <c r="J188" s="178"/>
      <c r="K188" s="222"/>
    </row>
    <row r="189" spans="2:11" ht="15" customHeight="1">
      <c r="B189" s="201"/>
      <c r="C189" s="235" t="s">
        <v>999</v>
      </c>
      <c r="D189" s="178"/>
      <c r="E189" s="178"/>
      <c r="F189" s="199" t="s">
        <v>919</v>
      </c>
      <c r="G189" s="178"/>
      <c r="H189" s="178" t="s">
        <v>1000</v>
      </c>
      <c r="I189" s="178" t="s">
        <v>1001</v>
      </c>
      <c r="J189" s="236" t="s">
        <v>1002</v>
      </c>
      <c r="K189" s="222"/>
    </row>
    <row r="190" spans="2:11" ht="15" customHeight="1">
      <c r="B190" s="201"/>
      <c r="C190" s="235" t="s">
        <v>40</v>
      </c>
      <c r="D190" s="178"/>
      <c r="E190" s="178"/>
      <c r="F190" s="199" t="s">
        <v>913</v>
      </c>
      <c r="G190" s="178"/>
      <c r="H190" s="175" t="s">
        <v>1003</v>
      </c>
      <c r="I190" s="178" t="s">
        <v>1004</v>
      </c>
      <c r="J190" s="178"/>
      <c r="K190" s="222"/>
    </row>
    <row r="191" spans="2:11" ht="15" customHeight="1">
      <c r="B191" s="201"/>
      <c r="C191" s="235" t="s">
        <v>1005</v>
      </c>
      <c r="D191" s="178"/>
      <c r="E191" s="178"/>
      <c r="F191" s="199" t="s">
        <v>913</v>
      </c>
      <c r="G191" s="178"/>
      <c r="H191" s="178" t="s">
        <v>1006</v>
      </c>
      <c r="I191" s="178" t="s">
        <v>948</v>
      </c>
      <c r="J191" s="178"/>
      <c r="K191" s="222"/>
    </row>
    <row r="192" spans="2:11" ht="15" customHeight="1">
      <c r="B192" s="201"/>
      <c r="C192" s="235" t="s">
        <v>1007</v>
      </c>
      <c r="D192" s="178"/>
      <c r="E192" s="178"/>
      <c r="F192" s="199" t="s">
        <v>913</v>
      </c>
      <c r="G192" s="178"/>
      <c r="H192" s="178" t="s">
        <v>1008</v>
      </c>
      <c r="I192" s="178" t="s">
        <v>948</v>
      </c>
      <c r="J192" s="178"/>
      <c r="K192" s="222"/>
    </row>
    <row r="193" spans="2:11" ht="15" customHeight="1">
      <c r="B193" s="201"/>
      <c r="C193" s="235" t="s">
        <v>1009</v>
      </c>
      <c r="D193" s="178"/>
      <c r="E193" s="178"/>
      <c r="F193" s="199" t="s">
        <v>919</v>
      </c>
      <c r="G193" s="178"/>
      <c r="H193" s="178" t="s">
        <v>1010</v>
      </c>
      <c r="I193" s="178" t="s">
        <v>948</v>
      </c>
      <c r="J193" s="178"/>
      <c r="K193" s="222"/>
    </row>
    <row r="194" spans="2:11" ht="15" customHeight="1">
      <c r="B194" s="228"/>
      <c r="C194" s="237"/>
      <c r="D194" s="208"/>
      <c r="E194" s="208"/>
      <c r="F194" s="208"/>
      <c r="G194" s="208"/>
      <c r="H194" s="208"/>
      <c r="I194" s="208"/>
      <c r="J194" s="208"/>
      <c r="K194" s="229"/>
    </row>
    <row r="195" spans="2:11" ht="18.75" customHeight="1">
      <c r="B195" s="210"/>
      <c r="C195" s="220"/>
      <c r="D195" s="220"/>
      <c r="E195" s="220"/>
      <c r="F195" s="230"/>
      <c r="G195" s="220"/>
      <c r="H195" s="220"/>
      <c r="I195" s="220"/>
      <c r="J195" s="220"/>
      <c r="K195" s="210"/>
    </row>
    <row r="196" spans="2:11" ht="18.75" customHeight="1">
      <c r="B196" s="210"/>
      <c r="C196" s="220"/>
      <c r="D196" s="220"/>
      <c r="E196" s="220"/>
      <c r="F196" s="230"/>
      <c r="G196" s="220"/>
      <c r="H196" s="220"/>
      <c r="I196" s="220"/>
      <c r="J196" s="220"/>
      <c r="K196" s="210"/>
    </row>
    <row r="197" spans="2:11" ht="18.75" customHeight="1"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</row>
    <row r="198" spans="2:11" ht="13.5">
      <c r="B198" s="167"/>
      <c r="C198" s="168"/>
      <c r="D198" s="168"/>
      <c r="E198" s="168"/>
      <c r="F198" s="168"/>
      <c r="G198" s="168"/>
      <c r="H198" s="168"/>
      <c r="I198" s="168"/>
      <c r="J198" s="168"/>
      <c r="K198" s="169"/>
    </row>
    <row r="199" spans="2:11" ht="21">
      <c r="B199" s="170"/>
      <c r="C199" s="287" t="s">
        <v>1011</v>
      </c>
      <c r="D199" s="287"/>
      <c r="E199" s="287"/>
      <c r="F199" s="287"/>
      <c r="G199" s="287"/>
      <c r="H199" s="287"/>
      <c r="I199" s="287"/>
      <c r="J199" s="287"/>
      <c r="K199" s="171"/>
    </row>
    <row r="200" spans="2:11" ht="25.5" customHeight="1">
      <c r="B200" s="170"/>
      <c r="C200" s="238" t="s">
        <v>1012</v>
      </c>
      <c r="D200" s="238"/>
      <c r="E200" s="238"/>
      <c r="F200" s="238" t="s">
        <v>1013</v>
      </c>
      <c r="G200" s="239"/>
      <c r="H200" s="288" t="s">
        <v>1014</v>
      </c>
      <c r="I200" s="288"/>
      <c r="J200" s="288"/>
      <c r="K200" s="171"/>
    </row>
    <row r="201" spans="2:11" ht="5.25" customHeight="1">
      <c r="B201" s="201"/>
      <c r="C201" s="196"/>
      <c r="D201" s="196"/>
      <c r="E201" s="196"/>
      <c r="F201" s="196"/>
      <c r="G201" s="220"/>
      <c r="H201" s="196"/>
      <c r="I201" s="196"/>
      <c r="J201" s="196"/>
      <c r="K201" s="222"/>
    </row>
    <row r="202" spans="2:11" ht="15" customHeight="1">
      <c r="B202" s="201"/>
      <c r="C202" s="178" t="s">
        <v>1004</v>
      </c>
      <c r="D202" s="178"/>
      <c r="E202" s="178"/>
      <c r="F202" s="199" t="s">
        <v>41</v>
      </c>
      <c r="G202" s="178"/>
      <c r="H202" s="289" t="s">
        <v>1015</v>
      </c>
      <c r="I202" s="289"/>
      <c r="J202" s="289"/>
      <c r="K202" s="222"/>
    </row>
    <row r="203" spans="2:11" ht="15" customHeight="1">
      <c r="B203" s="201"/>
      <c r="C203" s="178"/>
      <c r="D203" s="178"/>
      <c r="E203" s="178"/>
      <c r="F203" s="199" t="s">
        <v>42</v>
      </c>
      <c r="G203" s="178"/>
      <c r="H203" s="289" t="s">
        <v>1016</v>
      </c>
      <c r="I203" s="289"/>
      <c r="J203" s="289"/>
      <c r="K203" s="222"/>
    </row>
    <row r="204" spans="2:11" ht="15" customHeight="1">
      <c r="B204" s="201"/>
      <c r="C204" s="178"/>
      <c r="D204" s="178"/>
      <c r="E204" s="178"/>
      <c r="F204" s="199" t="s">
        <v>45</v>
      </c>
      <c r="G204" s="178"/>
      <c r="H204" s="289" t="s">
        <v>1017</v>
      </c>
      <c r="I204" s="289"/>
      <c r="J204" s="289"/>
      <c r="K204" s="222"/>
    </row>
    <row r="205" spans="2:11" ht="15" customHeight="1">
      <c r="B205" s="201"/>
      <c r="C205" s="178"/>
      <c r="D205" s="178"/>
      <c r="E205" s="178"/>
      <c r="F205" s="199" t="s">
        <v>43</v>
      </c>
      <c r="G205" s="178"/>
      <c r="H205" s="289" t="s">
        <v>1018</v>
      </c>
      <c r="I205" s="289"/>
      <c r="J205" s="289"/>
      <c r="K205" s="222"/>
    </row>
    <row r="206" spans="2:11" ht="15" customHeight="1">
      <c r="B206" s="201"/>
      <c r="C206" s="178"/>
      <c r="D206" s="178"/>
      <c r="E206" s="178"/>
      <c r="F206" s="199" t="s">
        <v>44</v>
      </c>
      <c r="G206" s="178"/>
      <c r="H206" s="289" t="s">
        <v>1019</v>
      </c>
      <c r="I206" s="289"/>
      <c r="J206" s="289"/>
      <c r="K206" s="222"/>
    </row>
    <row r="207" spans="2:11" ht="15" customHeight="1">
      <c r="B207" s="201"/>
      <c r="C207" s="178"/>
      <c r="D207" s="178"/>
      <c r="E207" s="178"/>
      <c r="F207" s="199"/>
      <c r="G207" s="178"/>
      <c r="H207" s="178"/>
      <c r="I207" s="178"/>
      <c r="J207" s="178"/>
      <c r="K207" s="222"/>
    </row>
    <row r="208" spans="2:11" ht="15" customHeight="1">
      <c r="B208" s="201"/>
      <c r="C208" s="178" t="s">
        <v>960</v>
      </c>
      <c r="D208" s="178"/>
      <c r="E208" s="178"/>
      <c r="F208" s="199" t="s">
        <v>77</v>
      </c>
      <c r="G208" s="178"/>
      <c r="H208" s="289" t="s">
        <v>1020</v>
      </c>
      <c r="I208" s="289"/>
      <c r="J208" s="289"/>
      <c r="K208" s="222"/>
    </row>
    <row r="209" spans="2:11" ht="15" customHeight="1">
      <c r="B209" s="201"/>
      <c r="C209" s="178"/>
      <c r="D209" s="178"/>
      <c r="E209" s="178"/>
      <c r="F209" s="199" t="s">
        <v>855</v>
      </c>
      <c r="G209" s="178"/>
      <c r="H209" s="289" t="s">
        <v>856</v>
      </c>
      <c r="I209" s="289"/>
      <c r="J209" s="289"/>
      <c r="K209" s="222"/>
    </row>
    <row r="210" spans="2:11" ht="15" customHeight="1">
      <c r="B210" s="201"/>
      <c r="C210" s="178"/>
      <c r="D210" s="178"/>
      <c r="E210" s="178"/>
      <c r="F210" s="199" t="s">
        <v>853</v>
      </c>
      <c r="G210" s="178"/>
      <c r="H210" s="289" t="s">
        <v>1021</v>
      </c>
      <c r="I210" s="289"/>
      <c r="J210" s="289"/>
      <c r="K210" s="222"/>
    </row>
    <row r="211" spans="2:11" ht="15" customHeight="1">
      <c r="B211" s="240"/>
      <c r="C211" s="178"/>
      <c r="D211" s="178"/>
      <c r="E211" s="178"/>
      <c r="F211" s="199" t="s">
        <v>857</v>
      </c>
      <c r="G211" s="235"/>
      <c r="H211" s="290" t="s">
        <v>858</v>
      </c>
      <c r="I211" s="290"/>
      <c r="J211" s="290"/>
      <c r="K211" s="241"/>
    </row>
    <row r="212" spans="2:11" ht="15" customHeight="1">
      <c r="B212" s="240"/>
      <c r="C212" s="178"/>
      <c r="D212" s="178"/>
      <c r="E212" s="178"/>
      <c r="F212" s="199" t="s">
        <v>859</v>
      </c>
      <c r="G212" s="235"/>
      <c r="H212" s="290" t="s">
        <v>482</v>
      </c>
      <c r="I212" s="290"/>
      <c r="J212" s="290"/>
      <c r="K212" s="241"/>
    </row>
    <row r="213" spans="2:11" ht="15" customHeight="1">
      <c r="B213" s="240"/>
      <c r="C213" s="178"/>
      <c r="D213" s="178"/>
      <c r="E213" s="178"/>
      <c r="F213" s="199"/>
      <c r="G213" s="235"/>
      <c r="H213" s="226"/>
      <c r="I213" s="226"/>
      <c r="J213" s="226"/>
      <c r="K213" s="241"/>
    </row>
    <row r="214" spans="2:11" ht="15" customHeight="1">
      <c r="B214" s="240"/>
      <c r="C214" s="178" t="s">
        <v>984</v>
      </c>
      <c r="D214" s="178"/>
      <c r="E214" s="178"/>
      <c r="F214" s="199">
        <v>1</v>
      </c>
      <c r="G214" s="235"/>
      <c r="H214" s="290" t="s">
        <v>1022</v>
      </c>
      <c r="I214" s="290"/>
      <c r="J214" s="290"/>
      <c r="K214" s="241"/>
    </row>
    <row r="215" spans="2:11" ht="15" customHeight="1">
      <c r="B215" s="240"/>
      <c r="C215" s="178"/>
      <c r="D215" s="178"/>
      <c r="E215" s="178"/>
      <c r="F215" s="199">
        <v>2</v>
      </c>
      <c r="G215" s="235"/>
      <c r="H215" s="290" t="s">
        <v>1023</v>
      </c>
      <c r="I215" s="290"/>
      <c r="J215" s="290"/>
      <c r="K215" s="241"/>
    </row>
    <row r="216" spans="2:11" ht="15" customHeight="1">
      <c r="B216" s="240"/>
      <c r="C216" s="178"/>
      <c r="D216" s="178"/>
      <c r="E216" s="178"/>
      <c r="F216" s="199">
        <v>3</v>
      </c>
      <c r="G216" s="235"/>
      <c r="H216" s="290" t="s">
        <v>1024</v>
      </c>
      <c r="I216" s="290"/>
      <c r="J216" s="290"/>
      <c r="K216" s="241"/>
    </row>
    <row r="217" spans="2:11" ht="15" customHeight="1">
      <c r="B217" s="240"/>
      <c r="C217" s="178"/>
      <c r="D217" s="178"/>
      <c r="E217" s="178"/>
      <c r="F217" s="199">
        <v>4</v>
      </c>
      <c r="G217" s="235"/>
      <c r="H217" s="290" t="s">
        <v>1025</v>
      </c>
      <c r="I217" s="290"/>
      <c r="J217" s="290"/>
      <c r="K217" s="241"/>
    </row>
    <row r="218" spans="2:11" ht="12.75" customHeight="1">
      <c r="B218" s="242"/>
      <c r="C218" s="243"/>
      <c r="D218" s="243"/>
      <c r="E218" s="243"/>
      <c r="F218" s="243"/>
      <c r="G218" s="243"/>
      <c r="H218" s="243"/>
      <c r="I218" s="243"/>
      <c r="J218" s="243"/>
      <c r="K218" s="24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LAPTOP-2INGRA1T\Marcela</dc:creator>
  <cp:keywords/>
  <dc:description/>
  <cp:lastModifiedBy>Segetova Katerina</cp:lastModifiedBy>
  <dcterms:created xsi:type="dcterms:W3CDTF">2023-11-16T22:03:23Z</dcterms:created>
  <dcterms:modified xsi:type="dcterms:W3CDTF">2024-02-22T09:54:35Z</dcterms:modified>
  <cp:category/>
  <cp:version/>
  <cp:contentType/>
  <cp:contentStatus/>
</cp:coreProperties>
</file>