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.D.1.1-2.1 - Základo..." sheetId="2" r:id="rId2"/>
    <sheet name="SO-01.D.1.1-2.4 - Fasáda" sheetId="3" r:id="rId3"/>
    <sheet name="VRN - Vedlejší rozpočtové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stavby'!$C$42:$AQ$60</definedName>
    <definedName name="_xlnm._FilterDatabase" localSheetId="1" hidden="1">'SO-01.D.1.1-2.1 - Základo...'!$C$94:$K$137</definedName>
    <definedName name="_xlnm.Print_Area" localSheetId="1">'SO-01.D.1.1-2.1 - Základo...'!$C$4:$J$43,'SO-01.D.1.1-2.1 - Základo...'!$C$49:$J$72,'SO-01.D.1.1-2.1 - Základo...'!$C$78:$K$137</definedName>
    <definedName name="_xlnm._FilterDatabase" localSheetId="2" hidden="1">'SO-01.D.1.1-2.4 - Fasáda'!$C$91:$K$113</definedName>
    <definedName name="_xlnm.Print_Area" localSheetId="2">'SO-01.D.1.1-2.4 - Fasáda'!$C$4:$J$43,'SO-01.D.1.1-2.4 - Fasáda'!$C$49:$J$69,'SO-01.D.1.1-2.4 - Fasáda'!$C$75:$K$113</definedName>
    <definedName name="_xlnm._FilterDatabase" localSheetId="3" hidden="1">'VRN - Vedlejší rozpočtové...'!$C$79:$K$96</definedName>
    <definedName name="_xlnm.Print_Area" localSheetId="3">'VRN - Vedlejší rozpočtové...'!$C$4:$J$39,'VRN - Vedlejší rozpočtové...'!$C$45:$J$61,'VRN - Vedlejší rozpočtové...'!$C$67:$K$96</definedName>
    <definedName name="_xlnm.Print_Area" localSheetId="4">'Seznam figur'!$C$4:$G$26</definedName>
    <definedName name="_xlnm.Print_Area" localSheetId="5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'SO-01.D.1.1-2.1 - Základo...'!$94:$94</definedName>
    <definedName name="_xlnm.Print_Titles" localSheetId="2">'SO-01.D.1.1-2.4 - Fasáda'!$91:$91</definedName>
    <definedName name="_xlnm.Print_Titles" localSheetId="3">'VRN - Vedlejší rozpočtové...'!$79:$79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<sst xmlns="http://schemas.openxmlformats.org/spreadsheetml/2006/main" count="1801" uniqueCount="480">
  <si>
    <t>Export Komplet</t>
  </si>
  <si>
    <t>VZ</t>
  </si>
  <si>
    <t>2.0</t>
  </si>
  <si>
    <t>ZAMOK</t>
  </si>
  <si>
    <t>False</t>
  </si>
  <si>
    <t>{69b6c592-20e5-423e-8ec1-037067bcb78e}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</si>
  <si>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</si>
  <si>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</si>
  <si>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</si>
  <si>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</si>
  <si>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</si>
  <si>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</si>
  <si>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</si>
  <si>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</si>
  <si>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1449F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</si>
  <si>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</si>
  <si>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</si>
  <si>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Dostavba kampusu LF v Olomouci - fasáda</t>
  </si>
  <si>
    <t>KSO:</t>
  </si>
  <si>
    <t/>
  </si>
  <si>
    <t>CC-CZ:</t>
  </si>
  <si>
    <t>Místo:</t>
  </si>
  <si>
    <t>Olomouc, Hněvotínská</t>
  </si>
  <si>
    <t>Datum:</t>
  </si>
  <si>
    <t>30. 11. 2023</t>
  </si>
  <si>
    <t>Zadavatel:</t>
  </si>
  <si>
    <t>IČ:</t>
  </si>
  <si>
    <t>61989592</t>
  </si>
  <si>
    <t>Univerzita Palackého v Olomouci</t>
  </si>
  <si>
    <t>DIČ:</t>
  </si>
  <si>
    <t>CZ61989592</t>
  </si>
  <si>
    <t>Uchazeč:</t>
  </si>
  <si>
    <t>Vyplň údaj</t>
  </si>
  <si>
    <t>Projektant:</t>
  </si>
  <si>
    <t>29263140</t>
  </si>
  <si>
    <t>Ateliér Velehradský s.r.o.</t>
  </si>
  <si>
    <t>CZ29263140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</si>
  <si>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</si>
  <si>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</si>
  <si>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</si>
  <si>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
Rozpočet slouží výhradně a pouze pro výběr zhotovitele. Rozpočet je sestaven na základě vyhlášky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nutnou podmínkou předložení nabídky. Veškeré konstrukce se dodávají jako plně funkční celek.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</si>
  <si>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</si>
  <si>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</si>
  <si>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</si>
  <si>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</si>
  <si>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</si>
  <si>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</si>
  <si>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</si>
  <si>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</si>
  <si>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</si>
  <si>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</si>
  <si>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</si>
  <si>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</si>
  <si>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</si>
  <si>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</si>
  <si>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</si>
  <si>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</si>
  <si>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</si>
  <si>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</si>
  <si>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</si>
  <si>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</si>
  <si>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</si>
  <si>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</si>
  <si>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</si>
  <si>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</si>
  <si>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</si>
  <si>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</si>
  <si>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</si>
  <si>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</si>
  <si>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</si>
  <si>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</si>
  <si>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</si>
  <si>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</si>
  <si>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</si>
  <si>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</si>
  <si>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</si>
  <si>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</si>
  <si>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</si>
  <si>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</si>
  <si>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</si>
  <si>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Objekt LF</t>
  </si>
  <si>
    <t>STA</t>
  </si>
  <si>
    <t>1</t>
  </si>
  <si>
    <t>{1c5e73e5-5c0f-466d-9681-8e22be0db64d}</t>
  </si>
  <si>
    <t>2</t>
  </si>
  <si>
    <t>SO-01.D.1.1-2</t>
  </si>
  <si>
    <t>Architektonicko-stavební a stavebně-konstrukční řešení</t>
  </si>
  <si>
    <t>Soupis</t>
  </si>
  <si>
    <t>{f7d70fdb-6827-4ea9-b9f1-a8e6deaa0b8a}</t>
  </si>
  <si>
    <t>/</t>
  </si>
  <si>
    <t>SO-01.D.1.1-2.1</t>
  </si>
  <si>
    <t>Základové konstrukce</t>
  </si>
  <si>
    <t>3</t>
  </si>
  <si>
    <t>{395df1eb-7b96-4553-bc22-0e6f61d092b0}</t>
  </si>
  <si>
    <t>SO-01.D.1.1-2.4</t>
  </si>
  <si>
    <t>Fasáda</t>
  </si>
  <si>
    <t>{72eb223e-ff95-44f4-aed3-6fff20707b1f}</t>
  </si>
  <si>
    <t>VRN</t>
  </si>
  <si>
    <t>Vedlejší rozpočtové náklady</t>
  </si>
  <si>
    <t>{e4472161-2d70-4790-80ba-d26db81d5c5b}</t>
  </si>
  <si>
    <t>HIS_pl</t>
  </si>
  <si>
    <t>294,363</t>
  </si>
  <si>
    <t>KRYCÍ LIST SOUPISU PRACÍ</t>
  </si>
  <si>
    <t>Objekt:</t>
  </si>
  <si>
    <t>SO-01 - Objekt LF</t>
  </si>
  <si>
    <t>Soupis:</t>
  </si>
  <si>
    <t>SO-01.D.1.1-2 - Architektonicko-stavební a stavebně-konstrukční řešení</t>
  </si>
  <si>
    <t>Úroveň 3:</t>
  </si>
  <si>
    <t>SO-01.D.1.1-2.1 - Základové konstrukce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</si>
  <si>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Rozpočet slouží výhradně a pouze pro výběr zhotovitele. Rozpočet je sestaven na základě vyhlášky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nutnou podmínkou předložení nabídky. Veškeré konstrukce se dodávají jako plně funkční celek.</t>
  </si>
  <si>
    <t>REKAPITULACE ČLENĚNÍ SOUPISU PRACÍ</t>
  </si>
  <si>
    <t>Kód dílu - Popis</t>
  </si>
  <si>
    <t>Cena celkem [CZK]</t>
  </si>
  <si>
    <t>-1</t>
  </si>
  <si>
    <t>HSV - Práce a dodávky HSV</t>
  </si>
  <si>
    <t>PSV - Práce a dodávky PSV</t>
  </si>
  <si>
    <t xml:space="preserve">    711 - Izolace proti vodě, vlhkosti a plynům</t>
  </si>
  <si>
    <t xml:space="preserve">    713 - Izolace tepelné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</si>
  <si>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</si>
  <si>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</si>
  <si>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</si>
  <si>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</si>
  <si>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</si>
  <si>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</si>
  <si>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</si>
  <si>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</si>
  <si>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</si>
  <si>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</si>
  <si>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</si>
  <si>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</si>
  <si>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</si>
  <si>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</si>
  <si>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</si>
  <si>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</si>
  <si>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PSV</t>
  </si>
  <si>
    <t>Práce a dodávky PSV</t>
  </si>
  <si>
    <t>711</t>
  </si>
  <si>
    <t>Izolace proti vodě, vlhkosti a plynům</t>
  </si>
  <si>
    <t>K</t>
  </si>
  <si>
    <t>7114723X1</t>
  </si>
  <si>
    <t>Provedení dvojitého hydroizolačního systému pro izolaci spodní stavby proti povrchové a podpovrchové tlakové vodě na ploše svislé S fólií z mPVC kladených volně jednovrstvá s horkovzdušným navařením jednotlivých segmentů</t>
  </si>
  <si>
    <t>m2</t>
  </si>
  <si>
    <t>vlastní</t>
  </si>
  <si>
    <t>16</t>
  </si>
  <si>
    <t>-1929470970</t>
  </si>
  <si>
    <t>P</t>
  </si>
  <si>
    <t>Poznámka k položce:
včetně izolace prostupů zesílení hran a koutů</t>
  </si>
  <si>
    <t>VV</t>
  </si>
  <si>
    <t>viz: PODLAHY, STROPY, LEMY DESEK</t>
  </si>
  <si>
    <t>Základy - HI (dl)</t>
  </si>
  <si>
    <t>ŽELEZOBETONOVÁ ZÁKLADOVÁ DESKA</t>
  </si>
  <si>
    <t>214,19*(0,8+0,45)</t>
  </si>
  <si>
    <t>ŽELEZOBETONOVÁ DESKA</t>
  </si>
  <si>
    <t>21,3*(0,8+0,45)</t>
  </si>
  <si>
    <t>Součet</t>
  </si>
  <si>
    <t>4</t>
  </si>
  <si>
    <t>M</t>
  </si>
  <si>
    <t>28322004</t>
  </si>
  <si>
    <t>fólie hydroizolační pro spodní stavbu mPVC tl 1,5mm</t>
  </si>
  <si>
    <t>CS ÚRS 2023 02</t>
  </si>
  <si>
    <t>32</t>
  </si>
  <si>
    <t>236242789</t>
  </si>
  <si>
    <t>294,363*1,2 'Přepočtené koeficientem množství</t>
  </si>
  <si>
    <t>711491271</t>
  </si>
  <si>
    <t>Provedení doplňků izolace proti vodě textilií na ploše svislé S vrstva podkladní</t>
  </si>
  <si>
    <t>-1625553319</t>
  </si>
  <si>
    <t>Online PSC</t>
  </si>
  <si>
    <t>https://podminky.urs.cz/item/CS_URS_2023_02/711491271</t>
  </si>
  <si>
    <t>Základy - podkladní textílie (pl)</t>
  </si>
  <si>
    <t>711491272</t>
  </si>
  <si>
    <t>Provedení doplňků izolace proti vodě textilií na ploše svislé S vrstva ochranná</t>
  </si>
  <si>
    <t>-831503047</t>
  </si>
  <si>
    <t>https://podminky.urs.cz/item/CS_URS_2023_02/711491272</t>
  </si>
  <si>
    <t>Základy - ochranná textílie (pl)</t>
  </si>
  <si>
    <t>5</t>
  </si>
  <si>
    <t>69311068</t>
  </si>
  <si>
    <t>geotextilie netkaná separační, ochranná, filtrační, drenážní PP 300g/m2</t>
  </si>
  <si>
    <t>-997011040</t>
  </si>
  <si>
    <t>588,726*1,2 'Přepočtené koeficientem množství</t>
  </si>
  <si>
    <t>6</t>
  </si>
  <si>
    <t>998711101</t>
  </si>
  <si>
    <t>Přesun hmot pro izolace proti vodě, vlhkosti a plynům stanovený z hmotnosti přesunovaného materiálu vodorovná dopravní vzdálenost do 50 m v objektech výšky do 6 m</t>
  </si>
  <si>
    <t>t</t>
  </si>
  <si>
    <t>-1411570674</t>
  </si>
  <si>
    <t>https://podminky.urs.cz/item/CS_URS_2023_02/998711101</t>
  </si>
  <si>
    <t>713</t>
  </si>
  <si>
    <t>Izolace tepelné</t>
  </si>
  <si>
    <t>7</t>
  </si>
  <si>
    <t>7131311X1</t>
  </si>
  <si>
    <t>Montáž tepelné izolace stěn rohožemi, pásy, deskami, dílci, bloky (izolační materiál ve specifikaci) lepením celoplošně</t>
  </si>
  <si>
    <t>16376318</t>
  </si>
  <si>
    <t>viz: PD</t>
  </si>
  <si>
    <t>Základy - TI (dl * v)</t>
  </si>
  <si>
    <t>214,19*(0,4+0,4)</t>
  </si>
  <si>
    <t>8</t>
  </si>
  <si>
    <t>28376404</t>
  </si>
  <si>
    <t>deska XPS hrana rovná a strukturovaný povrch λ=0033</t>
  </si>
  <si>
    <t>m3</t>
  </si>
  <si>
    <t>-207332673</t>
  </si>
  <si>
    <t>viz: PD, PODLAHY, STROPY</t>
  </si>
  <si>
    <t>Základy - TI (dl * pl)</t>
  </si>
  <si>
    <t>214,19*(0,4+0,4)*0,1</t>
  </si>
  <si>
    <t>17,135*1,1 'Přepočtené koeficientem množství</t>
  </si>
  <si>
    <t>9</t>
  </si>
  <si>
    <t>998713101</t>
  </si>
  <si>
    <t>Přesun hmot pro izolace tepelné stanovený z hmotnosti přesunovaného materiálu vodorovná dopravní vzdálenost do 50 m v objektech výšky do 6 m</t>
  </si>
  <si>
    <t>-564988633</t>
  </si>
  <si>
    <t>https://podminky.urs.cz/item/CS_URS_2023_02/998713101</t>
  </si>
  <si>
    <t>SO-01.D.1.1-2.4 - Fasáda</t>
  </si>
  <si>
    <t>F - Fasáda (D+M)</t>
  </si>
  <si>
    <t>F</t>
  </si>
  <si>
    <t>Fasáda (D+M)</t>
  </si>
  <si>
    <t>LOP.1</t>
  </si>
  <si>
    <t>sloupkopříčková fasáda - kotvy</t>
  </si>
  <si>
    <t>-1930105327</t>
  </si>
  <si>
    <t>Poznámka k položce:
položku ocenit jako D+M včetně provedení detailů, lešení/montážních mechanismů, dodávky doplňků a příslušenství</t>
  </si>
  <si>
    <t>LOP.2</t>
  </si>
  <si>
    <t>sloupkopříčková fasáda - nosný systém</t>
  </si>
  <si>
    <t>1191980217</t>
  </si>
  <si>
    <t>LOP.CP1</t>
  </si>
  <si>
    <t>sloupkopříčková fasáda - opláštění - čirý panel</t>
  </si>
  <si>
    <t>1030812170</t>
  </si>
  <si>
    <t>LOP.CP2</t>
  </si>
  <si>
    <t>sloupkopříčková fasáda - opláštění - plný panel simulující průhledný</t>
  </si>
  <si>
    <t>598394413</t>
  </si>
  <si>
    <t>LOP.CP3</t>
  </si>
  <si>
    <t>sloupkopříčková fasáda - opláštění - plný část fasády tvořící přechod mezi podlažími</t>
  </si>
  <si>
    <t>1813969927</t>
  </si>
  <si>
    <t>LOP.CP4</t>
  </si>
  <si>
    <t>sloupkopříčková fasáda - opláštění - sendvičový panel</t>
  </si>
  <si>
    <t>1194724975</t>
  </si>
  <si>
    <t>LOP.WN01</t>
  </si>
  <si>
    <t>sloupkopříčková fasáda - okna</t>
  </si>
  <si>
    <t>1487432122</t>
  </si>
  <si>
    <t>STÍNĚNÍ.1</t>
  </si>
  <si>
    <t>stínění - kotvy</t>
  </si>
  <si>
    <t>1721079350</t>
  </si>
  <si>
    <t>Poznámka k položce:
Plocha odpovídá ploše vymezené horní a dolní rovinou konstrukce stínění (2.NP-4.NP). Plocha stínícíh panelů je nižší (1556 m2).
položku ocenit jako D+M včetně provedení detailů, lešení/montážních mechanismů, dodávky doplňků a příslušenství</t>
  </si>
  <si>
    <t>STÍNĚNÍ.2</t>
  </si>
  <si>
    <t>stínění - lanový systém se stínicími panely</t>
  </si>
  <si>
    <t>2086408137</t>
  </si>
  <si>
    <t>10</t>
  </si>
  <si>
    <t>KOT.BODY</t>
  </si>
  <si>
    <t>kotevní body pro práci v závěsu na laně</t>
  </si>
  <si>
    <t>kpl</t>
  </si>
  <si>
    <t>1605810572</t>
  </si>
  <si>
    <t>Poznámka k položce:
položku ocenit jako D+M včetně provedení detailů, dodávky doplňků a příslušenství</t>
  </si>
  <si>
    <t>VRN - Vedlejší rozpočtové náklady</t>
  </si>
  <si>
    <t>VRN01</t>
  </si>
  <si>
    <t>Vybudování zařízení staveniště</t>
  </si>
  <si>
    <t>1024</t>
  </si>
  <si>
    <t>349589169</t>
  </si>
  <si>
    <t>Poznámka k položce:
Vybudování zařízení staveniště . Náklady s případným vypracováním podrobné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staveniště, náklady spojené s předáním a převzetím staveniště, zajištění zřízení dočasných komunikací, sjezdů a nájezdů pro realizaci stavby. Zajištění ochrany veškeré zeleně v prostoru staveniště a v jeho bezprostřední blízkosti pro poškození během realizace stavby, zajištění péče o nepředané objekty a konstrukce stavby, jejich ošetřování a zimní opatření. Vybudování mobilního oplocení,přechodových a pojezdových lávek. Zajištění přechodného veřejného mobilního osvětlení.</t>
  </si>
  <si>
    <t>VRN02</t>
  </si>
  <si>
    <t>Provoz zařízení staveniště</t>
  </si>
  <si>
    <t>-265884564</t>
  </si>
  <si>
    <t>Poznámka k položce:
Náklady na vybavení objektů zařízení staveniště, ostraha staveniště, náklady na energie spotřebované dodavatelem v rámci provozu zařízení staveniště, náklady na potřebný úklid v prostorách zařízení staveniště a stavby, náklady na nutnou údržbu a opravy na objektech zařízení staveniště a na přípojkách energií. Náklady spojené se zabezpečením a ochranou již zabudovaných konstrukcí. Náklady spojené s BOZP.</t>
  </si>
  <si>
    <t>VRN03</t>
  </si>
  <si>
    <t>Odstranění zařízení staveniště</t>
  </si>
  <si>
    <t>-1804114978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</si>
  <si>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</si>
  <si>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VRN04</t>
  </si>
  <si>
    <t>Náklady na dopravní značení na staveništi a/nebo v okolí staveniště</t>
  </si>
  <si>
    <t>270648768</t>
  </si>
  <si>
    <t>VRN05</t>
  </si>
  <si>
    <t>Kompletační činnost</t>
  </si>
  <si>
    <t>1519230752</t>
  </si>
  <si>
    <t>Poznámka k položce:
Náklad zhotovitele na řízení a koordinaci s dodavatelem stavby</t>
  </si>
  <si>
    <t>VRN06</t>
  </si>
  <si>
    <t>Vyhotovení realizační, dílenské a výrobní dokumentace v rozsahu dle Smlouvy o Dílo</t>
  </si>
  <si>
    <t>-386810855</t>
  </si>
  <si>
    <t>Poznámka k položce:
dílenská dokumentace zavěšené fasády včetně statického posouzení.</t>
  </si>
  <si>
    <t>VRN10</t>
  </si>
  <si>
    <t>Náklady na vyhotovení dokumentace skutečného provedení stavby</t>
  </si>
  <si>
    <t>-789996977</t>
  </si>
  <si>
    <t xml:space="preserve">Poznámka k položce:
Náklad na projektové práce pro zhotovení dokumentace skutečného provedení stavby (výkresová a textová část)
"Poznámka k položce:
Poznámka k položce:, Jedná se zejména o náklady na zajištění dokumentace skutečného provedení díla v rozsahu dle platné vyhlášky na dokumentaci staveb v počtu 5 x papírově a 1 x elektronicky ve formátu DWG a PDF."
</t>
  </si>
  <si>
    <t>VRN12</t>
  </si>
  <si>
    <t>DSPS pro předání hlavní stavbě</t>
  </si>
  <si>
    <t>262557133</t>
  </si>
  <si>
    <t>VRN13</t>
  </si>
  <si>
    <t>Vzorování fasády dle TZ</t>
  </si>
  <si>
    <t>749028206</t>
  </si>
  <si>
    <t>SEZNAM FIGUR</t>
  </si>
  <si>
    <t>Výměra</t>
  </si>
  <si>
    <t xml:space="preserve"> SO-01/ SO-01.D.1.1-2/ SO-01.D.1.1-2.1</t>
  </si>
  <si>
    <t>Použití figury:</t>
  </si>
  <si>
    <t>Provedení dvojitého hydroizolačního systému spodní stavby na ploše svislé fólií PVC volně s horkovzdušným navařením segmentů</t>
  </si>
  <si>
    <t>Provedení doplňků izolace proti vodě na ploše svislé z textilií vrstva podkladní</t>
  </si>
  <si>
    <t>Provedení doplňků izolace proti vodě na ploše svislé z textilií vrstva ochranná</t>
  </si>
  <si>
    <t xml:space="preserve"> SO-01/ SO-01.D.1.1-2/ SO-01.D.1.1-2.4</t>
  </si>
  <si>
    <t>W01_EPS_pl</t>
  </si>
  <si>
    <t>W01_MV_pl</t>
  </si>
  <si>
    <t>W01_podhled_MV_pl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</si>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</sst>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2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6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6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11491271" TargetMode="External" /><Relationship Id="rId2" Type="http://schemas.openxmlformats.org/officeDocument/2006/relationships/hyperlink" Target="https://podminky.urs.cz/item/CS_URS_2023_02/711491272" TargetMode="External" /><Relationship Id="rId3" Type="http://schemas.openxmlformats.org/officeDocument/2006/relationships/hyperlink" Target="https://podminky.urs.cz/item/CS_URS_2023_02/998711101" TargetMode="External" /><Relationship Id="rId4" Type="http://schemas.openxmlformats.org/officeDocument/2006/relationships/hyperlink" Target="https://podminky.urs.cz/item/CS_URS_2023_02/998713101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34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36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107.25" customHeight="1">
      <c r="B23" s="23"/>
      <c r="C23" s="24"/>
      <c r="D23" s="24"/>
      <c r="E23" s="38" t="s">
        <v>40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42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43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44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45</v>
      </c>
      <c r="E29" s="49"/>
      <c r="F29" s="34" t="s">
        <v>46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47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48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49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50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52</v>
      </c>
      <c r="U35" s="56"/>
      <c r="V35" s="56"/>
      <c r="W35" s="56"/>
      <c r="X35" s="58" t="s">
        <v>53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1449F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Dostavba kampusu LF v Olomouci - fasáda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Olomouc, Hněvotínská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30. 11. 2023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Univerzita Palackého v Olomouci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Ateliér Velehradský s.r.o.</v>
      </c>
      <c r="AN49" s="66"/>
      <c r="AO49" s="66"/>
      <c r="AP49" s="66"/>
      <c r="AQ49" s="42"/>
      <c r="AR49" s="46"/>
      <c r="AS49" s="76" t="s">
        <v>55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Ateliér Velehradský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56</v>
      </c>
      <c r="D52" s="89"/>
      <c r="E52" s="89"/>
      <c r="F52" s="89"/>
      <c r="G52" s="89"/>
      <c r="H52" s="90"/>
      <c r="I52" s="91" t="s">
        <v>57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58</v>
      </c>
      <c r="AH52" s="89"/>
      <c r="AI52" s="89"/>
      <c r="AJ52" s="89"/>
      <c r="AK52" s="89"/>
      <c r="AL52" s="89"/>
      <c r="AM52" s="89"/>
      <c r="AN52" s="91" t="s">
        <v>59</v>
      </c>
      <c r="AO52" s="89"/>
      <c r="AP52" s="89"/>
      <c r="AQ52" s="93" t="s">
        <v>60</v>
      </c>
      <c r="AR52" s="46"/>
      <c r="AS52" s="94" t="s">
        <v>61</v>
      </c>
      <c r="AT52" s="95" t="s">
        <v>62</v>
      </c>
      <c r="AU52" s="95" t="s">
        <v>63</v>
      </c>
      <c r="AV52" s="95" t="s">
        <v>64</v>
      </c>
      <c r="AW52" s="95" t="s">
        <v>65</v>
      </c>
      <c r="AX52" s="95" t="s">
        <v>66</v>
      </c>
      <c r="AY52" s="95" t="s">
        <v>67</v>
      </c>
      <c r="AZ52" s="95" t="s">
        <v>68</v>
      </c>
      <c r="BA52" s="95" t="s">
        <v>69</v>
      </c>
      <c r="BB52" s="95" t="s">
        <v>70</v>
      </c>
      <c r="BC52" s="95" t="s">
        <v>71</v>
      </c>
      <c r="BD52" s="96" t="s">
        <v>72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ROUND(AG55+AG59,2)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ROUND(AS55+AS59,2)</f>
        <v>0</v>
      </c>
      <c r="AT54" s="108">
        <f>ROUND(SUM(AV54:AW54),2)</f>
        <v>0</v>
      </c>
      <c r="AU54" s="109">
        <f>ROUND(AU55+AU59,5)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ROUND(AZ55+AZ59,2)</f>
        <v>0</v>
      </c>
      <c r="BA54" s="108">
        <f>ROUND(BA55+BA59,2)</f>
        <v>0</v>
      </c>
      <c r="BB54" s="108">
        <f>ROUND(BB55+BB59,2)</f>
        <v>0</v>
      </c>
      <c r="BC54" s="108">
        <f>ROUND(BC55+BC59,2)</f>
        <v>0</v>
      </c>
      <c r="BD54" s="110">
        <f>ROUND(BD55+BD59,2)</f>
        <v>0</v>
      </c>
      <c r="BE54" s="6"/>
      <c r="BS54" s="111" t="s">
        <v>74</v>
      </c>
      <c r="BT54" s="111" t="s">
        <v>75</v>
      </c>
      <c r="BU54" s="112" t="s">
        <v>76</v>
      </c>
      <c r="BV54" s="111" t="s">
        <v>77</v>
      </c>
      <c r="BW54" s="111" t="s">
        <v>5</v>
      </c>
      <c r="BX54" s="111" t="s">
        <v>78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81</v>
      </c>
      <c r="AR55" s="120"/>
      <c r="AS55" s="121">
        <f>ROUND(AS56,2)</f>
        <v>0</v>
      </c>
      <c r="AT55" s="122">
        <f>ROUND(SUM(AV55:AW55),2)</f>
        <v>0</v>
      </c>
      <c r="AU55" s="123">
        <f>ROUND(AU56,5)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ROUND(AZ56,2)</f>
        <v>0</v>
      </c>
      <c r="BA55" s="122">
        <f>ROUND(BA56,2)</f>
        <v>0</v>
      </c>
      <c r="BB55" s="122">
        <f>ROUND(BB56,2)</f>
        <v>0</v>
      </c>
      <c r="BC55" s="122">
        <f>ROUND(BC56,2)</f>
        <v>0</v>
      </c>
      <c r="BD55" s="124">
        <f>ROUND(BD56,2)</f>
        <v>0</v>
      </c>
      <c r="BE55" s="7"/>
      <c r="BS55" s="125" t="s">
        <v>74</v>
      </c>
      <c r="BT55" s="125" t="s">
        <v>82</v>
      </c>
      <c r="BU55" s="125" t="s">
        <v>76</v>
      </c>
      <c r="BV55" s="125" t="s">
        <v>77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0" s="4" customFormat="1" ht="35.25" customHeight="1">
      <c r="A56" s="4"/>
      <c r="B56" s="65"/>
      <c r="C56" s="126"/>
      <c r="D56" s="126"/>
      <c r="E56" s="127" t="s">
        <v>85</v>
      </c>
      <c r="F56" s="127"/>
      <c r="G56" s="127"/>
      <c r="H56" s="127"/>
      <c r="I56" s="127"/>
      <c r="J56" s="126"/>
      <c r="K56" s="127" t="s">
        <v>86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ROUND(SUM(AG57:AG58),2)</f>
        <v>0</v>
      </c>
      <c r="AH56" s="126"/>
      <c r="AI56" s="126"/>
      <c r="AJ56" s="126"/>
      <c r="AK56" s="126"/>
      <c r="AL56" s="126"/>
      <c r="AM56" s="126"/>
      <c r="AN56" s="129">
        <f>SUM(AG56,AT56)</f>
        <v>0</v>
      </c>
      <c r="AO56" s="126"/>
      <c r="AP56" s="126"/>
      <c r="AQ56" s="130" t="s">
        <v>87</v>
      </c>
      <c r="AR56" s="67"/>
      <c r="AS56" s="131">
        <f>ROUND(SUM(AS57:AS58),2)</f>
        <v>0</v>
      </c>
      <c r="AT56" s="132">
        <f>ROUND(SUM(AV56:AW56),2)</f>
        <v>0</v>
      </c>
      <c r="AU56" s="133">
        <f>ROUND(SUM(AU57:AU58),5)</f>
        <v>0</v>
      </c>
      <c r="AV56" s="132">
        <f>ROUND(AZ56*L29,2)</f>
        <v>0</v>
      </c>
      <c r="AW56" s="132">
        <f>ROUND(BA56*L30,2)</f>
        <v>0</v>
      </c>
      <c r="AX56" s="132">
        <f>ROUND(BB56*L29,2)</f>
        <v>0</v>
      </c>
      <c r="AY56" s="132">
        <f>ROUND(BC56*L30,2)</f>
        <v>0</v>
      </c>
      <c r="AZ56" s="132">
        <f>ROUND(SUM(AZ57:AZ58),2)</f>
        <v>0</v>
      </c>
      <c r="BA56" s="132">
        <f>ROUND(SUM(BA57:BA58),2)</f>
        <v>0</v>
      </c>
      <c r="BB56" s="132">
        <f>ROUND(SUM(BB57:BB58),2)</f>
        <v>0</v>
      </c>
      <c r="BC56" s="132">
        <f>ROUND(SUM(BC57:BC58),2)</f>
        <v>0</v>
      </c>
      <c r="BD56" s="134">
        <f>ROUND(SUM(BD57:BD58),2)</f>
        <v>0</v>
      </c>
      <c r="BE56" s="4"/>
      <c r="BS56" s="135" t="s">
        <v>74</v>
      </c>
      <c r="BT56" s="135" t="s">
        <v>84</v>
      </c>
      <c r="BU56" s="135" t="s">
        <v>76</v>
      </c>
      <c r="BV56" s="135" t="s">
        <v>77</v>
      </c>
      <c r="BW56" s="135" t="s">
        <v>88</v>
      </c>
      <c r="BX56" s="135" t="s">
        <v>83</v>
      </c>
      <c r="CL56" s="135" t="s">
        <v>19</v>
      </c>
    </row>
    <row r="57" spans="1:90" s="4" customFormat="1" ht="35.25" customHeight="1">
      <c r="A57" s="136" t="s">
        <v>89</v>
      </c>
      <c r="B57" s="65"/>
      <c r="C57" s="126"/>
      <c r="D57" s="126"/>
      <c r="E57" s="126"/>
      <c r="F57" s="127" t="s">
        <v>90</v>
      </c>
      <c r="G57" s="127"/>
      <c r="H57" s="127"/>
      <c r="I57" s="127"/>
      <c r="J57" s="127"/>
      <c r="K57" s="126"/>
      <c r="L57" s="127" t="s">
        <v>91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9">
        <f>'SO-01.D.1.1-2.1 - Základo...'!J34</f>
        <v>0</v>
      </c>
      <c r="AH57" s="126"/>
      <c r="AI57" s="126"/>
      <c r="AJ57" s="126"/>
      <c r="AK57" s="126"/>
      <c r="AL57" s="126"/>
      <c r="AM57" s="126"/>
      <c r="AN57" s="129">
        <f>SUM(AG57,AT57)</f>
        <v>0</v>
      </c>
      <c r="AO57" s="126"/>
      <c r="AP57" s="126"/>
      <c r="AQ57" s="130" t="s">
        <v>87</v>
      </c>
      <c r="AR57" s="67"/>
      <c r="AS57" s="131">
        <v>0</v>
      </c>
      <c r="AT57" s="132">
        <f>ROUND(SUM(AV57:AW57),2)</f>
        <v>0</v>
      </c>
      <c r="AU57" s="133">
        <f>'SO-01.D.1.1-2.1 - Základo...'!P95</f>
        <v>0</v>
      </c>
      <c r="AV57" s="132">
        <f>'SO-01.D.1.1-2.1 - Základo...'!J37</f>
        <v>0</v>
      </c>
      <c r="AW57" s="132">
        <f>'SO-01.D.1.1-2.1 - Základo...'!J38</f>
        <v>0</v>
      </c>
      <c r="AX57" s="132">
        <f>'SO-01.D.1.1-2.1 - Základo...'!J39</f>
        <v>0</v>
      </c>
      <c r="AY57" s="132">
        <f>'SO-01.D.1.1-2.1 - Základo...'!J40</f>
        <v>0</v>
      </c>
      <c r="AZ57" s="132">
        <f>'SO-01.D.1.1-2.1 - Základo...'!F37</f>
        <v>0</v>
      </c>
      <c r="BA57" s="132">
        <f>'SO-01.D.1.1-2.1 - Základo...'!F38</f>
        <v>0</v>
      </c>
      <c r="BB57" s="132">
        <f>'SO-01.D.1.1-2.1 - Základo...'!F39</f>
        <v>0</v>
      </c>
      <c r="BC57" s="132">
        <f>'SO-01.D.1.1-2.1 - Základo...'!F40</f>
        <v>0</v>
      </c>
      <c r="BD57" s="134">
        <f>'SO-01.D.1.1-2.1 - Základo...'!F41</f>
        <v>0</v>
      </c>
      <c r="BE57" s="4"/>
      <c r="BT57" s="135" t="s">
        <v>92</v>
      </c>
      <c r="BV57" s="135" t="s">
        <v>77</v>
      </c>
      <c r="BW57" s="135" t="s">
        <v>93</v>
      </c>
      <c r="BX57" s="135" t="s">
        <v>88</v>
      </c>
      <c r="CL57" s="135" t="s">
        <v>19</v>
      </c>
    </row>
    <row r="58" spans="1:90" s="4" customFormat="1" ht="35.25" customHeight="1">
      <c r="A58" s="136" t="s">
        <v>89</v>
      </c>
      <c r="B58" s="65"/>
      <c r="C58" s="126"/>
      <c r="D58" s="126"/>
      <c r="E58" s="126"/>
      <c r="F58" s="127" t="s">
        <v>94</v>
      </c>
      <c r="G58" s="127"/>
      <c r="H58" s="127"/>
      <c r="I58" s="127"/>
      <c r="J58" s="127"/>
      <c r="K58" s="126"/>
      <c r="L58" s="127" t="s">
        <v>95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9">
        <f>'SO-01.D.1.1-2.4 - Fasáda'!J34</f>
        <v>0</v>
      </c>
      <c r="AH58" s="126"/>
      <c r="AI58" s="126"/>
      <c r="AJ58" s="126"/>
      <c r="AK58" s="126"/>
      <c r="AL58" s="126"/>
      <c r="AM58" s="126"/>
      <c r="AN58" s="129">
        <f>SUM(AG58,AT58)</f>
        <v>0</v>
      </c>
      <c r="AO58" s="126"/>
      <c r="AP58" s="126"/>
      <c r="AQ58" s="130" t="s">
        <v>87</v>
      </c>
      <c r="AR58" s="67"/>
      <c r="AS58" s="131">
        <v>0</v>
      </c>
      <c r="AT58" s="132">
        <f>ROUND(SUM(AV58:AW58),2)</f>
        <v>0</v>
      </c>
      <c r="AU58" s="133">
        <f>'SO-01.D.1.1-2.4 - Fasáda'!P92</f>
        <v>0</v>
      </c>
      <c r="AV58" s="132">
        <f>'SO-01.D.1.1-2.4 - Fasáda'!J37</f>
        <v>0</v>
      </c>
      <c r="AW58" s="132">
        <f>'SO-01.D.1.1-2.4 - Fasáda'!J38</f>
        <v>0</v>
      </c>
      <c r="AX58" s="132">
        <f>'SO-01.D.1.1-2.4 - Fasáda'!J39</f>
        <v>0</v>
      </c>
      <c r="AY58" s="132">
        <f>'SO-01.D.1.1-2.4 - Fasáda'!J40</f>
        <v>0</v>
      </c>
      <c r="AZ58" s="132">
        <f>'SO-01.D.1.1-2.4 - Fasáda'!F37</f>
        <v>0</v>
      </c>
      <c r="BA58" s="132">
        <f>'SO-01.D.1.1-2.4 - Fasáda'!F38</f>
        <v>0</v>
      </c>
      <c r="BB58" s="132">
        <f>'SO-01.D.1.1-2.4 - Fasáda'!F39</f>
        <v>0</v>
      </c>
      <c r="BC58" s="132">
        <f>'SO-01.D.1.1-2.4 - Fasáda'!F40</f>
        <v>0</v>
      </c>
      <c r="BD58" s="134">
        <f>'SO-01.D.1.1-2.4 - Fasáda'!F41</f>
        <v>0</v>
      </c>
      <c r="BE58" s="4"/>
      <c r="BT58" s="135" t="s">
        <v>92</v>
      </c>
      <c r="BV58" s="135" t="s">
        <v>77</v>
      </c>
      <c r="BW58" s="135" t="s">
        <v>96</v>
      </c>
      <c r="BX58" s="135" t="s">
        <v>88</v>
      </c>
      <c r="CL58" s="135" t="s">
        <v>19</v>
      </c>
    </row>
    <row r="59" spans="1:91" s="7" customFormat="1" ht="16.5" customHeight="1">
      <c r="A59" s="136" t="s">
        <v>89</v>
      </c>
      <c r="B59" s="113"/>
      <c r="C59" s="114"/>
      <c r="D59" s="115" t="s">
        <v>97</v>
      </c>
      <c r="E59" s="115"/>
      <c r="F59" s="115"/>
      <c r="G59" s="115"/>
      <c r="H59" s="115"/>
      <c r="I59" s="116"/>
      <c r="J59" s="115" t="s">
        <v>98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8">
        <f>'VRN - Vedlejší rozpočtové...'!J30</f>
        <v>0</v>
      </c>
      <c r="AH59" s="116"/>
      <c r="AI59" s="116"/>
      <c r="AJ59" s="116"/>
      <c r="AK59" s="116"/>
      <c r="AL59" s="116"/>
      <c r="AM59" s="116"/>
      <c r="AN59" s="118">
        <f>SUM(AG59,AT59)</f>
        <v>0</v>
      </c>
      <c r="AO59" s="116"/>
      <c r="AP59" s="116"/>
      <c r="AQ59" s="119" t="s">
        <v>81</v>
      </c>
      <c r="AR59" s="120"/>
      <c r="AS59" s="137">
        <v>0</v>
      </c>
      <c r="AT59" s="138">
        <f>ROUND(SUM(AV59:AW59),2)</f>
        <v>0</v>
      </c>
      <c r="AU59" s="139">
        <f>'VRN - Vedlejší rozpočtové...'!P80</f>
        <v>0</v>
      </c>
      <c r="AV59" s="138">
        <f>'VRN - Vedlejší rozpočtové...'!J33</f>
        <v>0</v>
      </c>
      <c r="AW59" s="138">
        <f>'VRN - Vedlejší rozpočtové...'!J34</f>
        <v>0</v>
      </c>
      <c r="AX59" s="138">
        <f>'VRN - Vedlejší rozpočtové...'!J35</f>
        <v>0</v>
      </c>
      <c r="AY59" s="138">
        <f>'VRN - Vedlejší rozpočtové...'!J36</f>
        <v>0</v>
      </c>
      <c r="AZ59" s="138">
        <f>'VRN - Vedlejší rozpočtové...'!F33</f>
        <v>0</v>
      </c>
      <c r="BA59" s="138">
        <f>'VRN - Vedlejší rozpočtové...'!F34</f>
        <v>0</v>
      </c>
      <c r="BB59" s="138">
        <f>'VRN - Vedlejší rozpočtové...'!F35</f>
        <v>0</v>
      </c>
      <c r="BC59" s="138">
        <f>'VRN - Vedlejší rozpočtové...'!F36</f>
        <v>0</v>
      </c>
      <c r="BD59" s="140">
        <f>'VRN - Vedlejší rozpočtové...'!F37</f>
        <v>0</v>
      </c>
      <c r="BE59" s="7"/>
      <c r="BT59" s="125" t="s">
        <v>82</v>
      </c>
      <c r="BV59" s="125" t="s">
        <v>77</v>
      </c>
      <c r="BW59" s="125" t="s">
        <v>99</v>
      </c>
      <c r="BX59" s="125" t="s">
        <v>5</v>
      </c>
      <c r="CL59" s="125" t="s">
        <v>19</v>
      </c>
      <c r="CM59" s="125" t="s">
        <v>84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L57:AF57"/>
    <mergeCell ref="AN57:AP57"/>
    <mergeCell ref="F57:J57"/>
    <mergeCell ref="AG57:AM57"/>
    <mergeCell ref="AG58:AM58"/>
    <mergeCell ref="AN58:AP58"/>
    <mergeCell ref="F58:J58"/>
    <mergeCell ref="L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7" location="'SO-01.D.1.1-2.1 - Základo...'!C2" display="/"/>
    <hyperlink ref="A58" location="'SO-01.D.1.1-2.4 - Fasáda'!C2" display="/"/>
    <hyperlink ref="A5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  <c r="AZ2" s="141" t="s">
        <v>100</v>
      </c>
      <c r="BA2" s="141" t="s">
        <v>19</v>
      </c>
      <c r="BB2" s="141" t="s">
        <v>19</v>
      </c>
      <c r="BC2" s="141" t="s">
        <v>101</v>
      </c>
      <c r="BD2" s="141" t="s">
        <v>84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84</v>
      </c>
    </row>
    <row r="4" spans="2:46" s="1" customFormat="1" ht="24.95" customHeight="1">
      <c r="B4" s="22"/>
      <c r="D4" s="144" t="s">
        <v>102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kampusu LF v Olomouci - fasáda</v>
      </c>
      <c r="F7" s="146"/>
      <c r="G7" s="146"/>
      <c r="H7" s="146"/>
      <c r="L7" s="22"/>
    </row>
    <row r="8" spans="2:12" ht="12">
      <c r="B8" s="22"/>
      <c r="D8" s="146" t="s">
        <v>103</v>
      </c>
      <c r="L8" s="22"/>
    </row>
    <row r="9" spans="2:12" s="1" customFormat="1" ht="16.5" customHeight="1">
      <c r="B9" s="22"/>
      <c r="E9" s="147" t="s">
        <v>104</v>
      </c>
      <c r="F9" s="1"/>
      <c r="G9" s="1"/>
      <c r="H9" s="1"/>
      <c r="L9" s="22"/>
    </row>
    <row r="10" spans="2:12" s="1" customFormat="1" ht="12" customHeight="1">
      <c r="B10" s="22"/>
      <c r="D10" s="146" t="s">
        <v>105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106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107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108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19</v>
      </c>
      <c r="G15" s="40"/>
      <c r="H15" s="40"/>
      <c r="I15" s="146" t="s">
        <v>20</v>
      </c>
      <c r="J15" s="135" t="s">
        <v>19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21</v>
      </c>
      <c r="E16" s="40"/>
      <c r="F16" s="135" t="s">
        <v>22</v>
      </c>
      <c r="G16" s="40"/>
      <c r="H16" s="40"/>
      <c r="I16" s="146" t="s">
        <v>23</v>
      </c>
      <c r="J16" s="151" t="str">
        <f>'Rekapitulace stavby'!AN8</f>
        <v>30. 11. 2023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25</v>
      </c>
      <c r="E18" s="40"/>
      <c r="F18" s="40"/>
      <c r="G18" s="40"/>
      <c r="H18" s="40"/>
      <c r="I18" s="146" t="s">
        <v>26</v>
      </c>
      <c r="J18" s="135" t="s">
        <v>27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30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31</v>
      </c>
      <c r="E21" s="40"/>
      <c r="F21" s="40"/>
      <c r="G21" s="40"/>
      <c r="H21" s="40"/>
      <c r="I21" s="146" t="s">
        <v>26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33</v>
      </c>
      <c r="E24" s="40"/>
      <c r="F24" s="40"/>
      <c r="G24" s="40"/>
      <c r="H24" s="40"/>
      <c r="I24" s="146" t="s">
        <v>26</v>
      </c>
      <c r="J24" s="135" t="s">
        <v>34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35</v>
      </c>
      <c r="F25" s="40"/>
      <c r="G25" s="40"/>
      <c r="H25" s="40"/>
      <c r="I25" s="146" t="s">
        <v>29</v>
      </c>
      <c r="J25" s="135" t="s">
        <v>36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38</v>
      </c>
      <c r="E27" s="40"/>
      <c r="F27" s="40"/>
      <c r="G27" s="40"/>
      <c r="H27" s="40"/>
      <c r="I27" s="146" t="s">
        <v>26</v>
      </c>
      <c r="J27" s="135" t="s">
        <v>34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6" t="s">
        <v>29</v>
      </c>
      <c r="J28" s="135" t="s">
        <v>36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55.25" customHeight="1">
      <c r="A31" s="152"/>
      <c r="B31" s="153"/>
      <c r="C31" s="152"/>
      <c r="D31" s="152"/>
      <c r="E31" s="154" t="s">
        <v>109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41</v>
      </c>
      <c r="E34" s="40"/>
      <c r="F34" s="40"/>
      <c r="G34" s="40"/>
      <c r="H34" s="40"/>
      <c r="I34" s="40"/>
      <c r="J34" s="158">
        <f>ROUND(J95,2)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43</v>
      </c>
      <c r="G36" s="40"/>
      <c r="H36" s="40"/>
      <c r="I36" s="159" t="s">
        <v>42</v>
      </c>
      <c r="J36" s="159" t="s">
        <v>44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45</v>
      </c>
      <c r="E37" s="146" t="s">
        <v>46</v>
      </c>
      <c r="F37" s="160">
        <f>ROUND((SUM(BE95:BE137)),2)</f>
        <v>0</v>
      </c>
      <c r="G37" s="40"/>
      <c r="H37" s="40"/>
      <c r="I37" s="161">
        <v>0.21</v>
      </c>
      <c r="J37" s="160">
        <f>ROUND(((SUM(BE95:BE137))*I37),2)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47</v>
      </c>
      <c r="F38" s="160">
        <f>ROUND((SUM(BF95:BF137)),2)</f>
        <v>0</v>
      </c>
      <c r="G38" s="40"/>
      <c r="H38" s="40"/>
      <c r="I38" s="161">
        <v>0.15</v>
      </c>
      <c r="J38" s="160">
        <f>ROUND(((SUM(BF95:BF137))*I38),2)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48</v>
      </c>
      <c r="F39" s="160">
        <f>ROUND((SUM(BG95:BG137)),2)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49</v>
      </c>
      <c r="F40" s="160">
        <f>ROUND((SUM(BH95:BH137)),2)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50</v>
      </c>
      <c r="F41" s="160">
        <f>ROUND((SUM(BI95:BI137)),2)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51</v>
      </c>
      <c r="E43" s="164"/>
      <c r="F43" s="164"/>
      <c r="G43" s="165" t="s">
        <v>52</v>
      </c>
      <c r="H43" s="166" t="s">
        <v>53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110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kampusu LF v Olomouci - fasáda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104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105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106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107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SO-01.D.1.1-2.1 - Základové konstrukce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Olomouc, Hněvotínská</v>
      </c>
      <c r="G60" s="42"/>
      <c r="H60" s="42"/>
      <c r="I60" s="34" t="s">
        <v>23</v>
      </c>
      <c r="J60" s="74" t="str">
        <f>IF(J16="","",J16)</f>
        <v>30. 11. 2023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25</v>
      </c>
      <c r="D62" s="42"/>
      <c r="E62" s="42"/>
      <c r="F62" s="29" t="str">
        <f>E19</f>
        <v>Univerzita Palackého v Olomouci</v>
      </c>
      <c r="G62" s="42"/>
      <c r="H62" s="42"/>
      <c r="I62" s="34" t="s">
        <v>33</v>
      </c>
      <c r="J62" s="38" t="str">
        <f>E25</f>
        <v>Ateliér Velehradský s.r.o.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31</v>
      </c>
      <c r="D63" s="42"/>
      <c r="E63" s="42"/>
      <c r="F63" s="29" t="str">
        <f>IF(E22="","",E22)</f>
        <v>Vyplň údaj</v>
      </c>
      <c r="G63" s="42"/>
      <c r="H63" s="42"/>
      <c r="I63" s="34" t="s">
        <v>38</v>
      </c>
      <c r="J63" s="38" t="str">
        <f>E28</f>
        <v>Ateliér Velehradský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111</v>
      </c>
      <c r="D65" s="176"/>
      <c r="E65" s="176"/>
      <c r="F65" s="176"/>
      <c r="G65" s="176"/>
      <c r="H65" s="176"/>
      <c r="I65" s="176"/>
      <c r="J65" s="177" t="s">
        <v>112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73</v>
      </c>
      <c r="D67" s="42"/>
      <c r="E67" s="42"/>
      <c r="F67" s="42"/>
      <c r="G67" s="42"/>
      <c r="H67" s="42"/>
      <c r="I67" s="42"/>
      <c r="J67" s="104">
        <f>J95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113</v>
      </c>
    </row>
    <row r="68" spans="1:31" s="9" customFormat="1" ht="24.95" customHeight="1">
      <c r="A68" s="9"/>
      <c r="B68" s="179"/>
      <c r="C68" s="180"/>
      <c r="D68" s="181" t="s">
        <v>114</v>
      </c>
      <c r="E68" s="182"/>
      <c r="F68" s="182"/>
      <c r="G68" s="182"/>
      <c r="H68" s="182"/>
      <c r="I68" s="182"/>
      <c r="J68" s="183">
        <f>J96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115</v>
      </c>
      <c r="E69" s="182"/>
      <c r="F69" s="182"/>
      <c r="G69" s="182"/>
      <c r="H69" s="182"/>
      <c r="I69" s="182"/>
      <c r="J69" s="183">
        <f>J97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5"/>
      <c r="C70" s="126"/>
      <c r="D70" s="186" t="s">
        <v>116</v>
      </c>
      <c r="E70" s="187"/>
      <c r="F70" s="187"/>
      <c r="G70" s="187"/>
      <c r="H70" s="187"/>
      <c r="I70" s="187"/>
      <c r="J70" s="188">
        <f>J98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117</v>
      </c>
      <c r="E71" s="187"/>
      <c r="F71" s="187"/>
      <c r="G71" s="187"/>
      <c r="H71" s="187"/>
      <c r="I71" s="187"/>
      <c r="J71" s="188">
        <f>J124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118</v>
      </c>
      <c r="D78" s="42"/>
      <c r="E78" s="42"/>
      <c r="F78" s="42"/>
      <c r="G78" s="42"/>
      <c r="H78" s="42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3" t="str">
        <f>E7</f>
        <v>Dostavba kampusu LF v Olomouci - fasáda</v>
      </c>
      <c r="F81" s="34"/>
      <c r="G81" s="34"/>
      <c r="H81" s="34"/>
      <c r="I81" s="42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103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16.5" customHeight="1">
      <c r="B83" s="23"/>
      <c r="C83" s="24"/>
      <c r="D83" s="24"/>
      <c r="E83" s="173" t="s">
        <v>104</v>
      </c>
      <c r="F83" s="24"/>
      <c r="G83" s="24"/>
      <c r="H83" s="24"/>
      <c r="I83" s="24"/>
      <c r="J83" s="24"/>
      <c r="K83" s="24"/>
      <c r="L83" s="22"/>
    </row>
    <row r="84" spans="2:12" s="1" customFormat="1" ht="12" customHeight="1">
      <c r="B84" s="23"/>
      <c r="C84" s="34" t="s">
        <v>105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4" t="s">
        <v>106</v>
      </c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107</v>
      </c>
      <c r="D86" s="42"/>
      <c r="E86" s="42"/>
      <c r="F86" s="42"/>
      <c r="G86" s="42"/>
      <c r="H86" s="42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E13</f>
        <v>SO-01.D.1.1-2.1 - Základové konstrukce</v>
      </c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F16</f>
        <v>Olomouc, Hněvotínská</v>
      </c>
      <c r="G89" s="42"/>
      <c r="H89" s="42"/>
      <c r="I89" s="34" t="s">
        <v>23</v>
      </c>
      <c r="J89" s="74" t="str">
        <f>IF(J16="","",J16)</f>
        <v>30. 11. 2023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4" t="s">
        <v>25</v>
      </c>
      <c r="D91" s="42"/>
      <c r="E91" s="42"/>
      <c r="F91" s="29" t="str">
        <f>E19</f>
        <v>Univerzita Palackého v Olomouci</v>
      </c>
      <c r="G91" s="42"/>
      <c r="H91" s="42"/>
      <c r="I91" s="34" t="s">
        <v>33</v>
      </c>
      <c r="J91" s="38" t="str">
        <f>E25</f>
        <v>Ateliér Velehradský s.r.o.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31</v>
      </c>
      <c r="D92" s="42"/>
      <c r="E92" s="42"/>
      <c r="F92" s="29" t="str">
        <f>IF(E22="","",E22)</f>
        <v>Vyplň údaj</v>
      </c>
      <c r="G92" s="42"/>
      <c r="H92" s="42"/>
      <c r="I92" s="34" t="s">
        <v>38</v>
      </c>
      <c r="J92" s="38" t="str">
        <f>E28</f>
        <v>Ateliér Velehradský s.r.o.</v>
      </c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90"/>
      <c r="B94" s="191"/>
      <c r="C94" s="192" t="s">
        <v>119</v>
      </c>
      <c r="D94" s="193" t="s">
        <v>60</v>
      </c>
      <c r="E94" s="193" t="s">
        <v>56</v>
      </c>
      <c r="F94" s="193" t="s">
        <v>57</v>
      </c>
      <c r="G94" s="193" t="s">
        <v>120</v>
      </c>
      <c r="H94" s="193" t="s">
        <v>121</v>
      </c>
      <c r="I94" s="193" t="s">
        <v>122</v>
      </c>
      <c r="J94" s="193" t="s">
        <v>112</v>
      </c>
      <c r="K94" s="194" t="s">
        <v>123</v>
      </c>
      <c r="L94" s="195"/>
      <c r="M94" s="94" t="s">
        <v>19</v>
      </c>
      <c r="N94" s="95" t="s">
        <v>45</v>
      </c>
      <c r="O94" s="95" t="s">
        <v>124</v>
      </c>
      <c r="P94" s="95" t="s">
        <v>125</v>
      </c>
      <c r="Q94" s="95" t="s">
        <v>126</v>
      </c>
      <c r="R94" s="95" t="s">
        <v>127</v>
      </c>
      <c r="S94" s="95" t="s">
        <v>128</v>
      </c>
      <c r="T94" s="96" t="s">
        <v>129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pans="1:63" s="2" customFormat="1" ht="22.8" customHeight="1">
      <c r="A95" s="40"/>
      <c r="B95" s="41"/>
      <c r="C95" s="101" t="s">
        <v>130</v>
      </c>
      <c r="D95" s="42"/>
      <c r="E95" s="42"/>
      <c r="F95" s="42"/>
      <c r="G95" s="42"/>
      <c r="H95" s="42"/>
      <c r="I95" s="42"/>
      <c r="J95" s="196">
        <f>BK95</f>
        <v>0</v>
      </c>
      <c r="K95" s="42"/>
      <c r="L95" s="46"/>
      <c r="M95" s="97"/>
      <c r="N95" s="197"/>
      <c r="O95" s="98"/>
      <c r="P95" s="198">
        <f>P96+P97</f>
        <v>0</v>
      </c>
      <c r="Q95" s="98"/>
      <c r="R95" s="198">
        <f>R96+R97</f>
        <v>2.5850169000000003</v>
      </c>
      <c r="S95" s="98"/>
      <c r="T95" s="199">
        <f>T96+T97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74</v>
      </c>
      <c r="AU95" s="19" t="s">
        <v>113</v>
      </c>
      <c r="BK95" s="200">
        <f>BK96+BK97</f>
        <v>0</v>
      </c>
    </row>
    <row r="96" spans="1:63" s="12" customFormat="1" ht="25.9" customHeight="1">
      <c r="A96" s="12"/>
      <c r="B96" s="201"/>
      <c r="C96" s="202"/>
      <c r="D96" s="203" t="s">
        <v>74</v>
      </c>
      <c r="E96" s="204" t="s">
        <v>131</v>
      </c>
      <c r="F96" s="204" t="s">
        <v>132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v>0</v>
      </c>
      <c r="Q96" s="209"/>
      <c r="R96" s="210">
        <v>0</v>
      </c>
      <c r="S96" s="209"/>
      <c r="T96" s="211"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82</v>
      </c>
      <c r="AT96" s="213" t="s">
        <v>74</v>
      </c>
      <c r="AU96" s="213" t="s">
        <v>75</v>
      </c>
      <c r="AY96" s="212" t="s">
        <v>133</v>
      </c>
      <c r="BK96" s="214">
        <v>0</v>
      </c>
    </row>
    <row r="97" spans="1:63" s="12" customFormat="1" ht="25.9" customHeight="1">
      <c r="A97" s="12"/>
      <c r="B97" s="201"/>
      <c r="C97" s="202"/>
      <c r="D97" s="203" t="s">
        <v>74</v>
      </c>
      <c r="E97" s="204" t="s">
        <v>134</v>
      </c>
      <c r="F97" s="204" t="s">
        <v>135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P98+P124</f>
        <v>0</v>
      </c>
      <c r="Q97" s="209"/>
      <c r="R97" s="210">
        <f>R98+R124</f>
        <v>2.5850169000000003</v>
      </c>
      <c r="S97" s="209"/>
      <c r="T97" s="211">
        <f>T98+T124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2" t="s">
        <v>84</v>
      </c>
      <c r="AT97" s="213" t="s">
        <v>74</v>
      </c>
      <c r="AU97" s="213" t="s">
        <v>75</v>
      </c>
      <c r="AY97" s="212" t="s">
        <v>133</v>
      </c>
      <c r="BK97" s="214">
        <f>BK98+BK124</f>
        <v>0</v>
      </c>
    </row>
    <row r="98" spans="1:63" s="12" customFormat="1" ht="22.8" customHeight="1">
      <c r="A98" s="12"/>
      <c r="B98" s="201"/>
      <c r="C98" s="202"/>
      <c r="D98" s="203" t="s">
        <v>74</v>
      </c>
      <c r="E98" s="215" t="s">
        <v>136</v>
      </c>
      <c r="F98" s="215" t="s">
        <v>137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SUM(P99:P123)</f>
        <v>0</v>
      </c>
      <c r="Q98" s="209"/>
      <c r="R98" s="210">
        <f>SUM(R99:R123)</f>
        <v>0.9537368999999999</v>
      </c>
      <c r="S98" s="209"/>
      <c r="T98" s="211">
        <f>SUM(T99:T123)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84</v>
      </c>
      <c r="AT98" s="213" t="s">
        <v>74</v>
      </c>
      <c r="AU98" s="213" t="s">
        <v>82</v>
      </c>
      <c r="AY98" s="212" t="s">
        <v>133</v>
      </c>
      <c r="BK98" s="214">
        <f>SUM(BK99:BK123)</f>
        <v>0</v>
      </c>
    </row>
    <row r="99" spans="1:65" s="2" customFormat="1" ht="62.7" customHeight="1">
      <c r="A99" s="40"/>
      <c r="B99" s="41"/>
      <c r="C99" s="217" t="s">
        <v>82</v>
      </c>
      <c r="D99" s="217" t="s">
        <v>138</v>
      </c>
      <c r="E99" s="218" t="s">
        <v>139</v>
      </c>
      <c r="F99" s="219" t="s">
        <v>140</v>
      </c>
      <c r="G99" s="220" t="s">
        <v>141</v>
      </c>
      <c r="H99" s="221">
        <v>294.363</v>
      </c>
      <c r="I99" s="222"/>
      <c r="J99" s="223">
        <f>ROUND(I99*H99,2)</f>
        <v>0</v>
      </c>
      <c r="K99" s="219" t="s">
        <v>142</v>
      </c>
      <c r="L99" s="46"/>
      <c r="M99" s="224" t="s">
        <v>19</v>
      </c>
      <c r="N99" s="225" t="s">
        <v>46</v>
      </c>
      <c r="O99" s="86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8" t="s">
        <v>143</v>
      </c>
      <c r="AT99" s="228" t="s">
        <v>138</v>
      </c>
      <c r="AU99" s="228" t="s">
        <v>84</v>
      </c>
      <c r="AY99" s="19" t="s">
        <v>133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82</v>
      </c>
      <c r="BK99" s="229">
        <f>ROUND(I99*H99,2)</f>
        <v>0</v>
      </c>
      <c r="BL99" s="19" t="s">
        <v>143</v>
      </c>
      <c r="BM99" s="228" t="s">
        <v>144</v>
      </c>
    </row>
    <row r="100" spans="1:47" s="2" customFormat="1" ht="12">
      <c r="A100" s="40"/>
      <c r="B100" s="41"/>
      <c r="C100" s="42"/>
      <c r="D100" s="230" t="s">
        <v>145</v>
      </c>
      <c r="E100" s="42"/>
      <c r="F100" s="231" t="s">
        <v>146</v>
      </c>
      <c r="G100" s="42"/>
      <c r="H100" s="42"/>
      <c r="I100" s="232"/>
      <c r="J100" s="42"/>
      <c r="K100" s="42"/>
      <c r="L100" s="46"/>
      <c r="M100" s="233"/>
      <c r="N100" s="23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145</v>
      </c>
      <c r="AU100" s="19" t="s">
        <v>84</v>
      </c>
    </row>
    <row r="101" spans="1:51" s="13" customFormat="1" ht="12">
      <c r="A101" s="13"/>
      <c r="B101" s="235"/>
      <c r="C101" s="236"/>
      <c r="D101" s="230" t="s">
        <v>147</v>
      </c>
      <c r="E101" s="237" t="s">
        <v>19</v>
      </c>
      <c r="F101" s="238" t="s">
        <v>148</v>
      </c>
      <c r="G101" s="236"/>
      <c r="H101" s="237" t="s">
        <v>19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147</v>
      </c>
      <c r="AU101" s="244" t="s">
        <v>84</v>
      </c>
      <c r="AV101" s="13" t="s">
        <v>82</v>
      </c>
      <c r="AW101" s="13" t="s">
        <v>37</v>
      </c>
      <c r="AX101" s="13" t="s">
        <v>75</v>
      </c>
      <c r="AY101" s="244" t="s">
        <v>133</v>
      </c>
    </row>
    <row r="102" spans="1:51" s="13" customFormat="1" ht="12">
      <c r="A102" s="13"/>
      <c r="B102" s="235"/>
      <c r="C102" s="236"/>
      <c r="D102" s="230" t="s">
        <v>147</v>
      </c>
      <c r="E102" s="237" t="s">
        <v>19</v>
      </c>
      <c r="F102" s="238" t="s">
        <v>149</v>
      </c>
      <c r="G102" s="236"/>
      <c r="H102" s="237" t="s">
        <v>19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147</v>
      </c>
      <c r="AU102" s="244" t="s">
        <v>84</v>
      </c>
      <c r="AV102" s="13" t="s">
        <v>82</v>
      </c>
      <c r="AW102" s="13" t="s">
        <v>37</v>
      </c>
      <c r="AX102" s="13" t="s">
        <v>75</v>
      </c>
      <c r="AY102" s="244" t="s">
        <v>133</v>
      </c>
    </row>
    <row r="103" spans="1:51" s="13" customFormat="1" ht="12">
      <c r="A103" s="13"/>
      <c r="B103" s="235"/>
      <c r="C103" s="236"/>
      <c r="D103" s="230" t="s">
        <v>147</v>
      </c>
      <c r="E103" s="237" t="s">
        <v>19</v>
      </c>
      <c r="F103" s="238" t="s">
        <v>150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147</v>
      </c>
      <c r="AU103" s="244" t="s">
        <v>84</v>
      </c>
      <c r="AV103" s="13" t="s">
        <v>82</v>
      </c>
      <c r="AW103" s="13" t="s">
        <v>37</v>
      </c>
      <c r="AX103" s="13" t="s">
        <v>75</v>
      </c>
      <c r="AY103" s="244" t="s">
        <v>133</v>
      </c>
    </row>
    <row r="104" spans="1:51" s="14" customFormat="1" ht="12">
      <c r="A104" s="14"/>
      <c r="B104" s="245"/>
      <c r="C104" s="246"/>
      <c r="D104" s="230" t="s">
        <v>147</v>
      </c>
      <c r="E104" s="247" t="s">
        <v>19</v>
      </c>
      <c r="F104" s="248" t="s">
        <v>151</v>
      </c>
      <c r="G104" s="246"/>
      <c r="H104" s="249">
        <v>267.738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147</v>
      </c>
      <c r="AU104" s="255" t="s">
        <v>84</v>
      </c>
      <c r="AV104" s="14" t="s">
        <v>84</v>
      </c>
      <c r="AW104" s="14" t="s">
        <v>37</v>
      </c>
      <c r="AX104" s="14" t="s">
        <v>75</v>
      </c>
      <c r="AY104" s="255" t="s">
        <v>133</v>
      </c>
    </row>
    <row r="105" spans="1:51" s="13" customFormat="1" ht="12">
      <c r="A105" s="13"/>
      <c r="B105" s="235"/>
      <c r="C105" s="236"/>
      <c r="D105" s="230" t="s">
        <v>147</v>
      </c>
      <c r="E105" s="237" t="s">
        <v>19</v>
      </c>
      <c r="F105" s="238" t="s">
        <v>152</v>
      </c>
      <c r="G105" s="236"/>
      <c r="H105" s="237" t="s">
        <v>19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147</v>
      </c>
      <c r="AU105" s="244" t="s">
        <v>84</v>
      </c>
      <c r="AV105" s="13" t="s">
        <v>82</v>
      </c>
      <c r="AW105" s="13" t="s">
        <v>37</v>
      </c>
      <c r="AX105" s="13" t="s">
        <v>75</v>
      </c>
      <c r="AY105" s="244" t="s">
        <v>133</v>
      </c>
    </row>
    <row r="106" spans="1:51" s="14" customFormat="1" ht="12">
      <c r="A106" s="14"/>
      <c r="B106" s="245"/>
      <c r="C106" s="246"/>
      <c r="D106" s="230" t="s">
        <v>147</v>
      </c>
      <c r="E106" s="247" t="s">
        <v>19</v>
      </c>
      <c r="F106" s="248" t="s">
        <v>153</v>
      </c>
      <c r="G106" s="246"/>
      <c r="H106" s="249">
        <v>26.625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147</v>
      </c>
      <c r="AU106" s="255" t="s">
        <v>84</v>
      </c>
      <c r="AV106" s="14" t="s">
        <v>84</v>
      </c>
      <c r="AW106" s="14" t="s">
        <v>37</v>
      </c>
      <c r="AX106" s="14" t="s">
        <v>75</v>
      </c>
      <c r="AY106" s="255" t="s">
        <v>133</v>
      </c>
    </row>
    <row r="107" spans="1:51" s="15" customFormat="1" ht="12">
      <c r="A107" s="15"/>
      <c r="B107" s="256"/>
      <c r="C107" s="257"/>
      <c r="D107" s="230" t="s">
        <v>147</v>
      </c>
      <c r="E107" s="258" t="s">
        <v>100</v>
      </c>
      <c r="F107" s="259" t="s">
        <v>154</v>
      </c>
      <c r="G107" s="257"/>
      <c r="H107" s="260">
        <v>294.363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6" t="s">
        <v>147</v>
      </c>
      <c r="AU107" s="266" t="s">
        <v>84</v>
      </c>
      <c r="AV107" s="15" t="s">
        <v>155</v>
      </c>
      <c r="AW107" s="15" t="s">
        <v>37</v>
      </c>
      <c r="AX107" s="15" t="s">
        <v>82</v>
      </c>
      <c r="AY107" s="266" t="s">
        <v>133</v>
      </c>
    </row>
    <row r="108" spans="1:65" s="2" customFormat="1" ht="21.75" customHeight="1">
      <c r="A108" s="40"/>
      <c r="B108" s="41"/>
      <c r="C108" s="267" t="s">
        <v>84</v>
      </c>
      <c r="D108" s="267" t="s">
        <v>156</v>
      </c>
      <c r="E108" s="268" t="s">
        <v>157</v>
      </c>
      <c r="F108" s="269" t="s">
        <v>158</v>
      </c>
      <c r="G108" s="270" t="s">
        <v>141</v>
      </c>
      <c r="H108" s="271">
        <v>353.236</v>
      </c>
      <c r="I108" s="272"/>
      <c r="J108" s="273">
        <f>ROUND(I108*H108,2)</f>
        <v>0</v>
      </c>
      <c r="K108" s="269" t="s">
        <v>159</v>
      </c>
      <c r="L108" s="274"/>
      <c r="M108" s="275" t="s">
        <v>19</v>
      </c>
      <c r="N108" s="276" t="s">
        <v>46</v>
      </c>
      <c r="O108" s="86"/>
      <c r="P108" s="226">
        <f>O108*H108</f>
        <v>0</v>
      </c>
      <c r="Q108" s="226">
        <v>0.0021</v>
      </c>
      <c r="R108" s="226">
        <f>Q108*H108</f>
        <v>0.7417955999999999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160</v>
      </c>
      <c r="AT108" s="228" t="s">
        <v>156</v>
      </c>
      <c r="AU108" s="228" t="s">
        <v>84</v>
      </c>
      <c r="AY108" s="19" t="s">
        <v>133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82</v>
      </c>
      <c r="BK108" s="229">
        <f>ROUND(I108*H108,2)</f>
        <v>0</v>
      </c>
      <c r="BL108" s="19" t="s">
        <v>143</v>
      </c>
      <c r="BM108" s="228" t="s">
        <v>161</v>
      </c>
    </row>
    <row r="109" spans="1:51" s="14" customFormat="1" ht="12">
      <c r="A109" s="14"/>
      <c r="B109" s="245"/>
      <c r="C109" s="246"/>
      <c r="D109" s="230" t="s">
        <v>147</v>
      </c>
      <c r="E109" s="246"/>
      <c r="F109" s="248" t="s">
        <v>162</v>
      </c>
      <c r="G109" s="246"/>
      <c r="H109" s="249">
        <v>353.236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147</v>
      </c>
      <c r="AU109" s="255" t="s">
        <v>84</v>
      </c>
      <c r="AV109" s="14" t="s">
        <v>84</v>
      </c>
      <c r="AW109" s="14" t="s">
        <v>4</v>
      </c>
      <c r="AX109" s="14" t="s">
        <v>82</v>
      </c>
      <c r="AY109" s="255" t="s">
        <v>133</v>
      </c>
    </row>
    <row r="110" spans="1:65" s="2" customFormat="1" ht="24.15" customHeight="1">
      <c r="A110" s="40"/>
      <c r="B110" s="41"/>
      <c r="C110" s="217" t="s">
        <v>92</v>
      </c>
      <c r="D110" s="217" t="s">
        <v>138</v>
      </c>
      <c r="E110" s="218" t="s">
        <v>163</v>
      </c>
      <c r="F110" s="219" t="s">
        <v>164</v>
      </c>
      <c r="G110" s="220" t="s">
        <v>141</v>
      </c>
      <c r="H110" s="221">
        <v>294.363</v>
      </c>
      <c r="I110" s="222"/>
      <c r="J110" s="223">
        <f>ROUND(I110*H110,2)</f>
        <v>0</v>
      </c>
      <c r="K110" s="219" t="s">
        <v>159</v>
      </c>
      <c r="L110" s="46"/>
      <c r="M110" s="224" t="s">
        <v>19</v>
      </c>
      <c r="N110" s="225" t="s">
        <v>46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143</v>
      </c>
      <c r="AT110" s="228" t="s">
        <v>138</v>
      </c>
      <c r="AU110" s="228" t="s">
        <v>84</v>
      </c>
      <c r="AY110" s="19" t="s">
        <v>133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82</v>
      </c>
      <c r="BK110" s="229">
        <f>ROUND(I110*H110,2)</f>
        <v>0</v>
      </c>
      <c r="BL110" s="19" t="s">
        <v>143</v>
      </c>
      <c r="BM110" s="228" t="s">
        <v>165</v>
      </c>
    </row>
    <row r="111" spans="1:47" s="2" customFormat="1" ht="12">
      <c r="A111" s="40"/>
      <c r="B111" s="41"/>
      <c r="C111" s="42"/>
      <c r="D111" s="277" t="s">
        <v>166</v>
      </c>
      <c r="E111" s="42"/>
      <c r="F111" s="278" t="s">
        <v>167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166</v>
      </c>
      <c r="AU111" s="19" t="s">
        <v>84</v>
      </c>
    </row>
    <row r="112" spans="1:51" s="13" customFormat="1" ht="12">
      <c r="A112" s="13"/>
      <c r="B112" s="235"/>
      <c r="C112" s="236"/>
      <c r="D112" s="230" t="s">
        <v>147</v>
      </c>
      <c r="E112" s="237" t="s">
        <v>19</v>
      </c>
      <c r="F112" s="238" t="s">
        <v>168</v>
      </c>
      <c r="G112" s="236"/>
      <c r="H112" s="237" t="s">
        <v>19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147</v>
      </c>
      <c r="AU112" s="244" t="s">
        <v>84</v>
      </c>
      <c r="AV112" s="13" t="s">
        <v>82</v>
      </c>
      <c r="AW112" s="13" t="s">
        <v>37</v>
      </c>
      <c r="AX112" s="13" t="s">
        <v>75</v>
      </c>
      <c r="AY112" s="244" t="s">
        <v>133</v>
      </c>
    </row>
    <row r="113" spans="1:51" s="14" customFormat="1" ht="12">
      <c r="A113" s="14"/>
      <c r="B113" s="245"/>
      <c r="C113" s="246"/>
      <c r="D113" s="230" t="s">
        <v>147</v>
      </c>
      <c r="E113" s="247" t="s">
        <v>19</v>
      </c>
      <c r="F113" s="248" t="s">
        <v>100</v>
      </c>
      <c r="G113" s="246"/>
      <c r="H113" s="249">
        <v>294.363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147</v>
      </c>
      <c r="AU113" s="255" t="s">
        <v>84</v>
      </c>
      <c r="AV113" s="14" t="s">
        <v>84</v>
      </c>
      <c r="AW113" s="14" t="s">
        <v>37</v>
      </c>
      <c r="AX113" s="14" t="s">
        <v>75</v>
      </c>
      <c r="AY113" s="255" t="s">
        <v>133</v>
      </c>
    </row>
    <row r="114" spans="1:51" s="15" customFormat="1" ht="12">
      <c r="A114" s="15"/>
      <c r="B114" s="256"/>
      <c r="C114" s="257"/>
      <c r="D114" s="230" t="s">
        <v>147</v>
      </c>
      <c r="E114" s="258" t="s">
        <v>19</v>
      </c>
      <c r="F114" s="259" t="s">
        <v>154</v>
      </c>
      <c r="G114" s="257"/>
      <c r="H114" s="260">
        <v>294.363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6" t="s">
        <v>147</v>
      </c>
      <c r="AU114" s="266" t="s">
        <v>84</v>
      </c>
      <c r="AV114" s="15" t="s">
        <v>155</v>
      </c>
      <c r="AW114" s="15" t="s">
        <v>37</v>
      </c>
      <c r="AX114" s="15" t="s">
        <v>82</v>
      </c>
      <c r="AY114" s="266" t="s">
        <v>133</v>
      </c>
    </row>
    <row r="115" spans="1:65" s="2" customFormat="1" ht="24.15" customHeight="1">
      <c r="A115" s="40"/>
      <c r="B115" s="41"/>
      <c r="C115" s="217" t="s">
        <v>155</v>
      </c>
      <c r="D115" s="217" t="s">
        <v>138</v>
      </c>
      <c r="E115" s="218" t="s">
        <v>169</v>
      </c>
      <c r="F115" s="219" t="s">
        <v>170</v>
      </c>
      <c r="G115" s="220" t="s">
        <v>141</v>
      </c>
      <c r="H115" s="221">
        <v>294.363</v>
      </c>
      <c r="I115" s="222"/>
      <c r="J115" s="223">
        <f>ROUND(I115*H115,2)</f>
        <v>0</v>
      </c>
      <c r="K115" s="219" t="s">
        <v>159</v>
      </c>
      <c r="L115" s="46"/>
      <c r="M115" s="224" t="s">
        <v>19</v>
      </c>
      <c r="N115" s="225" t="s">
        <v>46</v>
      </c>
      <c r="O115" s="86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8" t="s">
        <v>143</v>
      </c>
      <c r="AT115" s="228" t="s">
        <v>138</v>
      </c>
      <c r="AU115" s="228" t="s">
        <v>84</v>
      </c>
      <c r="AY115" s="19" t="s">
        <v>133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82</v>
      </c>
      <c r="BK115" s="229">
        <f>ROUND(I115*H115,2)</f>
        <v>0</v>
      </c>
      <c r="BL115" s="19" t="s">
        <v>143</v>
      </c>
      <c r="BM115" s="228" t="s">
        <v>171</v>
      </c>
    </row>
    <row r="116" spans="1:47" s="2" customFormat="1" ht="12">
      <c r="A116" s="40"/>
      <c r="B116" s="41"/>
      <c r="C116" s="42"/>
      <c r="D116" s="277" t="s">
        <v>166</v>
      </c>
      <c r="E116" s="42"/>
      <c r="F116" s="278" t="s">
        <v>172</v>
      </c>
      <c r="G116" s="42"/>
      <c r="H116" s="42"/>
      <c r="I116" s="232"/>
      <c r="J116" s="42"/>
      <c r="K116" s="42"/>
      <c r="L116" s="46"/>
      <c r="M116" s="233"/>
      <c r="N116" s="23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166</v>
      </c>
      <c r="AU116" s="19" t="s">
        <v>84</v>
      </c>
    </row>
    <row r="117" spans="1:51" s="13" customFormat="1" ht="12">
      <c r="A117" s="13"/>
      <c r="B117" s="235"/>
      <c r="C117" s="236"/>
      <c r="D117" s="230" t="s">
        <v>147</v>
      </c>
      <c r="E117" s="237" t="s">
        <v>19</v>
      </c>
      <c r="F117" s="238" t="s">
        <v>173</v>
      </c>
      <c r="G117" s="236"/>
      <c r="H117" s="237" t="s">
        <v>19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147</v>
      </c>
      <c r="AU117" s="244" t="s">
        <v>84</v>
      </c>
      <c r="AV117" s="13" t="s">
        <v>82</v>
      </c>
      <c r="AW117" s="13" t="s">
        <v>37</v>
      </c>
      <c r="AX117" s="13" t="s">
        <v>75</v>
      </c>
      <c r="AY117" s="244" t="s">
        <v>133</v>
      </c>
    </row>
    <row r="118" spans="1:51" s="14" customFormat="1" ht="12">
      <c r="A118" s="14"/>
      <c r="B118" s="245"/>
      <c r="C118" s="246"/>
      <c r="D118" s="230" t="s">
        <v>147</v>
      </c>
      <c r="E118" s="247" t="s">
        <v>19</v>
      </c>
      <c r="F118" s="248" t="s">
        <v>100</v>
      </c>
      <c r="G118" s="246"/>
      <c r="H118" s="249">
        <v>294.363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147</v>
      </c>
      <c r="AU118" s="255" t="s">
        <v>84</v>
      </c>
      <c r="AV118" s="14" t="s">
        <v>84</v>
      </c>
      <c r="AW118" s="14" t="s">
        <v>37</v>
      </c>
      <c r="AX118" s="14" t="s">
        <v>75</v>
      </c>
      <c r="AY118" s="255" t="s">
        <v>133</v>
      </c>
    </row>
    <row r="119" spans="1:51" s="15" customFormat="1" ht="12">
      <c r="A119" s="15"/>
      <c r="B119" s="256"/>
      <c r="C119" s="257"/>
      <c r="D119" s="230" t="s">
        <v>147</v>
      </c>
      <c r="E119" s="258" t="s">
        <v>19</v>
      </c>
      <c r="F119" s="259" t="s">
        <v>154</v>
      </c>
      <c r="G119" s="257"/>
      <c r="H119" s="260">
        <v>294.363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6" t="s">
        <v>147</v>
      </c>
      <c r="AU119" s="266" t="s">
        <v>84</v>
      </c>
      <c r="AV119" s="15" t="s">
        <v>155</v>
      </c>
      <c r="AW119" s="15" t="s">
        <v>37</v>
      </c>
      <c r="AX119" s="15" t="s">
        <v>82</v>
      </c>
      <c r="AY119" s="266" t="s">
        <v>133</v>
      </c>
    </row>
    <row r="120" spans="1:65" s="2" customFormat="1" ht="24.15" customHeight="1">
      <c r="A120" s="40"/>
      <c r="B120" s="41"/>
      <c r="C120" s="267" t="s">
        <v>174</v>
      </c>
      <c r="D120" s="267" t="s">
        <v>156</v>
      </c>
      <c r="E120" s="268" t="s">
        <v>175</v>
      </c>
      <c r="F120" s="269" t="s">
        <v>176</v>
      </c>
      <c r="G120" s="270" t="s">
        <v>141</v>
      </c>
      <c r="H120" s="271">
        <v>706.471</v>
      </c>
      <c r="I120" s="272"/>
      <c r="J120" s="273">
        <f>ROUND(I120*H120,2)</f>
        <v>0</v>
      </c>
      <c r="K120" s="269" t="s">
        <v>159</v>
      </c>
      <c r="L120" s="274"/>
      <c r="M120" s="275" t="s">
        <v>19</v>
      </c>
      <c r="N120" s="276" t="s">
        <v>46</v>
      </c>
      <c r="O120" s="86"/>
      <c r="P120" s="226">
        <f>O120*H120</f>
        <v>0</v>
      </c>
      <c r="Q120" s="226">
        <v>0.0003</v>
      </c>
      <c r="R120" s="226">
        <f>Q120*H120</f>
        <v>0.21194129999999997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160</v>
      </c>
      <c r="AT120" s="228" t="s">
        <v>156</v>
      </c>
      <c r="AU120" s="228" t="s">
        <v>84</v>
      </c>
      <c r="AY120" s="19" t="s">
        <v>133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82</v>
      </c>
      <c r="BK120" s="229">
        <f>ROUND(I120*H120,2)</f>
        <v>0</v>
      </c>
      <c r="BL120" s="19" t="s">
        <v>143</v>
      </c>
      <c r="BM120" s="228" t="s">
        <v>177</v>
      </c>
    </row>
    <row r="121" spans="1:51" s="14" customFormat="1" ht="12">
      <c r="A121" s="14"/>
      <c r="B121" s="245"/>
      <c r="C121" s="246"/>
      <c r="D121" s="230" t="s">
        <v>147</v>
      </c>
      <c r="E121" s="246"/>
      <c r="F121" s="248" t="s">
        <v>178</v>
      </c>
      <c r="G121" s="246"/>
      <c r="H121" s="249">
        <v>706.471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147</v>
      </c>
      <c r="AU121" s="255" t="s">
        <v>84</v>
      </c>
      <c r="AV121" s="14" t="s">
        <v>84</v>
      </c>
      <c r="AW121" s="14" t="s">
        <v>4</v>
      </c>
      <c r="AX121" s="14" t="s">
        <v>82</v>
      </c>
      <c r="AY121" s="255" t="s">
        <v>133</v>
      </c>
    </row>
    <row r="122" spans="1:65" s="2" customFormat="1" ht="49.05" customHeight="1">
      <c r="A122" s="40"/>
      <c r="B122" s="41"/>
      <c r="C122" s="217" t="s">
        <v>179</v>
      </c>
      <c r="D122" s="217" t="s">
        <v>138</v>
      </c>
      <c r="E122" s="218" t="s">
        <v>180</v>
      </c>
      <c r="F122" s="219" t="s">
        <v>181</v>
      </c>
      <c r="G122" s="220" t="s">
        <v>182</v>
      </c>
      <c r="H122" s="221">
        <v>0.954</v>
      </c>
      <c r="I122" s="222"/>
      <c r="J122" s="223">
        <f>ROUND(I122*H122,2)</f>
        <v>0</v>
      </c>
      <c r="K122" s="219" t="s">
        <v>159</v>
      </c>
      <c r="L122" s="46"/>
      <c r="M122" s="224" t="s">
        <v>19</v>
      </c>
      <c r="N122" s="225" t="s">
        <v>46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143</v>
      </c>
      <c r="AT122" s="228" t="s">
        <v>138</v>
      </c>
      <c r="AU122" s="228" t="s">
        <v>84</v>
      </c>
      <c r="AY122" s="19" t="s">
        <v>133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82</v>
      </c>
      <c r="BK122" s="229">
        <f>ROUND(I122*H122,2)</f>
        <v>0</v>
      </c>
      <c r="BL122" s="19" t="s">
        <v>143</v>
      </c>
      <c r="BM122" s="228" t="s">
        <v>183</v>
      </c>
    </row>
    <row r="123" spans="1:47" s="2" customFormat="1" ht="12">
      <c r="A123" s="40"/>
      <c r="B123" s="41"/>
      <c r="C123" s="42"/>
      <c r="D123" s="277" t="s">
        <v>166</v>
      </c>
      <c r="E123" s="42"/>
      <c r="F123" s="278" t="s">
        <v>184</v>
      </c>
      <c r="G123" s="42"/>
      <c r="H123" s="42"/>
      <c r="I123" s="232"/>
      <c r="J123" s="42"/>
      <c r="K123" s="42"/>
      <c r="L123" s="46"/>
      <c r="M123" s="233"/>
      <c r="N123" s="23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166</v>
      </c>
      <c r="AU123" s="19" t="s">
        <v>84</v>
      </c>
    </row>
    <row r="124" spans="1:63" s="12" customFormat="1" ht="22.8" customHeight="1">
      <c r="A124" s="12"/>
      <c r="B124" s="201"/>
      <c r="C124" s="202"/>
      <c r="D124" s="203" t="s">
        <v>74</v>
      </c>
      <c r="E124" s="215" t="s">
        <v>185</v>
      </c>
      <c r="F124" s="215" t="s">
        <v>186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SUM(P125:P137)</f>
        <v>0</v>
      </c>
      <c r="Q124" s="209"/>
      <c r="R124" s="210">
        <f>SUM(R125:R137)</f>
        <v>1.6312800000000003</v>
      </c>
      <c r="S124" s="209"/>
      <c r="T124" s="211">
        <f>SUM(T125:T137)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84</v>
      </c>
      <c r="AT124" s="213" t="s">
        <v>74</v>
      </c>
      <c r="AU124" s="213" t="s">
        <v>82</v>
      </c>
      <c r="AY124" s="212" t="s">
        <v>133</v>
      </c>
      <c r="BK124" s="214">
        <f>SUM(BK125:BK137)</f>
        <v>0</v>
      </c>
    </row>
    <row r="125" spans="1:65" s="2" customFormat="1" ht="37.8" customHeight="1">
      <c r="A125" s="40"/>
      <c r="B125" s="41"/>
      <c r="C125" s="217" t="s">
        <v>187</v>
      </c>
      <c r="D125" s="217" t="s">
        <v>138</v>
      </c>
      <c r="E125" s="218" t="s">
        <v>188</v>
      </c>
      <c r="F125" s="219" t="s">
        <v>189</v>
      </c>
      <c r="G125" s="220" t="s">
        <v>141</v>
      </c>
      <c r="H125" s="221">
        <v>171.352</v>
      </c>
      <c r="I125" s="222"/>
      <c r="J125" s="223">
        <f>ROUND(I125*H125,2)</f>
        <v>0</v>
      </c>
      <c r="K125" s="219" t="s">
        <v>142</v>
      </c>
      <c r="L125" s="46"/>
      <c r="M125" s="224" t="s">
        <v>19</v>
      </c>
      <c r="N125" s="225" t="s">
        <v>46</v>
      </c>
      <c r="O125" s="86"/>
      <c r="P125" s="226">
        <f>O125*H125</f>
        <v>0</v>
      </c>
      <c r="Q125" s="226">
        <v>0.006</v>
      </c>
      <c r="R125" s="226">
        <f>Q125*H125</f>
        <v>1.0281120000000001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143</v>
      </c>
      <c r="AT125" s="228" t="s">
        <v>138</v>
      </c>
      <c r="AU125" s="228" t="s">
        <v>84</v>
      </c>
      <c r="AY125" s="19" t="s">
        <v>133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82</v>
      </c>
      <c r="BK125" s="229">
        <f>ROUND(I125*H125,2)</f>
        <v>0</v>
      </c>
      <c r="BL125" s="19" t="s">
        <v>143</v>
      </c>
      <c r="BM125" s="228" t="s">
        <v>190</v>
      </c>
    </row>
    <row r="126" spans="1:51" s="13" customFormat="1" ht="12">
      <c r="A126" s="13"/>
      <c r="B126" s="235"/>
      <c r="C126" s="236"/>
      <c r="D126" s="230" t="s">
        <v>147</v>
      </c>
      <c r="E126" s="237" t="s">
        <v>19</v>
      </c>
      <c r="F126" s="238" t="s">
        <v>191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147</v>
      </c>
      <c r="AU126" s="244" t="s">
        <v>84</v>
      </c>
      <c r="AV126" s="13" t="s">
        <v>82</v>
      </c>
      <c r="AW126" s="13" t="s">
        <v>37</v>
      </c>
      <c r="AX126" s="13" t="s">
        <v>75</v>
      </c>
      <c r="AY126" s="244" t="s">
        <v>133</v>
      </c>
    </row>
    <row r="127" spans="1:51" s="13" customFormat="1" ht="12">
      <c r="A127" s="13"/>
      <c r="B127" s="235"/>
      <c r="C127" s="236"/>
      <c r="D127" s="230" t="s">
        <v>147</v>
      </c>
      <c r="E127" s="237" t="s">
        <v>19</v>
      </c>
      <c r="F127" s="238" t="s">
        <v>192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147</v>
      </c>
      <c r="AU127" s="244" t="s">
        <v>84</v>
      </c>
      <c r="AV127" s="13" t="s">
        <v>82</v>
      </c>
      <c r="AW127" s="13" t="s">
        <v>37</v>
      </c>
      <c r="AX127" s="13" t="s">
        <v>75</v>
      </c>
      <c r="AY127" s="244" t="s">
        <v>133</v>
      </c>
    </row>
    <row r="128" spans="1:51" s="14" customFormat="1" ht="12">
      <c r="A128" s="14"/>
      <c r="B128" s="245"/>
      <c r="C128" s="246"/>
      <c r="D128" s="230" t="s">
        <v>147</v>
      </c>
      <c r="E128" s="247" t="s">
        <v>19</v>
      </c>
      <c r="F128" s="248" t="s">
        <v>193</v>
      </c>
      <c r="G128" s="246"/>
      <c r="H128" s="249">
        <v>171.352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147</v>
      </c>
      <c r="AU128" s="255" t="s">
        <v>84</v>
      </c>
      <c r="AV128" s="14" t="s">
        <v>84</v>
      </c>
      <c r="AW128" s="14" t="s">
        <v>37</v>
      </c>
      <c r="AX128" s="14" t="s">
        <v>75</v>
      </c>
      <c r="AY128" s="255" t="s">
        <v>133</v>
      </c>
    </row>
    <row r="129" spans="1:51" s="15" customFormat="1" ht="12">
      <c r="A129" s="15"/>
      <c r="B129" s="256"/>
      <c r="C129" s="257"/>
      <c r="D129" s="230" t="s">
        <v>147</v>
      </c>
      <c r="E129" s="258" t="s">
        <v>19</v>
      </c>
      <c r="F129" s="259" t="s">
        <v>154</v>
      </c>
      <c r="G129" s="257"/>
      <c r="H129" s="260">
        <v>171.352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6" t="s">
        <v>147</v>
      </c>
      <c r="AU129" s="266" t="s">
        <v>84</v>
      </c>
      <c r="AV129" s="15" t="s">
        <v>155</v>
      </c>
      <c r="AW129" s="15" t="s">
        <v>37</v>
      </c>
      <c r="AX129" s="15" t="s">
        <v>82</v>
      </c>
      <c r="AY129" s="266" t="s">
        <v>133</v>
      </c>
    </row>
    <row r="130" spans="1:65" s="2" customFormat="1" ht="21.75" customHeight="1">
      <c r="A130" s="40"/>
      <c r="B130" s="41"/>
      <c r="C130" s="267" t="s">
        <v>194</v>
      </c>
      <c r="D130" s="267" t="s">
        <v>156</v>
      </c>
      <c r="E130" s="268" t="s">
        <v>195</v>
      </c>
      <c r="F130" s="269" t="s">
        <v>196</v>
      </c>
      <c r="G130" s="270" t="s">
        <v>197</v>
      </c>
      <c r="H130" s="271">
        <v>18.849</v>
      </c>
      <c r="I130" s="272"/>
      <c r="J130" s="273">
        <f>ROUND(I130*H130,2)</f>
        <v>0</v>
      </c>
      <c r="K130" s="269" t="s">
        <v>159</v>
      </c>
      <c r="L130" s="274"/>
      <c r="M130" s="275" t="s">
        <v>19</v>
      </c>
      <c r="N130" s="276" t="s">
        <v>46</v>
      </c>
      <c r="O130" s="86"/>
      <c r="P130" s="226">
        <f>O130*H130</f>
        <v>0</v>
      </c>
      <c r="Q130" s="226">
        <v>0.032</v>
      </c>
      <c r="R130" s="226">
        <f>Q130*H130</f>
        <v>0.603168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160</v>
      </c>
      <c r="AT130" s="228" t="s">
        <v>156</v>
      </c>
      <c r="AU130" s="228" t="s">
        <v>84</v>
      </c>
      <c r="AY130" s="19" t="s">
        <v>133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82</v>
      </c>
      <c r="BK130" s="229">
        <f>ROUND(I130*H130,2)</f>
        <v>0</v>
      </c>
      <c r="BL130" s="19" t="s">
        <v>143</v>
      </c>
      <c r="BM130" s="228" t="s">
        <v>198</v>
      </c>
    </row>
    <row r="131" spans="1:51" s="13" customFormat="1" ht="12">
      <c r="A131" s="13"/>
      <c r="B131" s="235"/>
      <c r="C131" s="236"/>
      <c r="D131" s="230" t="s">
        <v>147</v>
      </c>
      <c r="E131" s="237" t="s">
        <v>19</v>
      </c>
      <c r="F131" s="238" t="s">
        <v>199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147</v>
      </c>
      <c r="AU131" s="244" t="s">
        <v>84</v>
      </c>
      <c r="AV131" s="13" t="s">
        <v>82</v>
      </c>
      <c r="AW131" s="13" t="s">
        <v>37</v>
      </c>
      <c r="AX131" s="13" t="s">
        <v>75</v>
      </c>
      <c r="AY131" s="244" t="s">
        <v>133</v>
      </c>
    </row>
    <row r="132" spans="1:51" s="13" customFormat="1" ht="12">
      <c r="A132" s="13"/>
      <c r="B132" s="235"/>
      <c r="C132" s="236"/>
      <c r="D132" s="230" t="s">
        <v>147</v>
      </c>
      <c r="E132" s="237" t="s">
        <v>19</v>
      </c>
      <c r="F132" s="238" t="s">
        <v>200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147</v>
      </c>
      <c r="AU132" s="244" t="s">
        <v>84</v>
      </c>
      <c r="AV132" s="13" t="s">
        <v>82</v>
      </c>
      <c r="AW132" s="13" t="s">
        <v>37</v>
      </c>
      <c r="AX132" s="13" t="s">
        <v>75</v>
      </c>
      <c r="AY132" s="244" t="s">
        <v>133</v>
      </c>
    </row>
    <row r="133" spans="1:51" s="14" customFormat="1" ht="12">
      <c r="A133" s="14"/>
      <c r="B133" s="245"/>
      <c r="C133" s="246"/>
      <c r="D133" s="230" t="s">
        <v>147</v>
      </c>
      <c r="E133" s="247" t="s">
        <v>19</v>
      </c>
      <c r="F133" s="248" t="s">
        <v>201</v>
      </c>
      <c r="G133" s="246"/>
      <c r="H133" s="249">
        <v>17.135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147</v>
      </c>
      <c r="AU133" s="255" t="s">
        <v>84</v>
      </c>
      <c r="AV133" s="14" t="s">
        <v>84</v>
      </c>
      <c r="AW133" s="14" t="s">
        <v>37</v>
      </c>
      <c r="AX133" s="14" t="s">
        <v>75</v>
      </c>
      <c r="AY133" s="255" t="s">
        <v>133</v>
      </c>
    </row>
    <row r="134" spans="1:51" s="15" customFormat="1" ht="12">
      <c r="A134" s="15"/>
      <c r="B134" s="256"/>
      <c r="C134" s="257"/>
      <c r="D134" s="230" t="s">
        <v>147</v>
      </c>
      <c r="E134" s="258" t="s">
        <v>19</v>
      </c>
      <c r="F134" s="259" t="s">
        <v>154</v>
      </c>
      <c r="G134" s="257"/>
      <c r="H134" s="260">
        <v>17.135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147</v>
      </c>
      <c r="AU134" s="266" t="s">
        <v>84</v>
      </c>
      <c r="AV134" s="15" t="s">
        <v>155</v>
      </c>
      <c r="AW134" s="15" t="s">
        <v>37</v>
      </c>
      <c r="AX134" s="15" t="s">
        <v>82</v>
      </c>
      <c r="AY134" s="266" t="s">
        <v>133</v>
      </c>
    </row>
    <row r="135" spans="1:51" s="14" customFormat="1" ht="12">
      <c r="A135" s="14"/>
      <c r="B135" s="245"/>
      <c r="C135" s="246"/>
      <c r="D135" s="230" t="s">
        <v>147</v>
      </c>
      <c r="E135" s="246"/>
      <c r="F135" s="248" t="s">
        <v>202</v>
      </c>
      <c r="G135" s="246"/>
      <c r="H135" s="249">
        <v>18.849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147</v>
      </c>
      <c r="AU135" s="255" t="s">
        <v>84</v>
      </c>
      <c r="AV135" s="14" t="s">
        <v>84</v>
      </c>
      <c r="AW135" s="14" t="s">
        <v>4</v>
      </c>
      <c r="AX135" s="14" t="s">
        <v>82</v>
      </c>
      <c r="AY135" s="255" t="s">
        <v>133</v>
      </c>
    </row>
    <row r="136" spans="1:65" s="2" customFormat="1" ht="44.25" customHeight="1">
      <c r="A136" s="40"/>
      <c r="B136" s="41"/>
      <c r="C136" s="217" t="s">
        <v>203</v>
      </c>
      <c r="D136" s="217" t="s">
        <v>138</v>
      </c>
      <c r="E136" s="218" t="s">
        <v>204</v>
      </c>
      <c r="F136" s="219" t="s">
        <v>205</v>
      </c>
      <c r="G136" s="220" t="s">
        <v>182</v>
      </c>
      <c r="H136" s="221">
        <v>1.631</v>
      </c>
      <c r="I136" s="222"/>
      <c r="J136" s="223">
        <f>ROUND(I136*H136,2)</f>
        <v>0</v>
      </c>
      <c r="K136" s="219" t="s">
        <v>159</v>
      </c>
      <c r="L136" s="46"/>
      <c r="M136" s="224" t="s">
        <v>19</v>
      </c>
      <c r="N136" s="225" t="s">
        <v>46</v>
      </c>
      <c r="O136" s="86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143</v>
      </c>
      <c r="AT136" s="228" t="s">
        <v>138</v>
      </c>
      <c r="AU136" s="228" t="s">
        <v>84</v>
      </c>
      <c r="AY136" s="19" t="s">
        <v>133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82</v>
      </c>
      <c r="BK136" s="229">
        <f>ROUND(I136*H136,2)</f>
        <v>0</v>
      </c>
      <c r="BL136" s="19" t="s">
        <v>143</v>
      </c>
      <c r="BM136" s="228" t="s">
        <v>206</v>
      </c>
    </row>
    <row r="137" spans="1:47" s="2" customFormat="1" ht="12">
      <c r="A137" s="40"/>
      <c r="B137" s="41"/>
      <c r="C137" s="42"/>
      <c r="D137" s="277" t="s">
        <v>166</v>
      </c>
      <c r="E137" s="42"/>
      <c r="F137" s="278" t="s">
        <v>207</v>
      </c>
      <c r="G137" s="42"/>
      <c r="H137" s="42"/>
      <c r="I137" s="232"/>
      <c r="J137" s="42"/>
      <c r="K137" s="42"/>
      <c r="L137" s="46"/>
      <c r="M137" s="279"/>
      <c r="N137" s="280"/>
      <c r="O137" s="281"/>
      <c r="P137" s="281"/>
      <c r="Q137" s="281"/>
      <c r="R137" s="281"/>
      <c r="S137" s="281"/>
      <c r="T137" s="282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166</v>
      </c>
      <c r="AU137" s="19" t="s">
        <v>84</v>
      </c>
    </row>
    <row r="138" spans="1:31" s="2" customFormat="1" ht="6.95" customHeight="1">
      <c r="A138" s="40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46"/>
      <c r="M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</sheetData>
  <sheetProtection password="CC35" sheet="1" objects="1" scenarios="1" formatColumns="0" formatRows="0" autoFilter="0"/>
  <autoFilter ref="C94:K13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hyperlinks>
    <hyperlink ref="F111" r:id="rId1" display="https://podminky.urs.cz/item/CS_URS_2023_02/711491271"/>
    <hyperlink ref="F116" r:id="rId2" display="https://podminky.urs.cz/item/CS_URS_2023_02/711491272"/>
    <hyperlink ref="F123" r:id="rId3" display="https://podminky.urs.cz/item/CS_URS_2023_02/998711101"/>
    <hyperlink ref="F137" r:id="rId4" display="https://podminky.urs.cz/item/CS_URS_2023_02/998713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84</v>
      </c>
    </row>
    <row r="4" spans="2:46" s="1" customFormat="1" ht="24.95" customHeight="1">
      <c r="B4" s="22"/>
      <c r="D4" s="144" t="s">
        <v>102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kampusu LF v Olomouci - fasáda</v>
      </c>
      <c r="F7" s="146"/>
      <c r="G7" s="146"/>
      <c r="H7" s="146"/>
      <c r="L7" s="22"/>
    </row>
    <row r="8" spans="2:12" ht="12">
      <c r="B8" s="22"/>
      <c r="D8" s="146" t="s">
        <v>103</v>
      </c>
      <c r="L8" s="22"/>
    </row>
    <row r="9" spans="2:12" s="1" customFormat="1" ht="16.5" customHeight="1">
      <c r="B9" s="22"/>
      <c r="E9" s="147" t="s">
        <v>104</v>
      </c>
      <c r="F9" s="1"/>
      <c r="G9" s="1"/>
      <c r="H9" s="1"/>
      <c r="L9" s="22"/>
    </row>
    <row r="10" spans="2:12" s="1" customFormat="1" ht="12" customHeight="1">
      <c r="B10" s="22"/>
      <c r="D10" s="146" t="s">
        <v>105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106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107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208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19</v>
      </c>
      <c r="G15" s="40"/>
      <c r="H15" s="40"/>
      <c r="I15" s="146" t="s">
        <v>20</v>
      </c>
      <c r="J15" s="135" t="s">
        <v>19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21</v>
      </c>
      <c r="E16" s="40"/>
      <c r="F16" s="135" t="s">
        <v>22</v>
      </c>
      <c r="G16" s="40"/>
      <c r="H16" s="40"/>
      <c r="I16" s="146" t="s">
        <v>23</v>
      </c>
      <c r="J16" s="151" t="str">
        <f>'Rekapitulace stavby'!AN8</f>
        <v>30. 11. 2023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25</v>
      </c>
      <c r="E18" s="40"/>
      <c r="F18" s="40"/>
      <c r="G18" s="40"/>
      <c r="H18" s="40"/>
      <c r="I18" s="146" t="s">
        <v>26</v>
      </c>
      <c r="J18" s="135" t="s">
        <v>27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30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31</v>
      </c>
      <c r="E21" s="40"/>
      <c r="F21" s="40"/>
      <c r="G21" s="40"/>
      <c r="H21" s="40"/>
      <c r="I21" s="146" t="s">
        <v>26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33</v>
      </c>
      <c r="E24" s="40"/>
      <c r="F24" s="40"/>
      <c r="G24" s="40"/>
      <c r="H24" s="40"/>
      <c r="I24" s="146" t="s">
        <v>26</v>
      </c>
      <c r="J24" s="135" t="s">
        <v>34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35</v>
      </c>
      <c r="F25" s="40"/>
      <c r="G25" s="40"/>
      <c r="H25" s="40"/>
      <c r="I25" s="146" t="s">
        <v>29</v>
      </c>
      <c r="J25" s="135" t="s">
        <v>36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38</v>
      </c>
      <c r="E27" s="40"/>
      <c r="F27" s="40"/>
      <c r="G27" s="40"/>
      <c r="H27" s="40"/>
      <c r="I27" s="146" t="s">
        <v>26</v>
      </c>
      <c r="J27" s="135" t="s">
        <v>34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35</v>
      </c>
      <c r="F28" s="40"/>
      <c r="G28" s="40"/>
      <c r="H28" s="40"/>
      <c r="I28" s="146" t="s">
        <v>29</v>
      </c>
      <c r="J28" s="135" t="s">
        <v>36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55.25" customHeight="1">
      <c r="A31" s="152"/>
      <c r="B31" s="153"/>
      <c r="C31" s="152"/>
      <c r="D31" s="152"/>
      <c r="E31" s="154" t="s">
        <v>109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41</v>
      </c>
      <c r="E34" s="40"/>
      <c r="F34" s="40"/>
      <c r="G34" s="40"/>
      <c r="H34" s="40"/>
      <c r="I34" s="40"/>
      <c r="J34" s="158">
        <f>ROUND(J92,2)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43</v>
      </c>
      <c r="G36" s="40"/>
      <c r="H36" s="40"/>
      <c r="I36" s="159" t="s">
        <v>42</v>
      </c>
      <c r="J36" s="159" t="s">
        <v>44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45</v>
      </c>
      <c r="E37" s="146" t="s">
        <v>46</v>
      </c>
      <c r="F37" s="160">
        <f>ROUND((SUM(BE92:BE113)),2)</f>
        <v>0</v>
      </c>
      <c r="G37" s="40"/>
      <c r="H37" s="40"/>
      <c r="I37" s="161">
        <v>0.21</v>
      </c>
      <c r="J37" s="160">
        <f>ROUND(((SUM(BE92:BE113))*I37),2)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47</v>
      </c>
      <c r="F38" s="160">
        <f>ROUND((SUM(BF92:BF113)),2)</f>
        <v>0</v>
      </c>
      <c r="G38" s="40"/>
      <c r="H38" s="40"/>
      <c r="I38" s="161">
        <v>0.15</v>
      </c>
      <c r="J38" s="160">
        <f>ROUND(((SUM(BF92:BF113))*I38),2)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48</v>
      </c>
      <c r="F39" s="160">
        <f>ROUND((SUM(BG92:BG113)),2)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49</v>
      </c>
      <c r="F40" s="160">
        <f>ROUND((SUM(BH92:BH113)),2)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50</v>
      </c>
      <c r="F41" s="160">
        <f>ROUND((SUM(BI92:BI113)),2)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51</v>
      </c>
      <c r="E43" s="164"/>
      <c r="F43" s="164"/>
      <c r="G43" s="165" t="s">
        <v>52</v>
      </c>
      <c r="H43" s="166" t="s">
        <v>53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110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kampusu LF v Olomouci - fasáda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104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105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106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107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SO-01.D.1.1-2.4 - Fasáda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Olomouc, Hněvotínská</v>
      </c>
      <c r="G60" s="42"/>
      <c r="H60" s="42"/>
      <c r="I60" s="34" t="s">
        <v>23</v>
      </c>
      <c r="J60" s="74" t="str">
        <f>IF(J16="","",J16)</f>
        <v>30. 11. 2023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25</v>
      </c>
      <c r="D62" s="42"/>
      <c r="E62" s="42"/>
      <c r="F62" s="29" t="str">
        <f>E19</f>
        <v>Univerzita Palackého v Olomouci</v>
      </c>
      <c r="G62" s="42"/>
      <c r="H62" s="42"/>
      <c r="I62" s="34" t="s">
        <v>33</v>
      </c>
      <c r="J62" s="38" t="str">
        <f>E25</f>
        <v>Ateliér Velehradský s.r.o.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31</v>
      </c>
      <c r="D63" s="42"/>
      <c r="E63" s="42"/>
      <c r="F63" s="29" t="str">
        <f>IF(E22="","",E22)</f>
        <v>Vyplň údaj</v>
      </c>
      <c r="G63" s="42"/>
      <c r="H63" s="42"/>
      <c r="I63" s="34" t="s">
        <v>38</v>
      </c>
      <c r="J63" s="38" t="str">
        <f>E28</f>
        <v>Ateliér Velehradský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111</v>
      </c>
      <c r="D65" s="176"/>
      <c r="E65" s="176"/>
      <c r="F65" s="176"/>
      <c r="G65" s="176"/>
      <c r="H65" s="176"/>
      <c r="I65" s="176"/>
      <c r="J65" s="177" t="s">
        <v>112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73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113</v>
      </c>
    </row>
    <row r="68" spans="1:31" s="9" customFormat="1" ht="24.95" customHeight="1">
      <c r="A68" s="9"/>
      <c r="B68" s="179"/>
      <c r="C68" s="180"/>
      <c r="D68" s="181" t="s">
        <v>209</v>
      </c>
      <c r="E68" s="182"/>
      <c r="F68" s="182"/>
      <c r="G68" s="182"/>
      <c r="H68" s="182"/>
      <c r="I68" s="182"/>
      <c r="J68" s="183">
        <f>J93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118</v>
      </c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3" t="str">
        <f>E7</f>
        <v>Dostavba kampusu LF v Olomouci - fasáda</v>
      </c>
      <c r="F78" s="34"/>
      <c r="G78" s="34"/>
      <c r="H78" s="34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103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2:12" s="1" customFormat="1" ht="16.5" customHeight="1">
      <c r="B80" s="23"/>
      <c r="C80" s="24"/>
      <c r="D80" s="24"/>
      <c r="E80" s="173" t="s">
        <v>104</v>
      </c>
      <c r="F80" s="24"/>
      <c r="G80" s="24"/>
      <c r="H80" s="24"/>
      <c r="I80" s="24"/>
      <c r="J80" s="24"/>
      <c r="K80" s="24"/>
      <c r="L80" s="22"/>
    </row>
    <row r="81" spans="2:12" s="1" customFormat="1" ht="12" customHeight="1">
      <c r="B81" s="23"/>
      <c r="C81" s="34" t="s">
        <v>105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106</v>
      </c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107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SO-01.D.1.1-2.4 - Fasáda</v>
      </c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F16</f>
        <v>Olomouc, Hněvotínská</v>
      </c>
      <c r="G86" s="42"/>
      <c r="H86" s="42"/>
      <c r="I86" s="34" t="s">
        <v>23</v>
      </c>
      <c r="J86" s="74" t="str">
        <f>IF(J16="","",J16)</f>
        <v>30. 11. 2023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25</v>
      </c>
      <c r="D88" s="42"/>
      <c r="E88" s="42"/>
      <c r="F88" s="29" t="str">
        <f>E19</f>
        <v>Univerzita Palackého v Olomouci</v>
      </c>
      <c r="G88" s="42"/>
      <c r="H88" s="42"/>
      <c r="I88" s="34" t="s">
        <v>33</v>
      </c>
      <c r="J88" s="38" t="str">
        <f>E25</f>
        <v>Ateliér Velehradský s.r.o.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31</v>
      </c>
      <c r="D89" s="42"/>
      <c r="E89" s="42"/>
      <c r="F89" s="29" t="str">
        <f>IF(E22="","",E22)</f>
        <v>Vyplň údaj</v>
      </c>
      <c r="G89" s="42"/>
      <c r="H89" s="42"/>
      <c r="I89" s="34" t="s">
        <v>38</v>
      </c>
      <c r="J89" s="38" t="str">
        <f>E28</f>
        <v>Ateliér Velehradský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119</v>
      </c>
      <c r="D91" s="193" t="s">
        <v>60</v>
      </c>
      <c r="E91" s="193" t="s">
        <v>56</v>
      </c>
      <c r="F91" s="193" t="s">
        <v>57</v>
      </c>
      <c r="G91" s="193" t="s">
        <v>120</v>
      </c>
      <c r="H91" s="193" t="s">
        <v>121</v>
      </c>
      <c r="I91" s="193" t="s">
        <v>122</v>
      </c>
      <c r="J91" s="193" t="s">
        <v>112</v>
      </c>
      <c r="K91" s="194" t="s">
        <v>123</v>
      </c>
      <c r="L91" s="195"/>
      <c r="M91" s="94" t="s">
        <v>19</v>
      </c>
      <c r="N91" s="95" t="s">
        <v>45</v>
      </c>
      <c r="O91" s="95" t="s">
        <v>124</v>
      </c>
      <c r="P91" s="95" t="s">
        <v>125</v>
      </c>
      <c r="Q91" s="95" t="s">
        <v>126</v>
      </c>
      <c r="R91" s="95" t="s">
        <v>127</v>
      </c>
      <c r="S91" s="95" t="s">
        <v>128</v>
      </c>
      <c r="T91" s="96" t="s">
        <v>129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130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74</v>
      </c>
      <c r="AU92" s="19" t="s">
        <v>113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74</v>
      </c>
      <c r="E93" s="204" t="s">
        <v>210</v>
      </c>
      <c r="F93" s="204" t="s">
        <v>211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SUM(P94:P113)</f>
        <v>0</v>
      </c>
      <c r="Q93" s="209"/>
      <c r="R93" s="210">
        <f>SUM(R94:R113)</f>
        <v>0</v>
      </c>
      <c r="S93" s="209"/>
      <c r="T93" s="211">
        <f>SUM(T94:T113)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82</v>
      </c>
      <c r="AT93" s="213" t="s">
        <v>74</v>
      </c>
      <c r="AU93" s="213" t="s">
        <v>75</v>
      </c>
      <c r="AY93" s="212" t="s">
        <v>133</v>
      </c>
      <c r="BK93" s="214">
        <f>SUM(BK94:BK113)</f>
        <v>0</v>
      </c>
    </row>
    <row r="94" spans="1:65" s="2" customFormat="1" ht="16.5" customHeight="1">
      <c r="A94" s="40"/>
      <c r="B94" s="41"/>
      <c r="C94" s="217" t="s">
        <v>82</v>
      </c>
      <c r="D94" s="217" t="s">
        <v>138</v>
      </c>
      <c r="E94" s="218" t="s">
        <v>212</v>
      </c>
      <c r="F94" s="219" t="s">
        <v>213</v>
      </c>
      <c r="G94" s="220" t="s">
        <v>141</v>
      </c>
      <c r="H94" s="221">
        <v>3734</v>
      </c>
      <c r="I94" s="222"/>
      <c r="J94" s="223">
        <f>ROUND(I94*H94,2)</f>
        <v>0</v>
      </c>
      <c r="K94" s="219" t="s">
        <v>142</v>
      </c>
      <c r="L94" s="46"/>
      <c r="M94" s="224" t="s">
        <v>19</v>
      </c>
      <c r="N94" s="225" t="s">
        <v>46</v>
      </c>
      <c r="O94" s="86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155</v>
      </c>
      <c r="AT94" s="228" t="s">
        <v>138</v>
      </c>
      <c r="AU94" s="228" t="s">
        <v>82</v>
      </c>
      <c r="AY94" s="19" t="s">
        <v>133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82</v>
      </c>
      <c r="BK94" s="229">
        <f>ROUND(I94*H94,2)</f>
        <v>0</v>
      </c>
      <c r="BL94" s="19" t="s">
        <v>155</v>
      </c>
      <c r="BM94" s="228" t="s">
        <v>214</v>
      </c>
    </row>
    <row r="95" spans="1:47" s="2" customFormat="1" ht="12">
      <c r="A95" s="40"/>
      <c r="B95" s="41"/>
      <c r="C95" s="42"/>
      <c r="D95" s="230" t="s">
        <v>145</v>
      </c>
      <c r="E95" s="42"/>
      <c r="F95" s="231" t="s">
        <v>215</v>
      </c>
      <c r="G95" s="42"/>
      <c r="H95" s="42"/>
      <c r="I95" s="232"/>
      <c r="J95" s="42"/>
      <c r="K95" s="42"/>
      <c r="L95" s="46"/>
      <c r="M95" s="233"/>
      <c r="N95" s="23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145</v>
      </c>
      <c r="AU95" s="19" t="s">
        <v>82</v>
      </c>
    </row>
    <row r="96" spans="1:65" s="2" customFormat="1" ht="16.5" customHeight="1">
      <c r="A96" s="40"/>
      <c r="B96" s="41"/>
      <c r="C96" s="217" t="s">
        <v>84</v>
      </c>
      <c r="D96" s="217" t="s">
        <v>138</v>
      </c>
      <c r="E96" s="218" t="s">
        <v>216</v>
      </c>
      <c r="F96" s="219" t="s">
        <v>217</v>
      </c>
      <c r="G96" s="220" t="s">
        <v>141</v>
      </c>
      <c r="H96" s="221">
        <v>3734</v>
      </c>
      <c r="I96" s="222"/>
      <c r="J96" s="223">
        <f>ROUND(I96*H96,2)</f>
        <v>0</v>
      </c>
      <c r="K96" s="219" t="s">
        <v>142</v>
      </c>
      <c r="L96" s="46"/>
      <c r="M96" s="224" t="s">
        <v>19</v>
      </c>
      <c r="N96" s="225" t="s">
        <v>46</v>
      </c>
      <c r="O96" s="86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155</v>
      </c>
      <c r="AT96" s="228" t="s">
        <v>138</v>
      </c>
      <c r="AU96" s="228" t="s">
        <v>82</v>
      </c>
      <c r="AY96" s="19" t="s">
        <v>133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82</v>
      </c>
      <c r="BK96" s="229">
        <f>ROUND(I96*H96,2)</f>
        <v>0</v>
      </c>
      <c r="BL96" s="19" t="s">
        <v>155</v>
      </c>
      <c r="BM96" s="228" t="s">
        <v>218</v>
      </c>
    </row>
    <row r="97" spans="1:47" s="2" customFormat="1" ht="12">
      <c r="A97" s="40"/>
      <c r="B97" s="41"/>
      <c r="C97" s="42"/>
      <c r="D97" s="230" t="s">
        <v>145</v>
      </c>
      <c r="E97" s="42"/>
      <c r="F97" s="231" t="s">
        <v>215</v>
      </c>
      <c r="G97" s="42"/>
      <c r="H97" s="42"/>
      <c r="I97" s="232"/>
      <c r="J97" s="42"/>
      <c r="K97" s="42"/>
      <c r="L97" s="46"/>
      <c r="M97" s="233"/>
      <c r="N97" s="23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145</v>
      </c>
      <c r="AU97" s="19" t="s">
        <v>82</v>
      </c>
    </row>
    <row r="98" spans="1:65" s="2" customFormat="1" ht="16.5" customHeight="1">
      <c r="A98" s="40"/>
      <c r="B98" s="41"/>
      <c r="C98" s="217" t="s">
        <v>92</v>
      </c>
      <c r="D98" s="217" t="s">
        <v>138</v>
      </c>
      <c r="E98" s="218" t="s">
        <v>219</v>
      </c>
      <c r="F98" s="219" t="s">
        <v>220</v>
      </c>
      <c r="G98" s="220" t="s">
        <v>141</v>
      </c>
      <c r="H98" s="221">
        <v>2076</v>
      </c>
      <c r="I98" s="222"/>
      <c r="J98" s="223">
        <f>ROUND(I98*H98,2)</f>
        <v>0</v>
      </c>
      <c r="K98" s="219" t="s">
        <v>19</v>
      </c>
      <c r="L98" s="46"/>
      <c r="M98" s="224" t="s">
        <v>19</v>
      </c>
      <c r="N98" s="225" t="s">
        <v>46</v>
      </c>
      <c r="O98" s="86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8" t="s">
        <v>155</v>
      </c>
      <c r="AT98" s="228" t="s">
        <v>138</v>
      </c>
      <c r="AU98" s="228" t="s">
        <v>82</v>
      </c>
      <c r="AY98" s="19" t="s">
        <v>133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82</v>
      </c>
      <c r="BK98" s="229">
        <f>ROUND(I98*H98,2)</f>
        <v>0</v>
      </c>
      <c r="BL98" s="19" t="s">
        <v>155</v>
      </c>
      <c r="BM98" s="228" t="s">
        <v>221</v>
      </c>
    </row>
    <row r="99" spans="1:47" s="2" customFormat="1" ht="12">
      <c r="A99" s="40"/>
      <c r="B99" s="41"/>
      <c r="C99" s="42"/>
      <c r="D99" s="230" t="s">
        <v>145</v>
      </c>
      <c r="E99" s="42"/>
      <c r="F99" s="231" t="s">
        <v>215</v>
      </c>
      <c r="G99" s="42"/>
      <c r="H99" s="42"/>
      <c r="I99" s="232"/>
      <c r="J99" s="42"/>
      <c r="K99" s="42"/>
      <c r="L99" s="46"/>
      <c r="M99" s="233"/>
      <c r="N99" s="23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145</v>
      </c>
      <c r="AU99" s="19" t="s">
        <v>82</v>
      </c>
    </row>
    <row r="100" spans="1:65" s="2" customFormat="1" ht="24.15" customHeight="1">
      <c r="A100" s="40"/>
      <c r="B100" s="41"/>
      <c r="C100" s="217" t="s">
        <v>155</v>
      </c>
      <c r="D100" s="217" t="s">
        <v>138</v>
      </c>
      <c r="E100" s="218" t="s">
        <v>222</v>
      </c>
      <c r="F100" s="219" t="s">
        <v>223</v>
      </c>
      <c r="G100" s="220" t="s">
        <v>141</v>
      </c>
      <c r="H100" s="221">
        <v>488</v>
      </c>
      <c r="I100" s="222"/>
      <c r="J100" s="223">
        <f>ROUND(I100*H100,2)</f>
        <v>0</v>
      </c>
      <c r="K100" s="219" t="s">
        <v>19</v>
      </c>
      <c r="L100" s="46"/>
      <c r="M100" s="224" t="s">
        <v>19</v>
      </c>
      <c r="N100" s="225" t="s">
        <v>46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155</v>
      </c>
      <c r="AT100" s="228" t="s">
        <v>138</v>
      </c>
      <c r="AU100" s="228" t="s">
        <v>82</v>
      </c>
      <c r="AY100" s="19" t="s">
        <v>133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82</v>
      </c>
      <c r="BK100" s="229">
        <f>ROUND(I100*H100,2)</f>
        <v>0</v>
      </c>
      <c r="BL100" s="19" t="s">
        <v>155</v>
      </c>
      <c r="BM100" s="228" t="s">
        <v>224</v>
      </c>
    </row>
    <row r="101" spans="1:47" s="2" customFormat="1" ht="12">
      <c r="A101" s="40"/>
      <c r="B101" s="41"/>
      <c r="C101" s="42"/>
      <c r="D101" s="230" t="s">
        <v>145</v>
      </c>
      <c r="E101" s="42"/>
      <c r="F101" s="231" t="s">
        <v>215</v>
      </c>
      <c r="G101" s="42"/>
      <c r="H101" s="42"/>
      <c r="I101" s="232"/>
      <c r="J101" s="42"/>
      <c r="K101" s="42"/>
      <c r="L101" s="46"/>
      <c r="M101" s="233"/>
      <c r="N101" s="23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145</v>
      </c>
      <c r="AU101" s="19" t="s">
        <v>82</v>
      </c>
    </row>
    <row r="102" spans="1:65" s="2" customFormat="1" ht="24.15" customHeight="1">
      <c r="A102" s="40"/>
      <c r="B102" s="41"/>
      <c r="C102" s="217" t="s">
        <v>174</v>
      </c>
      <c r="D102" s="217" t="s">
        <v>138</v>
      </c>
      <c r="E102" s="218" t="s">
        <v>225</v>
      </c>
      <c r="F102" s="219" t="s">
        <v>226</v>
      </c>
      <c r="G102" s="220" t="s">
        <v>141</v>
      </c>
      <c r="H102" s="221">
        <v>926</v>
      </c>
      <c r="I102" s="222"/>
      <c r="J102" s="223">
        <f>ROUND(I102*H102,2)</f>
        <v>0</v>
      </c>
      <c r="K102" s="219" t="s">
        <v>19</v>
      </c>
      <c r="L102" s="46"/>
      <c r="M102" s="224" t="s">
        <v>19</v>
      </c>
      <c r="N102" s="225" t="s">
        <v>46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155</v>
      </c>
      <c r="AT102" s="228" t="s">
        <v>138</v>
      </c>
      <c r="AU102" s="228" t="s">
        <v>82</v>
      </c>
      <c r="AY102" s="19" t="s">
        <v>133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82</v>
      </c>
      <c r="BK102" s="229">
        <f>ROUND(I102*H102,2)</f>
        <v>0</v>
      </c>
      <c r="BL102" s="19" t="s">
        <v>155</v>
      </c>
      <c r="BM102" s="228" t="s">
        <v>227</v>
      </c>
    </row>
    <row r="103" spans="1:47" s="2" customFormat="1" ht="12">
      <c r="A103" s="40"/>
      <c r="B103" s="41"/>
      <c r="C103" s="42"/>
      <c r="D103" s="230" t="s">
        <v>145</v>
      </c>
      <c r="E103" s="42"/>
      <c r="F103" s="231" t="s">
        <v>215</v>
      </c>
      <c r="G103" s="42"/>
      <c r="H103" s="42"/>
      <c r="I103" s="232"/>
      <c r="J103" s="42"/>
      <c r="K103" s="42"/>
      <c r="L103" s="46"/>
      <c r="M103" s="233"/>
      <c r="N103" s="23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82</v>
      </c>
    </row>
    <row r="104" spans="1:65" s="2" customFormat="1" ht="21.75" customHeight="1">
      <c r="A104" s="40"/>
      <c r="B104" s="41"/>
      <c r="C104" s="217" t="s">
        <v>179</v>
      </c>
      <c r="D104" s="217" t="s">
        <v>138</v>
      </c>
      <c r="E104" s="218" t="s">
        <v>228</v>
      </c>
      <c r="F104" s="219" t="s">
        <v>229</v>
      </c>
      <c r="G104" s="220" t="s">
        <v>141</v>
      </c>
      <c r="H104" s="221">
        <v>133</v>
      </c>
      <c r="I104" s="222"/>
      <c r="J104" s="223">
        <f>ROUND(I104*H104,2)</f>
        <v>0</v>
      </c>
      <c r="K104" s="219" t="s">
        <v>19</v>
      </c>
      <c r="L104" s="46"/>
      <c r="M104" s="224" t="s">
        <v>19</v>
      </c>
      <c r="N104" s="225" t="s">
        <v>46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155</v>
      </c>
      <c r="AT104" s="228" t="s">
        <v>138</v>
      </c>
      <c r="AU104" s="228" t="s">
        <v>82</v>
      </c>
      <c r="AY104" s="19" t="s">
        <v>133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82</v>
      </c>
      <c r="BK104" s="229">
        <f>ROUND(I104*H104,2)</f>
        <v>0</v>
      </c>
      <c r="BL104" s="19" t="s">
        <v>155</v>
      </c>
      <c r="BM104" s="228" t="s">
        <v>230</v>
      </c>
    </row>
    <row r="105" spans="1:47" s="2" customFormat="1" ht="12">
      <c r="A105" s="40"/>
      <c r="B105" s="41"/>
      <c r="C105" s="42"/>
      <c r="D105" s="230" t="s">
        <v>145</v>
      </c>
      <c r="E105" s="42"/>
      <c r="F105" s="231" t="s">
        <v>215</v>
      </c>
      <c r="G105" s="42"/>
      <c r="H105" s="42"/>
      <c r="I105" s="232"/>
      <c r="J105" s="42"/>
      <c r="K105" s="42"/>
      <c r="L105" s="46"/>
      <c r="M105" s="233"/>
      <c r="N105" s="23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145</v>
      </c>
      <c r="AU105" s="19" t="s">
        <v>82</v>
      </c>
    </row>
    <row r="106" spans="1:65" s="2" customFormat="1" ht="16.5" customHeight="1">
      <c r="A106" s="40"/>
      <c r="B106" s="41"/>
      <c r="C106" s="217" t="s">
        <v>187</v>
      </c>
      <c r="D106" s="217" t="s">
        <v>138</v>
      </c>
      <c r="E106" s="218" t="s">
        <v>231</v>
      </c>
      <c r="F106" s="219" t="s">
        <v>232</v>
      </c>
      <c r="G106" s="220" t="s">
        <v>141</v>
      </c>
      <c r="H106" s="221">
        <v>112</v>
      </c>
      <c r="I106" s="222"/>
      <c r="J106" s="223">
        <f>ROUND(I106*H106,2)</f>
        <v>0</v>
      </c>
      <c r="K106" s="219" t="s">
        <v>19</v>
      </c>
      <c r="L106" s="46"/>
      <c r="M106" s="224" t="s">
        <v>19</v>
      </c>
      <c r="N106" s="225" t="s">
        <v>46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155</v>
      </c>
      <c r="AT106" s="228" t="s">
        <v>138</v>
      </c>
      <c r="AU106" s="228" t="s">
        <v>82</v>
      </c>
      <c r="AY106" s="19" t="s">
        <v>133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82</v>
      </c>
      <c r="BK106" s="229">
        <f>ROUND(I106*H106,2)</f>
        <v>0</v>
      </c>
      <c r="BL106" s="19" t="s">
        <v>155</v>
      </c>
      <c r="BM106" s="228" t="s">
        <v>233</v>
      </c>
    </row>
    <row r="107" spans="1:47" s="2" customFormat="1" ht="12">
      <c r="A107" s="40"/>
      <c r="B107" s="41"/>
      <c r="C107" s="42"/>
      <c r="D107" s="230" t="s">
        <v>145</v>
      </c>
      <c r="E107" s="42"/>
      <c r="F107" s="231" t="s">
        <v>215</v>
      </c>
      <c r="G107" s="42"/>
      <c r="H107" s="42"/>
      <c r="I107" s="232"/>
      <c r="J107" s="42"/>
      <c r="K107" s="42"/>
      <c r="L107" s="46"/>
      <c r="M107" s="233"/>
      <c r="N107" s="23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145</v>
      </c>
      <c r="AU107" s="19" t="s">
        <v>82</v>
      </c>
    </row>
    <row r="108" spans="1:65" s="2" customFormat="1" ht="16.5" customHeight="1">
      <c r="A108" s="40"/>
      <c r="B108" s="41"/>
      <c r="C108" s="217" t="s">
        <v>194</v>
      </c>
      <c r="D108" s="217" t="s">
        <v>138</v>
      </c>
      <c r="E108" s="218" t="s">
        <v>234</v>
      </c>
      <c r="F108" s="219" t="s">
        <v>235</v>
      </c>
      <c r="G108" s="220" t="s">
        <v>141</v>
      </c>
      <c r="H108" s="221">
        <v>2860</v>
      </c>
      <c r="I108" s="222"/>
      <c r="J108" s="223">
        <f>ROUND(I108*H108,2)</f>
        <v>0</v>
      </c>
      <c r="K108" s="219" t="s">
        <v>142</v>
      </c>
      <c r="L108" s="46"/>
      <c r="M108" s="224" t="s">
        <v>19</v>
      </c>
      <c r="N108" s="225" t="s">
        <v>46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155</v>
      </c>
      <c r="AT108" s="228" t="s">
        <v>138</v>
      </c>
      <c r="AU108" s="228" t="s">
        <v>82</v>
      </c>
      <c r="AY108" s="19" t="s">
        <v>133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82</v>
      </c>
      <c r="BK108" s="229">
        <f>ROUND(I108*H108,2)</f>
        <v>0</v>
      </c>
      <c r="BL108" s="19" t="s">
        <v>155</v>
      </c>
      <c r="BM108" s="228" t="s">
        <v>236</v>
      </c>
    </row>
    <row r="109" spans="1:47" s="2" customFormat="1" ht="12">
      <c r="A109" s="40"/>
      <c r="B109" s="41"/>
      <c r="C109" s="42"/>
      <c r="D109" s="230" t="s">
        <v>145</v>
      </c>
      <c r="E109" s="42"/>
      <c r="F109" s="231" t="s">
        <v>237</v>
      </c>
      <c r="G109" s="42"/>
      <c r="H109" s="42"/>
      <c r="I109" s="232"/>
      <c r="J109" s="42"/>
      <c r="K109" s="42"/>
      <c r="L109" s="46"/>
      <c r="M109" s="233"/>
      <c r="N109" s="23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145</v>
      </c>
      <c r="AU109" s="19" t="s">
        <v>82</v>
      </c>
    </row>
    <row r="110" spans="1:65" s="2" customFormat="1" ht="16.5" customHeight="1">
      <c r="A110" s="40"/>
      <c r="B110" s="41"/>
      <c r="C110" s="217" t="s">
        <v>203</v>
      </c>
      <c r="D110" s="217" t="s">
        <v>138</v>
      </c>
      <c r="E110" s="218" t="s">
        <v>238</v>
      </c>
      <c r="F110" s="219" t="s">
        <v>239</v>
      </c>
      <c r="G110" s="220" t="s">
        <v>141</v>
      </c>
      <c r="H110" s="221">
        <v>2860</v>
      </c>
      <c r="I110" s="222"/>
      <c r="J110" s="223">
        <f>ROUND(I110*H110,2)</f>
        <v>0</v>
      </c>
      <c r="K110" s="219" t="s">
        <v>142</v>
      </c>
      <c r="L110" s="46"/>
      <c r="M110" s="224" t="s">
        <v>19</v>
      </c>
      <c r="N110" s="225" t="s">
        <v>46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155</v>
      </c>
      <c r="AT110" s="228" t="s">
        <v>138</v>
      </c>
      <c r="AU110" s="228" t="s">
        <v>82</v>
      </c>
      <c r="AY110" s="19" t="s">
        <v>133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82</v>
      </c>
      <c r="BK110" s="229">
        <f>ROUND(I110*H110,2)</f>
        <v>0</v>
      </c>
      <c r="BL110" s="19" t="s">
        <v>155</v>
      </c>
      <c r="BM110" s="228" t="s">
        <v>240</v>
      </c>
    </row>
    <row r="111" spans="1:47" s="2" customFormat="1" ht="12">
      <c r="A111" s="40"/>
      <c r="B111" s="41"/>
      <c r="C111" s="42"/>
      <c r="D111" s="230" t="s">
        <v>145</v>
      </c>
      <c r="E111" s="42"/>
      <c r="F111" s="231" t="s">
        <v>237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145</v>
      </c>
      <c r="AU111" s="19" t="s">
        <v>82</v>
      </c>
    </row>
    <row r="112" spans="1:65" s="2" customFormat="1" ht="16.5" customHeight="1">
      <c r="A112" s="40"/>
      <c r="B112" s="41"/>
      <c r="C112" s="217" t="s">
        <v>241</v>
      </c>
      <c r="D112" s="217" t="s">
        <v>138</v>
      </c>
      <c r="E112" s="218" t="s">
        <v>242</v>
      </c>
      <c r="F112" s="219" t="s">
        <v>243</v>
      </c>
      <c r="G112" s="220" t="s">
        <v>244</v>
      </c>
      <c r="H112" s="221">
        <v>1</v>
      </c>
      <c r="I112" s="222"/>
      <c r="J112" s="223">
        <f>ROUND(I112*H112,2)</f>
        <v>0</v>
      </c>
      <c r="K112" s="219" t="s">
        <v>19</v>
      </c>
      <c r="L112" s="46"/>
      <c r="M112" s="224" t="s">
        <v>19</v>
      </c>
      <c r="N112" s="225" t="s">
        <v>46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155</v>
      </c>
      <c r="AT112" s="228" t="s">
        <v>138</v>
      </c>
      <c r="AU112" s="228" t="s">
        <v>82</v>
      </c>
      <c r="AY112" s="19" t="s">
        <v>133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82</v>
      </c>
      <c r="BK112" s="229">
        <f>ROUND(I112*H112,2)</f>
        <v>0</v>
      </c>
      <c r="BL112" s="19" t="s">
        <v>155</v>
      </c>
      <c r="BM112" s="228" t="s">
        <v>245</v>
      </c>
    </row>
    <row r="113" spans="1:47" s="2" customFormat="1" ht="12">
      <c r="A113" s="40"/>
      <c r="B113" s="41"/>
      <c r="C113" s="42"/>
      <c r="D113" s="230" t="s">
        <v>145</v>
      </c>
      <c r="E113" s="42"/>
      <c r="F113" s="231" t="s">
        <v>246</v>
      </c>
      <c r="G113" s="42"/>
      <c r="H113" s="42"/>
      <c r="I113" s="232"/>
      <c r="J113" s="42"/>
      <c r="K113" s="42"/>
      <c r="L113" s="46"/>
      <c r="M113" s="279"/>
      <c r="N113" s="280"/>
      <c r="O113" s="281"/>
      <c r="P113" s="281"/>
      <c r="Q113" s="281"/>
      <c r="R113" s="281"/>
      <c r="S113" s="281"/>
      <c r="T113" s="282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145</v>
      </c>
      <c r="AU113" s="19" t="s">
        <v>82</v>
      </c>
    </row>
    <row r="114" spans="1:31" s="2" customFormat="1" ht="6.95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password="CC35" sheet="1" objects="1" scenarios="1" formatColumns="0" formatRows="0" autoFilter="0"/>
  <autoFilter ref="C91:K11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84</v>
      </c>
    </row>
    <row r="4" spans="2:46" s="1" customFormat="1" ht="24.95" customHeight="1">
      <c r="B4" s="22"/>
      <c r="D4" s="144" t="s">
        <v>102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kampusu LF v Olomouci - fasáda</v>
      </c>
      <c r="F7" s="146"/>
      <c r="G7" s="146"/>
      <c r="H7" s="146"/>
      <c r="L7" s="22"/>
    </row>
    <row r="8" spans="1:31" s="2" customFormat="1" ht="12" customHeight="1">
      <c r="A8" s="40"/>
      <c r="B8" s="46"/>
      <c r="C8" s="40"/>
      <c r="D8" s="146" t="s">
        <v>103</v>
      </c>
      <c r="E8" s="40"/>
      <c r="F8" s="40"/>
      <c r="G8" s="40"/>
      <c r="H8" s="40"/>
      <c r="I8" s="40"/>
      <c r="J8" s="40"/>
      <c r="K8" s="40"/>
      <c r="L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0" t="s">
        <v>247</v>
      </c>
      <c r="F9" s="40"/>
      <c r="G9" s="40"/>
      <c r="H9" s="40"/>
      <c r="I9" s="40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6" t="s">
        <v>18</v>
      </c>
      <c r="E11" s="40"/>
      <c r="F11" s="135" t="s">
        <v>19</v>
      </c>
      <c r="G11" s="40"/>
      <c r="H11" s="40"/>
      <c r="I11" s="146" t="s">
        <v>20</v>
      </c>
      <c r="J11" s="135" t="s">
        <v>19</v>
      </c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21</v>
      </c>
      <c r="E12" s="40"/>
      <c r="F12" s="135" t="s">
        <v>22</v>
      </c>
      <c r="G12" s="40"/>
      <c r="H12" s="40"/>
      <c r="I12" s="146" t="s">
        <v>23</v>
      </c>
      <c r="J12" s="151" t="str">
        <f>'Rekapitulace stavby'!AN8</f>
        <v>30. 11. 2023</v>
      </c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6" t="s">
        <v>25</v>
      </c>
      <c r="E14" s="40"/>
      <c r="F14" s="40"/>
      <c r="G14" s="40"/>
      <c r="H14" s="40"/>
      <c r="I14" s="146" t="s">
        <v>26</v>
      </c>
      <c r="J14" s="135" t="s">
        <v>27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6" t="s">
        <v>29</v>
      </c>
      <c r="J15" s="135" t="s">
        <v>30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6" t="s">
        <v>31</v>
      </c>
      <c r="E17" s="40"/>
      <c r="F17" s="40"/>
      <c r="G17" s="40"/>
      <c r="H17" s="40"/>
      <c r="I17" s="146" t="s">
        <v>26</v>
      </c>
      <c r="J17" s="35" t="str">
        <f>'Rekapitulace stavby'!AN13</f>
        <v>Vyplň údaj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6" t="s">
        <v>29</v>
      </c>
      <c r="J18" s="35" t="str">
        <f>'Rekapitulace stavby'!AN14</f>
        <v>Vyplň údaj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6" t="s">
        <v>33</v>
      </c>
      <c r="E20" s="40"/>
      <c r="F20" s="40"/>
      <c r="G20" s="40"/>
      <c r="H20" s="40"/>
      <c r="I20" s="146" t="s">
        <v>26</v>
      </c>
      <c r="J20" s="135" t="s">
        <v>34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6" t="s">
        <v>29</v>
      </c>
      <c r="J21" s="135" t="s">
        <v>36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6" t="s">
        <v>38</v>
      </c>
      <c r="E23" s="40"/>
      <c r="F23" s="40"/>
      <c r="G23" s="40"/>
      <c r="H23" s="40"/>
      <c r="I23" s="146" t="s">
        <v>26</v>
      </c>
      <c r="J23" s="135" t="s">
        <v>34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6" t="s">
        <v>29</v>
      </c>
      <c r="J24" s="135" t="s">
        <v>36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6" t="s">
        <v>39</v>
      </c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55.25" customHeight="1">
      <c r="A27" s="152"/>
      <c r="B27" s="153"/>
      <c r="C27" s="152"/>
      <c r="D27" s="152"/>
      <c r="E27" s="154" t="s">
        <v>109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7" t="s">
        <v>41</v>
      </c>
      <c r="E30" s="40"/>
      <c r="F30" s="40"/>
      <c r="G30" s="40"/>
      <c r="H30" s="40"/>
      <c r="I30" s="40"/>
      <c r="J30" s="158">
        <f>ROUND(J80,2)</f>
        <v>0</v>
      </c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9" t="s">
        <v>43</v>
      </c>
      <c r="G32" s="40"/>
      <c r="H32" s="40"/>
      <c r="I32" s="159" t="s">
        <v>42</v>
      </c>
      <c r="J32" s="159" t="s">
        <v>44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45</v>
      </c>
      <c r="E33" s="146" t="s">
        <v>46</v>
      </c>
      <c r="F33" s="160">
        <f>ROUND((SUM(BE80:BE96)),2)</f>
        <v>0</v>
      </c>
      <c r="G33" s="40"/>
      <c r="H33" s="40"/>
      <c r="I33" s="161">
        <v>0.21</v>
      </c>
      <c r="J33" s="160">
        <f>ROUND(((SUM(BE80:BE96))*I33),2)</f>
        <v>0</v>
      </c>
      <c r="K33" s="40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6" t="s">
        <v>47</v>
      </c>
      <c r="F34" s="160">
        <f>ROUND((SUM(BF80:BF96)),2)</f>
        <v>0</v>
      </c>
      <c r="G34" s="40"/>
      <c r="H34" s="40"/>
      <c r="I34" s="161">
        <v>0.15</v>
      </c>
      <c r="J34" s="160">
        <f>ROUND(((SUM(BF80:BF96))*I34),2)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6" t="s">
        <v>48</v>
      </c>
      <c r="F35" s="160">
        <f>ROUND((SUM(BG80:BG96)),2)</f>
        <v>0</v>
      </c>
      <c r="G35" s="40"/>
      <c r="H35" s="40"/>
      <c r="I35" s="161">
        <v>0.21</v>
      </c>
      <c r="J35" s="160">
        <f>0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6" t="s">
        <v>49</v>
      </c>
      <c r="F36" s="160">
        <f>ROUND((SUM(BH80:BH96)),2)</f>
        <v>0</v>
      </c>
      <c r="G36" s="40"/>
      <c r="H36" s="40"/>
      <c r="I36" s="161">
        <v>0.15</v>
      </c>
      <c r="J36" s="160">
        <f>0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6" t="s">
        <v>50</v>
      </c>
      <c r="F37" s="160">
        <f>ROUND((SUM(BI80:BI96)),2)</f>
        <v>0</v>
      </c>
      <c r="G37" s="40"/>
      <c r="H37" s="40"/>
      <c r="I37" s="161">
        <v>0</v>
      </c>
      <c r="J37" s="160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51</v>
      </c>
      <c r="E39" s="164"/>
      <c r="F39" s="164"/>
      <c r="G39" s="165" t="s">
        <v>52</v>
      </c>
      <c r="H39" s="166" t="s">
        <v>53</v>
      </c>
      <c r="I39" s="164"/>
      <c r="J39" s="167">
        <f>SUM(J30:J37)</f>
        <v>0</v>
      </c>
      <c r="K39" s="168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4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3" t="str">
        <f>E7</f>
        <v>Dostavba kampusu LF v Olomouci - fasáda</v>
      </c>
      <c r="F48" s="34"/>
      <c r="G48" s="34"/>
      <c r="H48" s="34"/>
      <c r="I48" s="42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103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Olomouc, Hněvotínská</v>
      </c>
      <c r="G52" s="42"/>
      <c r="H52" s="42"/>
      <c r="I52" s="34" t="s">
        <v>23</v>
      </c>
      <c r="J52" s="74" t="str">
        <f>IF(J12="","",J12)</f>
        <v>30. 11. 2023</v>
      </c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Univerzita Palackého v Olomouci</v>
      </c>
      <c r="G54" s="42"/>
      <c r="H54" s="42"/>
      <c r="I54" s="34" t="s">
        <v>33</v>
      </c>
      <c r="J54" s="38" t="str">
        <f>E21</f>
        <v>Ateliér Velehradský s.r.o.</v>
      </c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Ateliér Velehradský s.r.o.</v>
      </c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111</v>
      </c>
      <c r="D57" s="176"/>
      <c r="E57" s="176"/>
      <c r="F57" s="176"/>
      <c r="G57" s="176"/>
      <c r="H57" s="176"/>
      <c r="I57" s="176"/>
      <c r="J57" s="177" t="s">
        <v>112</v>
      </c>
      <c r="K57" s="176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8" t="s">
        <v>73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79"/>
      <c r="C60" s="180"/>
      <c r="D60" s="181" t="s">
        <v>247</v>
      </c>
      <c r="E60" s="182"/>
      <c r="F60" s="182"/>
      <c r="G60" s="182"/>
      <c r="H60" s="182"/>
      <c r="I60" s="182"/>
      <c r="J60" s="183">
        <f>J81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118</v>
      </c>
      <c r="D67" s="42"/>
      <c r="E67" s="42"/>
      <c r="F67" s="42"/>
      <c r="G67" s="42"/>
      <c r="H67" s="42"/>
      <c r="I67" s="42"/>
      <c r="J67" s="42"/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73" t="str">
        <f>E7</f>
        <v>Dostavba kampusu LF v Olomouci - fasáda</v>
      </c>
      <c r="F70" s="34"/>
      <c r="G70" s="34"/>
      <c r="H70" s="34"/>
      <c r="I70" s="42"/>
      <c r="J70" s="42"/>
      <c r="K70" s="4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103</v>
      </c>
      <c r="D71" s="42"/>
      <c r="E71" s="42"/>
      <c r="F71" s="42"/>
      <c r="G71" s="42"/>
      <c r="H71" s="42"/>
      <c r="I71" s="42"/>
      <c r="J71" s="42"/>
      <c r="K71" s="4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VRN - Vedlejší rozpočtové náklady</v>
      </c>
      <c r="F72" s="42"/>
      <c r="G72" s="42"/>
      <c r="H72" s="42"/>
      <c r="I72" s="42"/>
      <c r="J72" s="42"/>
      <c r="K72" s="4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Olomouc, Hněvotínská</v>
      </c>
      <c r="G74" s="42"/>
      <c r="H74" s="42"/>
      <c r="I74" s="34" t="s">
        <v>23</v>
      </c>
      <c r="J74" s="74" t="str">
        <f>IF(J12="","",J12)</f>
        <v>30. 11. 2023</v>
      </c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5.65" customHeight="1">
      <c r="A76" s="40"/>
      <c r="B76" s="41"/>
      <c r="C76" s="34" t="s">
        <v>25</v>
      </c>
      <c r="D76" s="42"/>
      <c r="E76" s="42"/>
      <c r="F76" s="29" t="str">
        <f>E15</f>
        <v>Univerzita Palackého v Olomouci</v>
      </c>
      <c r="G76" s="42"/>
      <c r="H76" s="42"/>
      <c r="I76" s="34" t="s">
        <v>33</v>
      </c>
      <c r="J76" s="38" t="str">
        <f>E21</f>
        <v>Ateliér Velehradský s.r.o.</v>
      </c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34" t="s">
        <v>38</v>
      </c>
      <c r="J77" s="38" t="str">
        <f>E24</f>
        <v>Ateliér Velehradský s.r.o.</v>
      </c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90"/>
      <c r="B79" s="191"/>
      <c r="C79" s="192" t="s">
        <v>119</v>
      </c>
      <c r="D79" s="193" t="s">
        <v>60</v>
      </c>
      <c r="E79" s="193" t="s">
        <v>56</v>
      </c>
      <c r="F79" s="193" t="s">
        <v>57</v>
      </c>
      <c r="G79" s="193" t="s">
        <v>120</v>
      </c>
      <c r="H79" s="193" t="s">
        <v>121</v>
      </c>
      <c r="I79" s="193" t="s">
        <v>122</v>
      </c>
      <c r="J79" s="193" t="s">
        <v>112</v>
      </c>
      <c r="K79" s="194" t="s">
        <v>123</v>
      </c>
      <c r="L79" s="195"/>
      <c r="M79" s="94" t="s">
        <v>19</v>
      </c>
      <c r="N79" s="95" t="s">
        <v>45</v>
      </c>
      <c r="O79" s="95" t="s">
        <v>124</v>
      </c>
      <c r="P79" s="95" t="s">
        <v>125</v>
      </c>
      <c r="Q79" s="95" t="s">
        <v>126</v>
      </c>
      <c r="R79" s="95" t="s">
        <v>127</v>
      </c>
      <c r="S79" s="95" t="s">
        <v>128</v>
      </c>
      <c r="T79" s="96" t="s">
        <v>129</v>
      </c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</row>
    <row r="80" spans="1:63" s="2" customFormat="1" ht="22.8" customHeight="1">
      <c r="A80" s="40"/>
      <c r="B80" s="41"/>
      <c r="C80" s="101" t="s">
        <v>130</v>
      </c>
      <c r="D80" s="42"/>
      <c r="E80" s="42"/>
      <c r="F80" s="42"/>
      <c r="G80" s="42"/>
      <c r="H80" s="42"/>
      <c r="I80" s="42"/>
      <c r="J80" s="196">
        <f>BK80</f>
        <v>0</v>
      </c>
      <c r="K80" s="42"/>
      <c r="L80" s="46"/>
      <c r="M80" s="97"/>
      <c r="N80" s="197"/>
      <c r="O80" s="98"/>
      <c r="P80" s="198">
        <f>P81</f>
        <v>0</v>
      </c>
      <c r="Q80" s="98"/>
      <c r="R80" s="198">
        <f>R81</f>
        <v>0</v>
      </c>
      <c r="S80" s="98"/>
      <c r="T80" s="199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74</v>
      </c>
      <c r="AU80" s="19" t="s">
        <v>113</v>
      </c>
      <c r="BK80" s="200">
        <f>BK81</f>
        <v>0</v>
      </c>
    </row>
    <row r="81" spans="1:63" s="12" customFormat="1" ht="25.9" customHeight="1">
      <c r="A81" s="12"/>
      <c r="B81" s="201"/>
      <c r="C81" s="202"/>
      <c r="D81" s="203" t="s">
        <v>74</v>
      </c>
      <c r="E81" s="204" t="s">
        <v>97</v>
      </c>
      <c r="F81" s="204" t="s">
        <v>98</v>
      </c>
      <c r="G81" s="202"/>
      <c r="H81" s="202"/>
      <c r="I81" s="205"/>
      <c r="J81" s="206">
        <f>BK81</f>
        <v>0</v>
      </c>
      <c r="K81" s="202"/>
      <c r="L81" s="207"/>
      <c r="M81" s="208"/>
      <c r="N81" s="209"/>
      <c r="O81" s="209"/>
      <c r="P81" s="210">
        <f>SUM(P82:P96)</f>
        <v>0</v>
      </c>
      <c r="Q81" s="209"/>
      <c r="R81" s="210">
        <f>SUM(R82:R96)</f>
        <v>0</v>
      </c>
      <c r="S81" s="209"/>
      <c r="T81" s="211">
        <f>SUM(T82:T96)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12" t="s">
        <v>174</v>
      </c>
      <c r="AT81" s="213" t="s">
        <v>74</v>
      </c>
      <c r="AU81" s="213" t="s">
        <v>75</v>
      </c>
      <c r="AY81" s="212" t="s">
        <v>133</v>
      </c>
      <c r="BK81" s="214">
        <f>SUM(BK82:BK96)</f>
        <v>0</v>
      </c>
    </row>
    <row r="82" spans="1:65" s="2" customFormat="1" ht="16.5" customHeight="1">
      <c r="A82" s="40"/>
      <c r="B82" s="41"/>
      <c r="C82" s="217" t="s">
        <v>82</v>
      </c>
      <c r="D82" s="217" t="s">
        <v>138</v>
      </c>
      <c r="E82" s="218" t="s">
        <v>248</v>
      </c>
      <c r="F82" s="219" t="s">
        <v>249</v>
      </c>
      <c r="G82" s="220" t="s">
        <v>244</v>
      </c>
      <c r="H82" s="221">
        <v>1</v>
      </c>
      <c r="I82" s="222"/>
      <c r="J82" s="223">
        <f>ROUND(I82*H82,2)</f>
        <v>0</v>
      </c>
      <c r="K82" s="219" t="s">
        <v>142</v>
      </c>
      <c r="L82" s="46"/>
      <c r="M82" s="224" t="s">
        <v>19</v>
      </c>
      <c r="N82" s="225" t="s">
        <v>46</v>
      </c>
      <c r="O82" s="86"/>
      <c r="P82" s="226">
        <f>O82*H82</f>
        <v>0</v>
      </c>
      <c r="Q82" s="226">
        <v>0</v>
      </c>
      <c r="R82" s="226">
        <f>Q82*H82</f>
        <v>0</v>
      </c>
      <c r="S82" s="226">
        <v>0</v>
      </c>
      <c r="T82" s="227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28" t="s">
        <v>250</v>
      </c>
      <c r="AT82" s="228" t="s">
        <v>138</v>
      </c>
      <c r="AU82" s="228" t="s">
        <v>82</v>
      </c>
      <c r="AY82" s="19" t="s">
        <v>133</v>
      </c>
      <c r="BE82" s="229">
        <f>IF(N82="základní",J82,0)</f>
        <v>0</v>
      </c>
      <c r="BF82" s="229">
        <f>IF(N82="snížená",J82,0)</f>
        <v>0</v>
      </c>
      <c r="BG82" s="229">
        <f>IF(N82="zákl. přenesená",J82,0)</f>
        <v>0</v>
      </c>
      <c r="BH82" s="229">
        <f>IF(N82="sníž. přenesená",J82,0)</f>
        <v>0</v>
      </c>
      <c r="BI82" s="229">
        <f>IF(N82="nulová",J82,0)</f>
        <v>0</v>
      </c>
      <c r="BJ82" s="19" t="s">
        <v>82</v>
      </c>
      <c r="BK82" s="229">
        <f>ROUND(I82*H82,2)</f>
        <v>0</v>
      </c>
      <c r="BL82" s="19" t="s">
        <v>250</v>
      </c>
      <c r="BM82" s="228" t="s">
        <v>251</v>
      </c>
    </row>
    <row r="83" spans="1:47" s="2" customFormat="1" ht="12">
      <c r="A83" s="40"/>
      <c r="B83" s="41"/>
      <c r="C83" s="42"/>
      <c r="D83" s="230" t="s">
        <v>145</v>
      </c>
      <c r="E83" s="42"/>
      <c r="F83" s="231" t="s">
        <v>252</v>
      </c>
      <c r="G83" s="42"/>
      <c r="H83" s="42"/>
      <c r="I83" s="232"/>
      <c r="J83" s="42"/>
      <c r="K83" s="42"/>
      <c r="L83" s="46"/>
      <c r="M83" s="233"/>
      <c r="N83" s="234"/>
      <c r="O83" s="86"/>
      <c r="P83" s="86"/>
      <c r="Q83" s="86"/>
      <c r="R83" s="86"/>
      <c r="S83" s="86"/>
      <c r="T83" s="87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145</v>
      </c>
      <c r="AU83" s="19" t="s">
        <v>82</v>
      </c>
    </row>
    <row r="84" spans="1:65" s="2" customFormat="1" ht="16.5" customHeight="1">
      <c r="A84" s="40"/>
      <c r="B84" s="41"/>
      <c r="C84" s="217" t="s">
        <v>84</v>
      </c>
      <c r="D84" s="217" t="s">
        <v>138</v>
      </c>
      <c r="E84" s="218" t="s">
        <v>253</v>
      </c>
      <c r="F84" s="219" t="s">
        <v>254</v>
      </c>
      <c r="G84" s="220" t="s">
        <v>244</v>
      </c>
      <c r="H84" s="221">
        <v>1</v>
      </c>
      <c r="I84" s="222"/>
      <c r="J84" s="223">
        <f>ROUND(I84*H84,2)</f>
        <v>0</v>
      </c>
      <c r="K84" s="219" t="s">
        <v>142</v>
      </c>
      <c r="L84" s="46"/>
      <c r="M84" s="224" t="s">
        <v>19</v>
      </c>
      <c r="N84" s="225" t="s">
        <v>46</v>
      </c>
      <c r="O84" s="86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8" t="s">
        <v>250</v>
      </c>
      <c r="AT84" s="228" t="s">
        <v>138</v>
      </c>
      <c r="AU84" s="228" t="s">
        <v>82</v>
      </c>
      <c r="AY84" s="19" t="s">
        <v>133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9" t="s">
        <v>82</v>
      </c>
      <c r="BK84" s="229">
        <f>ROUND(I84*H84,2)</f>
        <v>0</v>
      </c>
      <c r="BL84" s="19" t="s">
        <v>250</v>
      </c>
      <c r="BM84" s="228" t="s">
        <v>255</v>
      </c>
    </row>
    <row r="85" spans="1:47" s="2" customFormat="1" ht="12">
      <c r="A85" s="40"/>
      <c r="B85" s="41"/>
      <c r="C85" s="42"/>
      <c r="D85" s="230" t="s">
        <v>145</v>
      </c>
      <c r="E85" s="42"/>
      <c r="F85" s="231" t="s">
        <v>256</v>
      </c>
      <c r="G85" s="42"/>
      <c r="H85" s="42"/>
      <c r="I85" s="232"/>
      <c r="J85" s="42"/>
      <c r="K85" s="42"/>
      <c r="L85" s="46"/>
      <c r="M85" s="233"/>
      <c r="N85" s="23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145</v>
      </c>
      <c r="AU85" s="19" t="s">
        <v>82</v>
      </c>
    </row>
    <row r="86" spans="1:65" s="2" customFormat="1" ht="16.5" customHeight="1">
      <c r="A86" s="40"/>
      <c r="B86" s="41"/>
      <c r="C86" s="217" t="s">
        <v>92</v>
      </c>
      <c r="D86" s="217" t="s">
        <v>138</v>
      </c>
      <c r="E86" s="218" t="s">
        <v>257</v>
      </c>
      <c r="F86" s="219" t="s">
        <v>258</v>
      </c>
      <c r="G86" s="220" t="s">
        <v>244</v>
      </c>
      <c r="H86" s="221">
        <v>1</v>
      </c>
      <c r="I86" s="222"/>
      <c r="J86" s="223">
        <f>ROUND(I86*H86,2)</f>
        <v>0</v>
      </c>
      <c r="K86" s="219" t="s">
        <v>142</v>
      </c>
      <c r="L86" s="46"/>
      <c r="M86" s="224" t="s">
        <v>19</v>
      </c>
      <c r="N86" s="225" t="s">
        <v>46</v>
      </c>
      <c r="O86" s="86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8" t="s">
        <v>250</v>
      </c>
      <c r="AT86" s="228" t="s">
        <v>138</v>
      </c>
      <c r="AU86" s="228" t="s">
        <v>82</v>
      </c>
      <c r="AY86" s="19" t="s">
        <v>133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9" t="s">
        <v>82</v>
      </c>
      <c r="BK86" s="229">
        <f>ROUND(I86*H86,2)</f>
        <v>0</v>
      </c>
      <c r="BL86" s="19" t="s">
        <v>250</v>
      </c>
      <c r="BM86" s="228" t="s">
        <v>259</v>
      </c>
    </row>
    <row r="87" spans="1:47" s="2" customFormat="1" ht="12">
      <c r="A87" s="40"/>
      <c r="B87" s="41"/>
      <c r="C87" s="42"/>
      <c r="D87" s="230" t="s">
        <v>145</v>
      </c>
      <c r="E87" s="42"/>
      <c r="F87" s="231" t="s">
        <v>260</v>
      </c>
      <c r="G87" s="42"/>
      <c r="H87" s="42"/>
      <c r="I87" s="232"/>
      <c r="J87" s="42"/>
      <c r="K87" s="42"/>
      <c r="L87" s="46"/>
      <c r="M87" s="233"/>
      <c r="N87" s="234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145</v>
      </c>
      <c r="AU87" s="19" t="s">
        <v>82</v>
      </c>
    </row>
    <row r="88" spans="1:65" s="2" customFormat="1" ht="24.15" customHeight="1">
      <c r="A88" s="40"/>
      <c r="B88" s="41"/>
      <c r="C88" s="217" t="s">
        <v>155</v>
      </c>
      <c r="D88" s="217" t="s">
        <v>138</v>
      </c>
      <c r="E88" s="218" t="s">
        <v>261</v>
      </c>
      <c r="F88" s="219" t="s">
        <v>262</v>
      </c>
      <c r="G88" s="220" t="s">
        <v>244</v>
      </c>
      <c r="H88" s="221">
        <v>1</v>
      </c>
      <c r="I88" s="222"/>
      <c r="J88" s="223">
        <f>ROUND(I88*H88,2)</f>
        <v>0</v>
      </c>
      <c r="K88" s="219" t="s">
        <v>142</v>
      </c>
      <c r="L88" s="46"/>
      <c r="M88" s="224" t="s">
        <v>19</v>
      </c>
      <c r="N88" s="225" t="s">
        <v>46</v>
      </c>
      <c r="O88" s="86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8" t="s">
        <v>155</v>
      </c>
      <c r="AT88" s="228" t="s">
        <v>138</v>
      </c>
      <c r="AU88" s="228" t="s">
        <v>82</v>
      </c>
      <c r="AY88" s="19" t="s">
        <v>133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9" t="s">
        <v>82</v>
      </c>
      <c r="BK88" s="229">
        <f>ROUND(I88*H88,2)</f>
        <v>0</v>
      </c>
      <c r="BL88" s="19" t="s">
        <v>155</v>
      </c>
      <c r="BM88" s="228" t="s">
        <v>263</v>
      </c>
    </row>
    <row r="89" spans="1:65" s="2" customFormat="1" ht="16.5" customHeight="1">
      <c r="A89" s="40"/>
      <c r="B89" s="41"/>
      <c r="C89" s="217" t="s">
        <v>174</v>
      </c>
      <c r="D89" s="217" t="s">
        <v>138</v>
      </c>
      <c r="E89" s="218" t="s">
        <v>264</v>
      </c>
      <c r="F89" s="219" t="s">
        <v>265</v>
      </c>
      <c r="G89" s="220" t="s">
        <v>244</v>
      </c>
      <c r="H89" s="221">
        <v>1</v>
      </c>
      <c r="I89" s="222"/>
      <c r="J89" s="223">
        <f>ROUND(I89*H89,2)</f>
        <v>0</v>
      </c>
      <c r="K89" s="219" t="s">
        <v>142</v>
      </c>
      <c r="L89" s="46"/>
      <c r="M89" s="224" t="s">
        <v>19</v>
      </c>
      <c r="N89" s="225" t="s">
        <v>46</v>
      </c>
      <c r="O89" s="86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8" t="s">
        <v>155</v>
      </c>
      <c r="AT89" s="228" t="s">
        <v>138</v>
      </c>
      <c r="AU89" s="228" t="s">
        <v>82</v>
      </c>
      <c r="AY89" s="19" t="s">
        <v>133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19" t="s">
        <v>82</v>
      </c>
      <c r="BK89" s="229">
        <f>ROUND(I89*H89,2)</f>
        <v>0</v>
      </c>
      <c r="BL89" s="19" t="s">
        <v>155</v>
      </c>
      <c r="BM89" s="228" t="s">
        <v>266</v>
      </c>
    </row>
    <row r="90" spans="1:47" s="2" customFormat="1" ht="12">
      <c r="A90" s="40"/>
      <c r="B90" s="41"/>
      <c r="C90" s="42"/>
      <c r="D90" s="230" t="s">
        <v>145</v>
      </c>
      <c r="E90" s="42"/>
      <c r="F90" s="231" t="s">
        <v>267</v>
      </c>
      <c r="G90" s="42"/>
      <c r="H90" s="42"/>
      <c r="I90" s="232"/>
      <c r="J90" s="42"/>
      <c r="K90" s="42"/>
      <c r="L90" s="46"/>
      <c r="M90" s="233"/>
      <c r="N90" s="23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145</v>
      </c>
      <c r="AU90" s="19" t="s">
        <v>82</v>
      </c>
    </row>
    <row r="91" spans="1:65" s="2" customFormat="1" ht="24.15" customHeight="1">
      <c r="A91" s="40"/>
      <c r="B91" s="41"/>
      <c r="C91" s="217" t="s">
        <v>179</v>
      </c>
      <c r="D91" s="217" t="s">
        <v>138</v>
      </c>
      <c r="E91" s="218" t="s">
        <v>268</v>
      </c>
      <c r="F91" s="219" t="s">
        <v>269</v>
      </c>
      <c r="G91" s="220" t="s">
        <v>244</v>
      </c>
      <c r="H91" s="221">
        <v>1</v>
      </c>
      <c r="I91" s="222"/>
      <c r="J91" s="223">
        <f>ROUND(I91*H91,2)</f>
        <v>0</v>
      </c>
      <c r="K91" s="219" t="s">
        <v>142</v>
      </c>
      <c r="L91" s="46"/>
      <c r="M91" s="224" t="s">
        <v>19</v>
      </c>
      <c r="N91" s="225" t="s">
        <v>46</v>
      </c>
      <c r="O91" s="86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8" t="s">
        <v>250</v>
      </c>
      <c r="AT91" s="228" t="s">
        <v>138</v>
      </c>
      <c r="AU91" s="228" t="s">
        <v>82</v>
      </c>
      <c r="AY91" s="19" t="s">
        <v>133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9" t="s">
        <v>82</v>
      </c>
      <c r="BK91" s="229">
        <f>ROUND(I91*H91,2)</f>
        <v>0</v>
      </c>
      <c r="BL91" s="19" t="s">
        <v>250</v>
      </c>
      <c r="BM91" s="228" t="s">
        <v>270</v>
      </c>
    </row>
    <row r="92" spans="1:47" s="2" customFormat="1" ht="12">
      <c r="A92" s="40"/>
      <c r="B92" s="41"/>
      <c r="C92" s="42"/>
      <c r="D92" s="230" t="s">
        <v>145</v>
      </c>
      <c r="E92" s="42"/>
      <c r="F92" s="231" t="s">
        <v>271</v>
      </c>
      <c r="G92" s="42"/>
      <c r="H92" s="42"/>
      <c r="I92" s="232"/>
      <c r="J92" s="42"/>
      <c r="K92" s="42"/>
      <c r="L92" s="46"/>
      <c r="M92" s="233"/>
      <c r="N92" s="23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145</v>
      </c>
      <c r="AU92" s="19" t="s">
        <v>82</v>
      </c>
    </row>
    <row r="93" spans="1:65" s="2" customFormat="1" ht="24.15" customHeight="1">
      <c r="A93" s="40"/>
      <c r="B93" s="41"/>
      <c r="C93" s="217" t="s">
        <v>187</v>
      </c>
      <c r="D93" s="217" t="s">
        <v>138</v>
      </c>
      <c r="E93" s="218" t="s">
        <v>272</v>
      </c>
      <c r="F93" s="219" t="s">
        <v>273</v>
      </c>
      <c r="G93" s="220" t="s">
        <v>244</v>
      </c>
      <c r="H93" s="221">
        <v>1</v>
      </c>
      <c r="I93" s="222"/>
      <c r="J93" s="223">
        <f>ROUND(I93*H93,2)</f>
        <v>0</v>
      </c>
      <c r="K93" s="219" t="s">
        <v>142</v>
      </c>
      <c r="L93" s="46"/>
      <c r="M93" s="224" t="s">
        <v>19</v>
      </c>
      <c r="N93" s="225" t="s">
        <v>46</v>
      </c>
      <c r="O93" s="86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8" t="s">
        <v>155</v>
      </c>
      <c r="AT93" s="228" t="s">
        <v>138</v>
      </c>
      <c r="AU93" s="228" t="s">
        <v>82</v>
      </c>
      <c r="AY93" s="19" t="s">
        <v>133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19" t="s">
        <v>82</v>
      </c>
      <c r="BK93" s="229">
        <f>ROUND(I93*H93,2)</f>
        <v>0</v>
      </c>
      <c r="BL93" s="19" t="s">
        <v>155</v>
      </c>
      <c r="BM93" s="228" t="s">
        <v>274</v>
      </c>
    </row>
    <row r="94" spans="1:47" s="2" customFormat="1" ht="12">
      <c r="A94" s="40"/>
      <c r="B94" s="41"/>
      <c r="C94" s="42"/>
      <c r="D94" s="230" t="s">
        <v>145</v>
      </c>
      <c r="E94" s="42"/>
      <c r="F94" s="231" t="s">
        <v>275</v>
      </c>
      <c r="G94" s="42"/>
      <c r="H94" s="42"/>
      <c r="I94" s="232"/>
      <c r="J94" s="42"/>
      <c r="K94" s="42"/>
      <c r="L94" s="46"/>
      <c r="M94" s="233"/>
      <c r="N94" s="23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145</v>
      </c>
      <c r="AU94" s="19" t="s">
        <v>82</v>
      </c>
    </row>
    <row r="95" spans="1:65" s="2" customFormat="1" ht="16.5" customHeight="1">
      <c r="A95" s="40"/>
      <c r="B95" s="41"/>
      <c r="C95" s="217" t="s">
        <v>194</v>
      </c>
      <c r="D95" s="217" t="s">
        <v>138</v>
      </c>
      <c r="E95" s="218" t="s">
        <v>276</v>
      </c>
      <c r="F95" s="219" t="s">
        <v>277</v>
      </c>
      <c r="G95" s="220" t="s">
        <v>244</v>
      </c>
      <c r="H95" s="221">
        <v>1</v>
      </c>
      <c r="I95" s="222"/>
      <c r="J95" s="223">
        <f>ROUND(I95*H95,2)</f>
        <v>0</v>
      </c>
      <c r="K95" s="219" t="s">
        <v>19</v>
      </c>
      <c r="L95" s="46"/>
      <c r="M95" s="224" t="s">
        <v>19</v>
      </c>
      <c r="N95" s="225" t="s">
        <v>46</v>
      </c>
      <c r="O95" s="86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8" t="s">
        <v>155</v>
      </c>
      <c r="AT95" s="228" t="s">
        <v>138</v>
      </c>
      <c r="AU95" s="228" t="s">
        <v>82</v>
      </c>
      <c r="AY95" s="19" t="s">
        <v>133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9" t="s">
        <v>82</v>
      </c>
      <c r="BK95" s="229">
        <f>ROUND(I95*H95,2)</f>
        <v>0</v>
      </c>
      <c r="BL95" s="19" t="s">
        <v>155</v>
      </c>
      <c r="BM95" s="228" t="s">
        <v>278</v>
      </c>
    </row>
    <row r="96" spans="1:65" s="2" customFormat="1" ht="16.5" customHeight="1">
      <c r="A96" s="40"/>
      <c r="B96" s="41"/>
      <c r="C96" s="217" t="s">
        <v>203</v>
      </c>
      <c r="D96" s="217" t="s">
        <v>138</v>
      </c>
      <c r="E96" s="218" t="s">
        <v>279</v>
      </c>
      <c r="F96" s="219" t="s">
        <v>280</v>
      </c>
      <c r="G96" s="220" t="s">
        <v>244</v>
      </c>
      <c r="H96" s="221">
        <v>1</v>
      </c>
      <c r="I96" s="222"/>
      <c r="J96" s="223">
        <f>ROUND(I96*H96,2)</f>
        <v>0</v>
      </c>
      <c r="K96" s="219" t="s">
        <v>19</v>
      </c>
      <c r="L96" s="46"/>
      <c r="M96" s="283" t="s">
        <v>19</v>
      </c>
      <c r="N96" s="284" t="s">
        <v>46</v>
      </c>
      <c r="O96" s="281"/>
      <c r="P96" s="285">
        <f>O96*H96</f>
        <v>0</v>
      </c>
      <c r="Q96" s="285">
        <v>0</v>
      </c>
      <c r="R96" s="285">
        <f>Q96*H96</f>
        <v>0</v>
      </c>
      <c r="S96" s="285">
        <v>0</v>
      </c>
      <c r="T96" s="28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155</v>
      </c>
      <c r="AT96" s="228" t="s">
        <v>138</v>
      </c>
      <c r="AU96" s="228" t="s">
        <v>82</v>
      </c>
      <c r="AY96" s="19" t="s">
        <v>133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82</v>
      </c>
      <c r="BK96" s="229">
        <f>ROUND(I96*H96,2)</f>
        <v>0</v>
      </c>
      <c r="BL96" s="19" t="s">
        <v>155</v>
      </c>
      <c r="BM96" s="228" t="s">
        <v>281</v>
      </c>
    </row>
    <row r="97" spans="1:31" s="2" customFormat="1" ht="6.95" customHeight="1">
      <c r="A97" s="40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46"/>
      <c r="M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</sheetData>
  <sheetProtection password="CC35" sheet="1" objects="1" scenarios="1" formatColumns="0" formatRows="0" autoFilter="0"/>
  <autoFilter ref="C79:K96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2"/>
      <c r="C3" s="143"/>
      <c r="D3" s="143"/>
      <c r="E3" s="143"/>
      <c r="F3" s="143"/>
      <c r="G3" s="143"/>
      <c r="H3" s="22"/>
    </row>
    <row r="4" spans="2:8" s="1" customFormat="1" ht="24.95" customHeight="1">
      <c r="B4" s="22"/>
      <c r="C4" s="144" t="s">
        <v>282</v>
      </c>
      <c r="H4" s="22"/>
    </row>
    <row r="5" spans="2:8" s="1" customFormat="1" ht="12" customHeight="1">
      <c r="B5" s="22"/>
      <c r="C5" s="287" t="s">
        <v>13</v>
      </c>
      <c r="D5" s="154" t="s">
        <v>14</v>
      </c>
      <c r="E5" s="1"/>
      <c r="F5" s="1"/>
      <c r="H5" s="22"/>
    </row>
    <row r="6" spans="2:8" s="1" customFormat="1" ht="36.95" customHeight="1">
      <c r="B6" s="22"/>
      <c r="C6" s="288" t="s">
        <v>16</v>
      </c>
      <c r="D6" s="289" t="s">
        <v>17</v>
      </c>
      <c r="E6" s="1"/>
      <c r="F6" s="1"/>
      <c r="H6" s="22"/>
    </row>
    <row r="7" spans="2:8" s="1" customFormat="1" ht="16.5" customHeight="1">
      <c r="B7" s="22"/>
      <c r="C7" s="146" t="s">
        <v>23</v>
      </c>
      <c r="D7" s="151" t="str">
        <f>'Rekapitulace stavby'!AN8</f>
        <v>30. 11. 2023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0"/>
      <c r="B9" s="290"/>
      <c r="C9" s="291" t="s">
        <v>56</v>
      </c>
      <c r="D9" s="292" t="s">
        <v>57</v>
      </c>
      <c r="E9" s="292" t="s">
        <v>120</v>
      </c>
      <c r="F9" s="293" t="s">
        <v>283</v>
      </c>
      <c r="G9" s="190"/>
      <c r="H9" s="290"/>
    </row>
    <row r="10" spans="1:8" s="2" customFormat="1" ht="12">
      <c r="A10" s="40"/>
      <c r="B10" s="46"/>
      <c r="C10" s="294" t="s">
        <v>284</v>
      </c>
      <c r="D10" s="294" t="s">
        <v>91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5" t="s">
        <v>100</v>
      </c>
      <c r="D11" s="296" t="s">
        <v>19</v>
      </c>
      <c r="E11" s="297" t="s">
        <v>19</v>
      </c>
      <c r="F11" s="298">
        <v>294.363</v>
      </c>
      <c r="G11" s="40"/>
      <c r="H11" s="46"/>
    </row>
    <row r="12" spans="1:8" s="2" customFormat="1" ht="16.8" customHeight="1">
      <c r="A12" s="40"/>
      <c r="B12" s="46"/>
      <c r="C12" s="299" t="s">
        <v>19</v>
      </c>
      <c r="D12" s="299" t="s">
        <v>148</v>
      </c>
      <c r="E12" s="19" t="s">
        <v>19</v>
      </c>
      <c r="F12" s="300">
        <v>0</v>
      </c>
      <c r="G12" s="40"/>
      <c r="H12" s="46"/>
    </row>
    <row r="13" spans="1:8" s="2" customFormat="1" ht="16.8" customHeight="1">
      <c r="A13" s="40"/>
      <c r="B13" s="46"/>
      <c r="C13" s="299" t="s">
        <v>19</v>
      </c>
      <c r="D13" s="299" t="s">
        <v>149</v>
      </c>
      <c r="E13" s="19" t="s">
        <v>19</v>
      </c>
      <c r="F13" s="300">
        <v>0</v>
      </c>
      <c r="G13" s="40"/>
      <c r="H13" s="46"/>
    </row>
    <row r="14" spans="1:8" s="2" customFormat="1" ht="16.8" customHeight="1">
      <c r="A14" s="40"/>
      <c r="B14" s="46"/>
      <c r="C14" s="299" t="s">
        <v>19</v>
      </c>
      <c r="D14" s="299" t="s">
        <v>150</v>
      </c>
      <c r="E14" s="19" t="s">
        <v>19</v>
      </c>
      <c r="F14" s="300">
        <v>0</v>
      </c>
      <c r="G14" s="40"/>
      <c r="H14" s="46"/>
    </row>
    <row r="15" spans="1:8" s="2" customFormat="1" ht="16.8" customHeight="1">
      <c r="A15" s="40"/>
      <c r="B15" s="46"/>
      <c r="C15" s="299" t="s">
        <v>19</v>
      </c>
      <c r="D15" s="299" t="s">
        <v>151</v>
      </c>
      <c r="E15" s="19" t="s">
        <v>19</v>
      </c>
      <c r="F15" s="300">
        <v>267.738</v>
      </c>
      <c r="G15" s="40"/>
      <c r="H15" s="46"/>
    </row>
    <row r="16" spans="1:8" s="2" customFormat="1" ht="16.8" customHeight="1">
      <c r="A16" s="40"/>
      <c r="B16" s="46"/>
      <c r="C16" s="299" t="s">
        <v>19</v>
      </c>
      <c r="D16" s="299" t="s">
        <v>152</v>
      </c>
      <c r="E16" s="19" t="s">
        <v>19</v>
      </c>
      <c r="F16" s="300">
        <v>0</v>
      </c>
      <c r="G16" s="40"/>
      <c r="H16" s="46"/>
    </row>
    <row r="17" spans="1:8" s="2" customFormat="1" ht="16.8" customHeight="1">
      <c r="A17" s="40"/>
      <c r="B17" s="46"/>
      <c r="C17" s="299" t="s">
        <v>19</v>
      </c>
      <c r="D17" s="299" t="s">
        <v>153</v>
      </c>
      <c r="E17" s="19" t="s">
        <v>19</v>
      </c>
      <c r="F17" s="300">
        <v>26.625</v>
      </c>
      <c r="G17" s="40"/>
      <c r="H17" s="46"/>
    </row>
    <row r="18" spans="1:8" s="2" customFormat="1" ht="16.8" customHeight="1">
      <c r="A18" s="40"/>
      <c r="B18" s="46"/>
      <c r="C18" s="299" t="s">
        <v>100</v>
      </c>
      <c r="D18" s="299" t="s">
        <v>154</v>
      </c>
      <c r="E18" s="19" t="s">
        <v>19</v>
      </c>
      <c r="F18" s="300">
        <v>294.363</v>
      </c>
      <c r="G18" s="40"/>
      <c r="H18" s="46"/>
    </row>
    <row r="19" spans="1:8" s="2" customFormat="1" ht="16.8" customHeight="1">
      <c r="A19" s="40"/>
      <c r="B19" s="46"/>
      <c r="C19" s="301" t="s">
        <v>285</v>
      </c>
      <c r="D19" s="40"/>
      <c r="E19" s="40"/>
      <c r="F19" s="40"/>
      <c r="G19" s="40"/>
      <c r="H19" s="46"/>
    </row>
    <row r="20" spans="1:8" s="2" customFormat="1" ht="12">
      <c r="A20" s="40"/>
      <c r="B20" s="46"/>
      <c r="C20" s="299" t="s">
        <v>139</v>
      </c>
      <c r="D20" s="299" t="s">
        <v>286</v>
      </c>
      <c r="E20" s="19" t="s">
        <v>141</v>
      </c>
      <c r="F20" s="300">
        <v>294.363</v>
      </c>
      <c r="G20" s="40"/>
      <c r="H20" s="46"/>
    </row>
    <row r="21" spans="1:8" s="2" customFormat="1" ht="16.8" customHeight="1">
      <c r="A21" s="40"/>
      <c r="B21" s="46"/>
      <c r="C21" s="299" t="s">
        <v>163</v>
      </c>
      <c r="D21" s="299" t="s">
        <v>287</v>
      </c>
      <c r="E21" s="19" t="s">
        <v>141</v>
      </c>
      <c r="F21" s="300">
        <v>294.363</v>
      </c>
      <c r="G21" s="40"/>
      <c r="H21" s="46"/>
    </row>
    <row r="22" spans="1:8" s="2" customFormat="1" ht="16.8" customHeight="1">
      <c r="A22" s="40"/>
      <c r="B22" s="46"/>
      <c r="C22" s="299" t="s">
        <v>169</v>
      </c>
      <c r="D22" s="299" t="s">
        <v>288</v>
      </c>
      <c r="E22" s="19" t="s">
        <v>141</v>
      </c>
      <c r="F22" s="300">
        <v>294.363</v>
      </c>
      <c r="G22" s="40"/>
      <c r="H22" s="46"/>
    </row>
    <row r="23" spans="1:8" s="2" customFormat="1" ht="12">
      <c r="A23" s="40"/>
      <c r="B23" s="46"/>
      <c r="C23" s="294" t="s">
        <v>289</v>
      </c>
      <c r="D23" s="294" t="s">
        <v>95</v>
      </c>
      <c r="E23" s="40"/>
      <c r="F23" s="40"/>
      <c r="G23" s="40"/>
      <c r="H23" s="46"/>
    </row>
    <row r="24" spans="1:8" s="2" customFormat="1" ht="16.8" customHeight="1">
      <c r="A24" s="40"/>
      <c r="B24" s="46"/>
      <c r="C24" s="295" t="s">
        <v>290</v>
      </c>
      <c r="D24" s="296" t="s">
        <v>19</v>
      </c>
      <c r="E24" s="297" t="s">
        <v>19</v>
      </c>
      <c r="F24" s="298">
        <v>9.68</v>
      </c>
      <c r="G24" s="40"/>
      <c r="H24" s="46"/>
    </row>
    <row r="25" spans="1:8" s="2" customFormat="1" ht="16.8" customHeight="1">
      <c r="A25" s="40"/>
      <c r="B25" s="46"/>
      <c r="C25" s="295" t="s">
        <v>291</v>
      </c>
      <c r="D25" s="296" t="s">
        <v>19</v>
      </c>
      <c r="E25" s="297" t="s">
        <v>19</v>
      </c>
      <c r="F25" s="298">
        <v>70.43</v>
      </c>
      <c r="G25" s="40"/>
      <c r="H25" s="46"/>
    </row>
    <row r="26" spans="1:8" s="2" customFormat="1" ht="16.8" customHeight="1">
      <c r="A26" s="40"/>
      <c r="B26" s="46"/>
      <c r="C26" s="295" t="s">
        <v>292</v>
      </c>
      <c r="D26" s="296" t="s">
        <v>19</v>
      </c>
      <c r="E26" s="297" t="s">
        <v>19</v>
      </c>
      <c r="F26" s="298">
        <v>32.93</v>
      </c>
      <c r="G26" s="40"/>
      <c r="H26" s="46"/>
    </row>
    <row r="27" spans="1:8" s="2" customFormat="1" ht="7.4" customHeight="1">
      <c r="A27" s="40"/>
      <c r="B27" s="169"/>
      <c r="C27" s="170"/>
      <c r="D27" s="170"/>
      <c r="E27" s="170"/>
      <c r="F27" s="170"/>
      <c r="G27" s="170"/>
      <c r="H27" s="46"/>
    </row>
    <row r="28" spans="1:8" s="2" customFormat="1" ht="12">
      <c r="A28" s="40"/>
      <c r="B28" s="40"/>
      <c r="C28" s="40"/>
      <c r="D28" s="40"/>
      <c r="E28" s="40"/>
      <c r="F28" s="40"/>
      <c r="G28" s="40"/>
      <c r="H28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02" customWidth="1"/>
    <col min="2" max="2" width="1.7109375" style="302" customWidth="1"/>
    <col min="3" max="4" width="5.00390625" style="302" customWidth="1"/>
    <col min="5" max="5" width="11.7109375" style="302" customWidth="1"/>
    <col min="6" max="6" width="9.140625" style="302" customWidth="1"/>
    <col min="7" max="7" width="5.00390625" style="302" customWidth="1"/>
    <col min="8" max="8" width="77.8515625" style="302" customWidth="1"/>
    <col min="9" max="10" width="20.00390625" style="302" customWidth="1"/>
    <col min="11" max="11" width="1.7109375" style="302" customWidth="1"/>
  </cols>
  <sheetData>
    <row r="1" s="1" customFormat="1" ht="37.5" customHeight="1"/>
    <row r="2" spans="2:11" s="1" customFormat="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pans="2:11" s="16" customFormat="1" ht="45" customHeight="1">
      <c r="B3" s="306"/>
      <c r="C3" s="307" t="s">
        <v>293</v>
      </c>
      <c r="D3" s="307"/>
      <c r="E3" s="307"/>
      <c r="F3" s="307"/>
      <c r="G3" s="307"/>
      <c r="H3" s="307"/>
      <c r="I3" s="307"/>
      <c r="J3" s="307"/>
      <c r="K3" s="308"/>
    </row>
    <row r="4" spans="2:11" s="1" customFormat="1" ht="25.5" customHeight="1">
      <c r="B4" s="309"/>
      <c r="C4" s="310" t="s">
        <v>294</v>
      </c>
      <c r="D4" s="310"/>
      <c r="E4" s="310"/>
      <c r="F4" s="310"/>
      <c r="G4" s="310"/>
      <c r="H4" s="310"/>
      <c r="I4" s="310"/>
      <c r="J4" s="310"/>
      <c r="K4" s="311"/>
    </row>
    <row r="5" spans="2:11" s="1" customFormat="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pans="2:11" s="1" customFormat="1" ht="15" customHeight="1">
      <c r="B6" s="309"/>
      <c r="C6" s="313" t="s">
        <v>295</v>
      </c>
      <c r="D6" s="313"/>
      <c r="E6" s="313"/>
      <c r="F6" s="313"/>
      <c r="G6" s="313"/>
      <c r="H6" s="313"/>
      <c r="I6" s="313"/>
      <c r="J6" s="313"/>
      <c r="K6" s="311"/>
    </row>
    <row r="7" spans="2:11" s="1" customFormat="1" ht="15" customHeight="1">
      <c r="B7" s="314"/>
      <c r="C7" s="313" t="s">
        <v>296</v>
      </c>
      <c r="D7" s="313"/>
      <c r="E7" s="313"/>
      <c r="F7" s="313"/>
      <c r="G7" s="313"/>
      <c r="H7" s="313"/>
      <c r="I7" s="313"/>
      <c r="J7" s="313"/>
      <c r="K7" s="311"/>
    </row>
    <row r="8" spans="2:11" s="1" customFormat="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pans="2:11" s="1" customFormat="1" ht="15" customHeight="1">
      <c r="B9" s="314"/>
      <c r="C9" s="313" t="s">
        <v>297</v>
      </c>
      <c r="D9" s="313"/>
      <c r="E9" s="313"/>
      <c r="F9" s="313"/>
      <c r="G9" s="313"/>
      <c r="H9" s="313"/>
      <c r="I9" s="313"/>
      <c r="J9" s="313"/>
      <c r="K9" s="311"/>
    </row>
    <row r="10" spans="2:11" s="1" customFormat="1" ht="15" customHeight="1">
      <c r="B10" s="314"/>
      <c r="C10" s="313"/>
      <c r="D10" s="313" t="s">
        <v>298</v>
      </c>
      <c r="E10" s="313"/>
      <c r="F10" s="313"/>
      <c r="G10" s="313"/>
      <c r="H10" s="313"/>
      <c r="I10" s="313"/>
      <c r="J10" s="313"/>
      <c r="K10" s="311"/>
    </row>
    <row r="11" spans="2:11" s="1" customFormat="1" ht="15" customHeight="1">
      <c r="B11" s="314"/>
      <c r="C11" s="315"/>
      <c r="D11" s="313" t="s">
        <v>299</v>
      </c>
      <c r="E11" s="313"/>
      <c r="F11" s="313"/>
      <c r="G11" s="313"/>
      <c r="H11" s="313"/>
      <c r="I11" s="313"/>
      <c r="J11" s="313"/>
      <c r="K11" s="311"/>
    </row>
    <row r="12" spans="2:11" s="1" customFormat="1" ht="15" customHeight="1">
      <c r="B12" s="314"/>
      <c r="C12" s="315"/>
      <c r="D12" s="313"/>
      <c r="E12" s="313"/>
      <c r="F12" s="313"/>
      <c r="G12" s="313"/>
      <c r="H12" s="313"/>
      <c r="I12" s="313"/>
      <c r="J12" s="313"/>
      <c r="K12" s="311"/>
    </row>
    <row r="13" spans="2:11" s="1" customFormat="1" ht="15" customHeight="1">
      <c r="B13" s="314"/>
      <c r="C13" s="315"/>
      <c r="D13" s="316" t="s">
        <v>300</v>
      </c>
      <c r="E13" s="313"/>
      <c r="F13" s="313"/>
      <c r="G13" s="313"/>
      <c r="H13" s="313"/>
      <c r="I13" s="313"/>
      <c r="J13" s="313"/>
      <c r="K13" s="311"/>
    </row>
    <row r="14" spans="2:11" s="1" customFormat="1" ht="12.75" customHeight="1">
      <c r="B14" s="314"/>
      <c r="C14" s="315"/>
      <c r="D14" s="315"/>
      <c r="E14" s="315"/>
      <c r="F14" s="315"/>
      <c r="G14" s="315"/>
      <c r="H14" s="315"/>
      <c r="I14" s="315"/>
      <c r="J14" s="315"/>
      <c r="K14" s="311"/>
    </row>
    <row r="15" spans="2:11" s="1" customFormat="1" ht="15" customHeight="1">
      <c r="B15" s="314"/>
      <c r="C15" s="315"/>
      <c r="D15" s="313" t="s">
        <v>301</v>
      </c>
      <c r="E15" s="313"/>
      <c r="F15" s="313"/>
      <c r="G15" s="313"/>
      <c r="H15" s="313"/>
      <c r="I15" s="313"/>
      <c r="J15" s="313"/>
      <c r="K15" s="311"/>
    </row>
    <row r="16" spans="2:11" s="1" customFormat="1" ht="15" customHeight="1">
      <c r="B16" s="314"/>
      <c r="C16" s="315"/>
      <c r="D16" s="313" t="s">
        <v>302</v>
      </c>
      <c r="E16" s="313"/>
      <c r="F16" s="313"/>
      <c r="G16" s="313"/>
      <c r="H16" s="313"/>
      <c r="I16" s="313"/>
      <c r="J16" s="313"/>
      <c r="K16" s="311"/>
    </row>
    <row r="17" spans="2:11" s="1" customFormat="1" ht="15" customHeight="1">
      <c r="B17" s="314"/>
      <c r="C17" s="315"/>
      <c r="D17" s="313" t="s">
        <v>303</v>
      </c>
      <c r="E17" s="313"/>
      <c r="F17" s="313"/>
      <c r="G17" s="313"/>
      <c r="H17" s="313"/>
      <c r="I17" s="313"/>
      <c r="J17" s="313"/>
      <c r="K17" s="311"/>
    </row>
    <row r="18" spans="2:11" s="1" customFormat="1" ht="15" customHeight="1">
      <c r="B18" s="314"/>
      <c r="C18" s="315"/>
      <c r="D18" s="315"/>
      <c r="E18" s="317" t="s">
        <v>81</v>
      </c>
      <c r="F18" s="313" t="s">
        <v>304</v>
      </c>
      <c r="G18" s="313"/>
      <c r="H18" s="313"/>
      <c r="I18" s="313"/>
      <c r="J18" s="313"/>
      <c r="K18" s="311"/>
    </row>
    <row r="19" spans="2:11" s="1" customFormat="1" ht="15" customHeight="1">
      <c r="B19" s="314"/>
      <c r="C19" s="315"/>
      <c r="D19" s="315"/>
      <c r="E19" s="317" t="s">
        <v>305</v>
      </c>
      <c r="F19" s="313" t="s">
        <v>306</v>
      </c>
      <c r="G19" s="313"/>
      <c r="H19" s="313"/>
      <c r="I19" s="313"/>
      <c r="J19" s="313"/>
      <c r="K19" s="311"/>
    </row>
    <row r="20" spans="2:11" s="1" customFormat="1" ht="15" customHeight="1">
      <c r="B20" s="314"/>
      <c r="C20" s="315"/>
      <c r="D20" s="315"/>
      <c r="E20" s="317" t="s">
        <v>307</v>
      </c>
      <c r="F20" s="313" t="s">
        <v>308</v>
      </c>
      <c r="G20" s="313"/>
      <c r="H20" s="313"/>
      <c r="I20" s="313"/>
      <c r="J20" s="313"/>
      <c r="K20" s="311"/>
    </row>
    <row r="21" spans="2:11" s="1" customFormat="1" ht="15" customHeight="1">
      <c r="B21" s="314"/>
      <c r="C21" s="315"/>
      <c r="D21" s="315"/>
      <c r="E21" s="317" t="s">
        <v>309</v>
      </c>
      <c r="F21" s="313" t="s">
        <v>310</v>
      </c>
      <c r="G21" s="313"/>
      <c r="H21" s="313"/>
      <c r="I21" s="313"/>
      <c r="J21" s="313"/>
      <c r="K21" s="311"/>
    </row>
    <row r="22" spans="2:11" s="1" customFormat="1" ht="15" customHeight="1">
      <c r="B22" s="314"/>
      <c r="C22" s="315"/>
      <c r="D22" s="315"/>
      <c r="E22" s="317" t="s">
        <v>311</v>
      </c>
      <c r="F22" s="313" t="s">
        <v>312</v>
      </c>
      <c r="G22" s="313"/>
      <c r="H22" s="313"/>
      <c r="I22" s="313"/>
      <c r="J22" s="313"/>
      <c r="K22" s="311"/>
    </row>
    <row r="23" spans="2:11" s="1" customFormat="1" ht="15" customHeight="1">
      <c r="B23" s="314"/>
      <c r="C23" s="315"/>
      <c r="D23" s="315"/>
      <c r="E23" s="317" t="s">
        <v>87</v>
      </c>
      <c r="F23" s="313" t="s">
        <v>313</v>
      </c>
      <c r="G23" s="313"/>
      <c r="H23" s="313"/>
      <c r="I23" s="313"/>
      <c r="J23" s="313"/>
      <c r="K23" s="311"/>
    </row>
    <row r="24" spans="2:11" s="1" customFormat="1" ht="12.7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1"/>
    </row>
    <row r="25" spans="2:11" s="1" customFormat="1" ht="15" customHeight="1">
      <c r="B25" s="314"/>
      <c r="C25" s="313" t="s">
        <v>314</v>
      </c>
      <c r="D25" s="313"/>
      <c r="E25" s="313"/>
      <c r="F25" s="313"/>
      <c r="G25" s="313"/>
      <c r="H25" s="313"/>
      <c r="I25" s="313"/>
      <c r="J25" s="313"/>
      <c r="K25" s="311"/>
    </row>
    <row r="26" spans="2:11" s="1" customFormat="1" ht="15" customHeight="1">
      <c r="B26" s="314"/>
      <c r="C26" s="313" t="s">
        <v>315</v>
      </c>
      <c r="D26" s="313"/>
      <c r="E26" s="313"/>
      <c r="F26" s="313"/>
      <c r="G26" s="313"/>
      <c r="H26" s="313"/>
      <c r="I26" s="313"/>
      <c r="J26" s="313"/>
      <c r="K26" s="311"/>
    </row>
    <row r="27" spans="2:11" s="1" customFormat="1" ht="15" customHeight="1">
      <c r="B27" s="314"/>
      <c r="C27" s="313"/>
      <c r="D27" s="313" t="s">
        <v>316</v>
      </c>
      <c r="E27" s="313"/>
      <c r="F27" s="313"/>
      <c r="G27" s="313"/>
      <c r="H27" s="313"/>
      <c r="I27" s="313"/>
      <c r="J27" s="313"/>
      <c r="K27" s="311"/>
    </row>
    <row r="28" spans="2:11" s="1" customFormat="1" ht="15" customHeight="1">
      <c r="B28" s="314"/>
      <c r="C28" s="315"/>
      <c r="D28" s="313" t="s">
        <v>317</v>
      </c>
      <c r="E28" s="313"/>
      <c r="F28" s="313"/>
      <c r="G28" s="313"/>
      <c r="H28" s="313"/>
      <c r="I28" s="313"/>
      <c r="J28" s="313"/>
      <c r="K28" s="311"/>
    </row>
    <row r="29" spans="2:11" s="1" customFormat="1" ht="12.75" customHeight="1">
      <c r="B29" s="314"/>
      <c r="C29" s="315"/>
      <c r="D29" s="315"/>
      <c r="E29" s="315"/>
      <c r="F29" s="315"/>
      <c r="G29" s="315"/>
      <c r="H29" s="315"/>
      <c r="I29" s="315"/>
      <c r="J29" s="315"/>
      <c r="K29" s="311"/>
    </row>
    <row r="30" spans="2:11" s="1" customFormat="1" ht="15" customHeight="1">
      <c r="B30" s="314"/>
      <c r="C30" s="315"/>
      <c r="D30" s="313" t="s">
        <v>318</v>
      </c>
      <c r="E30" s="313"/>
      <c r="F30" s="313"/>
      <c r="G30" s="313"/>
      <c r="H30" s="313"/>
      <c r="I30" s="313"/>
      <c r="J30" s="313"/>
      <c r="K30" s="311"/>
    </row>
    <row r="31" spans="2:11" s="1" customFormat="1" ht="15" customHeight="1">
      <c r="B31" s="314"/>
      <c r="C31" s="315"/>
      <c r="D31" s="313" t="s">
        <v>319</v>
      </c>
      <c r="E31" s="313"/>
      <c r="F31" s="313"/>
      <c r="G31" s="313"/>
      <c r="H31" s="313"/>
      <c r="I31" s="313"/>
      <c r="J31" s="313"/>
      <c r="K31" s="311"/>
    </row>
    <row r="32" spans="2:11" s="1" customFormat="1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1"/>
    </row>
    <row r="33" spans="2:11" s="1" customFormat="1" ht="15" customHeight="1">
      <c r="B33" s="314"/>
      <c r="C33" s="315"/>
      <c r="D33" s="313" t="s">
        <v>320</v>
      </c>
      <c r="E33" s="313"/>
      <c r="F33" s="313"/>
      <c r="G33" s="313"/>
      <c r="H33" s="313"/>
      <c r="I33" s="313"/>
      <c r="J33" s="313"/>
      <c r="K33" s="311"/>
    </row>
    <row r="34" spans="2:11" s="1" customFormat="1" ht="15" customHeight="1">
      <c r="B34" s="314"/>
      <c r="C34" s="315"/>
      <c r="D34" s="313" t="s">
        <v>321</v>
      </c>
      <c r="E34" s="313"/>
      <c r="F34" s="313"/>
      <c r="G34" s="313"/>
      <c r="H34" s="313"/>
      <c r="I34" s="313"/>
      <c r="J34" s="313"/>
      <c r="K34" s="311"/>
    </row>
    <row r="35" spans="2:11" s="1" customFormat="1" ht="15" customHeight="1">
      <c r="B35" s="314"/>
      <c r="C35" s="315"/>
      <c r="D35" s="313" t="s">
        <v>322</v>
      </c>
      <c r="E35" s="313"/>
      <c r="F35" s="313"/>
      <c r="G35" s="313"/>
      <c r="H35" s="313"/>
      <c r="I35" s="313"/>
      <c r="J35" s="313"/>
      <c r="K35" s="311"/>
    </row>
    <row r="36" spans="2:11" s="1" customFormat="1" ht="15" customHeight="1">
      <c r="B36" s="314"/>
      <c r="C36" s="315"/>
      <c r="D36" s="313"/>
      <c r="E36" s="316" t="s">
        <v>119</v>
      </c>
      <c r="F36" s="313"/>
      <c r="G36" s="313" t="s">
        <v>323</v>
      </c>
      <c r="H36" s="313"/>
      <c r="I36" s="313"/>
      <c r="J36" s="313"/>
      <c r="K36" s="311"/>
    </row>
    <row r="37" spans="2:11" s="1" customFormat="1" ht="30.75" customHeight="1">
      <c r="B37" s="314"/>
      <c r="C37" s="315"/>
      <c r="D37" s="313"/>
      <c r="E37" s="316" t="s">
        <v>324</v>
      </c>
      <c r="F37" s="313"/>
      <c r="G37" s="313" t="s">
        <v>325</v>
      </c>
      <c r="H37" s="313"/>
      <c r="I37" s="313"/>
      <c r="J37" s="313"/>
      <c r="K37" s="311"/>
    </row>
    <row r="38" spans="2:11" s="1" customFormat="1" ht="15" customHeight="1">
      <c r="B38" s="314"/>
      <c r="C38" s="315"/>
      <c r="D38" s="313"/>
      <c r="E38" s="316" t="s">
        <v>56</v>
      </c>
      <c r="F38" s="313"/>
      <c r="G38" s="313" t="s">
        <v>326</v>
      </c>
      <c r="H38" s="313"/>
      <c r="I38" s="313"/>
      <c r="J38" s="313"/>
      <c r="K38" s="311"/>
    </row>
    <row r="39" spans="2:11" s="1" customFormat="1" ht="15" customHeight="1">
      <c r="B39" s="314"/>
      <c r="C39" s="315"/>
      <c r="D39" s="313"/>
      <c r="E39" s="316" t="s">
        <v>57</v>
      </c>
      <c r="F39" s="313"/>
      <c r="G39" s="313" t="s">
        <v>327</v>
      </c>
      <c r="H39" s="313"/>
      <c r="I39" s="313"/>
      <c r="J39" s="313"/>
      <c r="K39" s="311"/>
    </row>
    <row r="40" spans="2:11" s="1" customFormat="1" ht="15" customHeight="1">
      <c r="B40" s="314"/>
      <c r="C40" s="315"/>
      <c r="D40" s="313"/>
      <c r="E40" s="316" t="s">
        <v>120</v>
      </c>
      <c r="F40" s="313"/>
      <c r="G40" s="313" t="s">
        <v>328</v>
      </c>
      <c r="H40" s="313"/>
      <c r="I40" s="313"/>
      <c r="J40" s="313"/>
      <c r="K40" s="311"/>
    </row>
    <row r="41" spans="2:11" s="1" customFormat="1" ht="15" customHeight="1">
      <c r="B41" s="314"/>
      <c r="C41" s="315"/>
      <c r="D41" s="313"/>
      <c r="E41" s="316" t="s">
        <v>121</v>
      </c>
      <c r="F41" s="313"/>
      <c r="G41" s="313" t="s">
        <v>329</v>
      </c>
      <c r="H41" s="313"/>
      <c r="I41" s="313"/>
      <c r="J41" s="313"/>
      <c r="K41" s="311"/>
    </row>
    <row r="42" spans="2:11" s="1" customFormat="1" ht="15" customHeight="1">
      <c r="B42" s="314"/>
      <c r="C42" s="315"/>
      <c r="D42" s="313"/>
      <c r="E42" s="316" t="s">
        <v>330</v>
      </c>
      <c r="F42" s="313"/>
      <c r="G42" s="313" t="s">
        <v>331</v>
      </c>
      <c r="H42" s="313"/>
      <c r="I42" s="313"/>
      <c r="J42" s="313"/>
      <c r="K42" s="311"/>
    </row>
    <row r="43" spans="2:11" s="1" customFormat="1" ht="15" customHeight="1">
      <c r="B43" s="314"/>
      <c r="C43" s="315"/>
      <c r="D43" s="313"/>
      <c r="E43" s="316"/>
      <c r="F43" s="313"/>
      <c r="G43" s="313" t="s">
        <v>332</v>
      </c>
      <c r="H43" s="313"/>
      <c r="I43" s="313"/>
      <c r="J43" s="313"/>
      <c r="K43" s="311"/>
    </row>
    <row r="44" spans="2:11" s="1" customFormat="1" ht="15" customHeight="1">
      <c r="B44" s="314"/>
      <c r="C44" s="315"/>
      <c r="D44" s="313"/>
      <c r="E44" s="316" t="s">
        <v>333</v>
      </c>
      <c r="F44" s="313"/>
      <c r="G44" s="313" t="s">
        <v>334</v>
      </c>
      <c r="H44" s="313"/>
      <c r="I44" s="313"/>
      <c r="J44" s="313"/>
      <c r="K44" s="311"/>
    </row>
    <row r="45" spans="2:11" s="1" customFormat="1" ht="15" customHeight="1">
      <c r="B45" s="314"/>
      <c r="C45" s="315"/>
      <c r="D45" s="313"/>
      <c r="E45" s="316" t="s">
        <v>123</v>
      </c>
      <c r="F45" s="313"/>
      <c r="G45" s="313" t="s">
        <v>335</v>
      </c>
      <c r="H45" s="313"/>
      <c r="I45" s="313"/>
      <c r="J45" s="313"/>
      <c r="K45" s="311"/>
    </row>
    <row r="46" spans="2:11" s="1" customFormat="1" ht="12.75" customHeight="1">
      <c r="B46" s="314"/>
      <c r="C46" s="315"/>
      <c r="D46" s="313"/>
      <c r="E46" s="313"/>
      <c r="F46" s="313"/>
      <c r="G46" s="313"/>
      <c r="H46" s="313"/>
      <c r="I46" s="313"/>
      <c r="J46" s="313"/>
      <c r="K46" s="311"/>
    </row>
    <row r="47" spans="2:11" s="1" customFormat="1" ht="15" customHeight="1">
      <c r="B47" s="314"/>
      <c r="C47" s="315"/>
      <c r="D47" s="313" t="s">
        <v>336</v>
      </c>
      <c r="E47" s="313"/>
      <c r="F47" s="313"/>
      <c r="G47" s="313"/>
      <c r="H47" s="313"/>
      <c r="I47" s="313"/>
      <c r="J47" s="313"/>
      <c r="K47" s="311"/>
    </row>
    <row r="48" spans="2:11" s="1" customFormat="1" ht="15" customHeight="1">
      <c r="B48" s="314"/>
      <c r="C48" s="315"/>
      <c r="D48" s="315"/>
      <c r="E48" s="313" t="s">
        <v>337</v>
      </c>
      <c r="F48" s="313"/>
      <c r="G48" s="313"/>
      <c r="H48" s="313"/>
      <c r="I48" s="313"/>
      <c r="J48" s="313"/>
      <c r="K48" s="311"/>
    </row>
    <row r="49" spans="2:11" s="1" customFormat="1" ht="15" customHeight="1">
      <c r="B49" s="314"/>
      <c r="C49" s="315"/>
      <c r="D49" s="315"/>
      <c r="E49" s="313" t="s">
        <v>338</v>
      </c>
      <c r="F49" s="313"/>
      <c r="G49" s="313"/>
      <c r="H49" s="313"/>
      <c r="I49" s="313"/>
      <c r="J49" s="313"/>
      <c r="K49" s="311"/>
    </row>
    <row r="50" spans="2:11" s="1" customFormat="1" ht="15" customHeight="1">
      <c r="B50" s="314"/>
      <c r="C50" s="315"/>
      <c r="D50" s="315"/>
      <c r="E50" s="313" t="s">
        <v>339</v>
      </c>
      <c r="F50" s="313"/>
      <c r="G50" s="313"/>
      <c r="H50" s="313"/>
      <c r="I50" s="313"/>
      <c r="J50" s="313"/>
      <c r="K50" s="311"/>
    </row>
    <row r="51" spans="2:11" s="1" customFormat="1" ht="15" customHeight="1">
      <c r="B51" s="314"/>
      <c r="C51" s="315"/>
      <c r="D51" s="313" t="s">
        <v>340</v>
      </c>
      <c r="E51" s="313"/>
      <c r="F51" s="313"/>
      <c r="G51" s="313"/>
      <c r="H51" s="313"/>
      <c r="I51" s="313"/>
      <c r="J51" s="313"/>
      <c r="K51" s="311"/>
    </row>
    <row r="52" spans="2:11" s="1" customFormat="1" ht="25.5" customHeight="1">
      <c r="B52" s="309"/>
      <c r="C52" s="310" t="s">
        <v>341</v>
      </c>
      <c r="D52" s="310"/>
      <c r="E52" s="310"/>
      <c r="F52" s="310"/>
      <c r="G52" s="310"/>
      <c r="H52" s="310"/>
      <c r="I52" s="310"/>
      <c r="J52" s="310"/>
      <c r="K52" s="311"/>
    </row>
    <row r="53" spans="2:11" s="1" customFormat="1" ht="5.25" customHeight="1">
      <c r="B53" s="309"/>
      <c r="C53" s="312"/>
      <c r="D53" s="312"/>
      <c r="E53" s="312"/>
      <c r="F53" s="312"/>
      <c r="G53" s="312"/>
      <c r="H53" s="312"/>
      <c r="I53" s="312"/>
      <c r="J53" s="312"/>
      <c r="K53" s="311"/>
    </row>
    <row r="54" spans="2:11" s="1" customFormat="1" ht="15" customHeight="1">
      <c r="B54" s="309"/>
      <c r="C54" s="313" t="s">
        <v>342</v>
      </c>
      <c r="D54" s="313"/>
      <c r="E54" s="313"/>
      <c r="F54" s="313"/>
      <c r="G54" s="313"/>
      <c r="H54" s="313"/>
      <c r="I54" s="313"/>
      <c r="J54" s="313"/>
      <c r="K54" s="311"/>
    </row>
    <row r="55" spans="2:11" s="1" customFormat="1" ht="15" customHeight="1">
      <c r="B55" s="309"/>
      <c r="C55" s="313" t="s">
        <v>343</v>
      </c>
      <c r="D55" s="313"/>
      <c r="E55" s="313"/>
      <c r="F55" s="313"/>
      <c r="G55" s="313"/>
      <c r="H55" s="313"/>
      <c r="I55" s="313"/>
      <c r="J55" s="313"/>
      <c r="K55" s="311"/>
    </row>
    <row r="56" spans="2:11" s="1" customFormat="1" ht="12.75" customHeight="1">
      <c r="B56" s="309"/>
      <c r="C56" s="313"/>
      <c r="D56" s="313"/>
      <c r="E56" s="313"/>
      <c r="F56" s="313"/>
      <c r="G56" s="313"/>
      <c r="H56" s="313"/>
      <c r="I56" s="313"/>
      <c r="J56" s="313"/>
      <c r="K56" s="311"/>
    </row>
    <row r="57" spans="2:11" s="1" customFormat="1" ht="15" customHeight="1">
      <c r="B57" s="309"/>
      <c r="C57" s="313" t="s">
        <v>344</v>
      </c>
      <c r="D57" s="313"/>
      <c r="E57" s="313"/>
      <c r="F57" s="313"/>
      <c r="G57" s="313"/>
      <c r="H57" s="313"/>
      <c r="I57" s="313"/>
      <c r="J57" s="313"/>
      <c r="K57" s="311"/>
    </row>
    <row r="58" spans="2:11" s="1" customFormat="1" ht="15" customHeight="1">
      <c r="B58" s="309"/>
      <c r="C58" s="315"/>
      <c r="D58" s="313" t="s">
        <v>345</v>
      </c>
      <c r="E58" s="313"/>
      <c r="F58" s="313"/>
      <c r="G58" s="313"/>
      <c r="H58" s="313"/>
      <c r="I58" s="313"/>
      <c r="J58" s="313"/>
      <c r="K58" s="311"/>
    </row>
    <row r="59" spans="2:11" s="1" customFormat="1" ht="15" customHeight="1">
      <c r="B59" s="309"/>
      <c r="C59" s="315"/>
      <c r="D59" s="313" t="s">
        <v>346</v>
      </c>
      <c r="E59" s="313"/>
      <c r="F59" s="313"/>
      <c r="G59" s="313"/>
      <c r="H59" s="313"/>
      <c r="I59" s="313"/>
      <c r="J59" s="313"/>
      <c r="K59" s="311"/>
    </row>
    <row r="60" spans="2:11" s="1" customFormat="1" ht="15" customHeight="1">
      <c r="B60" s="309"/>
      <c r="C60" s="315"/>
      <c r="D60" s="313" t="s">
        <v>347</v>
      </c>
      <c r="E60" s="313"/>
      <c r="F60" s="313"/>
      <c r="G60" s="313"/>
      <c r="H60" s="313"/>
      <c r="I60" s="313"/>
      <c r="J60" s="313"/>
      <c r="K60" s="311"/>
    </row>
    <row r="61" spans="2:11" s="1" customFormat="1" ht="15" customHeight="1">
      <c r="B61" s="309"/>
      <c r="C61" s="315"/>
      <c r="D61" s="313" t="s">
        <v>348</v>
      </c>
      <c r="E61" s="313"/>
      <c r="F61" s="313"/>
      <c r="G61" s="313"/>
      <c r="H61" s="313"/>
      <c r="I61" s="313"/>
      <c r="J61" s="313"/>
      <c r="K61" s="311"/>
    </row>
    <row r="62" spans="2:11" s="1" customFormat="1" ht="15" customHeight="1">
      <c r="B62" s="309"/>
      <c r="C62" s="315"/>
      <c r="D62" s="318" t="s">
        <v>349</v>
      </c>
      <c r="E62" s="318"/>
      <c r="F62" s="318"/>
      <c r="G62" s="318"/>
      <c r="H62" s="318"/>
      <c r="I62" s="318"/>
      <c r="J62" s="318"/>
      <c r="K62" s="311"/>
    </row>
    <row r="63" spans="2:11" s="1" customFormat="1" ht="15" customHeight="1">
      <c r="B63" s="309"/>
      <c r="C63" s="315"/>
      <c r="D63" s="313" t="s">
        <v>350</v>
      </c>
      <c r="E63" s="313"/>
      <c r="F63" s="313"/>
      <c r="G63" s="313"/>
      <c r="H63" s="313"/>
      <c r="I63" s="313"/>
      <c r="J63" s="313"/>
      <c r="K63" s="311"/>
    </row>
    <row r="64" spans="2:11" s="1" customFormat="1" ht="12.75" customHeight="1">
      <c r="B64" s="309"/>
      <c r="C64" s="315"/>
      <c r="D64" s="315"/>
      <c r="E64" s="319"/>
      <c r="F64" s="315"/>
      <c r="G64" s="315"/>
      <c r="H64" s="315"/>
      <c r="I64" s="315"/>
      <c r="J64" s="315"/>
      <c r="K64" s="311"/>
    </row>
    <row r="65" spans="2:11" s="1" customFormat="1" ht="15" customHeight="1">
      <c r="B65" s="309"/>
      <c r="C65" s="315"/>
      <c r="D65" s="313" t="s">
        <v>351</v>
      </c>
      <c r="E65" s="313"/>
      <c r="F65" s="313"/>
      <c r="G65" s="313"/>
      <c r="H65" s="313"/>
      <c r="I65" s="313"/>
      <c r="J65" s="313"/>
      <c r="K65" s="311"/>
    </row>
    <row r="66" spans="2:11" s="1" customFormat="1" ht="15" customHeight="1">
      <c r="B66" s="309"/>
      <c r="C66" s="315"/>
      <c r="D66" s="318" t="s">
        <v>352</v>
      </c>
      <c r="E66" s="318"/>
      <c r="F66" s="318"/>
      <c r="G66" s="318"/>
      <c r="H66" s="318"/>
      <c r="I66" s="318"/>
      <c r="J66" s="318"/>
      <c r="K66" s="311"/>
    </row>
    <row r="67" spans="2:11" s="1" customFormat="1" ht="15" customHeight="1">
      <c r="B67" s="309"/>
      <c r="C67" s="315"/>
      <c r="D67" s="313" t="s">
        <v>353</v>
      </c>
      <c r="E67" s="313"/>
      <c r="F67" s="313"/>
      <c r="G67" s="313"/>
      <c r="H67" s="313"/>
      <c r="I67" s="313"/>
      <c r="J67" s="313"/>
      <c r="K67" s="311"/>
    </row>
    <row r="68" spans="2:11" s="1" customFormat="1" ht="15" customHeight="1">
      <c r="B68" s="309"/>
      <c r="C68" s="315"/>
      <c r="D68" s="313" t="s">
        <v>354</v>
      </c>
      <c r="E68" s="313"/>
      <c r="F68" s="313"/>
      <c r="G68" s="313"/>
      <c r="H68" s="313"/>
      <c r="I68" s="313"/>
      <c r="J68" s="313"/>
      <c r="K68" s="311"/>
    </row>
    <row r="69" spans="2:11" s="1" customFormat="1" ht="15" customHeight="1">
      <c r="B69" s="309"/>
      <c r="C69" s="315"/>
      <c r="D69" s="313" t="s">
        <v>355</v>
      </c>
      <c r="E69" s="313"/>
      <c r="F69" s="313"/>
      <c r="G69" s="313"/>
      <c r="H69" s="313"/>
      <c r="I69" s="313"/>
      <c r="J69" s="313"/>
      <c r="K69" s="311"/>
    </row>
    <row r="70" spans="2:11" s="1" customFormat="1" ht="15" customHeight="1">
      <c r="B70" s="309"/>
      <c r="C70" s="315"/>
      <c r="D70" s="313" t="s">
        <v>356</v>
      </c>
      <c r="E70" s="313"/>
      <c r="F70" s="313"/>
      <c r="G70" s="313"/>
      <c r="H70" s="313"/>
      <c r="I70" s="313"/>
      <c r="J70" s="313"/>
      <c r="K70" s="311"/>
    </row>
    <row r="71" spans="2:11" s="1" customFormat="1" ht="12.75" customHeight="1">
      <c r="B71" s="320"/>
      <c r="C71" s="321"/>
      <c r="D71" s="321"/>
      <c r="E71" s="321"/>
      <c r="F71" s="321"/>
      <c r="G71" s="321"/>
      <c r="H71" s="321"/>
      <c r="I71" s="321"/>
      <c r="J71" s="321"/>
      <c r="K71" s="322"/>
    </row>
    <row r="72" spans="2:11" s="1" customFormat="1" ht="18.75" customHeight="1">
      <c r="B72" s="323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s="1" customFormat="1" ht="18.75" customHeight="1">
      <c r="B73" s="324"/>
      <c r="C73" s="324"/>
      <c r="D73" s="324"/>
      <c r="E73" s="324"/>
      <c r="F73" s="324"/>
      <c r="G73" s="324"/>
      <c r="H73" s="324"/>
      <c r="I73" s="324"/>
      <c r="J73" s="324"/>
      <c r="K73" s="324"/>
    </row>
    <row r="74" spans="2:11" s="1" customFormat="1" ht="7.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7"/>
    </row>
    <row r="75" spans="2:11" s="1" customFormat="1" ht="45" customHeight="1">
      <c r="B75" s="328"/>
      <c r="C75" s="329" t="s">
        <v>357</v>
      </c>
      <c r="D75" s="329"/>
      <c r="E75" s="329"/>
      <c r="F75" s="329"/>
      <c r="G75" s="329"/>
      <c r="H75" s="329"/>
      <c r="I75" s="329"/>
      <c r="J75" s="329"/>
      <c r="K75" s="330"/>
    </row>
    <row r="76" spans="2:11" s="1" customFormat="1" ht="17.25" customHeight="1">
      <c r="B76" s="328"/>
      <c r="C76" s="331" t="s">
        <v>358</v>
      </c>
      <c r="D76" s="331"/>
      <c r="E76" s="331"/>
      <c r="F76" s="331" t="s">
        <v>359</v>
      </c>
      <c r="G76" s="332"/>
      <c r="H76" s="331" t="s">
        <v>57</v>
      </c>
      <c r="I76" s="331" t="s">
        <v>60</v>
      </c>
      <c r="J76" s="331" t="s">
        <v>360</v>
      </c>
      <c r="K76" s="330"/>
    </row>
    <row r="77" spans="2:11" s="1" customFormat="1" ht="17.25" customHeight="1">
      <c r="B77" s="328"/>
      <c r="C77" s="333" t="s">
        <v>361</v>
      </c>
      <c r="D77" s="333"/>
      <c r="E77" s="333"/>
      <c r="F77" s="334" t="s">
        <v>362</v>
      </c>
      <c r="G77" s="335"/>
      <c r="H77" s="333"/>
      <c r="I77" s="333"/>
      <c r="J77" s="333" t="s">
        <v>363</v>
      </c>
      <c r="K77" s="330"/>
    </row>
    <row r="78" spans="2:11" s="1" customFormat="1" ht="5.25" customHeight="1">
      <c r="B78" s="328"/>
      <c r="C78" s="336"/>
      <c r="D78" s="336"/>
      <c r="E78" s="336"/>
      <c r="F78" s="336"/>
      <c r="G78" s="337"/>
      <c r="H78" s="336"/>
      <c r="I78" s="336"/>
      <c r="J78" s="336"/>
      <c r="K78" s="330"/>
    </row>
    <row r="79" spans="2:11" s="1" customFormat="1" ht="15" customHeight="1">
      <c r="B79" s="328"/>
      <c r="C79" s="316" t="s">
        <v>56</v>
      </c>
      <c r="D79" s="338"/>
      <c r="E79" s="338"/>
      <c r="F79" s="339" t="s">
        <v>364</v>
      </c>
      <c r="G79" s="340"/>
      <c r="H79" s="316" t="s">
        <v>365</v>
      </c>
      <c r="I79" s="316" t="s">
        <v>366</v>
      </c>
      <c r="J79" s="316">
        <v>20</v>
      </c>
      <c r="K79" s="330"/>
    </row>
    <row r="80" spans="2:11" s="1" customFormat="1" ht="15" customHeight="1">
      <c r="B80" s="328"/>
      <c r="C80" s="316" t="s">
        <v>367</v>
      </c>
      <c r="D80" s="316"/>
      <c r="E80" s="316"/>
      <c r="F80" s="339" t="s">
        <v>364</v>
      </c>
      <c r="G80" s="340"/>
      <c r="H80" s="316" t="s">
        <v>368</v>
      </c>
      <c r="I80" s="316" t="s">
        <v>366</v>
      </c>
      <c r="J80" s="316">
        <v>120</v>
      </c>
      <c r="K80" s="330"/>
    </row>
    <row r="81" spans="2:11" s="1" customFormat="1" ht="15" customHeight="1">
      <c r="B81" s="341"/>
      <c r="C81" s="316" t="s">
        <v>369</v>
      </c>
      <c r="D81" s="316"/>
      <c r="E81" s="316"/>
      <c r="F81" s="339" t="s">
        <v>370</v>
      </c>
      <c r="G81" s="340"/>
      <c r="H81" s="316" t="s">
        <v>371</v>
      </c>
      <c r="I81" s="316" t="s">
        <v>366</v>
      </c>
      <c r="J81" s="316">
        <v>50</v>
      </c>
      <c r="K81" s="330"/>
    </row>
    <row r="82" spans="2:11" s="1" customFormat="1" ht="15" customHeight="1">
      <c r="B82" s="341"/>
      <c r="C82" s="316" t="s">
        <v>372</v>
      </c>
      <c r="D82" s="316"/>
      <c r="E82" s="316"/>
      <c r="F82" s="339" t="s">
        <v>364</v>
      </c>
      <c r="G82" s="340"/>
      <c r="H82" s="316" t="s">
        <v>373</v>
      </c>
      <c r="I82" s="316" t="s">
        <v>374</v>
      </c>
      <c r="J82" s="316"/>
      <c r="K82" s="330"/>
    </row>
    <row r="83" spans="2:11" s="1" customFormat="1" ht="15" customHeight="1">
      <c r="B83" s="341"/>
      <c r="C83" s="342" t="s">
        <v>375</v>
      </c>
      <c r="D83" s="342"/>
      <c r="E83" s="342"/>
      <c r="F83" s="343" t="s">
        <v>370</v>
      </c>
      <c r="G83" s="342"/>
      <c r="H83" s="342" t="s">
        <v>376</v>
      </c>
      <c r="I83" s="342" t="s">
        <v>366</v>
      </c>
      <c r="J83" s="342">
        <v>15</v>
      </c>
      <c r="K83" s="330"/>
    </row>
    <row r="84" spans="2:11" s="1" customFormat="1" ht="15" customHeight="1">
      <c r="B84" s="341"/>
      <c r="C84" s="342" t="s">
        <v>377</v>
      </c>
      <c r="D84" s="342"/>
      <c r="E84" s="342"/>
      <c r="F84" s="343" t="s">
        <v>370</v>
      </c>
      <c r="G84" s="342"/>
      <c r="H84" s="342" t="s">
        <v>378</v>
      </c>
      <c r="I84" s="342" t="s">
        <v>366</v>
      </c>
      <c r="J84" s="342">
        <v>15</v>
      </c>
      <c r="K84" s="330"/>
    </row>
    <row r="85" spans="2:11" s="1" customFormat="1" ht="15" customHeight="1">
      <c r="B85" s="341"/>
      <c r="C85" s="342" t="s">
        <v>379</v>
      </c>
      <c r="D85" s="342"/>
      <c r="E85" s="342"/>
      <c r="F85" s="343" t="s">
        <v>370</v>
      </c>
      <c r="G85" s="342"/>
      <c r="H85" s="342" t="s">
        <v>380</v>
      </c>
      <c r="I85" s="342" t="s">
        <v>366</v>
      </c>
      <c r="J85" s="342">
        <v>20</v>
      </c>
      <c r="K85" s="330"/>
    </row>
    <row r="86" spans="2:11" s="1" customFormat="1" ht="15" customHeight="1">
      <c r="B86" s="341"/>
      <c r="C86" s="342" t="s">
        <v>381</v>
      </c>
      <c r="D86" s="342"/>
      <c r="E86" s="342"/>
      <c r="F86" s="343" t="s">
        <v>370</v>
      </c>
      <c r="G86" s="342"/>
      <c r="H86" s="342" t="s">
        <v>382</v>
      </c>
      <c r="I86" s="342" t="s">
        <v>366</v>
      </c>
      <c r="J86" s="342">
        <v>20</v>
      </c>
      <c r="K86" s="330"/>
    </row>
    <row r="87" spans="2:11" s="1" customFormat="1" ht="15" customHeight="1">
      <c r="B87" s="341"/>
      <c r="C87" s="316" t="s">
        <v>383</v>
      </c>
      <c r="D87" s="316"/>
      <c r="E87" s="316"/>
      <c r="F87" s="339" t="s">
        <v>370</v>
      </c>
      <c r="G87" s="340"/>
      <c r="H87" s="316" t="s">
        <v>384</v>
      </c>
      <c r="I87" s="316" t="s">
        <v>366</v>
      </c>
      <c r="J87" s="316">
        <v>50</v>
      </c>
      <c r="K87" s="330"/>
    </row>
    <row r="88" spans="2:11" s="1" customFormat="1" ht="15" customHeight="1">
      <c r="B88" s="341"/>
      <c r="C88" s="316" t="s">
        <v>385</v>
      </c>
      <c r="D88" s="316"/>
      <c r="E88" s="316"/>
      <c r="F88" s="339" t="s">
        <v>370</v>
      </c>
      <c r="G88" s="340"/>
      <c r="H88" s="316" t="s">
        <v>386</v>
      </c>
      <c r="I88" s="316" t="s">
        <v>366</v>
      </c>
      <c r="J88" s="316">
        <v>20</v>
      </c>
      <c r="K88" s="330"/>
    </row>
    <row r="89" spans="2:11" s="1" customFormat="1" ht="15" customHeight="1">
      <c r="B89" s="341"/>
      <c r="C89" s="316" t="s">
        <v>387</v>
      </c>
      <c r="D89" s="316"/>
      <c r="E89" s="316"/>
      <c r="F89" s="339" t="s">
        <v>370</v>
      </c>
      <c r="G89" s="340"/>
      <c r="H89" s="316" t="s">
        <v>388</v>
      </c>
      <c r="I89" s="316" t="s">
        <v>366</v>
      </c>
      <c r="J89" s="316">
        <v>20</v>
      </c>
      <c r="K89" s="330"/>
    </row>
    <row r="90" spans="2:11" s="1" customFormat="1" ht="15" customHeight="1">
      <c r="B90" s="341"/>
      <c r="C90" s="316" t="s">
        <v>389</v>
      </c>
      <c r="D90" s="316"/>
      <c r="E90" s="316"/>
      <c r="F90" s="339" t="s">
        <v>370</v>
      </c>
      <c r="G90" s="340"/>
      <c r="H90" s="316" t="s">
        <v>390</v>
      </c>
      <c r="I90" s="316" t="s">
        <v>366</v>
      </c>
      <c r="J90" s="316">
        <v>50</v>
      </c>
      <c r="K90" s="330"/>
    </row>
    <row r="91" spans="2:11" s="1" customFormat="1" ht="15" customHeight="1">
      <c r="B91" s="341"/>
      <c r="C91" s="316" t="s">
        <v>391</v>
      </c>
      <c r="D91" s="316"/>
      <c r="E91" s="316"/>
      <c r="F91" s="339" t="s">
        <v>370</v>
      </c>
      <c r="G91" s="340"/>
      <c r="H91" s="316" t="s">
        <v>391</v>
      </c>
      <c r="I91" s="316" t="s">
        <v>366</v>
      </c>
      <c r="J91" s="316">
        <v>50</v>
      </c>
      <c r="K91" s="330"/>
    </row>
    <row r="92" spans="2:11" s="1" customFormat="1" ht="15" customHeight="1">
      <c r="B92" s="341"/>
      <c r="C92" s="316" t="s">
        <v>392</v>
      </c>
      <c r="D92" s="316"/>
      <c r="E92" s="316"/>
      <c r="F92" s="339" t="s">
        <v>370</v>
      </c>
      <c r="G92" s="340"/>
      <c r="H92" s="316" t="s">
        <v>393</v>
      </c>
      <c r="I92" s="316" t="s">
        <v>366</v>
      </c>
      <c r="J92" s="316">
        <v>255</v>
      </c>
      <c r="K92" s="330"/>
    </row>
    <row r="93" spans="2:11" s="1" customFormat="1" ht="15" customHeight="1">
      <c r="B93" s="341"/>
      <c r="C93" s="316" t="s">
        <v>394</v>
      </c>
      <c r="D93" s="316"/>
      <c r="E93" s="316"/>
      <c r="F93" s="339" t="s">
        <v>364</v>
      </c>
      <c r="G93" s="340"/>
      <c r="H93" s="316" t="s">
        <v>395</v>
      </c>
      <c r="I93" s="316" t="s">
        <v>396</v>
      </c>
      <c r="J93" s="316"/>
      <c r="K93" s="330"/>
    </row>
    <row r="94" spans="2:11" s="1" customFormat="1" ht="15" customHeight="1">
      <c r="B94" s="341"/>
      <c r="C94" s="316" t="s">
        <v>397</v>
      </c>
      <c r="D94" s="316"/>
      <c r="E94" s="316"/>
      <c r="F94" s="339" t="s">
        <v>364</v>
      </c>
      <c r="G94" s="340"/>
      <c r="H94" s="316" t="s">
        <v>398</v>
      </c>
      <c r="I94" s="316" t="s">
        <v>399</v>
      </c>
      <c r="J94" s="316"/>
      <c r="K94" s="330"/>
    </row>
    <row r="95" spans="2:11" s="1" customFormat="1" ht="15" customHeight="1">
      <c r="B95" s="341"/>
      <c r="C95" s="316" t="s">
        <v>400</v>
      </c>
      <c r="D95" s="316"/>
      <c r="E95" s="316"/>
      <c r="F95" s="339" t="s">
        <v>364</v>
      </c>
      <c r="G95" s="340"/>
      <c r="H95" s="316" t="s">
        <v>400</v>
      </c>
      <c r="I95" s="316" t="s">
        <v>399</v>
      </c>
      <c r="J95" s="316"/>
      <c r="K95" s="330"/>
    </row>
    <row r="96" spans="2:11" s="1" customFormat="1" ht="15" customHeight="1">
      <c r="B96" s="341"/>
      <c r="C96" s="316" t="s">
        <v>41</v>
      </c>
      <c r="D96" s="316"/>
      <c r="E96" s="316"/>
      <c r="F96" s="339" t="s">
        <v>364</v>
      </c>
      <c r="G96" s="340"/>
      <c r="H96" s="316" t="s">
        <v>401</v>
      </c>
      <c r="I96" s="316" t="s">
        <v>399</v>
      </c>
      <c r="J96" s="316"/>
      <c r="K96" s="330"/>
    </row>
    <row r="97" spans="2:11" s="1" customFormat="1" ht="15" customHeight="1">
      <c r="B97" s="341"/>
      <c r="C97" s="316" t="s">
        <v>51</v>
      </c>
      <c r="D97" s="316"/>
      <c r="E97" s="316"/>
      <c r="F97" s="339" t="s">
        <v>364</v>
      </c>
      <c r="G97" s="340"/>
      <c r="H97" s="316" t="s">
        <v>402</v>
      </c>
      <c r="I97" s="316" t="s">
        <v>399</v>
      </c>
      <c r="J97" s="316"/>
      <c r="K97" s="330"/>
    </row>
    <row r="98" spans="2:11" s="1" customFormat="1" ht="15" customHeight="1">
      <c r="B98" s="344"/>
      <c r="C98" s="345"/>
      <c r="D98" s="345"/>
      <c r="E98" s="345"/>
      <c r="F98" s="345"/>
      <c r="G98" s="345"/>
      <c r="H98" s="345"/>
      <c r="I98" s="345"/>
      <c r="J98" s="345"/>
      <c r="K98" s="346"/>
    </row>
    <row r="99" spans="2:11" s="1" customFormat="1" ht="18.75" customHeight="1">
      <c r="B99" s="347"/>
      <c r="C99" s="348"/>
      <c r="D99" s="348"/>
      <c r="E99" s="348"/>
      <c r="F99" s="348"/>
      <c r="G99" s="348"/>
      <c r="H99" s="348"/>
      <c r="I99" s="348"/>
      <c r="J99" s="348"/>
      <c r="K99" s="347"/>
    </row>
    <row r="100" spans="2:11" s="1" customFormat="1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pans="2:11" s="1" customFormat="1" ht="7.5" customHeight="1">
      <c r="B101" s="325"/>
      <c r="C101" s="326"/>
      <c r="D101" s="326"/>
      <c r="E101" s="326"/>
      <c r="F101" s="326"/>
      <c r="G101" s="326"/>
      <c r="H101" s="326"/>
      <c r="I101" s="326"/>
      <c r="J101" s="326"/>
      <c r="K101" s="327"/>
    </row>
    <row r="102" spans="2:11" s="1" customFormat="1" ht="45" customHeight="1">
      <c r="B102" s="328"/>
      <c r="C102" s="329" t="s">
        <v>403</v>
      </c>
      <c r="D102" s="329"/>
      <c r="E102" s="329"/>
      <c r="F102" s="329"/>
      <c r="G102" s="329"/>
      <c r="H102" s="329"/>
      <c r="I102" s="329"/>
      <c r="J102" s="329"/>
      <c r="K102" s="330"/>
    </row>
    <row r="103" spans="2:11" s="1" customFormat="1" ht="17.25" customHeight="1">
      <c r="B103" s="328"/>
      <c r="C103" s="331" t="s">
        <v>358</v>
      </c>
      <c r="D103" s="331"/>
      <c r="E103" s="331"/>
      <c r="F103" s="331" t="s">
        <v>359</v>
      </c>
      <c r="G103" s="332"/>
      <c r="H103" s="331" t="s">
        <v>57</v>
      </c>
      <c r="I103" s="331" t="s">
        <v>60</v>
      </c>
      <c r="J103" s="331" t="s">
        <v>360</v>
      </c>
      <c r="K103" s="330"/>
    </row>
    <row r="104" spans="2:11" s="1" customFormat="1" ht="17.25" customHeight="1">
      <c r="B104" s="328"/>
      <c r="C104" s="333" t="s">
        <v>361</v>
      </c>
      <c r="D104" s="333"/>
      <c r="E104" s="333"/>
      <c r="F104" s="334" t="s">
        <v>362</v>
      </c>
      <c r="G104" s="335"/>
      <c r="H104" s="333"/>
      <c r="I104" s="333"/>
      <c r="J104" s="333" t="s">
        <v>363</v>
      </c>
      <c r="K104" s="330"/>
    </row>
    <row r="105" spans="2:11" s="1" customFormat="1" ht="5.25" customHeight="1">
      <c r="B105" s="328"/>
      <c r="C105" s="331"/>
      <c r="D105" s="331"/>
      <c r="E105" s="331"/>
      <c r="F105" s="331"/>
      <c r="G105" s="349"/>
      <c r="H105" s="331"/>
      <c r="I105" s="331"/>
      <c r="J105" s="331"/>
      <c r="K105" s="330"/>
    </row>
    <row r="106" spans="2:11" s="1" customFormat="1" ht="15" customHeight="1">
      <c r="B106" s="328"/>
      <c r="C106" s="316" t="s">
        <v>56</v>
      </c>
      <c r="D106" s="338"/>
      <c r="E106" s="338"/>
      <c r="F106" s="339" t="s">
        <v>364</v>
      </c>
      <c r="G106" s="316"/>
      <c r="H106" s="316" t="s">
        <v>404</v>
      </c>
      <c r="I106" s="316" t="s">
        <v>366</v>
      </c>
      <c r="J106" s="316">
        <v>20</v>
      </c>
      <c r="K106" s="330"/>
    </row>
    <row r="107" spans="2:11" s="1" customFormat="1" ht="15" customHeight="1">
      <c r="B107" s="328"/>
      <c r="C107" s="316" t="s">
        <v>367</v>
      </c>
      <c r="D107" s="316"/>
      <c r="E107" s="316"/>
      <c r="F107" s="339" t="s">
        <v>364</v>
      </c>
      <c r="G107" s="316"/>
      <c r="H107" s="316" t="s">
        <v>404</v>
      </c>
      <c r="I107" s="316" t="s">
        <v>366</v>
      </c>
      <c r="J107" s="316">
        <v>120</v>
      </c>
      <c r="K107" s="330"/>
    </row>
    <row r="108" spans="2:11" s="1" customFormat="1" ht="15" customHeight="1">
      <c r="B108" s="341"/>
      <c r="C108" s="316" t="s">
        <v>369</v>
      </c>
      <c r="D108" s="316"/>
      <c r="E108" s="316"/>
      <c r="F108" s="339" t="s">
        <v>370</v>
      </c>
      <c r="G108" s="316"/>
      <c r="H108" s="316" t="s">
        <v>404</v>
      </c>
      <c r="I108" s="316" t="s">
        <v>366</v>
      </c>
      <c r="J108" s="316">
        <v>50</v>
      </c>
      <c r="K108" s="330"/>
    </row>
    <row r="109" spans="2:11" s="1" customFormat="1" ht="15" customHeight="1">
      <c r="B109" s="341"/>
      <c r="C109" s="316" t="s">
        <v>372</v>
      </c>
      <c r="D109" s="316"/>
      <c r="E109" s="316"/>
      <c r="F109" s="339" t="s">
        <v>364</v>
      </c>
      <c r="G109" s="316"/>
      <c r="H109" s="316" t="s">
        <v>404</v>
      </c>
      <c r="I109" s="316" t="s">
        <v>374</v>
      </c>
      <c r="J109" s="316"/>
      <c r="K109" s="330"/>
    </row>
    <row r="110" spans="2:11" s="1" customFormat="1" ht="15" customHeight="1">
      <c r="B110" s="341"/>
      <c r="C110" s="316" t="s">
        <v>383</v>
      </c>
      <c r="D110" s="316"/>
      <c r="E110" s="316"/>
      <c r="F110" s="339" t="s">
        <v>370</v>
      </c>
      <c r="G110" s="316"/>
      <c r="H110" s="316" t="s">
        <v>404</v>
      </c>
      <c r="I110" s="316" t="s">
        <v>366</v>
      </c>
      <c r="J110" s="316">
        <v>50</v>
      </c>
      <c r="K110" s="330"/>
    </row>
    <row r="111" spans="2:11" s="1" customFormat="1" ht="15" customHeight="1">
      <c r="B111" s="341"/>
      <c r="C111" s="316" t="s">
        <v>391</v>
      </c>
      <c r="D111" s="316"/>
      <c r="E111" s="316"/>
      <c r="F111" s="339" t="s">
        <v>370</v>
      </c>
      <c r="G111" s="316"/>
      <c r="H111" s="316" t="s">
        <v>404</v>
      </c>
      <c r="I111" s="316" t="s">
        <v>366</v>
      </c>
      <c r="J111" s="316">
        <v>50</v>
      </c>
      <c r="K111" s="330"/>
    </row>
    <row r="112" spans="2:11" s="1" customFormat="1" ht="15" customHeight="1">
      <c r="B112" s="341"/>
      <c r="C112" s="316" t="s">
        <v>389</v>
      </c>
      <c r="D112" s="316"/>
      <c r="E112" s="316"/>
      <c r="F112" s="339" t="s">
        <v>370</v>
      </c>
      <c r="G112" s="316"/>
      <c r="H112" s="316" t="s">
        <v>404</v>
      </c>
      <c r="I112" s="316" t="s">
        <v>366</v>
      </c>
      <c r="J112" s="316">
        <v>50</v>
      </c>
      <c r="K112" s="330"/>
    </row>
    <row r="113" spans="2:11" s="1" customFormat="1" ht="15" customHeight="1">
      <c r="B113" s="341"/>
      <c r="C113" s="316" t="s">
        <v>56</v>
      </c>
      <c r="D113" s="316"/>
      <c r="E113" s="316"/>
      <c r="F113" s="339" t="s">
        <v>364</v>
      </c>
      <c r="G113" s="316"/>
      <c r="H113" s="316" t="s">
        <v>405</v>
      </c>
      <c r="I113" s="316" t="s">
        <v>366</v>
      </c>
      <c r="J113" s="316">
        <v>20</v>
      </c>
      <c r="K113" s="330"/>
    </row>
    <row r="114" spans="2:11" s="1" customFormat="1" ht="15" customHeight="1">
      <c r="B114" s="341"/>
      <c r="C114" s="316" t="s">
        <v>406</v>
      </c>
      <c r="D114" s="316"/>
      <c r="E114" s="316"/>
      <c r="F114" s="339" t="s">
        <v>364</v>
      </c>
      <c r="G114" s="316"/>
      <c r="H114" s="316" t="s">
        <v>407</v>
      </c>
      <c r="I114" s="316" t="s">
        <v>366</v>
      </c>
      <c r="J114" s="316">
        <v>120</v>
      </c>
      <c r="K114" s="330"/>
    </row>
    <row r="115" spans="2:11" s="1" customFormat="1" ht="15" customHeight="1">
      <c r="B115" s="341"/>
      <c r="C115" s="316" t="s">
        <v>41</v>
      </c>
      <c r="D115" s="316"/>
      <c r="E115" s="316"/>
      <c r="F115" s="339" t="s">
        <v>364</v>
      </c>
      <c r="G115" s="316"/>
      <c r="H115" s="316" t="s">
        <v>408</v>
      </c>
      <c r="I115" s="316" t="s">
        <v>399</v>
      </c>
      <c r="J115" s="316"/>
      <c r="K115" s="330"/>
    </row>
    <row r="116" spans="2:11" s="1" customFormat="1" ht="15" customHeight="1">
      <c r="B116" s="341"/>
      <c r="C116" s="316" t="s">
        <v>51</v>
      </c>
      <c r="D116" s="316"/>
      <c r="E116" s="316"/>
      <c r="F116" s="339" t="s">
        <v>364</v>
      </c>
      <c r="G116" s="316"/>
      <c r="H116" s="316" t="s">
        <v>409</v>
      </c>
      <c r="I116" s="316" t="s">
        <v>399</v>
      </c>
      <c r="J116" s="316"/>
      <c r="K116" s="330"/>
    </row>
    <row r="117" spans="2:11" s="1" customFormat="1" ht="15" customHeight="1">
      <c r="B117" s="341"/>
      <c r="C117" s="316" t="s">
        <v>60</v>
      </c>
      <c r="D117" s="316"/>
      <c r="E117" s="316"/>
      <c r="F117" s="339" t="s">
        <v>364</v>
      </c>
      <c r="G117" s="316"/>
      <c r="H117" s="316" t="s">
        <v>410</v>
      </c>
      <c r="I117" s="316" t="s">
        <v>411</v>
      </c>
      <c r="J117" s="316"/>
      <c r="K117" s="330"/>
    </row>
    <row r="118" spans="2:11" s="1" customFormat="1" ht="15" customHeight="1">
      <c r="B118" s="344"/>
      <c r="C118" s="350"/>
      <c r="D118" s="350"/>
      <c r="E118" s="350"/>
      <c r="F118" s="350"/>
      <c r="G118" s="350"/>
      <c r="H118" s="350"/>
      <c r="I118" s="350"/>
      <c r="J118" s="350"/>
      <c r="K118" s="346"/>
    </row>
    <row r="119" spans="2:11" s="1" customFormat="1" ht="18.75" customHeight="1">
      <c r="B119" s="351"/>
      <c r="C119" s="352"/>
      <c r="D119" s="352"/>
      <c r="E119" s="352"/>
      <c r="F119" s="353"/>
      <c r="G119" s="352"/>
      <c r="H119" s="352"/>
      <c r="I119" s="352"/>
      <c r="J119" s="352"/>
      <c r="K119" s="351"/>
    </row>
    <row r="120" spans="2:11" s="1" customFormat="1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pans="2:11" s="1" customFormat="1" ht="7.5" customHeight="1">
      <c r="B121" s="354"/>
      <c r="C121" s="355"/>
      <c r="D121" s="355"/>
      <c r="E121" s="355"/>
      <c r="F121" s="355"/>
      <c r="G121" s="355"/>
      <c r="H121" s="355"/>
      <c r="I121" s="355"/>
      <c r="J121" s="355"/>
      <c r="K121" s="356"/>
    </row>
    <row r="122" spans="2:11" s="1" customFormat="1" ht="45" customHeight="1">
      <c r="B122" s="357"/>
      <c r="C122" s="307" t="s">
        <v>412</v>
      </c>
      <c r="D122" s="307"/>
      <c r="E122" s="307"/>
      <c r="F122" s="307"/>
      <c r="G122" s="307"/>
      <c r="H122" s="307"/>
      <c r="I122" s="307"/>
      <c r="J122" s="307"/>
      <c r="K122" s="358"/>
    </row>
    <row r="123" spans="2:11" s="1" customFormat="1" ht="17.25" customHeight="1">
      <c r="B123" s="359"/>
      <c r="C123" s="331" t="s">
        <v>358</v>
      </c>
      <c r="D123" s="331"/>
      <c r="E123" s="331"/>
      <c r="F123" s="331" t="s">
        <v>359</v>
      </c>
      <c r="G123" s="332"/>
      <c r="H123" s="331" t="s">
        <v>57</v>
      </c>
      <c r="I123" s="331" t="s">
        <v>60</v>
      </c>
      <c r="J123" s="331" t="s">
        <v>360</v>
      </c>
      <c r="K123" s="360"/>
    </row>
    <row r="124" spans="2:11" s="1" customFormat="1" ht="17.25" customHeight="1">
      <c r="B124" s="359"/>
      <c r="C124" s="333" t="s">
        <v>361</v>
      </c>
      <c r="D124" s="333"/>
      <c r="E124" s="333"/>
      <c r="F124" s="334" t="s">
        <v>362</v>
      </c>
      <c r="G124" s="335"/>
      <c r="H124" s="333"/>
      <c r="I124" s="333"/>
      <c r="J124" s="333" t="s">
        <v>363</v>
      </c>
      <c r="K124" s="360"/>
    </row>
    <row r="125" spans="2:11" s="1" customFormat="1" ht="5.25" customHeight="1">
      <c r="B125" s="361"/>
      <c r="C125" s="336"/>
      <c r="D125" s="336"/>
      <c r="E125" s="336"/>
      <c r="F125" s="336"/>
      <c r="G125" s="362"/>
      <c r="H125" s="336"/>
      <c r="I125" s="336"/>
      <c r="J125" s="336"/>
      <c r="K125" s="363"/>
    </row>
    <row r="126" spans="2:11" s="1" customFormat="1" ht="15" customHeight="1">
      <c r="B126" s="361"/>
      <c r="C126" s="316" t="s">
        <v>367</v>
      </c>
      <c r="D126" s="338"/>
      <c r="E126" s="338"/>
      <c r="F126" s="339" t="s">
        <v>364</v>
      </c>
      <c r="G126" s="316"/>
      <c r="H126" s="316" t="s">
        <v>404</v>
      </c>
      <c r="I126" s="316" t="s">
        <v>366</v>
      </c>
      <c r="J126" s="316">
        <v>120</v>
      </c>
      <c r="K126" s="364"/>
    </row>
    <row r="127" spans="2:11" s="1" customFormat="1" ht="15" customHeight="1">
      <c r="B127" s="361"/>
      <c r="C127" s="316" t="s">
        <v>413</v>
      </c>
      <c r="D127" s="316"/>
      <c r="E127" s="316"/>
      <c r="F127" s="339" t="s">
        <v>364</v>
      </c>
      <c r="G127" s="316"/>
      <c r="H127" s="316" t="s">
        <v>414</v>
      </c>
      <c r="I127" s="316" t="s">
        <v>366</v>
      </c>
      <c r="J127" s="316" t="s">
        <v>415</v>
      </c>
      <c r="K127" s="364"/>
    </row>
    <row r="128" spans="2:11" s="1" customFormat="1" ht="15" customHeight="1">
      <c r="B128" s="361"/>
      <c r="C128" s="316" t="s">
        <v>87</v>
      </c>
      <c r="D128" s="316"/>
      <c r="E128" s="316"/>
      <c r="F128" s="339" t="s">
        <v>364</v>
      </c>
      <c r="G128" s="316"/>
      <c r="H128" s="316" t="s">
        <v>416</v>
      </c>
      <c r="I128" s="316" t="s">
        <v>366</v>
      </c>
      <c r="J128" s="316" t="s">
        <v>415</v>
      </c>
      <c r="K128" s="364"/>
    </row>
    <row r="129" spans="2:11" s="1" customFormat="1" ht="15" customHeight="1">
      <c r="B129" s="361"/>
      <c r="C129" s="316" t="s">
        <v>375</v>
      </c>
      <c r="D129" s="316"/>
      <c r="E129" s="316"/>
      <c r="F129" s="339" t="s">
        <v>370</v>
      </c>
      <c r="G129" s="316"/>
      <c r="H129" s="316" t="s">
        <v>376</v>
      </c>
      <c r="I129" s="316" t="s">
        <v>366</v>
      </c>
      <c r="J129" s="316">
        <v>15</v>
      </c>
      <c r="K129" s="364"/>
    </row>
    <row r="130" spans="2:11" s="1" customFormat="1" ht="15" customHeight="1">
      <c r="B130" s="361"/>
      <c r="C130" s="342" t="s">
        <v>377</v>
      </c>
      <c r="D130" s="342"/>
      <c r="E130" s="342"/>
      <c r="F130" s="343" t="s">
        <v>370</v>
      </c>
      <c r="G130" s="342"/>
      <c r="H130" s="342" t="s">
        <v>378</v>
      </c>
      <c r="I130" s="342" t="s">
        <v>366</v>
      </c>
      <c r="J130" s="342">
        <v>15</v>
      </c>
      <c r="K130" s="364"/>
    </row>
    <row r="131" spans="2:11" s="1" customFormat="1" ht="15" customHeight="1">
      <c r="B131" s="361"/>
      <c r="C131" s="342" t="s">
        <v>379</v>
      </c>
      <c r="D131" s="342"/>
      <c r="E131" s="342"/>
      <c r="F131" s="343" t="s">
        <v>370</v>
      </c>
      <c r="G131" s="342"/>
      <c r="H131" s="342" t="s">
        <v>380</v>
      </c>
      <c r="I131" s="342" t="s">
        <v>366</v>
      </c>
      <c r="J131" s="342">
        <v>20</v>
      </c>
      <c r="K131" s="364"/>
    </row>
    <row r="132" spans="2:11" s="1" customFormat="1" ht="15" customHeight="1">
      <c r="B132" s="361"/>
      <c r="C132" s="342" t="s">
        <v>381</v>
      </c>
      <c r="D132" s="342"/>
      <c r="E132" s="342"/>
      <c r="F132" s="343" t="s">
        <v>370</v>
      </c>
      <c r="G132" s="342"/>
      <c r="H132" s="342" t="s">
        <v>382</v>
      </c>
      <c r="I132" s="342" t="s">
        <v>366</v>
      </c>
      <c r="J132" s="342">
        <v>20</v>
      </c>
      <c r="K132" s="364"/>
    </row>
    <row r="133" spans="2:11" s="1" customFormat="1" ht="15" customHeight="1">
      <c r="B133" s="361"/>
      <c r="C133" s="316" t="s">
        <v>369</v>
      </c>
      <c r="D133" s="316"/>
      <c r="E133" s="316"/>
      <c r="F133" s="339" t="s">
        <v>370</v>
      </c>
      <c r="G133" s="316"/>
      <c r="H133" s="316" t="s">
        <v>404</v>
      </c>
      <c r="I133" s="316" t="s">
        <v>366</v>
      </c>
      <c r="J133" s="316">
        <v>50</v>
      </c>
      <c r="K133" s="364"/>
    </row>
    <row r="134" spans="2:11" s="1" customFormat="1" ht="15" customHeight="1">
      <c r="B134" s="361"/>
      <c r="C134" s="316" t="s">
        <v>383</v>
      </c>
      <c r="D134" s="316"/>
      <c r="E134" s="316"/>
      <c r="F134" s="339" t="s">
        <v>370</v>
      </c>
      <c r="G134" s="316"/>
      <c r="H134" s="316" t="s">
        <v>404</v>
      </c>
      <c r="I134" s="316" t="s">
        <v>366</v>
      </c>
      <c r="J134" s="316">
        <v>50</v>
      </c>
      <c r="K134" s="364"/>
    </row>
    <row r="135" spans="2:11" s="1" customFormat="1" ht="15" customHeight="1">
      <c r="B135" s="361"/>
      <c r="C135" s="316" t="s">
        <v>389</v>
      </c>
      <c r="D135" s="316"/>
      <c r="E135" s="316"/>
      <c r="F135" s="339" t="s">
        <v>370</v>
      </c>
      <c r="G135" s="316"/>
      <c r="H135" s="316" t="s">
        <v>404</v>
      </c>
      <c r="I135" s="316" t="s">
        <v>366</v>
      </c>
      <c r="J135" s="316">
        <v>50</v>
      </c>
      <c r="K135" s="364"/>
    </row>
    <row r="136" spans="2:11" s="1" customFormat="1" ht="15" customHeight="1">
      <c r="B136" s="361"/>
      <c r="C136" s="316" t="s">
        <v>391</v>
      </c>
      <c r="D136" s="316"/>
      <c r="E136" s="316"/>
      <c r="F136" s="339" t="s">
        <v>370</v>
      </c>
      <c r="G136" s="316"/>
      <c r="H136" s="316" t="s">
        <v>404</v>
      </c>
      <c r="I136" s="316" t="s">
        <v>366</v>
      </c>
      <c r="J136" s="316">
        <v>50</v>
      </c>
      <c r="K136" s="364"/>
    </row>
    <row r="137" spans="2:11" s="1" customFormat="1" ht="15" customHeight="1">
      <c r="B137" s="361"/>
      <c r="C137" s="316" t="s">
        <v>392</v>
      </c>
      <c r="D137" s="316"/>
      <c r="E137" s="316"/>
      <c r="F137" s="339" t="s">
        <v>370</v>
      </c>
      <c r="G137" s="316"/>
      <c r="H137" s="316" t="s">
        <v>417</v>
      </c>
      <c r="I137" s="316" t="s">
        <v>366</v>
      </c>
      <c r="J137" s="316">
        <v>255</v>
      </c>
      <c r="K137" s="364"/>
    </row>
    <row r="138" spans="2:11" s="1" customFormat="1" ht="15" customHeight="1">
      <c r="B138" s="361"/>
      <c r="C138" s="316" t="s">
        <v>394</v>
      </c>
      <c r="D138" s="316"/>
      <c r="E138" s="316"/>
      <c r="F138" s="339" t="s">
        <v>364</v>
      </c>
      <c r="G138" s="316"/>
      <c r="H138" s="316" t="s">
        <v>418</v>
      </c>
      <c r="I138" s="316" t="s">
        <v>396</v>
      </c>
      <c r="J138" s="316"/>
      <c r="K138" s="364"/>
    </row>
    <row r="139" spans="2:11" s="1" customFormat="1" ht="15" customHeight="1">
      <c r="B139" s="361"/>
      <c r="C139" s="316" t="s">
        <v>397</v>
      </c>
      <c r="D139" s="316"/>
      <c r="E139" s="316"/>
      <c r="F139" s="339" t="s">
        <v>364</v>
      </c>
      <c r="G139" s="316"/>
      <c r="H139" s="316" t="s">
        <v>419</v>
      </c>
      <c r="I139" s="316" t="s">
        <v>399</v>
      </c>
      <c r="J139" s="316"/>
      <c r="K139" s="364"/>
    </row>
    <row r="140" spans="2:11" s="1" customFormat="1" ht="15" customHeight="1">
      <c r="B140" s="361"/>
      <c r="C140" s="316" t="s">
        <v>400</v>
      </c>
      <c r="D140" s="316"/>
      <c r="E140" s="316"/>
      <c r="F140" s="339" t="s">
        <v>364</v>
      </c>
      <c r="G140" s="316"/>
      <c r="H140" s="316" t="s">
        <v>400</v>
      </c>
      <c r="I140" s="316" t="s">
        <v>399</v>
      </c>
      <c r="J140" s="316"/>
      <c r="K140" s="364"/>
    </row>
    <row r="141" spans="2:11" s="1" customFormat="1" ht="15" customHeight="1">
      <c r="B141" s="361"/>
      <c r="C141" s="316" t="s">
        <v>41</v>
      </c>
      <c r="D141" s="316"/>
      <c r="E141" s="316"/>
      <c r="F141" s="339" t="s">
        <v>364</v>
      </c>
      <c r="G141" s="316"/>
      <c r="H141" s="316" t="s">
        <v>420</v>
      </c>
      <c r="I141" s="316" t="s">
        <v>399</v>
      </c>
      <c r="J141" s="316"/>
      <c r="K141" s="364"/>
    </row>
    <row r="142" spans="2:11" s="1" customFormat="1" ht="15" customHeight="1">
      <c r="B142" s="361"/>
      <c r="C142" s="316" t="s">
        <v>421</v>
      </c>
      <c r="D142" s="316"/>
      <c r="E142" s="316"/>
      <c r="F142" s="339" t="s">
        <v>364</v>
      </c>
      <c r="G142" s="316"/>
      <c r="H142" s="316" t="s">
        <v>422</v>
      </c>
      <c r="I142" s="316" t="s">
        <v>399</v>
      </c>
      <c r="J142" s="316"/>
      <c r="K142" s="364"/>
    </row>
    <row r="143" spans="2:11" s="1" customFormat="1" ht="15" customHeight="1">
      <c r="B143" s="365"/>
      <c r="C143" s="366"/>
      <c r="D143" s="366"/>
      <c r="E143" s="366"/>
      <c r="F143" s="366"/>
      <c r="G143" s="366"/>
      <c r="H143" s="366"/>
      <c r="I143" s="366"/>
      <c r="J143" s="366"/>
      <c r="K143" s="367"/>
    </row>
    <row r="144" spans="2:11" s="1" customFormat="1" ht="18.75" customHeight="1">
      <c r="B144" s="352"/>
      <c r="C144" s="352"/>
      <c r="D144" s="352"/>
      <c r="E144" s="352"/>
      <c r="F144" s="353"/>
      <c r="G144" s="352"/>
      <c r="H144" s="352"/>
      <c r="I144" s="352"/>
      <c r="J144" s="352"/>
      <c r="K144" s="352"/>
    </row>
    <row r="145" spans="2:11" s="1" customFormat="1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pans="2:11" s="1" customFormat="1" ht="7.5" customHeight="1">
      <c r="B146" s="325"/>
      <c r="C146" s="326"/>
      <c r="D146" s="326"/>
      <c r="E146" s="326"/>
      <c r="F146" s="326"/>
      <c r="G146" s="326"/>
      <c r="H146" s="326"/>
      <c r="I146" s="326"/>
      <c r="J146" s="326"/>
      <c r="K146" s="327"/>
    </row>
    <row r="147" spans="2:11" s="1" customFormat="1" ht="45" customHeight="1">
      <c r="B147" s="328"/>
      <c r="C147" s="329" t="s">
        <v>423</v>
      </c>
      <c r="D147" s="329"/>
      <c r="E147" s="329"/>
      <c r="F147" s="329"/>
      <c r="G147" s="329"/>
      <c r="H147" s="329"/>
      <c r="I147" s="329"/>
      <c r="J147" s="329"/>
      <c r="K147" s="330"/>
    </row>
    <row r="148" spans="2:11" s="1" customFormat="1" ht="17.25" customHeight="1">
      <c r="B148" s="328"/>
      <c r="C148" s="331" t="s">
        <v>358</v>
      </c>
      <c r="D148" s="331"/>
      <c r="E148" s="331"/>
      <c r="F148" s="331" t="s">
        <v>359</v>
      </c>
      <c r="G148" s="332"/>
      <c r="H148" s="331" t="s">
        <v>57</v>
      </c>
      <c r="I148" s="331" t="s">
        <v>60</v>
      </c>
      <c r="J148" s="331" t="s">
        <v>360</v>
      </c>
      <c r="K148" s="330"/>
    </row>
    <row r="149" spans="2:11" s="1" customFormat="1" ht="17.25" customHeight="1">
      <c r="B149" s="328"/>
      <c r="C149" s="333" t="s">
        <v>361</v>
      </c>
      <c r="D149" s="333"/>
      <c r="E149" s="333"/>
      <c r="F149" s="334" t="s">
        <v>362</v>
      </c>
      <c r="G149" s="335"/>
      <c r="H149" s="333"/>
      <c r="I149" s="333"/>
      <c r="J149" s="333" t="s">
        <v>363</v>
      </c>
      <c r="K149" s="330"/>
    </row>
    <row r="150" spans="2:11" s="1" customFormat="1" ht="5.25" customHeight="1">
      <c r="B150" s="341"/>
      <c r="C150" s="336"/>
      <c r="D150" s="336"/>
      <c r="E150" s="336"/>
      <c r="F150" s="336"/>
      <c r="G150" s="337"/>
      <c r="H150" s="336"/>
      <c r="I150" s="336"/>
      <c r="J150" s="336"/>
      <c r="K150" s="364"/>
    </row>
    <row r="151" spans="2:11" s="1" customFormat="1" ht="15" customHeight="1">
      <c r="B151" s="341"/>
      <c r="C151" s="368" t="s">
        <v>367</v>
      </c>
      <c r="D151" s="316"/>
      <c r="E151" s="316"/>
      <c r="F151" s="369" t="s">
        <v>364</v>
      </c>
      <c r="G151" s="316"/>
      <c r="H151" s="368" t="s">
        <v>404</v>
      </c>
      <c r="I151" s="368" t="s">
        <v>366</v>
      </c>
      <c r="J151" s="368">
        <v>120</v>
      </c>
      <c r="K151" s="364"/>
    </row>
    <row r="152" spans="2:11" s="1" customFormat="1" ht="15" customHeight="1">
      <c r="B152" s="341"/>
      <c r="C152" s="368" t="s">
        <v>413</v>
      </c>
      <c r="D152" s="316"/>
      <c r="E152" s="316"/>
      <c r="F152" s="369" t="s">
        <v>364</v>
      </c>
      <c r="G152" s="316"/>
      <c r="H152" s="368" t="s">
        <v>424</v>
      </c>
      <c r="I152" s="368" t="s">
        <v>366</v>
      </c>
      <c r="J152" s="368" t="s">
        <v>415</v>
      </c>
      <c r="K152" s="364"/>
    </row>
    <row r="153" spans="2:11" s="1" customFormat="1" ht="15" customHeight="1">
      <c r="B153" s="341"/>
      <c r="C153" s="368" t="s">
        <v>87</v>
      </c>
      <c r="D153" s="316"/>
      <c r="E153" s="316"/>
      <c r="F153" s="369" t="s">
        <v>364</v>
      </c>
      <c r="G153" s="316"/>
      <c r="H153" s="368" t="s">
        <v>425</v>
      </c>
      <c r="I153" s="368" t="s">
        <v>366</v>
      </c>
      <c r="J153" s="368" t="s">
        <v>415</v>
      </c>
      <c r="K153" s="364"/>
    </row>
    <row r="154" spans="2:11" s="1" customFormat="1" ht="15" customHeight="1">
      <c r="B154" s="341"/>
      <c r="C154" s="368" t="s">
        <v>369</v>
      </c>
      <c r="D154" s="316"/>
      <c r="E154" s="316"/>
      <c r="F154" s="369" t="s">
        <v>370</v>
      </c>
      <c r="G154" s="316"/>
      <c r="H154" s="368" t="s">
        <v>404</v>
      </c>
      <c r="I154" s="368" t="s">
        <v>366</v>
      </c>
      <c r="J154" s="368">
        <v>50</v>
      </c>
      <c r="K154" s="364"/>
    </row>
    <row r="155" spans="2:11" s="1" customFormat="1" ht="15" customHeight="1">
      <c r="B155" s="341"/>
      <c r="C155" s="368" t="s">
        <v>372</v>
      </c>
      <c r="D155" s="316"/>
      <c r="E155" s="316"/>
      <c r="F155" s="369" t="s">
        <v>364</v>
      </c>
      <c r="G155" s="316"/>
      <c r="H155" s="368" t="s">
        <v>404</v>
      </c>
      <c r="I155" s="368" t="s">
        <v>374</v>
      </c>
      <c r="J155" s="368"/>
      <c r="K155" s="364"/>
    </row>
    <row r="156" spans="2:11" s="1" customFormat="1" ht="15" customHeight="1">
      <c r="B156" s="341"/>
      <c r="C156" s="368" t="s">
        <v>383</v>
      </c>
      <c r="D156" s="316"/>
      <c r="E156" s="316"/>
      <c r="F156" s="369" t="s">
        <v>370</v>
      </c>
      <c r="G156" s="316"/>
      <c r="H156" s="368" t="s">
        <v>404</v>
      </c>
      <c r="I156" s="368" t="s">
        <v>366</v>
      </c>
      <c r="J156" s="368">
        <v>50</v>
      </c>
      <c r="K156" s="364"/>
    </row>
    <row r="157" spans="2:11" s="1" customFormat="1" ht="15" customHeight="1">
      <c r="B157" s="341"/>
      <c r="C157" s="368" t="s">
        <v>391</v>
      </c>
      <c r="D157" s="316"/>
      <c r="E157" s="316"/>
      <c r="F157" s="369" t="s">
        <v>370</v>
      </c>
      <c r="G157" s="316"/>
      <c r="H157" s="368" t="s">
        <v>404</v>
      </c>
      <c r="I157" s="368" t="s">
        <v>366</v>
      </c>
      <c r="J157" s="368">
        <v>50</v>
      </c>
      <c r="K157" s="364"/>
    </row>
    <row r="158" spans="2:11" s="1" customFormat="1" ht="15" customHeight="1">
      <c r="B158" s="341"/>
      <c r="C158" s="368" t="s">
        <v>389</v>
      </c>
      <c r="D158" s="316"/>
      <c r="E158" s="316"/>
      <c r="F158" s="369" t="s">
        <v>370</v>
      </c>
      <c r="G158" s="316"/>
      <c r="H158" s="368" t="s">
        <v>404</v>
      </c>
      <c r="I158" s="368" t="s">
        <v>366</v>
      </c>
      <c r="J158" s="368">
        <v>50</v>
      </c>
      <c r="K158" s="364"/>
    </row>
    <row r="159" spans="2:11" s="1" customFormat="1" ht="15" customHeight="1">
      <c r="B159" s="341"/>
      <c r="C159" s="368" t="s">
        <v>111</v>
      </c>
      <c r="D159" s="316"/>
      <c r="E159" s="316"/>
      <c r="F159" s="369" t="s">
        <v>364</v>
      </c>
      <c r="G159" s="316"/>
      <c r="H159" s="368" t="s">
        <v>426</v>
      </c>
      <c r="I159" s="368" t="s">
        <v>366</v>
      </c>
      <c r="J159" s="368" t="s">
        <v>427</v>
      </c>
      <c r="K159" s="364"/>
    </row>
    <row r="160" spans="2:11" s="1" customFormat="1" ht="15" customHeight="1">
      <c r="B160" s="341"/>
      <c r="C160" s="368" t="s">
        <v>428</v>
      </c>
      <c r="D160" s="316"/>
      <c r="E160" s="316"/>
      <c r="F160" s="369" t="s">
        <v>364</v>
      </c>
      <c r="G160" s="316"/>
      <c r="H160" s="368" t="s">
        <v>429</v>
      </c>
      <c r="I160" s="368" t="s">
        <v>399</v>
      </c>
      <c r="J160" s="368"/>
      <c r="K160" s="364"/>
    </row>
    <row r="161" spans="2:11" s="1" customFormat="1" ht="15" customHeight="1">
      <c r="B161" s="370"/>
      <c r="C161" s="350"/>
      <c r="D161" s="350"/>
      <c r="E161" s="350"/>
      <c r="F161" s="350"/>
      <c r="G161" s="350"/>
      <c r="H161" s="350"/>
      <c r="I161" s="350"/>
      <c r="J161" s="350"/>
      <c r="K161" s="371"/>
    </row>
    <row r="162" spans="2:11" s="1" customFormat="1" ht="18.75" customHeight="1">
      <c r="B162" s="352"/>
      <c r="C162" s="362"/>
      <c r="D162" s="362"/>
      <c r="E162" s="362"/>
      <c r="F162" s="372"/>
      <c r="G162" s="362"/>
      <c r="H162" s="362"/>
      <c r="I162" s="362"/>
      <c r="J162" s="362"/>
      <c r="K162" s="352"/>
    </row>
    <row r="163" spans="2:11" s="1" customFormat="1" ht="18.75" customHeight="1"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pans="2:11" s="1" customFormat="1" ht="7.5" customHeight="1">
      <c r="B164" s="303"/>
      <c r="C164" s="304"/>
      <c r="D164" s="304"/>
      <c r="E164" s="304"/>
      <c r="F164" s="304"/>
      <c r="G164" s="304"/>
      <c r="H164" s="304"/>
      <c r="I164" s="304"/>
      <c r="J164" s="304"/>
      <c r="K164" s="305"/>
    </row>
    <row r="165" spans="2:11" s="1" customFormat="1" ht="45" customHeight="1">
      <c r="B165" s="306"/>
      <c r="C165" s="307" t="s">
        <v>430</v>
      </c>
      <c r="D165" s="307"/>
      <c r="E165" s="307"/>
      <c r="F165" s="307"/>
      <c r="G165" s="307"/>
      <c r="H165" s="307"/>
      <c r="I165" s="307"/>
      <c r="J165" s="307"/>
      <c r="K165" s="308"/>
    </row>
    <row r="166" spans="2:11" s="1" customFormat="1" ht="17.25" customHeight="1">
      <c r="B166" s="306"/>
      <c r="C166" s="331" t="s">
        <v>358</v>
      </c>
      <c r="D166" s="331"/>
      <c r="E166" s="331"/>
      <c r="F166" s="331" t="s">
        <v>359</v>
      </c>
      <c r="G166" s="373"/>
      <c r="H166" s="374" t="s">
        <v>57</v>
      </c>
      <c r="I166" s="374" t="s">
        <v>60</v>
      </c>
      <c r="J166" s="331" t="s">
        <v>360</v>
      </c>
      <c r="K166" s="308"/>
    </row>
    <row r="167" spans="2:11" s="1" customFormat="1" ht="17.25" customHeight="1">
      <c r="B167" s="309"/>
      <c r="C167" s="333" t="s">
        <v>361</v>
      </c>
      <c r="D167" s="333"/>
      <c r="E167" s="333"/>
      <c r="F167" s="334" t="s">
        <v>362</v>
      </c>
      <c r="G167" s="375"/>
      <c r="H167" s="376"/>
      <c r="I167" s="376"/>
      <c r="J167" s="333" t="s">
        <v>363</v>
      </c>
      <c r="K167" s="311"/>
    </row>
    <row r="168" spans="2:11" s="1" customFormat="1" ht="5.25" customHeight="1">
      <c r="B168" s="341"/>
      <c r="C168" s="336"/>
      <c r="D168" s="336"/>
      <c r="E168" s="336"/>
      <c r="F168" s="336"/>
      <c r="G168" s="337"/>
      <c r="H168" s="336"/>
      <c r="I168" s="336"/>
      <c r="J168" s="336"/>
      <c r="K168" s="364"/>
    </row>
    <row r="169" spans="2:11" s="1" customFormat="1" ht="15" customHeight="1">
      <c r="B169" s="341"/>
      <c r="C169" s="316" t="s">
        <v>367</v>
      </c>
      <c r="D169" s="316"/>
      <c r="E169" s="316"/>
      <c r="F169" s="339" t="s">
        <v>364</v>
      </c>
      <c r="G169" s="316"/>
      <c r="H169" s="316" t="s">
        <v>404</v>
      </c>
      <c r="I169" s="316" t="s">
        <v>366</v>
      </c>
      <c r="J169" s="316">
        <v>120</v>
      </c>
      <c r="K169" s="364"/>
    </row>
    <row r="170" spans="2:11" s="1" customFormat="1" ht="15" customHeight="1">
      <c r="B170" s="341"/>
      <c r="C170" s="316" t="s">
        <v>413</v>
      </c>
      <c r="D170" s="316"/>
      <c r="E170" s="316"/>
      <c r="F170" s="339" t="s">
        <v>364</v>
      </c>
      <c r="G170" s="316"/>
      <c r="H170" s="316" t="s">
        <v>414</v>
      </c>
      <c r="I170" s="316" t="s">
        <v>366</v>
      </c>
      <c r="J170" s="316" t="s">
        <v>415</v>
      </c>
      <c r="K170" s="364"/>
    </row>
    <row r="171" spans="2:11" s="1" customFormat="1" ht="15" customHeight="1">
      <c r="B171" s="341"/>
      <c r="C171" s="316" t="s">
        <v>87</v>
      </c>
      <c r="D171" s="316"/>
      <c r="E171" s="316"/>
      <c r="F171" s="339" t="s">
        <v>364</v>
      </c>
      <c r="G171" s="316"/>
      <c r="H171" s="316" t="s">
        <v>431</v>
      </c>
      <c r="I171" s="316" t="s">
        <v>366</v>
      </c>
      <c r="J171" s="316" t="s">
        <v>415</v>
      </c>
      <c r="K171" s="364"/>
    </row>
    <row r="172" spans="2:11" s="1" customFormat="1" ht="15" customHeight="1">
      <c r="B172" s="341"/>
      <c r="C172" s="316" t="s">
        <v>369</v>
      </c>
      <c r="D172" s="316"/>
      <c r="E172" s="316"/>
      <c r="F172" s="339" t="s">
        <v>370</v>
      </c>
      <c r="G172" s="316"/>
      <c r="H172" s="316" t="s">
        <v>431</v>
      </c>
      <c r="I172" s="316" t="s">
        <v>366</v>
      </c>
      <c r="J172" s="316">
        <v>50</v>
      </c>
      <c r="K172" s="364"/>
    </row>
    <row r="173" spans="2:11" s="1" customFormat="1" ht="15" customHeight="1">
      <c r="B173" s="341"/>
      <c r="C173" s="316" t="s">
        <v>372</v>
      </c>
      <c r="D173" s="316"/>
      <c r="E173" s="316"/>
      <c r="F173" s="339" t="s">
        <v>364</v>
      </c>
      <c r="G173" s="316"/>
      <c r="H173" s="316" t="s">
        <v>431</v>
      </c>
      <c r="I173" s="316" t="s">
        <v>374</v>
      </c>
      <c r="J173" s="316"/>
      <c r="K173" s="364"/>
    </row>
    <row r="174" spans="2:11" s="1" customFormat="1" ht="15" customHeight="1">
      <c r="B174" s="341"/>
      <c r="C174" s="316" t="s">
        <v>383</v>
      </c>
      <c r="D174" s="316"/>
      <c r="E174" s="316"/>
      <c r="F174" s="339" t="s">
        <v>370</v>
      </c>
      <c r="G174" s="316"/>
      <c r="H174" s="316" t="s">
        <v>431</v>
      </c>
      <c r="I174" s="316" t="s">
        <v>366</v>
      </c>
      <c r="J174" s="316">
        <v>50</v>
      </c>
      <c r="K174" s="364"/>
    </row>
    <row r="175" spans="2:11" s="1" customFormat="1" ht="15" customHeight="1">
      <c r="B175" s="341"/>
      <c r="C175" s="316" t="s">
        <v>391</v>
      </c>
      <c r="D175" s="316"/>
      <c r="E175" s="316"/>
      <c r="F175" s="339" t="s">
        <v>370</v>
      </c>
      <c r="G175" s="316"/>
      <c r="H175" s="316" t="s">
        <v>431</v>
      </c>
      <c r="I175" s="316" t="s">
        <v>366</v>
      </c>
      <c r="J175" s="316">
        <v>50</v>
      </c>
      <c r="K175" s="364"/>
    </row>
    <row r="176" spans="2:11" s="1" customFormat="1" ht="15" customHeight="1">
      <c r="B176" s="341"/>
      <c r="C176" s="316" t="s">
        <v>389</v>
      </c>
      <c r="D176" s="316"/>
      <c r="E176" s="316"/>
      <c r="F176" s="339" t="s">
        <v>370</v>
      </c>
      <c r="G176" s="316"/>
      <c r="H176" s="316" t="s">
        <v>431</v>
      </c>
      <c r="I176" s="316" t="s">
        <v>366</v>
      </c>
      <c r="J176" s="316">
        <v>50</v>
      </c>
      <c r="K176" s="364"/>
    </row>
    <row r="177" spans="2:11" s="1" customFormat="1" ht="15" customHeight="1">
      <c r="B177" s="341"/>
      <c r="C177" s="316" t="s">
        <v>119</v>
      </c>
      <c r="D177" s="316"/>
      <c r="E177" s="316"/>
      <c r="F177" s="339" t="s">
        <v>364</v>
      </c>
      <c r="G177" s="316"/>
      <c r="H177" s="316" t="s">
        <v>432</v>
      </c>
      <c r="I177" s="316" t="s">
        <v>433</v>
      </c>
      <c r="J177" s="316"/>
      <c r="K177" s="364"/>
    </row>
    <row r="178" spans="2:11" s="1" customFormat="1" ht="15" customHeight="1">
      <c r="B178" s="341"/>
      <c r="C178" s="316" t="s">
        <v>60</v>
      </c>
      <c r="D178" s="316"/>
      <c r="E178" s="316"/>
      <c r="F178" s="339" t="s">
        <v>364</v>
      </c>
      <c r="G178" s="316"/>
      <c r="H178" s="316" t="s">
        <v>434</v>
      </c>
      <c r="I178" s="316" t="s">
        <v>435</v>
      </c>
      <c r="J178" s="316">
        <v>1</v>
      </c>
      <c r="K178" s="364"/>
    </row>
    <row r="179" spans="2:11" s="1" customFormat="1" ht="15" customHeight="1">
      <c r="B179" s="341"/>
      <c r="C179" s="316" t="s">
        <v>56</v>
      </c>
      <c r="D179" s="316"/>
      <c r="E179" s="316"/>
      <c r="F179" s="339" t="s">
        <v>364</v>
      </c>
      <c r="G179" s="316"/>
      <c r="H179" s="316" t="s">
        <v>436</v>
      </c>
      <c r="I179" s="316" t="s">
        <v>366</v>
      </c>
      <c r="J179" s="316">
        <v>20</v>
      </c>
      <c r="K179" s="364"/>
    </row>
    <row r="180" spans="2:11" s="1" customFormat="1" ht="15" customHeight="1">
      <c r="B180" s="341"/>
      <c r="C180" s="316" t="s">
        <v>57</v>
      </c>
      <c r="D180" s="316"/>
      <c r="E180" s="316"/>
      <c r="F180" s="339" t="s">
        <v>364</v>
      </c>
      <c r="G180" s="316"/>
      <c r="H180" s="316" t="s">
        <v>437</v>
      </c>
      <c r="I180" s="316" t="s">
        <v>366</v>
      </c>
      <c r="J180" s="316">
        <v>255</v>
      </c>
      <c r="K180" s="364"/>
    </row>
    <row r="181" spans="2:11" s="1" customFormat="1" ht="15" customHeight="1">
      <c r="B181" s="341"/>
      <c r="C181" s="316" t="s">
        <v>120</v>
      </c>
      <c r="D181" s="316"/>
      <c r="E181" s="316"/>
      <c r="F181" s="339" t="s">
        <v>364</v>
      </c>
      <c r="G181" s="316"/>
      <c r="H181" s="316" t="s">
        <v>328</v>
      </c>
      <c r="I181" s="316" t="s">
        <v>366</v>
      </c>
      <c r="J181" s="316">
        <v>10</v>
      </c>
      <c r="K181" s="364"/>
    </row>
    <row r="182" spans="2:11" s="1" customFormat="1" ht="15" customHeight="1">
      <c r="B182" s="341"/>
      <c r="C182" s="316" t="s">
        <v>121</v>
      </c>
      <c r="D182" s="316"/>
      <c r="E182" s="316"/>
      <c r="F182" s="339" t="s">
        <v>364</v>
      </c>
      <c r="G182" s="316"/>
      <c r="H182" s="316" t="s">
        <v>438</v>
      </c>
      <c r="I182" s="316" t="s">
        <v>399</v>
      </c>
      <c r="J182" s="316"/>
      <c r="K182" s="364"/>
    </row>
    <row r="183" spans="2:11" s="1" customFormat="1" ht="15" customHeight="1">
      <c r="B183" s="341"/>
      <c r="C183" s="316" t="s">
        <v>439</v>
      </c>
      <c r="D183" s="316"/>
      <c r="E183" s="316"/>
      <c r="F183" s="339" t="s">
        <v>364</v>
      </c>
      <c r="G183" s="316"/>
      <c r="H183" s="316" t="s">
        <v>440</v>
      </c>
      <c r="I183" s="316" t="s">
        <v>399</v>
      </c>
      <c r="J183" s="316"/>
      <c r="K183" s="364"/>
    </row>
    <row r="184" spans="2:11" s="1" customFormat="1" ht="15" customHeight="1">
      <c r="B184" s="341"/>
      <c r="C184" s="316" t="s">
        <v>428</v>
      </c>
      <c r="D184" s="316"/>
      <c r="E184" s="316"/>
      <c r="F184" s="339" t="s">
        <v>364</v>
      </c>
      <c r="G184" s="316"/>
      <c r="H184" s="316" t="s">
        <v>441</v>
      </c>
      <c r="I184" s="316" t="s">
        <v>399</v>
      </c>
      <c r="J184" s="316"/>
      <c r="K184" s="364"/>
    </row>
    <row r="185" spans="2:11" s="1" customFormat="1" ht="15" customHeight="1">
      <c r="B185" s="341"/>
      <c r="C185" s="316" t="s">
        <v>123</v>
      </c>
      <c r="D185" s="316"/>
      <c r="E185" s="316"/>
      <c r="F185" s="339" t="s">
        <v>370</v>
      </c>
      <c r="G185" s="316"/>
      <c r="H185" s="316" t="s">
        <v>442</v>
      </c>
      <c r="I185" s="316" t="s">
        <v>366</v>
      </c>
      <c r="J185" s="316">
        <v>50</v>
      </c>
      <c r="K185" s="364"/>
    </row>
    <row r="186" spans="2:11" s="1" customFormat="1" ht="15" customHeight="1">
      <c r="B186" s="341"/>
      <c r="C186" s="316" t="s">
        <v>443</v>
      </c>
      <c r="D186" s="316"/>
      <c r="E186" s="316"/>
      <c r="F186" s="339" t="s">
        <v>370</v>
      </c>
      <c r="G186" s="316"/>
      <c r="H186" s="316" t="s">
        <v>444</v>
      </c>
      <c r="I186" s="316" t="s">
        <v>445</v>
      </c>
      <c r="J186" s="316"/>
      <c r="K186" s="364"/>
    </row>
    <row r="187" spans="2:11" s="1" customFormat="1" ht="15" customHeight="1">
      <c r="B187" s="341"/>
      <c r="C187" s="316" t="s">
        <v>446</v>
      </c>
      <c r="D187" s="316"/>
      <c r="E187" s="316"/>
      <c r="F187" s="339" t="s">
        <v>370</v>
      </c>
      <c r="G187" s="316"/>
      <c r="H187" s="316" t="s">
        <v>447</v>
      </c>
      <c r="I187" s="316" t="s">
        <v>445</v>
      </c>
      <c r="J187" s="316"/>
      <c r="K187" s="364"/>
    </row>
    <row r="188" spans="2:11" s="1" customFormat="1" ht="15" customHeight="1">
      <c r="B188" s="341"/>
      <c r="C188" s="316" t="s">
        <v>448</v>
      </c>
      <c r="D188" s="316"/>
      <c r="E188" s="316"/>
      <c r="F188" s="339" t="s">
        <v>370</v>
      </c>
      <c r="G188" s="316"/>
      <c r="H188" s="316" t="s">
        <v>449</v>
      </c>
      <c r="I188" s="316" t="s">
        <v>445</v>
      </c>
      <c r="J188" s="316"/>
      <c r="K188" s="364"/>
    </row>
    <row r="189" spans="2:11" s="1" customFormat="1" ht="15" customHeight="1">
      <c r="B189" s="341"/>
      <c r="C189" s="377" t="s">
        <v>450</v>
      </c>
      <c r="D189" s="316"/>
      <c r="E189" s="316"/>
      <c r="F189" s="339" t="s">
        <v>370</v>
      </c>
      <c r="G189" s="316"/>
      <c r="H189" s="316" t="s">
        <v>451</v>
      </c>
      <c r="I189" s="316" t="s">
        <v>452</v>
      </c>
      <c r="J189" s="378" t="s">
        <v>453</v>
      </c>
      <c r="K189" s="364"/>
    </row>
    <row r="190" spans="2:11" s="17" customFormat="1" ht="15" customHeight="1">
      <c r="B190" s="379"/>
      <c r="C190" s="380" t="s">
        <v>454</v>
      </c>
      <c r="D190" s="381"/>
      <c r="E190" s="381"/>
      <c r="F190" s="382" t="s">
        <v>370</v>
      </c>
      <c r="G190" s="381"/>
      <c r="H190" s="381" t="s">
        <v>455</v>
      </c>
      <c r="I190" s="381" t="s">
        <v>452</v>
      </c>
      <c r="J190" s="383" t="s">
        <v>453</v>
      </c>
      <c r="K190" s="384"/>
    </row>
    <row r="191" spans="2:11" s="1" customFormat="1" ht="15" customHeight="1">
      <c r="B191" s="341"/>
      <c r="C191" s="377" t="s">
        <v>45</v>
      </c>
      <c r="D191" s="316"/>
      <c r="E191" s="316"/>
      <c r="F191" s="339" t="s">
        <v>364</v>
      </c>
      <c r="G191" s="316"/>
      <c r="H191" s="313" t="s">
        <v>456</v>
      </c>
      <c r="I191" s="316" t="s">
        <v>457</v>
      </c>
      <c r="J191" s="316"/>
      <c r="K191" s="364"/>
    </row>
    <row r="192" spans="2:11" s="1" customFormat="1" ht="15" customHeight="1">
      <c r="B192" s="341"/>
      <c r="C192" s="377" t="s">
        <v>458</v>
      </c>
      <c r="D192" s="316"/>
      <c r="E192" s="316"/>
      <c r="F192" s="339" t="s">
        <v>364</v>
      </c>
      <c r="G192" s="316"/>
      <c r="H192" s="316" t="s">
        <v>459</v>
      </c>
      <c r="I192" s="316" t="s">
        <v>399</v>
      </c>
      <c r="J192" s="316"/>
      <c r="K192" s="364"/>
    </row>
    <row r="193" spans="2:11" s="1" customFormat="1" ht="15" customHeight="1">
      <c r="B193" s="341"/>
      <c r="C193" s="377" t="s">
        <v>460</v>
      </c>
      <c r="D193" s="316"/>
      <c r="E193" s="316"/>
      <c r="F193" s="339" t="s">
        <v>364</v>
      </c>
      <c r="G193" s="316"/>
      <c r="H193" s="316" t="s">
        <v>461</v>
      </c>
      <c r="I193" s="316" t="s">
        <v>399</v>
      </c>
      <c r="J193" s="316"/>
      <c r="K193" s="364"/>
    </row>
    <row r="194" spans="2:11" s="1" customFormat="1" ht="15" customHeight="1">
      <c r="B194" s="341"/>
      <c r="C194" s="377" t="s">
        <v>462</v>
      </c>
      <c r="D194" s="316"/>
      <c r="E194" s="316"/>
      <c r="F194" s="339" t="s">
        <v>370</v>
      </c>
      <c r="G194" s="316"/>
      <c r="H194" s="316" t="s">
        <v>463</v>
      </c>
      <c r="I194" s="316" t="s">
        <v>399</v>
      </c>
      <c r="J194" s="316"/>
      <c r="K194" s="364"/>
    </row>
    <row r="195" spans="2:11" s="1" customFormat="1" ht="15" customHeight="1">
      <c r="B195" s="370"/>
      <c r="C195" s="385"/>
      <c r="D195" s="350"/>
      <c r="E195" s="350"/>
      <c r="F195" s="350"/>
      <c r="G195" s="350"/>
      <c r="H195" s="350"/>
      <c r="I195" s="350"/>
      <c r="J195" s="350"/>
      <c r="K195" s="371"/>
    </row>
    <row r="196" spans="2:11" s="1" customFormat="1" ht="18.75" customHeight="1">
      <c r="B196" s="352"/>
      <c r="C196" s="362"/>
      <c r="D196" s="362"/>
      <c r="E196" s="362"/>
      <c r="F196" s="372"/>
      <c r="G196" s="362"/>
      <c r="H196" s="362"/>
      <c r="I196" s="362"/>
      <c r="J196" s="362"/>
      <c r="K196" s="352"/>
    </row>
    <row r="197" spans="2:11" s="1" customFormat="1" ht="18.75" customHeight="1">
      <c r="B197" s="352"/>
      <c r="C197" s="362"/>
      <c r="D197" s="362"/>
      <c r="E197" s="362"/>
      <c r="F197" s="372"/>
      <c r="G197" s="362"/>
      <c r="H197" s="362"/>
      <c r="I197" s="362"/>
      <c r="J197" s="362"/>
      <c r="K197" s="352"/>
    </row>
    <row r="198" spans="2:11" s="1" customFormat="1" ht="18.75" customHeight="1">
      <c r="B198" s="324"/>
      <c r="C198" s="324"/>
      <c r="D198" s="324"/>
      <c r="E198" s="324"/>
      <c r="F198" s="324"/>
      <c r="G198" s="324"/>
      <c r="H198" s="324"/>
      <c r="I198" s="324"/>
      <c r="J198" s="324"/>
      <c r="K198" s="324"/>
    </row>
    <row r="199" spans="2:11" s="1" customFormat="1" ht="13.5">
      <c r="B199" s="303"/>
      <c r="C199" s="304"/>
      <c r="D199" s="304"/>
      <c r="E199" s="304"/>
      <c r="F199" s="304"/>
      <c r="G199" s="304"/>
      <c r="H199" s="304"/>
      <c r="I199" s="304"/>
      <c r="J199" s="304"/>
      <c r="K199" s="305"/>
    </row>
    <row r="200" spans="2:11" s="1" customFormat="1" ht="21">
      <c r="B200" s="306"/>
      <c r="C200" s="307" t="s">
        <v>464</v>
      </c>
      <c r="D200" s="307"/>
      <c r="E200" s="307"/>
      <c r="F200" s="307"/>
      <c r="G200" s="307"/>
      <c r="H200" s="307"/>
      <c r="I200" s="307"/>
      <c r="J200" s="307"/>
      <c r="K200" s="308"/>
    </row>
    <row r="201" spans="2:11" s="1" customFormat="1" ht="25.5" customHeight="1">
      <c r="B201" s="306"/>
      <c r="C201" s="386" t="s">
        <v>465</v>
      </c>
      <c r="D201" s="386"/>
      <c r="E201" s="386"/>
      <c r="F201" s="386" t="s">
        <v>466</v>
      </c>
      <c r="G201" s="387"/>
      <c r="H201" s="386" t="s">
        <v>467</v>
      </c>
      <c r="I201" s="386"/>
      <c r="J201" s="386"/>
      <c r="K201" s="308"/>
    </row>
    <row r="202" spans="2:11" s="1" customFormat="1" ht="5.25" customHeight="1">
      <c r="B202" s="341"/>
      <c r="C202" s="336"/>
      <c r="D202" s="336"/>
      <c r="E202" s="336"/>
      <c r="F202" s="336"/>
      <c r="G202" s="362"/>
      <c r="H202" s="336"/>
      <c r="I202" s="336"/>
      <c r="J202" s="336"/>
      <c r="K202" s="364"/>
    </row>
    <row r="203" spans="2:11" s="1" customFormat="1" ht="15" customHeight="1">
      <c r="B203" s="341"/>
      <c r="C203" s="316" t="s">
        <v>457</v>
      </c>
      <c r="D203" s="316"/>
      <c r="E203" s="316"/>
      <c r="F203" s="339" t="s">
        <v>46</v>
      </c>
      <c r="G203" s="316"/>
      <c r="H203" s="316" t="s">
        <v>468</v>
      </c>
      <c r="I203" s="316"/>
      <c r="J203" s="316"/>
      <c r="K203" s="364"/>
    </row>
    <row r="204" spans="2:11" s="1" customFormat="1" ht="15" customHeight="1">
      <c r="B204" s="341"/>
      <c r="C204" s="316"/>
      <c r="D204" s="316"/>
      <c r="E204" s="316"/>
      <c r="F204" s="339" t="s">
        <v>47</v>
      </c>
      <c r="G204" s="316"/>
      <c r="H204" s="316" t="s">
        <v>469</v>
      </c>
      <c r="I204" s="316"/>
      <c r="J204" s="316"/>
      <c r="K204" s="364"/>
    </row>
    <row r="205" spans="2:11" s="1" customFormat="1" ht="15" customHeight="1">
      <c r="B205" s="341"/>
      <c r="C205" s="316"/>
      <c r="D205" s="316"/>
      <c r="E205" s="316"/>
      <c r="F205" s="339" t="s">
        <v>50</v>
      </c>
      <c r="G205" s="316"/>
      <c r="H205" s="316" t="s">
        <v>470</v>
      </c>
      <c r="I205" s="316"/>
      <c r="J205" s="316"/>
      <c r="K205" s="364"/>
    </row>
    <row r="206" spans="2:11" s="1" customFormat="1" ht="15" customHeight="1">
      <c r="B206" s="341"/>
      <c r="C206" s="316"/>
      <c r="D206" s="316"/>
      <c r="E206" s="316"/>
      <c r="F206" s="339" t="s">
        <v>48</v>
      </c>
      <c r="G206" s="316"/>
      <c r="H206" s="316" t="s">
        <v>471</v>
      </c>
      <c r="I206" s="316"/>
      <c r="J206" s="316"/>
      <c r="K206" s="364"/>
    </row>
    <row r="207" spans="2:11" s="1" customFormat="1" ht="15" customHeight="1">
      <c r="B207" s="341"/>
      <c r="C207" s="316"/>
      <c r="D207" s="316"/>
      <c r="E207" s="316"/>
      <c r="F207" s="339" t="s">
        <v>49</v>
      </c>
      <c r="G207" s="316"/>
      <c r="H207" s="316" t="s">
        <v>472</v>
      </c>
      <c r="I207" s="316"/>
      <c r="J207" s="316"/>
      <c r="K207" s="364"/>
    </row>
    <row r="208" spans="2:11" s="1" customFormat="1" ht="15" customHeight="1">
      <c r="B208" s="341"/>
      <c r="C208" s="316"/>
      <c r="D208" s="316"/>
      <c r="E208" s="316"/>
      <c r="F208" s="339"/>
      <c r="G208" s="316"/>
      <c r="H208" s="316"/>
      <c r="I208" s="316"/>
      <c r="J208" s="316"/>
      <c r="K208" s="364"/>
    </row>
    <row r="209" spans="2:11" s="1" customFormat="1" ht="15" customHeight="1">
      <c r="B209" s="341"/>
      <c r="C209" s="316" t="s">
        <v>411</v>
      </c>
      <c r="D209" s="316"/>
      <c r="E209" s="316"/>
      <c r="F209" s="339" t="s">
        <v>81</v>
      </c>
      <c r="G209" s="316"/>
      <c r="H209" s="316" t="s">
        <v>473</v>
      </c>
      <c r="I209" s="316"/>
      <c r="J209" s="316"/>
      <c r="K209" s="364"/>
    </row>
    <row r="210" spans="2:11" s="1" customFormat="1" ht="15" customHeight="1">
      <c r="B210" s="341"/>
      <c r="C210" s="316"/>
      <c r="D210" s="316"/>
      <c r="E210" s="316"/>
      <c r="F210" s="339" t="s">
        <v>307</v>
      </c>
      <c r="G210" s="316"/>
      <c r="H210" s="316" t="s">
        <v>308</v>
      </c>
      <c r="I210" s="316"/>
      <c r="J210" s="316"/>
      <c r="K210" s="364"/>
    </row>
    <row r="211" spans="2:11" s="1" customFormat="1" ht="15" customHeight="1">
      <c r="B211" s="341"/>
      <c r="C211" s="316"/>
      <c r="D211" s="316"/>
      <c r="E211" s="316"/>
      <c r="F211" s="339" t="s">
        <v>305</v>
      </c>
      <c r="G211" s="316"/>
      <c r="H211" s="316" t="s">
        <v>474</v>
      </c>
      <c r="I211" s="316"/>
      <c r="J211" s="316"/>
      <c r="K211" s="364"/>
    </row>
    <row r="212" spans="2:11" s="1" customFormat="1" ht="15" customHeight="1">
      <c r="B212" s="388"/>
      <c r="C212" s="316"/>
      <c r="D212" s="316"/>
      <c r="E212" s="316"/>
      <c r="F212" s="339" t="s">
        <v>309</v>
      </c>
      <c r="G212" s="377"/>
      <c r="H212" s="368" t="s">
        <v>310</v>
      </c>
      <c r="I212" s="368"/>
      <c r="J212" s="368"/>
      <c r="K212" s="389"/>
    </row>
    <row r="213" spans="2:11" s="1" customFormat="1" ht="15" customHeight="1">
      <c r="B213" s="388"/>
      <c r="C213" s="316"/>
      <c r="D213" s="316"/>
      <c r="E213" s="316"/>
      <c r="F213" s="339" t="s">
        <v>311</v>
      </c>
      <c r="G213" s="377"/>
      <c r="H213" s="368" t="s">
        <v>475</v>
      </c>
      <c r="I213" s="368"/>
      <c r="J213" s="368"/>
      <c r="K213" s="389"/>
    </row>
    <row r="214" spans="2:11" s="1" customFormat="1" ht="15" customHeight="1">
      <c r="B214" s="388"/>
      <c r="C214" s="316"/>
      <c r="D214" s="316"/>
      <c r="E214" s="316"/>
      <c r="F214" s="339"/>
      <c r="G214" s="377"/>
      <c r="H214" s="368"/>
      <c r="I214" s="368"/>
      <c r="J214" s="368"/>
      <c r="K214" s="389"/>
    </row>
    <row r="215" spans="2:11" s="1" customFormat="1" ht="15" customHeight="1">
      <c r="B215" s="388"/>
      <c r="C215" s="316" t="s">
        <v>435</v>
      </c>
      <c r="D215" s="316"/>
      <c r="E215" s="316"/>
      <c r="F215" s="339">
        <v>1</v>
      </c>
      <c r="G215" s="377"/>
      <c r="H215" s="368" t="s">
        <v>476</v>
      </c>
      <c r="I215" s="368"/>
      <c r="J215" s="368"/>
      <c r="K215" s="389"/>
    </row>
    <row r="216" spans="2:11" s="1" customFormat="1" ht="15" customHeight="1">
      <c r="B216" s="388"/>
      <c r="C216" s="316"/>
      <c r="D216" s="316"/>
      <c r="E216" s="316"/>
      <c r="F216" s="339">
        <v>2</v>
      </c>
      <c r="G216" s="377"/>
      <c r="H216" s="368" t="s">
        <v>477</v>
      </c>
      <c r="I216" s="368"/>
      <c r="J216" s="368"/>
      <c r="K216" s="389"/>
    </row>
    <row r="217" spans="2:11" s="1" customFormat="1" ht="15" customHeight="1">
      <c r="B217" s="388"/>
      <c r="C217" s="316"/>
      <c r="D217" s="316"/>
      <c r="E217" s="316"/>
      <c r="F217" s="339">
        <v>3</v>
      </c>
      <c r="G217" s="377"/>
      <c r="H217" s="368" t="s">
        <v>478</v>
      </c>
      <c r="I217" s="368"/>
      <c r="J217" s="368"/>
      <c r="K217" s="389"/>
    </row>
    <row r="218" spans="2:11" s="1" customFormat="1" ht="15" customHeight="1">
      <c r="B218" s="388"/>
      <c r="C218" s="316"/>
      <c r="D218" s="316"/>
      <c r="E218" s="316"/>
      <c r="F218" s="339">
        <v>4</v>
      </c>
      <c r="G218" s="377"/>
      <c r="H218" s="368" t="s">
        <v>479</v>
      </c>
      <c r="I218" s="368"/>
      <c r="J218" s="368"/>
      <c r="K218" s="389"/>
    </row>
    <row r="219" spans="2:11" s="1" customFormat="1" ht="12.75" customHeight="1">
      <c r="B219" s="390"/>
      <c r="C219" s="391"/>
      <c r="D219" s="391"/>
      <c r="E219" s="391"/>
      <c r="F219" s="391"/>
      <c r="G219" s="391"/>
      <c r="H219" s="391"/>
      <c r="I219" s="391"/>
      <c r="J219" s="391"/>
      <c r="K219" s="39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Biolek</dc:creator>
  <cp:keywords/>
  <dc:description/>
  <cp:lastModifiedBy>Vojtěch Biolek</cp:lastModifiedBy>
  <dcterms:created xsi:type="dcterms:W3CDTF">2024-02-14T11:47:13Z</dcterms:created>
  <dcterms:modified xsi:type="dcterms:W3CDTF">2024-02-14T11:47:17Z</dcterms:modified>
  <cp:category/>
  <cp:version/>
  <cp:contentType/>
  <cp:contentStatus/>
</cp:coreProperties>
</file>