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Blok A1 - Ústřední v..." sheetId="2" r:id="rId2"/>
    <sheet name="02 - Blok A1 - Vzduchotec..." sheetId="3" r:id="rId3"/>
    <sheet name="03 - Blok A1 - Měření a r..." sheetId="4" r:id="rId4"/>
    <sheet name="01 - Blok A2 - Ústřední v..." sheetId="5" r:id="rId5"/>
    <sheet name="02 - Blok A2 - Měření a r..." sheetId="6" r:id="rId6"/>
    <sheet name="01 - Blok B1 - Ústřední v..." sheetId="7" r:id="rId7"/>
    <sheet name="02 - Blok B1 - Vzduchotec..." sheetId="8" r:id="rId8"/>
    <sheet name="03 - Blok B1 - Měření a r..." sheetId="9" r:id="rId9"/>
    <sheet name="01 - Blok B2 - Měření a r..." sheetId="10" r:id="rId10"/>
    <sheet name="01 - Blok C - Ústřední vy..." sheetId="11" r:id="rId11"/>
    <sheet name="02 - Blok C - Vzduchotech..." sheetId="12" r:id="rId12"/>
    <sheet name="03 - Blok C - Měření a re..." sheetId="13" r:id="rId13"/>
    <sheet name="01 - Stavební část" sheetId="14" r:id="rId14"/>
    <sheet name="VRN - Vedlejší rozpočtové..." sheetId="15" r:id="rId15"/>
  </sheets>
  <definedNames>
    <definedName name="_xlnm.Print_Area" localSheetId="0">'Rekapitulace stavby'!$D$4:$AO$76,'Rekapitulace stavby'!$C$82:$AQ$114</definedName>
    <definedName name="_xlnm._FilterDatabase" localSheetId="1" hidden="1">'01 - Blok A1 - Ústřední v...'!$C$126:$K$361</definedName>
    <definedName name="_xlnm.Print_Area" localSheetId="1">'01 - Blok A1 - Ústřední v...'!$C$4:$J$76,'01 - Blok A1 - Ústřední v...'!$C$82:$J$106,'01 - Blok A1 - Ústřední v...'!$C$112:$K$361</definedName>
    <definedName name="_xlnm._FilterDatabase" localSheetId="2" hidden="1">'02 - Blok A1 - Vzduchotec...'!$C$123:$K$166</definedName>
    <definedName name="_xlnm.Print_Area" localSheetId="2">'02 - Blok A1 - Vzduchotec...'!$C$4:$J$76,'02 - Blok A1 - Vzduchotec...'!$C$82:$J$103,'02 - Blok A1 - Vzduchotec...'!$C$109:$K$166</definedName>
    <definedName name="_xlnm._FilterDatabase" localSheetId="3" hidden="1">'03 - Blok A1 - Měření a r...'!$C$129:$K$216</definedName>
    <definedName name="_xlnm.Print_Area" localSheetId="3">'03 - Blok A1 - Měření a r...'!$C$4:$J$76,'03 - Blok A1 - Měření a r...'!$C$82:$J$109,'03 - Blok A1 - Měření a r...'!$C$115:$K$216</definedName>
    <definedName name="_xlnm._FilterDatabase" localSheetId="4" hidden="1">'01 - Blok A2 - Ústřední v...'!$C$126:$K$323</definedName>
    <definedName name="_xlnm.Print_Area" localSheetId="4">'01 - Blok A2 - Ústřední v...'!$C$4:$J$76,'01 - Blok A2 - Ústřední v...'!$C$82:$J$106,'01 - Blok A2 - Ústřední v...'!$C$112:$K$323</definedName>
    <definedName name="_xlnm._FilterDatabase" localSheetId="5" hidden="1">'02 - Blok A2 - Měření a r...'!$C$125:$K$172</definedName>
    <definedName name="_xlnm.Print_Area" localSheetId="5">'02 - Blok A2 - Měření a r...'!$C$4:$J$76,'02 - Blok A2 - Měření a r...'!$C$82:$J$105,'02 - Blok A2 - Měření a r...'!$C$111:$K$172</definedName>
    <definedName name="_xlnm._FilterDatabase" localSheetId="6" hidden="1">'01 - Blok B1 - Ústřední v...'!$C$126:$K$349</definedName>
    <definedName name="_xlnm.Print_Area" localSheetId="6">'01 - Blok B1 - Ústřední v...'!$C$4:$J$76,'01 - Blok B1 - Ústřední v...'!$C$82:$J$106,'01 - Blok B1 - Ústřední v...'!$C$112:$K$349</definedName>
    <definedName name="_xlnm._FilterDatabase" localSheetId="7" hidden="1">'02 - Blok B1 - Vzduchotec...'!$C$123:$K$158</definedName>
    <definedName name="_xlnm.Print_Area" localSheetId="7">'02 - Blok B1 - Vzduchotec...'!$C$4:$J$76,'02 - Blok B1 - Vzduchotec...'!$C$82:$J$103,'02 - Blok B1 - Vzduchotec...'!$C$109:$K$158</definedName>
    <definedName name="_xlnm._FilterDatabase" localSheetId="8" hidden="1">'03 - Blok B1 - Měření a r...'!$C$129:$K$216</definedName>
    <definedName name="_xlnm.Print_Area" localSheetId="8">'03 - Blok B1 - Měření a r...'!$C$4:$J$76,'03 - Blok B1 - Měření a r...'!$C$82:$J$109,'03 - Blok B1 - Měření a r...'!$C$115:$K$216</definedName>
    <definedName name="_xlnm._FilterDatabase" localSheetId="9" hidden="1">'01 - Blok B2 - Měření a r...'!$C$125:$K$172</definedName>
    <definedName name="_xlnm.Print_Area" localSheetId="9">'01 - Blok B2 - Měření a r...'!$C$4:$J$76,'01 - Blok B2 - Měření a r...'!$C$82:$J$105,'01 - Blok B2 - Měření a r...'!$C$111:$K$172</definedName>
    <definedName name="_xlnm._FilterDatabase" localSheetId="10" hidden="1">'01 - Blok C - Ústřední vy...'!$C$126:$K$343</definedName>
    <definedName name="_xlnm.Print_Area" localSheetId="10">'01 - Blok C - Ústřední vy...'!$C$4:$J$76,'01 - Blok C - Ústřední vy...'!$C$82:$J$106,'01 - Blok C - Ústřední vy...'!$C$112:$K$343</definedName>
    <definedName name="_xlnm._FilterDatabase" localSheetId="11" hidden="1">'02 - Blok C - Vzduchotech...'!$C$125:$K$217</definedName>
    <definedName name="_xlnm.Print_Area" localSheetId="11">'02 - Blok C - Vzduchotech...'!$C$4:$J$76,'02 - Blok C - Vzduchotech...'!$C$82:$J$105,'02 - Blok C - Vzduchotech...'!$C$111:$K$217</definedName>
    <definedName name="_xlnm._FilterDatabase" localSheetId="12" hidden="1">'03 - Blok C - Měření a re...'!$C$130:$K$272</definedName>
    <definedName name="_xlnm.Print_Area" localSheetId="12">'03 - Blok C - Měření a re...'!$C$4:$J$76,'03 - Blok C - Měření a re...'!$C$82:$J$110,'03 - Blok C - Měření a re...'!$C$116:$K$272</definedName>
    <definedName name="_xlnm._FilterDatabase" localSheetId="13" hidden="1">'01 - Stavební část'!$C$118:$K$125</definedName>
    <definedName name="_xlnm.Print_Area" localSheetId="13">'01 - Stavební část'!$C$4:$J$76,'01 - Stavební část'!$C$82:$J$100,'01 - Stavební část'!$C$106:$K$125</definedName>
    <definedName name="_xlnm._FilterDatabase" localSheetId="14" hidden="1">'VRN - Vedlejší rozpočtové...'!$C$116:$K$130</definedName>
    <definedName name="_xlnm.Print_Area" localSheetId="14">'VRN - Vedlejší rozpočtové...'!$C$4:$J$76,'VRN - Vedlejší rozpočtové...'!$C$82:$J$98,'VRN - Vedlejší rozpočtové...'!$C$104:$K$130</definedName>
    <definedName name="_xlnm.Print_Titles" localSheetId="0">'Rekapitulace stavby'!$92:$92</definedName>
    <definedName name="_xlnm.Print_Titles" localSheetId="1">'01 - Blok A1 - Ústřední v...'!$126:$126</definedName>
    <definedName name="_xlnm.Print_Titles" localSheetId="2">'02 - Blok A1 - Vzduchotec...'!$123:$123</definedName>
    <definedName name="_xlnm.Print_Titles" localSheetId="3">'03 - Blok A1 - Měření a r...'!$129:$129</definedName>
    <definedName name="_xlnm.Print_Titles" localSheetId="4">'01 - Blok A2 - Ústřední v...'!$126:$126</definedName>
    <definedName name="_xlnm.Print_Titles" localSheetId="5">'02 - Blok A2 - Měření a r...'!$125:$125</definedName>
    <definedName name="_xlnm.Print_Titles" localSheetId="6">'01 - Blok B1 - Ústřední v...'!$126:$126</definedName>
    <definedName name="_xlnm.Print_Titles" localSheetId="7">'02 - Blok B1 - Vzduchotec...'!$123:$123</definedName>
    <definedName name="_xlnm.Print_Titles" localSheetId="8">'03 - Blok B1 - Měření a r...'!$129:$129</definedName>
    <definedName name="_xlnm.Print_Titles" localSheetId="9">'01 - Blok B2 - Měření a r...'!$125:$125</definedName>
    <definedName name="_xlnm.Print_Titles" localSheetId="10">'01 - Blok C - Ústřední vy...'!$126:$126</definedName>
    <definedName name="_xlnm.Print_Titles" localSheetId="11">'02 - Blok C - Vzduchotech...'!$125:$125</definedName>
    <definedName name="_xlnm.Print_Titles" localSheetId="12">'03 - Blok C - Měření a re...'!$130:$130</definedName>
    <definedName name="_xlnm.Print_Titles" localSheetId="13">'01 - Stavební část'!$118:$118</definedName>
    <definedName name="_xlnm.Print_Titles" localSheetId="14">'VRN - Vedlejší rozpočtové...'!$116:$116</definedName>
  </definedNames>
  <calcPr fullCalcOnLoad="1"/>
</workbook>
</file>

<file path=xl/sharedStrings.xml><?xml version="1.0" encoding="utf-8"?>
<sst xmlns="http://schemas.openxmlformats.org/spreadsheetml/2006/main" count="17349" uniqueCount="1241">
  <si>
    <t>Export Komplet</t>
  </si>
  <si>
    <t/>
  </si>
  <si>
    <t>2.0</t>
  </si>
  <si>
    <t>ZAMOK</t>
  </si>
  <si>
    <t>False</t>
  </si>
  <si>
    <t>{cee8d008-5a36-4ea7-8b4a-c45544b2a88a}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</si>
  <si>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</si>
  <si>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</si>
  <si>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</si>
  <si>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</si>
  <si>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</si>
  <si>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</si>
  <si>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</si>
  <si>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</si>
  <si>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</si>
  <si>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</si>
  <si>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</si>
  <si>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Rekonstrukce vytápění – Teoretické ústavy, Hněvotínská 3, 775 15 Olomouc</t>
  </si>
  <si>
    <t>KSO:</t>
  </si>
  <si>
    <t>CC-CZ:</t>
  </si>
  <si>
    <t>Místo:</t>
  </si>
  <si>
    <t>Hněvotínská 3, 775 15 Olomouc</t>
  </si>
  <si>
    <t>Datum:</t>
  </si>
  <si>
    <t>21. 1. 2024</t>
  </si>
  <si>
    <t>Zadavatel:</t>
  </si>
  <si>
    <t>IČ:</t>
  </si>
  <si>
    <t>Univerzita Palackého v Olomouc, Křížkovského 8</t>
  </si>
  <si>
    <t>DIČ:</t>
  </si>
  <si>
    <t>Uchazeč:</t>
  </si>
  <si>
    <t>Vyplň údaj</t>
  </si>
  <si>
    <t>Projektant:</t>
  </si>
  <si>
    <t>Ing. Petr Machalec</t>
  </si>
  <si>
    <t>True</t>
  </si>
  <si>
    <t>Zpracovatel:</t>
  </si>
  <si>
    <t>Ing. Petr Machalec, Werichova 13, Olomouc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</si>
  <si>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</si>
  <si>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</si>
  <si>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</si>
  <si>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</si>
  <si>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</si>
  <si>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</si>
  <si>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</si>
  <si>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</si>
  <si>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</si>
  <si>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</si>
  <si>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</si>
  <si>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</si>
  <si>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</si>
  <si>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</si>
  <si>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</si>
  <si>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</si>
  <si>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</si>
  <si>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</si>
  <si>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</si>
  <si>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</si>
  <si>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</si>
  <si>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</si>
  <si>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</si>
  <si>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</si>
  <si>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</si>
  <si>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</si>
  <si>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</si>
  <si>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</si>
  <si>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</si>
  <si>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</si>
  <si>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</si>
  <si>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</si>
  <si>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</si>
  <si>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</si>
  <si>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</si>
  <si>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</si>
  <si>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</si>
  <si>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</si>
  <si>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</si>
  <si>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</si>
  <si>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</si>
  <si>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</si>
  <si>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</si>
  <si>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</si>
  <si>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</si>
  <si>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A1</t>
  </si>
  <si>
    <t>Blok 01</t>
  </si>
  <si>
    <t>STA</t>
  </si>
  <si>
    <t>1</t>
  </si>
  <si>
    <t>{d9642bde-0985-4b9c-b933-483229d34184}</t>
  </si>
  <si>
    <t>2</t>
  </si>
  <si>
    <t>/</t>
  </si>
  <si>
    <t>Blok A1 - Ústřední vytápění</t>
  </si>
  <si>
    <t>Soupis</t>
  </si>
  <si>
    <t>{0b665bfe-7414-4e00-b6b6-91c58b75a50a}</t>
  </si>
  <si>
    <t>02</t>
  </si>
  <si>
    <t>Blok A1 - Vzduchotechnika</t>
  </si>
  <si>
    <t>{e1af01e9-72d7-4452-8aa8-37582f10ffff}</t>
  </si>
  <si>
    <t>03</t>
  </si>
  <si>
    <t>Blok A1 - Měření a regulace</t>
  </si>
  <si>
    <t>{e46e6e3c-8996-4f21-b745-eee29b1cb0b9}</t>
  </si>
  <si>
    <t>A2</t>
  </si>
  <si>
    <t>Blok A2</t>
  </si>
  <si>
    <t>{e90b67e7-69c6-4237-8728-1fddcf3517f1}</t>
  </si>
  <si>
    <t>Blok A2 - Ústřední vytápění</t>
  </si>
  <si>
    <t>{efe1856e-2042-4a5f-ad4f-8adb302866e8}</t>
  </si>
  <si>
    <t>Blok A2 - Měření a regulace</t>
  </si>
  <si>
    <t>{3c6f5e1b-54fd-4b8f-b639-66adbc09d300}</t>
  </si>
  <si>
    <t>B1</t>
  </si>
  <si>
    <t>Blok B1</t>
  </si>
  <si>
    <t>{c7438dc3-4de4-4e37-af31-ed4410d972b5}</t>
  </si>
  <si>
    <t>Blok B1 - Ústřední vytápění</t>
  </si>
  <si>
    <t>{c7f7d4b4-8404-4a6a-8c5a-e839706a8966}</t>
  </si>
  <si>
    <t>Blok B1 - Vzduchotechnika</t>
  </si>
  <si>
    <t>{0537ae8d-3766-46d2-aae2-98a71d7740fa}</t>
  </si>
  <si>
    <t>Blok B1 - Měření a regulace</t>
  </si>
  <si>
    <t>{f5f89adc-afa2-4c64-b3f8-36eb362aabfc}</t>
  </si>
  <si>
    <t>B2</t>
  </si>
  <si>
    <t>Blok B2</t>
  </si>
  <si>
    <t>{e00bb8bd-5b29-4ed6-94de-cc8adac10d43}</t>
  </si>
  <si>
    <t>Blok B2 - Měření a regulace</t>
  </si>
  <si>
    <t>{31ef457a-9b17-418f-b6af-7a16ab10493b}</t>
  </si>
  <si>
    <t>C</t>
  </si>
  <si>
    <t>Blok C</t>
  </si>
  <si>
    <t>{0e84010a-5c3b-4074-9261-92c1c3e4ef3c}</t>
  </si>
  <si>
    <t>Blok C - Ústřední vytápění</t>
  </si>
  <si>
    <t>{eb5ac78e-c606-4dde-9882-e13a2afb636e}</t>
  </si>
  <si>
    <t>Blok C - Vzduchotechnika</t>
  </si>
  <si>
    <t>{1790c853-7b7b-4362-9a3b-64323d38544b}</t>
  </si>
  <si>
    <t>Blok C - Měření a regulace</t>
  </si>
  <si>
    <t>{6e2f4c8f-b2a2-4f85-8a8c-1bd5b079573e}</t>
  </si>
  <si>
    <t>Stavební část</t>
  </si>
  <si>
    <t>{6519715f-2737-4c55-8af4-958d83d92e63}</t>
  </si>
  <si>
    <t>VRN</t>
  </si>
  <si>
    <t>Vedlejší rozpočtové náklady</t>
  </si>
  <si>
    <t>{00503b94-430d-4a84-88fa-3291c5eebb07}</t>
  </si>
  <si>
    <t>KRYCÍ LIST SOUPISU PRACÍ</t>
  </si>
  <si>
    <t>Objekt:</t>
  </si>
  <si>
    <t>A1 - Blok 01</t>
  </si>
  <si>
    <t>Soupis:</t>
  </si>
  <si>
    <t>01 - Blok A1 - Ústřední vytápění</t>
  </si>
  <si>
    <t xml:space="preserve"> Hněvotínská 3, 775 15 Olomouc</t>
  </si>
  <si>
    <t>REKAPITULACE ČLENĚNÍ SOUPISU PRACÍ</t>
  </si>
  <si>
    <t>Kód dílu - Popis</t>
  </si>
  <si>
    <t>Cena celkem [CZK]</t>
  </si>
  <si>
    <t>Náklady ze soupisu prací</t>
  </si>
  <si>
    <t>-1</t>
  </si>
  <si>
    <t>PSV - Práce a dodávky PSV</t>
  </si>
  <si>
    <t xml:space="preserve">    713 - Izolace tepelné</t>
  </si>
  <si>
    <t xml:space="preserve">    731 - Ústřední vytápění - kotelny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</si>
  <si>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</si>
  <si>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</si>
  <si>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</si>
  <si>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    783 - Dokončovací práce - nátěry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</si>
  <si>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</si>
  <si>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</si>
  <si>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</si>
  <si>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</si>
  <si>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</si>
  <si>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</si>
  <si>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</si>
  <si>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</si>
  <si>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</si>
  <si>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</si>
  <si>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</si>
  <si>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</si>
  <si>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</si>
  <si>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PSV</t>
  </si>
  <si>
    <t>Práce a dodávky PSV</t>
  </si>
  <si>
    <t>ROZPOCET</t>
  </si>
  <si>
    <t>713</t>
  </si>
  <si>
    <t>Izolace tepelné</t>
  </si>
  <si>
    <t>K</t>
  </si>
  <si>
    <t>713461811</t>
  </si>
  <si>
    <t>Odstranění tepelné izolace potrubí, ohybů a armatur tvarovkami nebo deskami potrubními pouzdry staženými drátem potrubí, tloušťka izolace do 100 mm</t>
  </si>
  <si>
    <t>m</t>
  </si>
  <si>
    <t>CS ÚRS 2024 01</t>
  </si>
  <si>
    <t>16</t>
  </si>
  <si>
    <t>Online PSC</t>
  </si>
  <si>
    <t>https://podminky.urs.cz/item/CS_URS_2024_01/713461811</t>
  </si>
  <si>
    <t>R-713-01</t>
  </si>
  <si>
    <t>Přesun demontovaných tepelných izolací vodorovně do 100 m v objektech výšky do 24 m</t>
  </si>
  <si>
    <t>t</t>
  </si>
  <si>
    <t>vlastní</t>
  </si>
  <si>
    <t>4</t>
  </si>
  <si>
    <t>3</t>
  </si>
  <si>
    <t>M</t>
  </si>
  <si>
    <t>28377103</t>
  </si>
  <si>
    <t>pouzdro izolační potrubní z pěnového polyetylenu 22/9mm</t>
  </si>
  <si>
    <t>32</t>
  </si>
  <si>
    <t>6</t>
  </si>
  <si>
    <t>28377111</t>
  </si>
  <si>
    <t>pouzdro izolační potrubní z pěnového polyetylenu 28/9mm</t>
  </si>
  <si>
    <t>8</t>
  </si>
  <si>
    <t>5</t>
  </si>
  <si>
    <t>28377115</t>
  </si>
  <si>
    <t>pouzdro izolační potrubní z pěnového polyetylenu 35/9mm</t>
  </si>
  <si>
    <t>10</t>
  </si>
  <si>
    <t>28377121</t>
  </si>
  <si>
    <t>pouzdro izolační potrubní z pěnového polyetylenu 54/9mm</t>
  </si>
  <si>
    <t>7</t>
  </si>
  <si>
    <t>63154574</t>
  </si>
  <si>
    <t>pouzdro izolační potrubní z minerální vlny s Al fólií max. 250/100°C 48/40mm</t>
  </si>
  <si>
    <t>14</t>
  </si>
  <si>
    <t>63154575</t>
  </si>
  <si>
    <t>pouzdro izolační potrubní z minerální vlny s Al fólií max. 250/100°C 60/40mm</t>
  </si>
  <si>
    <t>9</t>
  </si>
  <si>
    <t>R-713-02</t>
  </si>
  <si>
    <t>pouzdro izolační potrubní s jednostrannou Al fólií max. 250/100 °C 76/60 mm</t>
  </si>
  <si>
    <t>18</t>
  </si>
  <si>
    <t>R-713-03</t>
  </si>
  <si>
    <t>pouzdro izolační potrubní s jednostrannou Al fólií max. 250/100 °C 89/60 mm</t>
  </si>
  <si>
    <t>20</t>
  </si>
  <si>
    <t>11</t>
  </si>
  <si>
    <t>713463131</t>
  </si>
  <si>
    <t>Montáž izolace tepelné potrubí a ohybů tvarovkami nebo deskami potrubními pouzdry bez povrchové úpravy (izolační materiál ve specifikaci) přilepenými v příčných a podélných spojích izolace potrubí jednovrstvá, tloušťky izolace do 25 mm</t>
  </si>
  <si>
    <t>22</t>
  </si>
  <si>
    <t>https://podminky.urs.cz/item/CS_URS_2024_01/713463131</t>
  </si>
  <si>
    <t>713463211</t>
  </si>
  <si>
    <t>Montáž izolace tepelné potrubí a ohybů tvarovkami nebo deskami potrubními pouzdry s povrchovou úpravou hliníkovou fólií (izolační materiál ve specifikaci) přelepenými samolepící hliníkovou páskou potrubí jednovrstvá D do 50 mm</t>
  </si>
  <si>
    <t>24</t>
  </si>
  <si>
    <t>https://podminky.urs.cz/item/CS_URS_2024_01/713463211</t>
  </si>
  <si>
    <t>13</t>
  </si>
  <si>
    <t>713463212</t>
  </si>
  <si>
    <t>Montáž izolace tepelné potrubí a ohybů tvarovkami nebo deskami potrubními pouzdry s povrchovou úpravou hliníkovou fólií (izolační materiál ve specifikaci) přelepenými samolepící hliníkovou páskou potrubí jednovrstvá D přes 50 do 100 mm</t>
  </si>
  <si>
    <t>26</t>
  </si>
  <si>
    <t>https://podminky.urs.cz/item/CS_URS_2024_01/713463212</t>
  </si>
  <si>
    <t>R-713-04</t>
  </si>
  <si>
    <t>Montážní a spojovací materiál</t>
  </si>
  <si>
    <t>kus</t>
  </si>
  <si>
    <t>28</t>
  </si>
  <si>
    <t>15</t>
  </si>
  <si>
    <t>998713103</t>
  </si>
  <si>
    <t>Přesun hmot pro izolace tepelné stanovený z hmotnosti přesunovaného materiálu vodorovná dopravní vzdálenost do 50 m s užitím mechanizace v objektech výšky přes 12 m do 24 m</t>
  </si>
  <si>
    <t>30</t>
  </si>
  <si>
    <t>https://podminky.urs.cz/item/CS_URS_2024_01/998713103</t>
  </si>
  <si>
    <t>731</t>
  </si>
  <si>
    <t>Ústřední vytápění - kotelny</t>
  </si>
  <si>
    <t>731200826</t>
  </si>
  <si>
    <t>Demontáž kotlů ocelových na kapalná nebo plynná paliva, o výkonu přes 40 do 60 kW</t>
  </si>
  <si>
    <t>https://podminky.urs.cz/item/CS_URS_2024_01/731200826</t>
  </si>
  <si>
    <t>17</t>
  </si>
  <si>
    <t>731200827</t>
  </si>
  <si>
    <t>Demontáž kotlů ocelových na kapalná nebo plynná paliva, o výkonu přes 60 do 75 kW</t>
  </si>
  <si>
    <t>34</t>
  </si>
  <si>
    <t>https://podminky.urs.cz/item/CS_URS_2024_01/731200827</t>
  </si>
  <si>
    <t>R-731-01</t>
  </si>
  <si>
    <t>Demontáž úpravny vody vč. příslušenství</t>
  </si>
  <si>
    <t>36</t>
  </si>
  <si>
    <t>19</t>
  </si>
  <si>
    <t>R-731-02.</t>
  </si>
  <si>
    <t>Demontáž odkouření vč. zapravení fasády a zazdění prostupu</t>
  </si>
  <si>
    <t>38</t>
  </si>
  <si>
    <t>732320812</t>
  </si>
  <si>
    <t>Demontáž nádrží beztlakých nebo tlakových odpojení od rozvodů potrubí nádrže o obsahu do 100 l</t>
  </si>
  <si>
    <t>40</t>
  </si>
  <si>
    <t>https://podminky.urs.cz/item/CS_URS_2024_01/732320812</t>
  </si>
  <si>
    <t>P</t>
  </si>
  <si>
    <t>Poznámka k položce:
Poznámka k položce: Poznámka k položce: Poznámka k položce: demontáž expanzní tlakové nádoby o objemu  V=25l  1x V=80l  1x</t>
  </si>
  <si>
    <t>732420812</t>
  </si>
  <si>
    <t>Demontáž čerpadel oběhových spirálních (do potrubí) DN 40</t>
  </si>
  <si>
    <t>42</t>
  </si>
  <si>
    <t>https://podminky.urs.cz/item/CS_URS_2024_01/732420812</t>
  </si>
  <si>
    <t>R-731-03.</t>
  </si>
  <si>
    <t>Vypuštění okruhu VZT</t>
  </si>
  <si>
    <t>hod</t>
  </si>
  <si>
    <t>44</t>
  </si>
  <si>
    <t>23</t>
  </si>
  <si>
    <t>731890802</t>
  </si>
  <si>
    <t>Přemístění demontovaných kotelen umístěných ve výšce nebo hloubce objektu do 12 m</t>
  </si>
  <si>
    <t>CS ÚRS 2019 01</t>
  </si>
  <si>
    <t>46</t>
  </si>
  <si>
    <t>R-731-04.</t>
  </si>
  <si>
    <t>Elektronicky regulované oběhové čerpadlo s autoadaptem DN 40, H=8,5m, Q=10,75m3/h, P=427W, I=1,96A</t>
  </si>
  <si>
    <t>48</t>
  </si>
  <si>
    <t>25</t>
  </si>
  <si>
    <t>R-731-05</t>
  </si>
  <si>
    <t>Montáž čerpadla oběhového mokroběžného závitového DN 40</t>
  </si>
  <si>
    <t>50</t>
  </si>
  <si>
    <t>R-731-06</t>
  </si>
  <si>
    <t>Napojení na stávající VZT DN 32</t>
  </si>
  <si>
    <t>52</t>
  </si>
  <si>
    <t>27</t>
  </si>
  <si>
    <t>R-731-07</t>
  </si>
  <si>
    <t>Napojení na stávající VZT DN 40</t>
  </si>
  <si>
    <t>54</t>
  </si>
  <si>
    <t>R-731-08</t>
  </si>
  <si>
    <t>Montážní plošina vč.manipulace</t>
  </si>
  <si>
    <t>56</t>
  </si>
  <si>
    <t>29</t>
  </si>
  <si>
    <t>998731102</t>
  </si>
  <si>
    <t>Přesun hmot pro kotelny stanovený z hmotnosti přesunovaného materiálu vodorovná dopravní vzdálenost do 50 m základní v objektech výšky přes 6 do 12 m</t>
  </si>
  <si>
    <t>58</t>
  </si>
  <si>
    <t>https://podminky.urs.cz/item/CS_URS_2024_01/998731102</t>
  </si>
  <si>
    <t>733</t>
  </si>
  <si>
    <t>Ústřední vytápění - rozvodné potrubí</t>
  </si>
  <si>
    <t>733120815</t>
  </si>
  <si>
    <t>Demontáž potrubí z trubek ocelových hladkých Ø do 38</t>
  </si>
  <si>
    <t>60</t>
  </si>
  <si>
    <t>https://podminky.urs.cz/item/CS_URS_2024_01/733120815</t>
  </si>
  <si>
    <t>31</t>
  </si>
  <si>
    <t>733120819</t>
  </si>
  <si>
    <t>Demontáž potrubí z trubek ocelových hladkých Ø přes 38 do 60,3</t>
  </si>
  <si>
    <t>62</t>
  </si>
  <si>
    <t>https://podminky.urs.cz/item/CS_URS_2024_01/733120819</t>
  </si>
  <si>
    <t>733191913</t>
  </si>
  <si>
    <t>Opravy rozvodů potrubí z trubek ocelových závitových normálních i zesílených zaslepení skováním a zavařením DN 15</t>
  </si>
  <si>
    <t>64</t>
  </si>
  <si>
    <t>https://podminky.urs.cz/item/CS_URS_2024_01/733191913</t>
  </si>
  <si>
    <t>33</t>
  </si>
  <si>
    <t>733191917</t>
  </si>
  <si>
    <t>Opravy rozvodů potrubí z trubek ocelových závitových normálních i zesílených zaslepení skováním a zavařením DN 40</t>
  </si>
  <si>
    <t>66</t>
  </si>
  <si>
    <t>https://podminky.urs.cz/item/CS_URS_2024_01/733191917</t>
  </si>
  <si>
    <t>733890803</t>
  </si>
  <si>
    <t>Přemístění potrubí demontovaného vodorovně do 100 m v objektech výšky přes 6 do 24 m</t>
  </si>
  <si>
    <t>68</t>
  </si>
  <si>
    <t>35</t>
  </si>
  <si>
    <t>733111227</t>
  </si>
  <si>
    <t>Potrubí z trubek ocelových závitových černých spojovaných svařováním bezešvých zesílených středotlakých PN 16 nad 115°C DN 40</t>
  </si>
  <si>
    <t>70</t>
  </si>
  <si>
    <t>https://podminky.urs.cz/item/CS_URS_2024_01/733111227</t>
  </si>
  <si>
    <t>733111228</t>
  </si>
  <si>
    <t>Potrubí z trubek ocelových závitových černých spojovaných svařováním bezešvých zesílených středotlakých PN 16 nad 115°C DN 50</t>
  </si>
  <si>
    <t>72</t>
  </si>
  <si>
    <t>https://podminky.urs.cz/item/CS_URS_2024_01/733111228</t>
  </si>
  <si>
    <t>37</t>
  </si>
  <si>
    <t>733121162</t>
  </si>
  <si>
    <t>Potrubí z trubek ocelových hladkých spojovaných svařováním černých bezešvých středotlakých T= nad +115°C Ø 76/3,2</t>
  </si>
  <si>
    <t>74</t>
  </si>
  <si>
    <t>https://podminky.urs.cz/item/CS_URS_2024_01/733121162</t>
  </si>
  <si>
    <t>733121165</t>
  </si>
  <si>
    <t>Potrubí z trubek ocelových hladkých spojovaných svařováním černých bezešvých středotlakých T= nad +115°C Ø 89/3,6</t>
  </si>
  <si>
    <t>76</t>
  </si>
  <si>
    <t>https://podminky.urs.cz/item/CS_URS_2024_01/733121165</t>
  </si>
  <si>
    <t>39</t>
  </si>
  <si>
    <t>733122202</t>
  </si>
  <si>
    <t>Potrubí z trubek ocelových hladkých spojovaných lisováním z uhlíkové oceli tenkostěnné PP opláštění PN 16, T= +110°C Ø 15/1,2</t>
  </si>
  <si>
    <t>78</t>
  </si>
  <si>
    <t>https://podminky.urs.cz/item/CS_URS_2024_01/733122202</t>
  </si>
  <si>
    <t>Poznámka k položce:
Poznámka k položce: Poznámka k položce: Poznámka k položce: 15x1,2</t>
  </si>
  <si>
    <t>733122203</t>
  </si>
  <si>
    <t>Potrubí z trubek ocelových hladkých spojovaných lisováním z uhlíkové oceli tenkostěnné PP opláštění PN 16, T= +110°C Ø 18/1,2</t>
  </si>
  <si>
    <t>80</t>
  </si>
  <si>
    <t>https://podminky.urs.cz/item/CS_URS_2024_01/733122203</t>
  </si>
  <si>
    <t>Poznámka k položce:
Poznámka k položce: Poznámka k položce: Poznámka k položce: 18x1,2</t>
  </si>
  <si>
    <t>41</t>
  </si>
  <si>
    <t>733122204</t>
  </si>
  <si>
    <t>Potrubí z trubek ocelových hladkých spojovaných lisováním z uhlíkové oceli tenkostěnné PP opláštění PN 16, T= +110°C Ø 22/1,5</t>
  </si>
  <si>
    <t>82</t>
  </si>
  <si>
    <t>https://podminky.urs.cz/item/CS_URS_2024_01/733122204</t>
  </si>
  <si>
    <t>Poznámka k položce:
Poznámka k položce: Poznámka k položce: Poznámka k položce: 22x1,5</t>
  </si>
  <si>
    <t>733122205</t>
  </si>
  <si>
    <t>Potrubí z trubek ocelových hladkých spojovaných lisováním z uhlíkové oceli tenkostěnné PP opláštění PN 16, T= +110°C Ø 28/1,5</t>
  </si>
  <si>
    <t>84</t>
  </si>
  <si>
    <t>https://podminky.urs.cz/item/CS_URS_2024_01/733122205</t>
  </si>
  <si>
    <t>Poznámka k položce:
Poznámka k položce: Poznámka k položce: Poznámka k položce: 28x1,5</t>
  </si>
  <si>
    <t>43</t>
  </si>
  <si>
    <t>733122206</t>
  </si>
  <si>
    <t>Potrubí z trubek ocelových hladkých spojovaných lisováním z uhlíkové oceli tenkostěnné PP opláštění PN 16, T= +110°C Ø 35/1,5</t>
  </si>
  <si>
    <t>86</t>
  </si>
  <si>
    <t>https://podminky.urs.cz/item/CS_URS_2024_01/733122206</t>
  </si>
  <si>
    <t>Poznámka k položce:
Poznámka k položce: Poznámka k položce: Poznámka k položce: 35x1,5</t>
  </si>
  <si>
    <t>733122207</t>
  </si>
  <si>
    <t>Potrubí z trubek ocelových hladkých spojovaných lisováním z uhlíkové oceli tenkostěnné PP opláštění PN 16, T= +110°C Ø 42/1,5</t>
  </si>
  <si>
    <t>88</t>
  </si>
  <si>
    <t>https://podminky.urs.cz/item/CS_URS_2024_01/733122207</t>
  </si>
  <si>
    <t>Poznámka k položce:
Poznámka k položce: Poznámka k položce: Poznámka k položce: 42x1,5</t>
  </si>
  <si>
    <t>45</t>
  </si>
  <si>
    <t>733122208</t>
  </si>
  <si>
    <t>Potrubí z trubek ocelových hladkých spojovaných lisováním z uhlíkové oceli tenkostěnné PP opláštění PN 16, T= +110°C Ø 54/1,5</t>
  </si>
  <si>
    <t>90</t>
  </si>
  <si>
    <t>https://podminky.urs.cz/item/CS_URS_2024_01/733122208</t>
  </si>
  <si>
    <t>Poznámka k položce:
Poznámka k položce: Poznámka k položce: Poznámka k položce: 54x1,5</t>
  </si>
  <si>
    <t>733190217</t>
  </si>
  <si>
    <t>Zkoušky těsnosti potrubí, manžety prostupové z trubek ocelových zkoušky těsnosti potrubí (za provozu) z trubek ocelových hladkých Ø do 51/2,6</t>
  </si>
  <si>
    <t>92</t>
  </si>
  <si>
    <t>https://podminky.urs.cz/item/CS_URS_2024_01/733190217</t>
  </si>
  <si>
    <t>47</t>
  </si>
  <si>
    <t>733190219</t>
  </si>
  <si>
    <t>Zkoušky těsnosti potrubí, manžety prostupové z trubek ocelových zkoušky těsnosti potrubí (za provozu) z trubek ocelových hladkých Ø přes 51/2,6 do 60,3/2,9</t>
  </si>
  <si>
    <t>94</t>
  </si>
  <si>
    <t>https://podminky.urs.cz/item/CS_URS_2024_01/733190219</t>
  </si>
  <si>
    <t>733190225</t>
  </si>
  <si>
    <t>Zkoušky těsnosti potrubí, manžety prostupové z trubek ocelových zkoušky těsnosti potrubí (za provozu) z trubek ocelových hladkých Ø přes 60,3/2,9 do 89/5,0</t>
  </si>
  <si>
    <t>96</t>
  </si>
  <si>
    <t>https://podminky.urs.cz/item/CS_URS_2024_01/733190225</t>
  </si>
  <si>
    <t>49</t>
  </si>
  <si>
    <t>R-733-01</t>
  </si>
  <si>
    <t>Příplatek k potrubí za zhotovení přípojky z trubek z uhlíkové oceli D 15x1</t>
  </si>
  <si>
    <t>98</t>
  </si>
  <si>
    <t>R-733-02</t>
  </si>
  <si>
    <t>Svěrné šroubení pro potrubí 15x1</t>
  </si>
  <si>
    <t>100</t>
  </si>
  <si>
    <t>51</t>
  </si>
  <si>
    <t>R-733-03</t>
  </si>
  <si>
    <t>Vypuštění otopného systému (CRITAL)</t>
  </si>
  <si>
    <t>102</t>
  </si>
  <si>
    <t>R-733-04</t>
  </si>
  <si>
    <t>Napuštění otopného systému</t>
  </si>
  <si>
    <t>104</t>
  </si>
  <si>
    <t>53</t>
  </si>
  <si>
    <t>R-733-05</t>
  </si>
  <si>
    <t>Odvzdušnění otopného systému</t>
  </si>
  <si>
    <t>106</t>
  </si>
  <si>
    <t>R-733-06</t>
  </si>
  <si>
    <t>Prostup navrtávkou cihla prům. 50/150mm vč. zapravení</t>
  </si>
  <si>
    <t>108</t>
  </si>
  <si>
    <t>55</t>
  </si>
  <si>
    <t>R-733-07</t>
  </si>
  <si>
    <t>Příplatek na tvarovky (členitost systému)</t>
  </si>
  <si>
    <t>110</t>
  </si>
  <si>
    <t>R-733-08.</t>
  </si>
  <si>
    <t>Prostup navrtávkou beton prům. 150/300mm vč. zapravení</t>
  </si>
  <si>
    <t>112</t>
  </si>
  <si>
    <t>57</t>
  </si>
  <si>
    <t>R-733-09.</t>
  </si>
  <si>
    <t>Topná zkouška 72h</t>
  </si>
  <si>
    <t>114</t>
  </si>
  <si>
    <t>998733103</t>
  </si>
  <si>
    <t>Přesun hmot pro rozvody potrubí stanovený z hmotnosti přesunovaného materiálu vodorovná dopravní vzdálenost do 50 m základní v objektech výšky přes 12 do 24 m</t>
  </si>
  <si>
    <t>116</t>
  </si>
  <si>
    <t>https://podminky.urs.cz/item/CS_URS_2024_01/998733103</t>
  </si>
  <si>
    <t>734</t>
  </si>
  <si>
    <t>Ústřední vytápění - armatury</t>
  </si>
  <si>
    <t>59</t>
  </si>
  <si>
    <t>734200822</t>
  </si>
  <si>
    <t>Demontáž armatur závitových se dvěma závity přes 1/2 do G 1</t>
  </si>
  <si>
    <t>118</t>
  </si>
  <si>
    <t>https://podminky.urs.cz/item/CS_URS_2024_01/734200822</t>
  </si>
  <si>
    <t>734200824</t>
  </si>
  <si>
    <t>Demontáž armatur závitových se dvěma závity přes 6/4 do G 2</t>
  </si>
  <si>
    <t>120</t>
  </si>
  <si>
    <t>https://podminky.urs.cz/item/CS_URS_2024_01/734200824</t>
  </si>
  <si>
    <t>61</t>
  </si>
  <si>
    <t>734890803</t>
  </si>
  <si>
    <t>Přemístění demontovaných armatur vodorovně do 100 m v objektech výšky přes 6 do 24 m</t>
  </si>
  <si>
    <t>122</t>
  </si>
  <si>
    <t>734211120</t>
  </si>
  <si>
    <t>Ventily odvzdušňovací závitové automatické PN 14 do 120°C G 1/2</t>
  </si>
  <si>
    <t>124</t>
  </si>
  <si>
    <t>https://podminky.urs.cz/item/CS_URS_2024_01/734211120</t>
  </si>
  <si>
    <t>63</t>
  </si>
  <si>
    <t>R-734-01</t>
  </si>
  <si>
    <t>Ventil závitový odvzdušňovací 3/4 automatický</t>
  </si>
  <si>
    <t>126</t>
  </si>
  <si>
    <t>734291123</t>
  </si>
  <si>
    <t>Ostatní armatury kohouty plnicí a vypouštěcí PN 10 do 90°C G 1/2</t>
  </si>
  <si>
    <t>128</t>
  </si>
  <si>
    <t>https://podminky.urs.cz/item/CS_URS_2024_01/734291123</t>
  </si>
  <si>
    <t>65</t>
  </si>
  <si>
    <t>734291124</t>
  </si>
  <si>
    <t>Ostatní armatury kohouty plnicí a vypouštěcí PN 10 do 90°C G 3/4</t>
  </si>
  <si>
    <t>130</t>
  </si>
  <si>
    <t>https://podminky.urs.cz/item/CS_URS_2024_01/734291124</t>
  </si>
  <si>
    <t>734292713</t>
  </si>
  <si>
    <t>Ostatní armatury kulové kohouty PN 42 do 185°C přímé vnitřní závit G 1/2</t>
  </si>
  <si>
    <t>132</t>
  </si>
  <si>
    <t>https://podminky.urs.cz/item/CS_URS_2024_01/734292713</t>
  </si>
  <si>
    <t>67</t>
  </si>
  <si>
    <t>734292714</t>
  </si>
  <si>
    <t>Ostatní armatury kulové kohouty PN 42 do 185°C přímé vnitřní závit G 3/4</t>
  </si>
  <si>
    <t>134</t>
  </si>
  <si>
    <t>https://podminky.urs.cz/item/CS_URS_2024_01/734292714</t>
  </si>
  <si>
    <t>R-734-02</t>
  </si>
  <si>
    <t>Termostatická hlavice pro veřejné budovy v provedení antivandal s kapilárním čidlem (7-28°C) vč. pojistky proti odcizení, připojení M30x1,5</t>
  </si>
  <si>
    <t>136</t>
  </si>
  <si>
    <t>Poznámka k položce:
Poznámka k položce: Poznámka k položce: Poznámka k položce: - nastavení teploty pouze speciálním seřizovacím klíčem</t>
  </si>
  <si>
    <t>69</t>
  </si>
  <si>
    <t>R-734-03</t>
  </si>
  <si>
    <t>Rohové radiátorové šroubení (háčko) DN15</t>
  </si>
  <si>
    <t>138</t>
  </si>
  <si>
    <t>R-734-04</t>
  </si>
  <si>
    <t>Armatura HM rohová DN 15 vč. krytky (bílé provedení)</t>
  </si>
  <si>
    <t>140</t>
  </si>
  <si>
    <t>71</t>
  </si>
  <si>
    <t>R-734-05</t>
  </si>
  <si>
    <t>Uzavírací a vyvažovací ventil s vypouštěním DN40 s vnitřními závity</t>
  </si>
  <si>
    <t>142</t>
  </si>
  <si>
    <t>R-734-06</t>
  </si>
  <si>
    <t>Uzavírací a vyvažovací ventil s vypouštěním DN 32 s vnitřními závity</t>
  </si>
  <si>
    <t>144</t>
  </si>
  <si>
    <t>73</t>
  </si>
  <si>
    <t>R-734-07</t>
  </si>
  <si>
    <t>Uzavírací a vyvažovací ventil s vypouštěním DN 65 v přírubovém provedení</t>
  </si>
  <si>
    <t>146</t>
  </si>
  <si>
    <t>R-734-08</t>
  </si>
  <si>
    <t>Regulátor tlakové diference (20-80kPa) DN 40</t>
  </si>
  <si>
    <t>148</t>
  </si>
  <si>
    <t>Poznámka k položce:
Poznámka k položce: Poznámka k položce: Poznámka k položce: vč. připojovacího setu k ručnímu vyvažovacímu ventilu a kapiláry prům.6mm - 1,2m</t>
  </si>
  <si>
    <t>75</t>
  </si>
  <si>
    <t>R-734-09</t>
  </si>
  <si>
    <t>Regulátor tlakové diference (20-80kPa) DN 32</t>
  </si>
  <si>
    <t>150</t>
  </si>
  <si>
    <t>734494213</t>
  </si>
  <si>
    <t>Měřicí armatury návarky s trubkovým závitem G 1/2</t>
  </si>
  <si>
    <t>152</t>
  </si>
  <si>
    <t>https://podminky.urs.cz/item/CS_URS_2024_01/734494213</t>
  </si>
  <si>
    <t>77</t>
  </si>
  <si>
    <t>734494214</t>
  </si>
  <si>
    <t>Měřicí armatury návarky s trubkovým závitem G 3/4</t>
  </si>
  <si>
    <t>154</t>
  </si>
  <si>
    <t>https://podminky.urs.cz/item/CS_URS_2024_01/734494214</t>
  </si>
  <si>
    <t>734411113</t>
  </si>
  <si>
    <t>Teploměry technické s pevným stonkem a jímkou zadní připojení (axiální) průměr 80 mm délka stonku 50 mm</t>
  </si>
  <si>
    <t>156</t>
  </si>
  <si>
    <t>https://podminky.urs.cz/item/CS_URS_2024_01/734411113</t>
  </si>
  <si>
    <t>79</t>
  </si>
  <si>
    <t>734421101</t>
  </si>
  <si>
    <t>Tlakoměry s pevným stonkem a zpětnou klapkou spodní připojení (radiální) tlaku 0-16 bar průměru 50 mm</t>
  </si>
  <si>
    <t>158</t>
  </si>
  <si>
    <t>https://podminky.urs.cz/item/CS_URS_2024_01/734421101</t>
  </si>
  <si>
    <t>R-734-10</t>
  </si>
  <si>
    <t>Filtr DN 80 PN 16 do 300°C z uhlíkové oceli s vypouštěcí přírubou vč. protipřírub</t>
  </si>
  <si>
    <t>160</t>
  </si>
  <si>
    <t>81</t>
  </si>
  <si>
    <t>R-734-11</t>
  </si>
  <si>
    <t>Zpětná klapka přírubová DN 80 vč. protipřírub</t>
  </si>
  <si>
    <t>162</t>
  </si>
  <si>
    <t>R-734-12</t>
  </si>
  <si>
    <t>klapka uzavírací mezipřírubová PN 16 do 120°C disk litina DN 80 vč. protipřírub</t>
  </si>
  <si>
    <t>164</t>
  </si>
  <si>
    <t>83</t>
  </si>
  <si>
    <t>734209103</t>
  </si>
  <si>
    <t>Montáž závitových armatur s 1 závitem G 1/2 (DN 15)</t>
  </si>
  <si>
    <t>166</t>
  </si>
  <si>
    <t>https://podminky.urs.cz/item/CS_URS_2024_01/734209103</t>
  </si>
  <si>
    <t>734209104</t>
  </si>
  <si>
    <t>Montáž závitových armatur s 1 závitem G 3/4 (DN 20)</t>
  </si>
  <si>
    <t>168</t>
  </si>
  <si>
    <t>https://podminky.urs.cz/item/CS_URS_2024_01/734209104</t>
  </si>
  <si>
    <t>85</t>
  </si>
  <si>
    <t>734209105</t>
  </si>
  <si>
    <t>Montáž závitových armatur s 1 závitem G 1 (DN 25)</t>
  </si>
  <si>
    <t>170</t>
  </si>
  <si>
    <t>https://podminky.urs.cz/item/CS_URS_2024_01/734209105</t>
  </si>
  <si>
    <t>Poznámka k položce:
Poznámka k položce: Poznámka k položce: Poznámka k položce: montáž termostatické hlavice</t>
  </si>
  <si>
    <t>734209113</t>
  </si>
  <si>
    <t>Montáž závitových armatur se 2 závity G 1/2 (DN 15)</t>
  </si>
  <si>
    <t>172</t>
  </si>
  <si>
    <t>https://podminky.urs.cz/item/CS_URS_2024_01/734209113</t>
  </si>
  <si>
    <t>87</t>
  </si>
  <si>
    <t>734209114</t>
  </si>
  <si>
    <t>Montáž závitových armatur se 2 závity G 3/4 (DN 20)</t>
  </si>
  <si>
    <t>174</t>
  </si>
  <si>
    <t>https://podminky.urs.cz/item/CS_URS_2024_01/734209114</t>
  </si>
  <si>
    <t>734209116</t>
  </si>
  <si>
    <t>Montáž závitových armatur se 2 závity G 5/4 (DN 32)</t>
  </si>
  <si>
    <t>176</t>
  </si>
  <si>
    <t>https://podminky.urs.cz/item/CS_URS_2024_01/734209116</t>
  </si>
  <si>
    <t>89</t>
  </si>
  <si>
    <t>734209117</t>
  </si>
  <si>
    <t>Montáž závitových armatur se 2 závity G 6/4 (DN 40)</t>
  </si>
  <si>
    <t>178</t>
  </si>
  <si>
    <t>https://podminky.urs.cz/item/CS_URS_2024_01/734209117</t>
  </si>
  <si>
    <t>R734109414</t>
  </si>
  <si>
    <t>Montáž armatury přírubové se třemi přírubami PN 16 DN 50</t>
  </si>
  <si>
    <t>180</t>
  </si>
  <si>
    <t>Poznámka k položce:
Poznámka k položce: Poznámka k položce: Poznámka k položce: vč. protipřírub dodávka ventilu a servopohonu profese M+R</t>
  </si>
  <si>
    <t>91</t>
  </si>
  <si>
    <t>734109215</t>
  </si>
  <si>
    <t>Montáž armatury přírubové se dvěma přírubami PN 16 DN 65</t>
  </si>
  <si>
    <t>182</t>
  </si>
  <si>
    <t>734109216</t>
  </si>
  <si>
    <t>Montáž armatury přírubové se dvěma přírubami PN 16 DN 80</t>
  </si>
  <si>
    <t>184</t>
  </si>
  <si>
    <t>93</t>
  </si>
  <si>
    <t>734419111</t>
  </si>
  <si>
    <t>Teploměry technické montáž teploměrů s ochranným pouzdrem nebo s pevným stonkem a jímkou</t>
  </si>
  <si>
    <t>186</t>
  </si>
  <si>
    <t>https://podminky.urs.cz/item/CS_URS_2024_01/734419111</t>
  </si>
  <si>
    <t>Poznámka k položce:
Poznámka k položce: Poznámka k položce: Poznámka k položce: Montáž teploměrů a tlakoměrů</t>
  </si>
  <si>
    <t>734499211</t>
  </si>
  <si>
    <t>Měřicí armatury montáž návarků M 20 x 1,5</t>
  </si>
  <si>
    <t>188</t>
  </si>
  <si>
    <t>https://podminky.urs.cz/item/CS_URS_2024_01/734499211</t>
  </si>
  <si>
    <t>95</t>
  </si>
  <si>
    <t>734499212</t>
  </si>
  <si>
    <t>Měřicí armatury montáž návarků M 27 x 2</t>
  </si>
  <si>
    <t>190</t>
  </si>
  <si>
    <t>https://podminky.urs.cz/item/CS_URS_2024_01/734499212</t>
  </si>
  <si>
    <t>R-734-13</t>
  </si>
  <si>
    <t>Vyregulování otopného systému ručními regulačními ventily</t>
  </si>
  <si>
    <t>192</t>
  </si>
  <si>
    <t>97</t>
  </si>
  <si>
    <t>735000912</t>
  </si>
  <si>
    <t>Regulace otopného systému při opravách vyregulování dvojregulačních ventilů a kohoutů s termostatickým ovládáním</t>
  </si>
  <si>
    <t>194</t>
  </si>
  <si>
    <t>https://podminky.urs.cz/item/CS_URS_2024_01/735000912</t>
  </si>
  <si>
    <t>Poznámka k položce:
Poznámka k položce: Poznámka k položce: Poznámka k položce: Vyregulování ventilu nebo kohoutu dvojregulačního s termostatickým ovládáním</t>
  </si>
  <si>
    <t>998734103</t>
  </si>
  <si>
    <t>Přesun hmot pro armatury stanovený z hmotnosti přesunovaného materiálu vodorovná dopravní vzdálenost do 50 m základní v objektech výšky přes 12 do 24 m</t>
  </si>
  <si>
    <t>196</t>
  </si>
  <si>
    <t>https://podminky.urs.cz/item/CS_URS_2024_01/998734103</t>
  </si>
  <si>
    <t>735</t>
  </si>
  <si>
    <t>Ústřední vytápění - otopná tělesa</t>
  </si>
  <si>
    <t>99</t>
  </si>
  <si>
    <t>735151822</t>
  </si>
  <si>
    <t>Demontáž otopných těles panelových dvouřadých stavební délky přes 1500 do 2820 mm</t>
  </si>
  <si>
    <t>198</t>
  </si>
  <si>
    <t>https://podminky.urs.cz/item/CS_URS_2024_01/735151822</t>
  </si>
  <si>
    <t>735890803</t>
  </si>
  <si>
    <t>Přemístění demontovaného otopného tělesa vodorovně 100 m v objektech výšky přes 12 do 24 m</t>
  </si>
  <si>
    <t>200</t>
  </si>
  <si>
    <t>101</t>
  </si>
  <si>
    <t>735152275</t>
  </si>
  <si>
    <t>Otopná tělesa panelová VK jednodesková PN 1,0 MPa, T do 110°C s jednou přídavnou přestupní plochou výšky tělesa 600 mm stavební délky / výkonu 800 mm / 802 W</t>
  </si>
  <si>
    <t>202</t>
  </si>
  <si>
    <t>https://podminky.urs.cz/item/CS_URS_2024_01/735152275</t>
  </si>
  <si>
    <t>735152281</t>
  </si>
  <si>
    <t>Otopná tělesa panelová VK jednodesková PN 1,0 MPa, T do 110°C s jednou přídavnou přestupní plochou výšky tělesa 600 mm stavební délky / výkonu 1600 mm / 1603 W</t>
  </si>
  <si>
    <t>204</t>
  </si>
  <si>
    <t>https://podminky.urs.cz/item/CS_URS_2024_01/735152281</t>
  </si>
  <si>
    <t>Poznámka k položce:
Poznámka k položce: Poznámka k položce: Poznámka k položce: 11-060160-60-10</t>
  </si>
  <si>
    <t>103</t>
  </si>
  <si>
    <t>735152282</t>
  </si>
  <si>
    <t>Otopná tělesa panelová VK jednodesková PN 1,0 MPa, T do 110°C s jednou přídavnou přestupní plochou výšky tělesa 600 mm stavební délky / výkonu 1800 mm / 1804 W</t>
  </si>
  <si>
    <t>206</t>
  </si>
  <si>
    <t>https://podminky.urs.cz/item/CS_URS_2024_01/735152282</t>
  </si>
  <si>
    <t>Poznámka k položce:
Poznámka k položce: Poznámka k položce: Poznámka k položce: 11-060180-60-10</t>
  </si>
  <si>
    <t>735152283</t>
  </si>
  <si>
    <t>Otopná tělesa panelová VK jednodesková PN 1,0 MPa, T do 110°C s jednou přídavnou přestupní plochou výšky tělesa 600 mm stavební délky / výkonu 2000 mm / 2004 W</t>
  </si>
  <si>
    <t>208</t>
  </si>
  <si>
    <t>https://podminky.urs.cz/item/CS_URS_2024_01/735152283</t>
  </si>
  <si>
    <t>Poznámka k položce:
Poznámka k položce: Poznámka k položce: Poznámka k položce: 11-060200-60-10</t>
  </si>
  <si>
    <t>105</t>
  </si>
  <si>
    <t>735152492</t>
  </si>
  <si>
    <t>Otopná tělesa panelová VK dvoudesková PN 1,0 MPa, T do 110°C s jednou přídavnou přestupní plochou výšky tělesa 900 mm stavební délky / výkonu 500 mm / 877 W</t>
  </si>
  <si>
    <t>210</t>
  </si>
  <si>
    <t>https://podminky.urs.cz/item/CS_URS_2024_01/735152492</t>
  </si>
  <si>
    <t>Poznámka k položce:
Poznámka k položce: Poznámka k položce: Poznámka k položce: 21-090050-60-10</t>
  </si>
  <si>
    <t>735152475</t>
  </si>
  <si>
    <t>Otopná tělesa panelová VK dvoudesková PN 1,0 MPa, T do 110°C s jednou přídavnou přestupní plochou výšky tělesa 600 mm stavební délky / výkonu 800 mm / 1030 W</t>
  </si>
  <si>
    <t>212</t>
  </si>
  <si>
    <t>https://podminky.urs.cz/item/CS_URS_2024_01/735152475</t>
  </si>
  <si>
    <t>Poznámka k položce:
Poznámka k položce: Poznámka k položce: Poznámka k položce: 21-060080-60-10aaa</t>
  </si>
  <si>
    <t>107</t>
  </si>
  <si>
    <t>735152477</t>
  </si>
  <si>
    <t>Otopná tělesa panelová VK dvoudesková PN 1,0 MPa, T do 110°C s jednou přídavnou přestupní plochou výšky tělesa 600 mm stavební délky / výkonu 1000 mm / 1288 W</t>
  </si>
  <si>
    <t>214</t>
  </si>
  <si>
    <t>https://podminky.urs.cz/item/CS_URS_2024_01/735152477</t>
  </si>
  <si>
    <t>Poznámka k položce:
Poznámka k položce: Poznámka k položce: Poznámka k položce: 21-060100-60-10</t>
  </si>
  <si>
    <t>735152482</t>
  </si>
  <si>
    <t>Otopná tělesa panelová VK dvoudesková PN 1,0 MPa, T do 110°C s jednou přídavnou přestupní plochou výšky tělesa 600 mm stavební délky / výkonu 1800 mm / 2318 W</t>
  </si>
  <si>
    <t>216</t>
  </si>
  <si>
    <t>https://podminky.urs.cz/item/CS_URS_2024_01/735152482</t>
  </si>
  <si>
    <t>Poznámka k položce:
Poznámka k položce: Poznámka k položce: Poznámka k položce: 21-060180-60-10</t>
  </si>
  <si>
    <t>109</t>
  </si>
  <si>
    <t>735152483</t>
  </si>
  <si>
    <t>Otopná tělesa panelová VK dvoudesková PN 1,0 MPa, T do 110°C s jednou přídavnou přestupní plochou výšky tělesa 600 mm stavební délky / výkonu 2000 mm / 2579 W</t>
  </si>
  <si>
    <t>218</t>
  </si>
  <si>
    <t>https://podminky.urs.cz/item/CS_URS_2024_01/735152483</t>
  </si>
  <si>
    <t>Poznámka k položce:
Poznámka k položce: Poznámka k položce: Poznámka k položce: 21-060200-60-10</t>
  </si>
  <si>
    <t>735152583</t>
  </si>
  <si>
    <t>Otopná tělesa panelová VK dvoudesková PN 1,0 MPa, T do 110°C se dvěma přídavnými přestupními plochami výšky tělesa 600 mm stavební délky / výkonu 2000 mm / 3358 W</t>
  </si>
  <si>
    <t>220</t>
  </si>
  <si>
    <t>https://podminky.urs.cz/item/CS_URS_2024_01/735152583</t>
  </si>
  <si>
    <t>Poznámka k položce:
Poznámka k položce: Poznámka k položce: Poznámka k položce: 22-060200-60-10</t>
  </si>
  <si>
    <t>111</t>
  </si>
  <si>
    <t>735152597</t>
  </si>
  <si>
    <t>Otopná tělesa panelová VK dvoudesková PN 1,0 MPa, T do 110°C se dvěma přídavnými přestupními plochami výšky tělesa 900 mm stavební délky / výkonu 1000 mm / 2313 W</t>
  </si>
  <si>
    <t>222</t>
  </si>
  <si>
    <t>https://podminky.urs.cz/item/CS_URS_2024_01/735152597</t>
  </si>
  <si>
    <t>Poznámka k položce:
Poznámka k položce: Poznámka k položce: Poznámka k položce: 22-090100-60-10</t>
  </si>
  <si>
    <t>735152677</t>
  </si>
  <si>
    <t>Otopná tělesa panelová VK třídesková PN 1,0 MPa, T do 110°C se třemi přídavnými přestupními plochami výšky tělesa 600 mm stavební délky / výkonu 1000 mm / 2406 W</t>
  </si>
  <si>
    <t>224</t>
  </si>
  <si>
    <t>https://podminky.urs.cz/item/CS_URS_2024_01/735152677</t>
  </si>
  <si>
    <t>Poznámka k položce:
Poznámka k položce: Poznámka k položce: Poznámka k položce: 33-060100-60-10</t>
  </si>
  <si>
    <t>113</t>
  </si>
  <si>
    <t>735152682</t>
  </si>
  <si>
    <t>Otopná tělesa panelová VK třídesková PN 1,0 MPa, T do 110°C se třemi přídavnými přestupními plochami výšky tělesa 600 mm stavební délky / výkonu 1800 mm / 4331 W</t>
  </si>
  <si>
    <t>226</t>
  </si>
  <si>
    <t>https://podminky.urs.cz/item/CS_URS_2024_01/735152682</t>
  </si>
  <si>
    <t>Poznámka k položce:
Poznámka k položce: Poznámka k položce: Poznámka k položce: 33-060180-60-10</t>
  </si>
  <si>
    <t>735152695</t>
  </si>
  <si>
    <t>Otopná tělesa panelová VK třídesková PN 1,0 MPa, T do 110°C se třemi přídavnými přestupními plochami výšky tělesa 900 mm stavební délky / výkonu 800 mm / 2662 W</t>
  </si>
  <si>
    <t>228</t>
  </si>
  <si>
    <t>https://podminky.urs.cz/item/CS_URS_2024_01/735152695</t>
  </si>
  <si>
    <t>Poznámka k položce:
Poznámka k položce: Poznámka k položce: Poznámka k položce: 33-090080-60-10</t>
  </si>
  <si>
    <t>115</t>
  </si>
  <si>
    <t>735152699</t>
  </si>
  <si>
    <t>Otopná tělesa panelová VK třídesková PN 1,0 MPa, T do 110°C se třemi přídavnými přestupními plochami výšky tělesa 900 mm stavební délky / výkonu 1200 mm / 3994 W</t>
  </si>
  <si>
    <t>230</t>
  </si>
  <si>
    <t>https://podminky.urs.cz/item/CS_URS_2024_01/735152699</t>
  </si>
  <si>
    <t>Poznámka k položce:
Poznámka k položce: Poznámka k položce: Poznámka k položce: 33-090120-60-10</t>
  </si>
  <si>
    <t>R-735-01</t>
  </si>
  <si>
    <t>Svisle orientované deskové otopné těleso s klasicky tvarovanou přední deskou s variabilním připojením výška/délka 2000/600</t>
  </si>
  <si>
    <t>232</t>
  </si>
  <si>
    <t>Poznámka k položce:
Poznámka k položce: Poznámka k položce: Poznámka k položce: 22VM-2000.600</t>
  </si>
  <si>
    <t>117</t>
  </si>
  <si>
    <t>735159340</t>
  </si>
  <si>
    <t>Montáž otopných těles panelových třířadých, stavební délky přes 1980 do 2820 mm</t>
  </si>
  <si>
    <t>234</t>
  </si>
  <si>
    <t>https://podminky.urs.cz/item/CS_URS_2024_01/735159340</t>
  </si>
  <si>
    <t>R-735-02</t>
  </si>
  <si>
    <t>Napojení na stávající otopná tělesa</t>
  </si>
  <si>
    <t>236</t>
  </si>
  <si>
    <t>119</t>
  </si>
  <si>
    <t>R-735-03</t>
  </si>
  <si>
    <t>Tlaková zkouška otopných těles</t>
  </si>
  <si>
    <t>238</t>
  </si>
  <si>
    <t>R-735-04</t>
  </si>
  <si>
    <t>Proplach systému - dvojnásobný</t>
  </si>
  <si>
    <t>240</t>
  </si>
  <si>
    <t>121</t>
  </si>
  <si>
    <t>998735103</t>
  </si>
  <si>
    <t>Přesun hmot pro otopná tělesa stanovený z hmotnosti přesunovaného materiálu vodorovná dopravní vzdálenost do 50 m základní v objektech výšky přes 12 do 24 m</t>
  </si>
  <si>
    <t>242</t>
  </si>
  <si>
    <t>https://podminky.urs.cz/item/CS_URS_2024_01/998735103</t>
  </si>
  <si>
    <t>783</t>
  </si>
  <si>
    <t>Dokončovací práce - nátěry</t>
  </si>
  <si>
    <t>783614551</t>
  </si>
  <si>
    <t>Základní nátěr armatur a kovových potrubí jednonásobný potrubí do DN 50 mm syntetický</t>
  </si>
  <si>
    <t>244</t>
  </si>
  <si>
    <t>https://podminky.urs.cz/item/CS_URS_2024_01/783614551</t>
  </si>
  <si>
    <t>Poznámka k položce:
Poznámka k položce: Poznámka k položce: Poznámka k položce: 2x základní nátěr ( jeden nátěr 36m)</t>
  </si>
  <si>
    <t>123</t>
  </si>
  <si>
    <t>783614561</t>
  </si>
  <si>
    <t>Základní nátěr armatur a kovových potrubí jednonásobný potrubí přes DN 50 do DN 100 mm syntetický</t>
  </si>
  <si>
    <t>246</t>
  </si>
  <si>
    <t>https://podminky.urs.cz/item/CS_URS_2024_01/783614561</t>
  </si>
  <si>
    <t>Poznámka k položce:
Poznámka k položce: Poznámka k položce: Poznámka k položce: 2x základní nátěr ( jeden nátěr 172m)</t>
  </si>
  <si>
    <t>02 - Blok A1 - Vzduchotechnika</t>
  </si>
  <si>
    <t>733111224</t>
  </si>
  <si>
    <t>Potrubí z trubek ocelových závitových černých spojovaných svařováním bezešvých zesílených středotlakých PN 16 nad 115°C DN 20</t>
  </si>
  <si>
    <t>https://podminky.urs.cz/item/CS_URS_2024_01/733111224</t>
  </si>
  <si>
    <t>733111225</t>
  </si>
  <si>
    <t>Potrubí z trubek ocelových závitových černých spojovaných svařováním bezešvých zesílených středotlakých PN 16 nad 115°C DN 25</t>
  </si>
  <si>
    <t>https://podminky.urs.cz/item/CS_URS_2024_01/733111225</t>
  </si>
  <si>
    <t>Topná zkouška 24h</t>
  </si>
  <si>
    <t>Napojení na stávající VZT DN 25</t>
  </si>
  <si>
    <t>Poznámka k položce:
Poznámka k položce: Poznámka k položce: Poznámka k položce: 2x základní nátěr ( jeden nátěr 202m)</t>
  </si>
  <si>
    <t>03 - Blok A1 - Měření a regulace</t>
  </si>
  <si>
    <t>HSV - Práce a dodávky HSV</t>
  </si>
  <si>
    <t xml:space="preserve">    6 - Úpravy povrchů, podlahy a osazování výplní</t>
  </si>
  <si>
    <t xml:space="preserve">    9 - Ostatní konstrukce a práce-bourání</t>
  </si>
  <si>
    <t>PSV - PSV</t>
  </si>
  <si>
    <t>M - Práce a dodávky M</t>
  </si>
  <si>
    <t xml:space="preserve">    21-M - Elektromontáže</t>
  </si>
  <si>
    <t xml:space="preserve">    36.2-M - Zpracování SW</t>
  </si>
  <si>
    <t xml:space="preserve">    36.3-M - Čidla a akční členy</t>
  </si>
  <si>
    <t>OST - Ostatní</t>
  </si>
  <si>
    <t xml:space="preserve">    HZS - Hodinové zúčtovací sazby</t>
  </si>
  <si>
    <t>HSV</t>
  </si>
  <si>
    <t>Práce a dodávky HSV</t>
  </si>
  <si>
    <t>Úpravy povrchů, podlahy a osazování výplní</t>
  </si>
  <si>
    <t>612135101</t>
  </si>
  <si>
    <t>Hrubá výplň rýh ve stěnách maltou jakékoli šířky rýhy</t>
  </si>
  <si>
    <t>m2</t>
  </si>
  <si>
    <t>Ostatní konstrukce a práce-bourání</t>
  </si>
  <si>
    <t>971012411</t>
  </si>
  <si>
    <t>Vybourání výplní otvorů z lehkých betonů z prefabrikovaných dílců tl přes 150 mm pl do 0,50 m2</t>
  </si>
  <si>
    <t>974031121</t>
  </si>
  <si>
    <t>Vysekání rýh ve zdivu cihelném hl do 30 mm š do 30 mm</t>
  </si>
  <si>
    <t>977131115</t>
  </si>
  <si>
    <t>Vrty příklepovými vrtáky D 16 mm do cihelného zdiva nebo prostého betonu</t>
  </si>
  <si>
    <t>Práce a dodávky M</t>
  </si>
  <si>
    <t>21-M</t>
  </si>
  <si>
    <t>Elektromontáže</t>
  </si>
  <si>
    <t>210010014</t>
  </si>
  <si>
    <t>Montáž trubek plastových ohebných D 11 a 13,5 mm uložených volně</t>
  </si>
  <si>
    <t>345710610</t>
  </si>
  <si>
    <t>Ohebná elektroinstalační trubka Dn=18,7, Di=13,5 125N/5cm</t>
  </si>
  <si>
    <t>256</t>
  </si>
  <si>
    <t>210010015</t>
  </si>
  <si>
    <t>Montáž trubek plastových ohebných D 16 mm uložených volně</t>
  </si>
  <si>
    <t>345710620</t>
  </si>
  <si>
    <t>Ohebná elektroinstalační trubka Dn=21,2, Di=16 125N/5cm</t>
  </si>
  <si>
    <t>210010016</t>
  </si>
  <si>
    <t>Montáž trubek plastových ohebných D 23 mm uložených volně</t>
  </si>
  <si>
    <t>345710630</t>
  </si>
  <si>
    <t>tOhebná elektroinstalační trubka Dn=28,5, Di=22,9 125N/5cm</t>
  </si>
  <si>
    <t>210010021</t>
  </si>
  <si>
    <t>Montáž trubek plastových tuhých D 16 mm uložených pevně</t>
  </si>
  <si>
    <t>345711060</t>
  </si>
  <si>
    <t>tTuhá elektroinstalační trubka z PVC Dn=16, Di=12,5, 1250N/5cm</t>
  </si>
  <si>
    <t>210010022</t>
  </si>
  <si>
    <t>Montáž trubek plastových tuhých D 23 mm uložených pevně</t>
  </si>
  <si>
    <t>345711070</t>
  </si>
  <si>
    <t>Tuhá elektroinstalační trubka z PVC Dn=20, Di=15,8, 1250N/5cm</t>
  </si>
  <si>
    <t>210010065</t>
  </si>
  <si>
    <t>Montáž trubek pancéřových kovových závitových D 21 mm uložených pevně</t>
  </si>
  <si>
    <t>345711220</t>
  </si>
  <si>
    <t>Ocelová elektroinstalační trubka Dn=22,5, Di=20,3 1250N/5cm</t>
  </si>
  <si>
    <t>210010066</t>
  </si>
  <si>
    <t>Montáž trubek pancéřových kovových závitových D 29 mm uložených pevně</t>
  </si>
  <si>
    <t>345711230</t>
  </si>
  <si>
    <t>Ocelová elektroinstalační trubka Dn=28,3, Di=25,7 1250N/5cm</t>
  </si>
  <si>
    <t>210010108</t>
  </si>
  <si>
    <t>Montáž lišt vkládacích s víckem šírky do 40 mm</t>
  </si>
  <si>
    <t>159</t>
  </si>
  <si>
    <t>Lista vkládací plastová  40x40</t>
  </si>
  <si>
    <t>161</t>
  </si>
  <si>
    <t>Lista vkládací plastová   30x25</t>
  </si>
  <si>
    <t>Lista vkládací plastová   25x15</t>
  </si>
  <si>
    <t>210010371</t>
  </si>
  <si>
    <t>Montáž rozvodek nástěnných lištových plastových jednoduchých</t>
  </si>
  <si>
    <t>345715630R</t>
  </si>
  <si>
    <t>Krabice lištová odbočná s víčkem a svorkovnicí 82x82x28</t>
  </si>
  <si>
    <t>210010453</t>
  </si>
  <si>
    <t>Montáž rozvodek pancéřových plastových čtyřhranných</t>
  </si>
  <si>
    <t>345714280</t>
  </si>
  <si>
    <t>krabice pancéřová z PH 8111 117x117x58 mm se svorkovnici v uzavřeném provedení s průchodkami IP54</t>
  </si>
  <si>
    <t>210010522</t>
  </si>
  <si>
    <t>Otevření nebo uzavření krabice víčkem na 2 šrouby</t>
  </si>
  <si>
    <t>210010523</t>
  </si>
  <si>
    <t>Otevření nebo uzavření krabice víčkem na 4 šrouby</t>
  </si>
  <si>
    <t>210020305.1</t>
  </si>
  <si>
    <t>Montáž žlabů kovových typ Mars šířky do 100 mm s víkem</t>
  </si>
  <si>
    <t>0121</t>
  </si>
  <si>
    <t>Kabelovy zlab ocelovy plechovy  62/50mm, komplet, nosníky, tvarové dílý, víko</t>
  </si>
  <si>
    <t>0128</t>
  </si>
  <si>
    <t>Prepázka zlabu ocelová plechová 50mm komlet,</t>
  </si>
  <si>
    <t>210100001</t>
  </si>
  <si>
    <t>Ukončení vodičů v rozváděči nebo na přístroji včetně zapojení průřezu žíly do 2,5 mm2</t>
  </si>
  <si>
    <t>210220321</t>
  </si>
  <si>
    <t>Montáž svorek hromosvodných na potrubí typ Bernard se zhotovením pásku</t>
  </si>
  <si>
    <t>Poznámka k položce:
Poznámka k položce: Poznámka k položce: Pospojování</t>
  </si>
  <si>
    <t>354411030</t>
  </si>
  <si>
    <t>svorka lanová  pro ocelové lano D9-12 mm</t>
  </si>
  <si>
    <t>210220451</t>
  </si>
  <si>
    <t>Montáž vedení hromosvodné - ochranného pospojování volně nebo pod omítku</t>
  </si>
  <si>
    <t>341408260</t>
  </si>
  <si>
    <t>vodič silový s Cu jádrem CY H07 V-U 6 mm2</t>
  </si>
  <si>
    <t>341408250</t>
  </si>
  <si>
    <t>vodič silový s Cu jádrem CY H07 V-U 4 mm2</t>
  </si>
  <si>
    <t>210810045</t>
  </si>
  <si>
    <t>Montáž měděných kabelů CYKY, CYKYD, CYKYDY, NYM, NYY, YSLY 750 V 3x1,5 mm2 uložených pevně</t>
  </si>
  <si>
    <t>341110300</t>
  </si>
  <si>
    <t>kabel silový s Cu jádrem CYKY 3-Jx1,5 mm2</t>
  </si>
  <si>
    <t>341110300_O</t>
  </si>
  <si>
    <t>kabel silový s Cu jádrem CYKY 3-Ox1,5 mm2</t>
  </si>
  <si>
    <t>210810055</t>
  </si>
  <si>
    <t>Montáž měděných kabelů CYKY, CYKYD, CYKYDY, NYM, NYY, YSLY 750 V 5x1,5 mm2 uložených pevně</t>
  </si>
  <si>
    <t>341110900</t>
  </si>
  <si>
    <t>kabel silový s Cu jádrem CYKY 5-Jx1,5 mm2</t>
  </si>
  <si>
    <t>210810041</t>
  </si>
  <si>
    <t>Montáž měděných kabelů CYKY, CYKYD, CYKYDY, NYM, NYY, YSLY 750 V 2x1,5 mm2 uložených pevně</t>
  </si>
  <si>
    <t>341110050</t>
  </si>
  <si>
    <t>kabel silový s Cu jádrem CYKY 2-Ox1,5 mm2</t>
  </si>
  <si>
    <t>210860221</t>
  </si>
  <si>
    <t>Montáž měděných kabelů speciálních JYTY s Al folií 2x1 mm uložených pevně</t>
  </si>
  <si>
    <t>341215500</t>
  </si>
  <si>
    <t>kabel sdělovací JYTY Al laminovanou fólií 2x1 mm</t>
  </si>
  <si>
    <t>210860222</t>
  </si>
  <si>
    <t>Montáž měděných kabelů speciálních JYTY s Al folií 4x1 mm uložených pevně</t>
  </si>
  <si>
    <t>341215540</t>
  </si>
  <si>
    <t>kabel sdělovací JYTY Al laminovanou fólií 4x1 mm</t>
  </si>
  <si>
    <t>210290741</t>
  </si>
  <si>
    <t>Montáž elektromotorů do 1 kW</t>
  </si>
  <si>
    <t>Poznámka k položce:
Poznámka k položce: Poznámka k položce: montáž čerpadla</t>
  </si>
  <si>
    <t>210280002</t>
  </si>
  <si>
    <t>Zkoušky a prohlídky el rozvodů a zařízení celková prohlídka pro objem mtž prací do 500 000 Kč</t>
  </si>
  <si>
    <t>751581313</t>
  </si>
  <si>
    <t>Protipožární prostup stěnou čtyřhranného potrubí průřezu do 0,07 šířka spáry 25 mm</t>
  </si>
  <si>
    <t>36.2-M</t>
  </si>
  <si>
    <t>Zpracování SW</t>
  </si>
  <si>
    <t>0021</t>
  </si>
  <si>
    <t>uživatelské programové vybavení</t>
  </si>
  <si>
    <t>I/O bod</t>
  </si>
  <si>
    <t>Poznámka k položce:
Poznámka k položce: Poznámka k položce: zpracování regulačních algoritmu, nastavení parametru, reglačních konstant regulátoru, , naprogramování časovych programů ,</t>
  </si>
  <si>
    <t>0022</t>
  </si>
  <si>
    <t>oživení odladění systému MaR</t>
  </si>
  <si>
    <t>Poznámka k položce:
Poznámka k položce: Poznámka k položce: zaregulování systému MaR, kontrola adresace polních přístorju, kontrola funce pohonu, , nastavení komunikace s řídící jednotkou</t>
  </si>
  <si>
    <t>0023</t>
  </si>
  <si>
    <t>účast na komplexním vyzkoušení</t>
  </si>
  <si>
    <t>0024.1</t>
  </si>
  <si>
    <t>vizualizace na WEB serveru</t>
  </si>
  <si>
    <t>Poznámka k položce:
Poznámka k položce: Poznámka k položce: editace technologickych schémat, dinamizace technologickych schémat, nastavení parameru, vyzkousení funkce WEB serveru</t>
  </si>
  <si>
    <t>36.3-M</t>
  </si>
  <si>
    <t>Čidla a akční členy</t>
  </si>
  <si>
    <t>0031</t>
  </si>
  <si>
    <t>Montáž periferii a ukončení kabelu na straně periferii</t>
  </si>
  <si>
    <t>Poznámka k položce:
Poznámka k položce: Poznámka k položce: Montáž regulačních ventilu je součásti dodávky UT</t>
  </si>
  <si>
    <t>00371</t>
  </si>
  <si>
    <t>Ponorné teplotní čidlo Ni1000 - s jímkou 100mm, -30 až +130°C</t>
  </si>
  <si>
    <t>Poznámka k položce:
Poznámka k položce: Poznámka k položce: Odporový snímač teploty ponorný, charakteristika Ni 1000,        rozsah -30 až +130°C, IP 42, PN10, s jímkou 100mm, závitové spojení G 1/2" , časová konstanta 30s,, umíštění viz. výkres .02 specifikace materiálu,</t>
  </si>
  <si>
    <t>0083_R</t>
  </si>
  <si>
    <t>Regulační ventil směšovací třícestný přírubový, DN50, Kvs 31,5m3/h</t>
  </si>
  <si>
    <t>Poznámka k položce:
Poznámka k položce: Poznámka k položce: Regulační ventil směšovací třícestný přírubový, tělo ventilu bronz, kuželka mosaz, vřeteno ocel, těsnění vřetene O-kroužek EPDM, DN50, Kvs 31,5m3/h, PN16, zdvih 14mm, teplota media 2-120°C, , včetně sady z šroubení , umíštění viz. výkres 02 specifikace materiálu</t>
  </si>
  <si>
    <t>0087_R</t>
  </si>
  <si>
    <t>Elektromotorický pohon pro armatury se zdvihem 14mm</t>
  </si>
  <si>
    <t>Poznámka k položce:
Poznámka k položce: Poznámka k položce: Elektromotorický pohon pro armatury se zdvihem 14mm,  napájení 24V, 50Hz, 6VA, IP 54, ovládání 0-10VDC, síla 1kN , výměna za stávající servopohon viz. výkres č. 02 specifikace materiálu</t>
  </si>
  <si>
    <t>OST</t>
  </si>
  <si>
    <t>Ostatní</t>
  </si>
  <si>
    <t>HZS</t>
  </si>
  <si>
    <t>Hodinové zúčtovací sazby</t>
  </si>
  <si>
    <t>HZS 010</t>
  </si>
  <si>
    <t>Revize zařízení elektro</t>
  </si>
  <si>
    <t>hodin</t>
  </si>
  <si>
    <t>262144</t>
  </si>
  <si>
    <t>HZS 020</t>
  </si>
  <si>
    <t>Dokumentace skutečného provedení stavby</t>
  </si>
  <si>
    <t>soubor</t>
  </si>
  <si>
    <t>HZS 030</t>
  </si>
  <si>
    <t>Položkově nespecifikované práce při montážích elektro</t>
  </si>
  <si>
    <t>Poznámka k položce:
Poznámka k položce: Poznámka k položce: spolupráce s jinými dodavateli, atd</t>
  </si>
  <si>
    <t>HZS 032</t>
  </si>
  <si>
    <t>Spoluprace se servisní organizaci stávající VZT fa. KLIMATIS ZLÍN</t>
  </si>
  <si>
    <t>Poznámka k položce:
Poznámka k položce: Poznámka k položce: /prava SW a HW pro hlašení požadavku na teplo od VZT do MaR PS, Signalizace poruchy zdroje tepla z MaR PS do MaR VZT. /prava stávajícího HW a SW po demontáži plynových kotlů, sloužicích jako stávající zdroj tepla pro VZT</t>
  </si>
  <si>
    <t>HZS 043</t>
  </si>
  <si>
    <t>Odpojení a demontáž stávající elektroi nstalace a Mar pro kotle</t>
  </si>
  <si>
    <t>A2 - Blok A2</t>
  </si>
  <si>
    <t>01 - Blok A2 - Ústřední vytápění</t>
  </si>
  <si>
    <t>R-713-01.</t>
  </si>
  <si>
    <t>R-731-01.</t>
  </si>
  <si>
    <t>R-733-08</t>
  </si>
  <si>
    <t>Poznámka k položce:
Poznámka k položce: Poznámka k položce: Poznámka k položce: 21-060080-60-10</t>
  </si>
  <si>
    <t>735152593</t>
  </si>
  <si>
    <t>Otopná tělesa panelová VK dvoudesková PN 1,0 MPa, T do 110°C se dvěma přídavnými přestupními plochami výšky tělesa 900 mm stavební délky / výkonu 600 mm / 1388 W</t>
  </si>
  <si>
    <t>https://podminky.urs.cz/item/CS_URS_2024_01/735152593</t>
  </si>
  <si>
    <t>Poznámka k položce:
Poznámka k položce: Poznámka k položce: Poznámka k položce: 22-090060-60-10</t>
  </si>
  <si>
    <t>735152595</t>
  </si>
  <si>
    <t>Otopná tělesa panelová VK dvoudesková PN 1,0 MPa, T do 110°C se dvěma přídavnými přestupními plochami výšky tělesa 900 mm stavební délky / výkonu 800 mm / 1850 W</t>
  </si>
  <si>
    <t>https://podminky.urs.cz/item/CS_URS_2024_01/735152595</t>
  </si>
  <si>
    <t>Poznámka k položce:
Poznámka k položce: Poznámka k položce: Poznámka k položce: 22-090080-60-10</t>
  </si>
  <si>
    <t>Poznámka k položce:
Poznámka k položce: Poznámka k položce: Poznámka k položce: 2x základní nátěr ( jeden nátěr 38m)</t>
  </si>
  <si>
    <t>Poznámka k položce:
Poznámka k položce: Poznámka k položce: Poznámka k položce: 2x základní nátěr ( jeden nátěr 178m)</t>
  </si>
  <si>
    <t>02 - Blok A2 - Měření a regulace</t>
  </si>
  <si>
    <t>B1 - Blok B1</t>
  </si>
  <si>
    <t>01 - Blok B1 - Ústřední vytápění</t>
  </si>
  <si>
    <t>Poznámka k položce:
Poznámka k položce: Poznámka k položce: Poznámka k položce: demontáž expanzní tlakové nádoby o objemu  V=35l  1x</t>
  </si>
  <si>
    <t>Demontáž vyrovnávače dynamických tlaků</t>
  </si>
  <si>
    <t>R-731-03</t>
  </si>
  <si>
    <t>Vypuštění obvodu VZT</t>
  </si>
  <si>
    <t>Zaslepení plynovodu DN 40</t>
  </si>
  <si>
    <t>Zaslepení kanalizace DN 50</t>
  </si>
  <si>
    <t>R-733-09</t>
  </si>
  <si>
    <t>R-734292714</t>
  </si>
  <si>
    <t>Kohout kulový přímý G 3/4 PN 42 do 185°C vnitřní závit</t>
  </si>
  <si>
    <t>Poznámka k položce:
Poznámka k položce: Poznámka k položce: Poznámka k položce: vč. záslepky</t>
  </si>
  <si>
    <t>R-734292715</t>
  </si>
  <si>
    <t>Kohout kulový přímý G 1 PN 42 do 185°C vnitřní závit</t>
  </si>
  <si>
    <t>734209115</t>
  </si>
  <si>
    <t>Montáž závitových armatur se 2 závity G 1 (DN 25)</t>
  </si>
  <si>
    <t>https://podminky.urs.cz/item/CS_URS_2024_01/734209115</t>
  </si>
  <si>
    <t>734109414</t>
  </si>
  <si>
    <t>735152456</t>
  </si>
  <si>
    <t>Otopná tělesa panelová VK dvoudesková PN 1,0 MPa, T do 110°C s jednou přídavnou přestupní plochou výšky tělesa 500 mm stavební délky / výkonu 900 mm / 1005 W</t>
  </si>
  <si>
    <t>https://podminky.urs.cz/item/CS_URS_2024_01/735152456</t>
  </si>
  <si>
    <t>Poznámka k položce:
Poznámka k položce: Poznámka k položce: Poznámka k položce: 21-050090-60-10</t>
  </si>
  <si>
    <t>735159210</t>
  </si>
  <si>
    <t>Montáž otopných těles panelových dvouřadých, stavební délky do 1140 mm</t>
  </si>
  <si>
    <t>https://podminky.urs.cz/item/CS_URS_2024_01/735159210</t>
  </si>
  <si>
    <t>R-735-02.</t>
  </si>
  <si>
    <t>R-735-03.</t>
  </si>
  <si>
    <t>Navrtávací konzola 15/100/70</t>
  </si>
  <si>
    <t>R-735-05</t>
  </si>
  <si>
    <t>Montáž navrtávací konzoly</t>
  </si>
  <si>
    <t>Poznámka k položce:
Poznámka k položce: Poznámka k položce: Poznámka k položce: 2x základní nátěr ( jeden nátěr 196m)</t>
  </si>
  <si>
    <t>02 - Blok B1 - Vzduchotechnika</t>
  </si>
  <si>
    <t>733111226</t>
  </si>
  <si>
    <t>Potrubí z trubek ocelových závitových černých spojovaných svařováním bezešvých zesílených středotlakých PN 16 nad 115°C DN 32</t>
  </si>
  <si>
    <t>https://podminky.urs.cz/item/CS_URS_2024_01/733111226</t>
  </si>
  <si>
    <t>Prostup navrtávkou prům. 100/250mm vč. zapravení</t>
  </si>
  <si>
    <t>Poznámka k položce:
Poznámka k položce: Poznámka k položce: Poznámka k položce: 2x základní nátěr ( jeden nátěr 176m)</t>
  </si>
  <si>
    <t>03 - Blok B1 - Měření a regulace</t>
  </si>
  <si>
    <t>B2 - Blok B2</t>
  </si>
  <si>
    <t>01 - Blok B2 - Měření a regulace</t>
  </si>
  <si>
    <t>svorka lanová pro ocelové lano D9-12 mm</t>
  </si>
  <si>
    <t>C - Blok C</t>
  </si>
  <si>
    <t>01 - Blok C - Ústřední vytápění</t>
  </si>
  <si>
    <t>713410861</t>
  </si>
  <si>
    <t>Odstranění tepelné izolace potrubí a ohybů pásy nebo rohožemi s povrchovou úpravou hliníkovou fólií připevněnými samolepící hliníkovou páskou potrubí, tloušťka izolace do 50 mm</t>
  </si>
  <si>
    <t>https://podminky.urs.cz/item/CS_URS_2024_01/713410861</t>
  </si>
  <si>
    <t>713420843</t>
  </si>
  <si>
    <t>Odstranění tepelné izolace potrubí, ohybů, armatur a přírub rohožemi v pletivu s povrchovou úpravou pletivem spojených ocelovým drátem potrubí, tloušťka izolace přes 50 mm</t>
  </si>
  <si>
    <t>https://podminky.urs.cz/item/CS_URS_2024_01/713420843</t>
  </si>
  <si>
    <t>R713490811</t>
  </si>
  <si>
    <t>Odstranění minerální izolace s povrchovou úpravou z omítky ze sárdy</t>
  </si>
  <si>
    <t>63154573</t>
  </si>
  <si>
    <t>pouzdro izolační potrubní z minerální vlny s Al fólií max. 250/100°C 42/40mm</t>
  </si>
  <si>
    <t>63154572</t>
  </si>
  <si>
    <t>pouzdro izolační potrubní z minerální vlny s Al fólií max. 250/100°C 35/40mm</t>
  </si>
  <si>
    <t>63154571</t>
  </si>
  <si>
    <t>pouzdro izolační potrubní z minerální vlny s Al fólií max. 250/100°C 28/40mm</t>
  </si>
  <si>
    <t>63154530</t>
  </si>
  <si>
    <t>pouzdro izolační potrubní z minerální vlny s Al fólií max. 250/100°C 22/30mm</t>
  </si>
  <si>
    <t>pouzdro izolační potrubní s jednostrannou Al fólií max. 250/100 °C 18/30 mm</t>
  </si>
  <si>
    <t>pouzdro izolační potrubní s jednostrannou Al fólií max. 250/100 °C 15/30 mm</t>
  </si>
  <si>
    <t>R-713-04.</t>
  </si>
  <si>
    <t>pouzdro izolační potrubní s jednostrannou Al fólií max. 250/100 °C 159/100mm</t>
  </si>
  <si>
    <t>713463214</t>
  </si>
  <si>
    <t>Montáž izolace tepelné potrubí a ohybů tvarovkami nebo deskami potrubními pouzdry s povrchovou úpravou hliníkovou fólií (izolační materiál ve specifikaci) přelepenými samolepící hliníkovou páskou potrubí jednovrstvá D přes 150 mm</t>
  </si>
  <si>
    <t>https://podminky.urs.cz/item/CS_URS_2024_01/713463214</t>
  </si>
  <si>
    <t>R-713-05</t>
  </si>
  <si>
    <t>Demontáž stávajícíh rozdělovače vč. příslušenství</t>
  </si>
  <si>
    <t>732110812</t>
  </si>
  <si>
    <t>Demontáž těles rozdělovačů a sběračů přes 100 do DN 200</t>
  </si>
  <si>
    <t>https://podminky.urs.cz/item/CS_URS_2024_01/732110812</t>
  </si>
  <si>
    <t>732110814</t>
  </si>
  <si>
    <t>Demontáž těles rozdělovačů a sběračů přes 300 do DN 400</t>
  </si>
  <si>
    <t>https://podminky.urs.cz/item/CS_URS_2024_01/732110814</t>
  </si>
  <si>
    <t>Jednočerpadlový expanzní automat vč. řídící jednotky s dotykovým ovládáním, akumulační nádoba V=600l, expanzní nádoba V=50l, kulový kohout se zajištěním DN 20, automatický odvzdušnovací ventil DN 15 s příslušenství</t>
  </si>
  <si>
    <t>Uvedení do provozu - expanzní automat</t>
  </si>
  <si>
    <t>R-731-04</t>
  </si>
  <si>
    <t>Montáž expanzního automatu vč. příslušenství</t>
  </si>
  <si>
    <t>Elektronicky regulované oběhové čerpadlo s autoadaptem DN 25 H=4,5m, Q=5,2m3/h, P=116W, I=1,07A</t>
  </si>
  <si>
    <t>732429212</t>
  </si>
  <si>
    <t>Čerpadla teplovodní mokroběžná závitová montáž čerpadel (do potrubí) ostatních typů mokroběžných závitových DN 25</t>
  </si>
  <si>
    <t>https://podminky.urs.cz/item/CS_URS_2024_01/732429212</t>
  </si>
  <si>
    <t>Kombinovaný rozdělovač a sběrač RS KOMBI KOMBI-M300/0,60MPa l-4700mm, 866 vč. příslušenství</t>
  </si>
  <si>
    <t>Poznámka k položce:
Poznámka k položce: Poznámka k položce: Poznámka k položce: 3x STAVITELNÝ STOJAN 300/350 370-570 4,7m - IZOLACE PUR 35mm, RS M300,kašírovaná ALU plech folie 1x - náklady za půlení + svar  - ROZDĚLOVAČ BUDE DODÁN NA 2 POLOVINY</t>
  </si>
  <si>
    <t>Dopravné svářeče od výrobce kombi rozdělovače</t>
  </si>
  <si>
    <t>km</t>
  </si>
  <si>
    <t>Montáž kombinovaného rozdělovače a sběrače vč. příslušenství</t>
  </si>
  <si>
    <t>R-731-09</t>
  </si>
  <si>
    <t>733120826</t>
  </si>
  <si>
    <t>Demontáž potrubí z trubek ocelových hladkých Ø přes 60,3 do 89</t>
  </si>
  <si>
    <t>https://podminky.urs.cz/item/CS_URS_2024_01/733120826</t>
  </si>
  <si>
    <t>733120832</t>
  </si>
  <si>
    <t>Demontáž potrubí z trubek ocelových hladkých Ø přes 89 do 133</t>
  </si>
  <si>
    <t>https://podminky.urs.cz/item/CS_URS_2024_01/733120832</t>
  </si>
  <si>
    <t>733120843</t>
  </si>
  <si>
    <t>Demontáž potrubí z trubek ocelových hladkých Ø 324</t>
  </si>
  <si>
    <t>https://podminky.urs.cz/item/CS_URS_2024_01/733120843</t>
  </si>
  <si>
    <t>733121175</t>
  </si>
  <si>
    <t>Potrubí z trubek ocelových hladkých spojovaných svařováním černých bezešvých středotlakých T= nad +115°C Ø 159/4,5</t>
  </si>
  <si>
    <t>https://podminky.urs.cz/item/CS_URS_2024_01/733121175</t>
  </si>
  <si>
    <t>733190235</t>
  </si>
  <si>
    <t>Zkoušky těsnosti potrubí, manžety prostupové z trubek ocelových zkoušky těsnosti potrubí (za provozu) z trubek ocelových hladkých Ø přes 133/5,0 do 159/6,3</t>
  </si>
  <si>
    <t>https://podminky.urs.cz/item/CS_URS_2024_01/733190235</t>
  </si>
  <si>
    <t>Likvidace odpadu na skládku ( kromě železa)</t>
  </si>
  <si>
    <t>Odvoz odpadu na skládku</t>
  </si>
  <si>
    <t>Napojení na stávající potrubí DN 150</t>
  </si>
  <si>
    <t>Napojení na stávající potrubí DN 25</t>
  </si>
  <si>
    <t>R-733-10.</t>
  </si>
  <si>
    <t>Prostup navrtávkou cihla prům. 100/200mm vč. zapravení</t>
  </si>
  <si>
    <t>R-733-11</t>
  </si>
  <si>
    <t>Prostup navrtávkou beton prům. 50/300mm vč. zapravení</t>
  </si>
  <si>
    <t>R-733-12</t>
  </si>
  <si>
    <t>734100812</t>
  </si>
  <si>
    <t>Demontáž armatur přírubových se dvěma přírubami přes 50 do DN 100</t>
  </si>
  <si>
    <t>https://podminky.urs.cz/item/CS_URS_2024_01/734100812</t>
  </si>
  <si>
    <t>734100813</t>
  </si>
  <si>
    <t>Demontáž armatur přírubových se dvěma přírubami přes 100 do DN 150</t>
  </si>
  <si>
    <t>https://podminky.urs.cz/item/CS_URS_2024_01/734100813</t>
  </si>
  <si>
    <t>734100816</t>
  </si>
  <si>
    <t>Demontáž armatur přírubových se dvěma přírubami přes 250 do DN 300</t>
  </si>
  <si>
    <t>https://podminky.urs.cz/item/CS_URS_2024_01/734100816</t>
  </si>
  <si>
    <t>734410811</t>
  </si>
  <si>
    <t>Demontáž teploměrů s ochranným pouzdrem přímých a rohových</t>
  </si>
  <si>
    <t>https://podminky.urs.cz/item/CS_URS_2024_01/734410811</t>
  </si>
  <si>
    <t>734292716</t>
  </si>
  <si>
    <t>Ostatní armatury kulové kohouty PN 42 do 185°C přímé vnitřní závit G 1 1/4</t>
  </si>
  <si>
    <t>https://podminky.urs.cz/item/CS_URS_2024_01/734292716</t>
  </si>
  <si>
    <t>734292717</t>
  </si>
  <si>
    <t>Ostatní armatury kulové kohouty PN 42 do 185°C přímé vnitřní závit G 1 1/2</t>
  </si>
  <si>
    <t>https://podminky.urs.cz/item/CS_URS_2024_01/734292717</t>
  </si>
  <si>
    <t>734292718</t>
  </si>
  <si>
    <t>Ostatní armatury kulové kohouty PN 42 do 185°C přímé vnitřní závit G 2</t>
  </si>
  <si>
    <t>https://podminky.urs.cz/item/CS_URS_2024_01/734292718</t>
  </si>
  <si>
    <t>Uzavírací a vyvažovací ventil s vypouštěním DN 25 s vnitřními závity</t>
  </si>
  <si>
    <t>Axiální termostatický ventil 425 vč. prodlužovacího kusu 425</t>
  </si>
  <si>
    <t>Plynule nastavitelný regulátor tlakové diference (montáž do příruby) DN100 (5-30kPa)</t>
  </si>
  <si>
    <t>Poznámka k položce:
Poznámka k položce: Poznámka k položce: Poznámka k položce: vč. protipřírub a příslušenství</t>
  </si>
  <si>
    <t>734291247</t>
  </si>
  <si>
    <t>Filtr závitový přímý G 2 PN 16 do 130°C s vnitřními závity</t>
  </si>
  <si>
    <t>734163431</t>
  </si>
  <si>
    <t>Filtry z uhlíkové oceli s čístícím víkem nebo vypouštěcí zátkou PN 16 do 300°C DN 150</t>
  </si>
  <si>
    <t>https://podminky.urs.cz/item/CS_URS_2024_01/734163431</t>
  </si>
  <si>
    <t>734192314</t>
  </si>
  <si>
    <t>Ostatní přírubové armatury klapky zpětné samočinné PN 16 do 100°C DN 50</t>
  </si>
  <si>
    <t>https://podminky.urs.cz/item/CS_URS_2024_01/734192314</t>
  </si>
  <si>
    <t>734193119</t>
  </si>
  <si>
    <t>Ostatní přírubové armatury klapky mezipřírubové uzavírací PN 16 do 120°C disk tvárná litina DN 150</t>
  </si>
  <si>
    <t>https://podminky.urs.cz/item/CS_URS_2024_01/734193119</t>
  </si>
  <si>
    <t>734209118</t>
  </si>
  <si>
    <t>Montáž závitových armatur se 2 závity G 2 (DN 50)</t>
  </si>
  <si>
    <t>https://podminky.urs.cz/item/CS_URS_2024_01/734209118</t>
  </si>
  <si>
    <t>734209127</t>
  </si>
  <si>
    <t>Montáž závitových armatur se 3 závity G 6/4 (DN 40)</t>
  </si>
  <si>
    <t>https://podminky.urs.cz/item/CS_URS_2024_01/734209127</t>
  </si>
  <si>
    <t>Poznámka k položce:
Poznámka k položce: Poznámka k položce: Poznámka k položce: dodávka M+R</t>
  </si>
  <si>
    <t>734109214</t>
  </si>
  <si>
    <t>Montáž armatur přírubových se dvěma přírubami PN 16 DN 50</t>
  </si>
  <si>
    <t>https://podminky.urs.cz/item/CS_URS_2024_01/734109214</t>
  </si>
  <si>
    <t>734109217</t>
  </si>
  <si>
    <t>Montáž armatur přírubových se dvěma přírubami PN 16 DN 100</t>
  </si>
  <si>
    <t>https://podminky.urs.cz/item/CS_URS_2024_01/734109217</t>
  </si>
  <si>
    <t>734109219</t>
  </si>
  <si>
    <t>Montáž armatur přírubových se dvěma přírubami PN 16 DN 150</t>
  </si>
  <si>
    <t>https://podminky.urs.cz/item/CS_URS_2024_01/734109219</t>
  </si>
  <si>
    <t>Montáž axiálního termostatického ventilu</t>
  </si>
  <si>
    <t>R-734-11.</t>
  </si>
  <si>
    <t>735151582</t>
  </si>
  <si>
    <t>Otopná tělesa panelová dvoudesková PN 1,0 MPa, T do 110°C se dvěma přídavnými přestupními plochami výšky tělesa 600 mm stavební délky / výkonu 1800 mm / 3022 W</t>
  </si>
  <si>
    <t>https://podminky.urs.cz/item/CS_URS_2024_01/735151582</t>
  </si>
  <si>
    <t>Poznámka k položce:
Poznámka k položce: Poznámka k položce: Poznámka k položce: 22-060180-60-10</t>
  </si>
  <si>
    <t>R-735-01.</t>
  </si>
  <si>
    <t>Otopná lavice vč. dřevěné krycí desky (dub) LDX 200.4531 Y10-1</t>
  </si>
  <si>
    <t>Poznámka k položce:
Poznámka k položce: Poznámka k položce: Poznámka k položce: opláštění z nerezového plechu AISI 316 lakovaného v odstínu RAL 9016 bílá</t>
  </si>
  <si>
    <t>Designová otopná tělesa s vodorovně orientovanými profily a spodním připojením K46HM-218.2000 10 N</t>
  </si>
  <si>
    <t>Montáž otopné lavice vč. krycí desky</t>
  </si>
  <si>
    <t>Poznámka k položce:
Poznámka k položce: Poznámka k položce: Poznámka k položce: 2x základní nátěr ( jeden nátěr 34m)</t>
  </si>
  <si>
    <t>02 - Blok C - Vzduchotechnika</t>
  </si>
  <si>
    <t>Komfortní dveřní clona o výkonu Q=29,1kW</t>
  </si>
  <si>
    <t>Poznámka k položce:
Poznámka k položce: Poznámka k položce: Poznámka k položce: 80/60°C - 2st. otáček</t>
  </si>
  <si>
    <t>R-731-02</t>
  </si>
  <si>
    <t>Ovladač pro volbu otáček RAB 91</t>
  </si>
  <si>
    <t>Otevření podhledu 10m2 vč. zapravení a výmalby</t>
  </si>
  <si>
    <t>Montáž komfortní dveřní clony</t>
  </si>
  <si>
    <t>Prostup navrtávkou beton prům. 100/300mm vč. zapravení</t>
  </si>
  <si>
    <t>734292719</t>
  </si>
  <si>
    <t>Ostatní armatury kulové kohouty PN 42 do 185°C přímé vnitřní závit G 2 1/2</t>
  </si>
  <si>
    <t>https://podminky.urs.cz/item/CS_URS_2024_01/734292719</t>
  </si>
  <si>
    <t>Nerez hadice DN 20, 500mm</t>
  </si>
  <si>
    <t>Termostatický ventil DN20 TVW-P vč. servopohonu</t>
  </si>
  <si>
    <t>Montáž armatur přírubových se dvěma přírubami PN 16 DN 65</t>
  </si>
  <si>
    <t>https://podminky.urs.cz/item/CS_URS_2024_01/734109215</t>
  </si>
  <si>
    <t>Montáž armatur přírubových se dvěma přírubami PN 16 DN 80</t>
  </si>
  <si>
    <t>https://podminky.urs.cz/item/CS_URS_2024_01/734109216</t>
  </si>
  <si>
    <t>Poznámka k položce:
Poznámka k položce: Poznámka k položce: Poznámka k položce: 2x základní nátěr ( jeden nátěr 85m)</t>
  </si>
  <si>
    <t>03 - Blok C - Měření a regulace</t>
  </si>
  <si>
    <t xml:space="preserve">    36.1-M - DDC regulátory a moduly</t>
  </si>
  <si>
    <t>210010112</t>
  </si>
  <si>
    <t>Montáž lišt vkládacích s víčkem šířky do 180 mm</t>
  </si>
  <si>
    <t>1631</t>
  </si>
  <si>
    <t>Elektroinstalační kanál plastový typ 140x60</t>
  </si>
  <si>
    <t>210020307</t>
  </si>
  <si>
    <t>Montáž žlabů kovových šířky do 125 mm s víkem</t>
  </si>
  <si>
    <t>0122</t>
  </si>
  <si>
    <t>Kabelovy zlab ocelovy plechovy  125/50mm komlet, nosníky, tvarové dílý, víko</t>
  </si>
  <si>
    <t>210020311</t>
  </si>
  <si>
    <t>Montáž žlabu kovových šírky do 250 mm s víkem</t>
  </si>
  <si>
    <t>01315</t>
  </si>
  <si>
    <t>Kabelovy zlab ocelovy plechovy  250/50mm komlet, nosníky, tvarové dílý, víko</t>
  </si>
  <si>
    <t>210100002</t>
  </si>
  <si>
    <t>Ukončení vodičů v rozváděči nebo na přístroji včetně zapojení průřezu žíly do 6 mm2</t>
  </si>
  <si>
    <t>210111121</t>
  </si>
  <si>
    <t>Montáž zásuvek průmyslových spojovacích provedení IP 44 2P+PE 16 A</t>
  </si>
  <si>
    <t>35811077_R</t>
  </si>
  <si>
    <t>Zásuvka jednoduchá s ochranným kolíkem, víčkem, nástěnná</t>
  </si>
  <si>
    <t>Poznámka k položce:
Poznámka k položce: Poznámka k položce: Zásuvka jednoduchá s ochranným kolíkem, víčkem, nástěnná montáž, řazení 2P+PE , barva bílá IP44, 16A, 230V</t>
  </si>
  <si>
    <t>210190004</t>
  </si>
  <si>
    <t>Montáž rozvodnic běžných oceloplechových nebo plastových do 150 kg</t>
  </si>
  <si>
    <t>1261_MR1</t>
  </si>
  <si>
    <t>Rozvaděč MR2</t>
  </si>
  <si>
    <t>KUS</t>
  </si>
  <si>
    <t>Poznámka k položce:
Poznámka k položce: Poznámka k položce: Specifikace rozvaděče dle výkresu č.02, a č.04, součásti ceny je doplnění jističe 20B/3 do stávajícího rozvaděče MR1,</t>
  </si>
  <si>
    <t>210810058</t>
  </si>
  <si>
    <t>Montáž měděných kabelů CYKY, CYKYD, CYKYDY, NYM, NYY, YSLY 750 V 7x1,5 mm2 uložených pevně</t>
  </si>
  <si>
    <t>341111100</t>
  </si>
  <si>
    <t>kabel silový s Cu jádrem CYKY 7x1,5 mm2</t>
  </si>
  <si>
    <t>210810057</t>
  </si>
  <si>
    <t>Montáž měděných kabelů CYKY, CYKYD, CYKYDY, NYM, NYY, YSLY 750 V 5x4 mm2 uložených pevně</t>
  </si>
  <si>
    <t>341110980</t>
  </si>
  <si>
    <t>kabel silový s Cu jádrem CYKY 5x4 mm2</t>
  </si>
  <si>
    <t>220280021-R</t>
  </si>
  <si>
    <t>Montáž kabelu UTP CAT 5E 4x2x0,5</t>
  </si>
  <si>
    <t>199-R</t>
  </si>
  <si>
    <t>kabel UTP CAT 5e 4x2x0,5</t>
  </si>
  <si>
    <t>210020651</t>
  </si>
  <si>
    <t>Montáž se zhotovením konstrukce pro upevnění přístrojů do 5 kg</t>
  </si>
  <si>
    <t>154110150</t>
  </si>
  <si>
    <t>profil ocel L rovnoramenný 11343.0 4900320 10x10x2 mm</t>
  </si>
  <si>
    <t>Poznámka k položce:
Poznámka k položce: Poznámka k položce: Hmotnost: 0,267 kg/m</t>
  </si>
  <si>
    <t>Poznámka k položce:
Poznámka k položce: Poznámka k položce: montáž čerpadla a dveřní clony</t>
  </si>
  <si>
    <t>22028_R</t>
  </si>
  <si>
    <t>Ukončení kabelu UTP v rozvaděči</t>
  </si>
  <si>
    <t>Poznámka k položce:
Poznámka k položce: Poznámka k položce: Ukončení v MR2 3.KS, ve stávajicím datovém rozvaděče 1.ks</t>
  </si>
  <si>
    <t>22029_R</t>
  </si>
  <si>
    <t>Měření UTP port</t>
  </si>
  <si>
    <t>36.1-M</t>
  </si>
  <si>
    <t>DDC regulátory a moduly</t>
  </si>
  <si>
    <t>360851221</t>
  </si>
  <si>
    <t>Montáž přístroje do rozvaděče, hmotnost do 10 kg</t>
  </si>
  <si>
    <t>Poznámka k položce:
Poznámka k položce: Poznámka k položce: umíštění viz. výkres 02 specifikace materiálu ,</t>
  </si>
  <si>
    <t>Modulární DDC regulátor pro max. 52 datových bodů,  komunikace BacNet/IP</t>
  </si>
  <si>
    <t>Poznámka k položce:
Poznámka k položce: Poznámka k položce: Modulární DDC regulátor pro max. 52 datových bodů,  komunikace BacNet/IP,  napájení 24V, 50Hz, 24VA , IP 20, tř. II, , rozhraní Ethernet BACnet/IP - komunikace mezi DDC a BMS   , rozhraní pro sběrnici I/O modulů- komunikace mezi DDC a I/O moduly, rozhraní pro ovládací panel, nahraní aplikace-zásuvka RJ45, montáž na DIN lištu do rozvaděče, umíštění viz. výkres 02 specifikace materiálu,</t>
  </si>
  <si>
    <t>Napájecí modul 24V DC,1,2A</t>
  </si>
  <si>
    <t>Poznámka k položce:
Poznámka k položce: Poznámka k položce: pro napájení I/O modulů a periferií, dále slouží k přenosu signálu sběrnice I/O modulů.    , Napájení 24V AC, 50Hz, 4-200VA dle zatížení. Montáž na DIN lištu, umíštění viz. výkres 02 specifikace materiálu</t>
  </si>
  <si>
    <t>0024</t>
  </si>
  <si>
    <t>I/O modul - 8 univerzálních vstupů a výstupů</t>
  </si>
  <si>
    <t>Poznámka k položce:
Poznámka k položce: Poznámka k položce: jednotlivě konfigurovatelných jako:, Digitální vstupy - stav. signály (bezpotenciálové), stav. Pulzy, Analogové vstupy-čidla 0-10V DC, 4-20mA, 0-20mA, Ni1000,atd, Analogové výstupy-0-10V DC, 4-20mA , napájení 24V DC, po sběrnici I/O modulů 1,5W, s bočními konektory sběrnice I/O modulu. Montáž na DIN lištu, umíštění viz. výkres 02 specifikace materiálu,</t>
  </si>
  <si>
    <t>00051</t>
  </si>
  <si>
    <t>I/O modul - 6 digitálních výstupů</t>
  </si>
  <si>
    <t>Poznámka k položce:
Poznámka k položce: Poznámka k položce: beznapěťové relé 3A 250V AC   jednotlivě výstupy je možné konfigurovat. Na sousedních svorkách je dovolené napětí 250V AC a 24V SELV/PELV. , napájení 24V DC, po sběrnici I/O modulů 1,7W, s bočními konektory sběrnice I/O modulu. Montáž na DIN lištu, umíštění viz. výkres 02 specifikace materiálu, ,</t>
  </si>
  <si>
    <t>00061</t>
  </si>
  <si>
    <t>I/O modul - 16 digitálních vstupů</t>
  </si>
  <si>
    <t>Poznámka k položce:
Poznámka k položce: Poznámka k položce: jednotlivě konfigurovatelných jako: , stavové signály (bezpotenciálové), stavové pulsy, čítací pulzy do max 10Hz    , napájení 24V DC, po sběrnici I/O modulů 1,4W, s bočními konektory sběrnice I/O modulu. Montáž na DIN lištu, umíštění viz. výkres 02 specifikace materiálu, ,</t>
  </si>
  <si>
    <t>0015</t>
  </si>
  <si>
    <t>Místní ovládací panel s LCD displejem - rozhraní Ethernet</t>
  </si>
  <si>
    <t>Poznámka k položce:
Poznámka k položce: Poznámka k položce: Místní ovládací panel s LCD displejem, pro monitorování a ovládání kompaktních nebo modulárních DDC regulátorů. , Jednoduché ovládání pomocí tlačítka pro výběr a potvrzení (push-dial), umožňující přímý přístup k požadovaným informacím o zařízení. Generické nebo Oblíbené zobrazení pro ovládání a monitorování funkcí zařízení (alarmy, časové programy, kalendáře, nastavení žádaných hodnot, zobrazení měřených hodnot, atd.). Nastavování systémového data a času., Napájení 24V, 50Hz, 9VA, po sběrnici - switch Poe, IP 40,  rozhraní  BacNet/IP , + kabel délky 3m  s konektorem pro připojení panelu k DDC    ,  (přenosný ovládací panel) ,</t>
  </si>
  <si>
    <t>0007.1</t>
  </si>
  <si>
    <t>Popisné štítky, Adresovací kolíčky adresy 1-24 + 2 resetovací</t>
  </si>
  <si>
    <t>0056</t>
  </si>
  <si>
    <t>Webové rozhraní BACnet/IP</t>
  </si>
  <si>
    <t>Poznámka k položce:
Poznámka k položce: Poznámka k položce: Webové rozhraní BACnet/IP Pro místní, nebo dálkové ovládání jedné nebo více DDC podstanic, připojení přes Ethernet, komunikace BacNet/IP,  napájení 24V, 50Hz, 9VA , IP 20 , rozhraní Ethernet BACnet/IP - komunikace mezi DDC a datovými rouvody objektu  , montáž na DIN lištu do rozvaděče, umíštění viz. výkres 02 specifikace materiálu, , ,</t>
  </si>
  <si>
    <t>0006_R</t>
  </si>
  <si>
    <t>releový modul transformace 1AO na 4DO</t>
  </si>
  <si>
    <t>Poznámka k položce:
Poznámka k položce: Poznámka k položce: reléový modul, který transformuje jeden analogový výstup 0-10V DC na čtveřici plnohodnotných digitálních výstupů, napájení 24V AC, zatížení DO výstupů 24v AC, 2A, montáž na DIN lištu.</t>
  </si>
  <si>
    <t>00375</t>
  </si>
  <si>
    <t>Venkovní teplotní čidlo Ni1000, -50 až+70°C</t>
  </si>
  <si>
    <t>Poznámka k položce:
Poznámka k položce: Poznámka k položce: Odporový snímač teploty venkovní, charakteristika Ni 1000,       rozsah -50 až +70°C, IP 54, časová konstanta 14min , měření venkovní teploty a teloty v prostoru, umíštění viz. výkres 02 specifikace materiálu,</t>
  </si>
  <si>
    <t>00380</t>
  </si>
  <si>
    <t>Čidlo tlaku pro kapaliny a plyny 0 - 5 BAR</t>
  </si>
  <si>
    <t>Poznámka k položce:
Poznámka k položce: Poznámka k položce: Čidlo  tlaku typ rozsah 0-5bar, výstup 0-10V DC, napájení 24V, 50Hz , IP 65, 0,5VA, tlakové připojení  G 1/2"                            , umíštění viz. výkres 02 specifikace materiálu,</t>
  </si>
  <si>
    <t>0038.1</t>
  </si>
  <si>
    <t>Odporový snímač teploty Ni 1000, prostorový</t>
  </si>
  <si>
    <t>Poznámka k položce:
Poznámka k položce: Poznámka k položce: Odporový snímač teploty  prostorový, charakteristika Ni1000,     rozsah 0 až +50°C, IP 30, nástěnná montáž  , umíštění viz. výkres 02 specifikace materiálu</t>
  </si>
  <si>
    <t>Regulační ventil směšovací třícestný přírubový, DN40, Kvs 25m3/h</t>
  </si>
  <si>
    <t>Poznámka k položce:
Poznámka k položce: Poznámka k položce: Regulační ventil směšovací třícestný přírubový, tělo ventilu bronz, kuželka mosaz, vřeteno ocel, těsnění vřetene O-kroužek EPDM, DN40, Kvs 25m3/h, PN16, zdvih 14mm, teplota media 2-120°C, , včetně sady z šroubení , umíštění viz. výkres 02 specifikace materiálu</t>
  </si>
  <si>
    <t>0092_R</t>
  </si>
  <si>
    <t>GSM Hlásič pro dálkové ovládání a signalizaci mobilním telefonem GSM</t>
  </si>
  <si>
    <t>Poznámka k položce:
Poznámka k položce: Poznámka k položce: GSM Hlásič pro dálkové ovládání a signalizaci mobilním telefonem GSM,  4. binární vstupy, 2. reléové výstup, odeslání SSM zprávy, vestavěná záložní baterie, sada s příslušenstvím. Včetně síťového adaptéru , SIM karta a provoz dodávka investora, umíštění viz. výkres 02 specifikace materiálu</t>
  </si>
  <si>
    <t>HZS 031</t>
  </si>
  <si>
    <t>Spoluprace se servisní organizaci stávající OPS</t>
  </si>
  <si>
    <t>Poznámka k položce:
Poznámka k položce: Poznámka k položce: /prava SW a HW pro regulaci tlaku v systému</t>
  </si>
  <si>
    <t>HZS 042</t>
  </si>
  <si>
    <t>Napojení na systémému MaR na datové rozvody objektu</t>
  </si>
  <si>
    <t>Poznámka k položce:
Poznámka k položce: Poznámka k položce: Spolupráce se IT správcem objektu, nastavení IP adres adt.</t>
  </si>
  <si>
    <t>01 - Stavební část</t>
  </si>
  <si>
    <t xml:space="preserve">    95 - Různé dokončovací konstrukce a práce pozemních staveb</t>
  </si>
  <si>
    <t xml:space="preserve">    998 - Přesun hmot</t>
  </si>
  <si>
    <t>Různé dokončovací konstrukce a práce pozemních staveb</t>
  </si>
  <si>
    <t>952901111</t>
  </si>
  <si>
    <t>Vyčištění budov nebo objektů před předáním do užívání budov bytové nebo občanské výstavby, světlé výšky podlaží do 4 m</t>
  </si>
  <si>
    <t>952902021</t>
  </si>
  <si>
    <t>Čištění budov při provádění oprav a udržovacích prací podlah hladkých zametením</t>
  </si>
  <si>
    <t>998</t>
  </si>
  <si>
    <t>Přesun hmot</t>
  </si>
  <si>
    <t>998011003</t>
  </si>
  <si>
    <t>Přesun hmot pro budovy občanské výstavby, bydlení, výrobu a služby s nosnou svislou konstrukcí zděnou z cihel, tvárnic nebo kamene vodorovná dopravní vzdálenost do 100 m pro budovy výšky přes 12 do 24 m</t>
  </si>
  <si>
    <t>VRN - Vedlejší rozpočtové náklady</t>
  </si>
  <si>
    <t>030001001</t>
  </si>
  <si>
    <t>Náklady na zřízení zařízení staveniště v souladu s dokumentací ZOV</t>
  </si>
  <si>
    <t>Kč</t>
  </si>
  <si>
    <t>Poznámka k položce:
Poznámka k položce: Poznámka k položce: Náklady na dokumentaci ZS, na přípravu území pro ZS včetně odstranění materiálu a konstrukcí v prostoru staveniště, na vybudování odběrných míst, na zřízení přípojek médií, na vlastní vybudování objektů ZS, provizornich komunikací, oplocení a osvětlení pěších/dopravních koridorů apod.</t>
  </si>
  <si>
    <t>039001003</t>
  </si>
  <si>
    <t>Náklady na zrušení zařízení staveniště</t>
  </si>
  <si>
    <t>Poznámka k položce:
Poznámka k položce: Poznámka k položce: Náklady na demontáž/odstranění objektů ZS a jejich odvozu a náklady na uvedení pozemku do původního stavu včetně nákladů s tím spojených.</t>
  </si>
  <si>
    <t>034403002</t>
  </si>
  <si>
    <t>Náklady na dopravní značení na staveništi a/nebo v okolí staveniště</t>
  </si>
  <si>
    <t>Poznámka k položce:
Poznámka k položce: Poznámka k položce: Náklady na zřízení, údržbu a zrušení dočasného dopravního značení, potřebného k zajištění přístupu nebo provozu na staveništi a/nebo v okolí staveniště.</t>
  </si>
  <si>
    <t>041703002</t>
  </si>
  <si>
    <t>Náklady na zajištění kolektivní bezpečnosti osob</t>
  </si>
  <si>
    <t>Poznámka k položce:
Poznámka k položce: Poznámka k položce: Poznámka k položce:, Jedná se zejména o náklady na zajištění:, - osazeníí výstaražných a informačních tabulí/tabulek, - zabezpečení okrajů konstrukcí proti pádu osob, - zabepečení  komunikací pro pohyb osob po staveništi, - zabezpečení přechodů přes výkopy , - a další prvky kolektivní ochrany osob.</t>
  </si>
  <si>
    <t>049103002</t>
  </si>
  <si>
    <t>Náklady vzniklé v souvislosti s realizací stavby</t>
  </si>
  <si>
    <t>Poznámka k položce:
Poznámka k položce: Poznámka k položce: Poznámka k položce:, Jedná se zejména o náklady na zajištění:, - čištění veřejných komunikací znečištěných v souvislosti s realizací stavby, - zimní údržby komunikací přístupných veřejnosti v obvodu staveniště, - ochrany díla,, apod.; Poznámka k položce:, Jedná se zejména o náklady na:, - práce na těžce přístupných místech,, - práce v ochranných pásmech,, - práce na památkově chráněném objektu,, apod.</t>
  </si>
  <si>
    <t>071002001</t>
  </si>
  <si>
    <t>Provoz investora, třetích osob</t>
  </si>
  <si>
    <t>kč</t>
  </si>
  <si>
    <t>Poznámka k položce:
Poznámka k položce: Poznámka k položce: Náklad na zvýšení rozpočtových nákladů z titulu rušení dopravy vně i uvnitř staveniště, vlivu prostředí, přestávek v práci nařízených investorem a ostatních vlivů způsobených investorem.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</si>
</sst>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6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7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0" borderId="14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8" xfId="0" applyFont="1" applyFill="1" applyBorder="1" applyAlignment="1" applyProtection="1">
      <alignment horizontal="left"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6" fillId="0" borderId="14" xfId="0" applyNumberFormat="1" applyFont="1" applyBorder="1" applyAlignment="1" applyProtection="1">
      <alignment vertical="center"/>
      <protection/>
    </xf>
    <xf numFmtId="4" fontId="26" fillId="0" borderId="0" xfId="0" applyNumberFormat="1" applyFont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vertical="center"/>
      <protection/>
    </xf>
    <xf numFmtId="4" fontId="26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6" fillId="0" borderId="19" xfId="0" applyNumberFormat="1" applyFont="1" applyBorder="1" applyAlignment="1" applyProtection="1">
      <alignment vertical="center"/>
      <protection/>
    </xf>
    <xf numFmtId="4" fontId="26" fillId="0" borderId="20" xfId="0" applyNumberFormat="1" applyFont="1" applyBorder="1" applyAlignment="1" applyProtection="1">
      <alignment vertical="center"/>
      <protection/>
    </xf>
    <xf numFmtId="166" fontId="26" fillId="0" borderId="20" xfId="0" applyNumberFormat="1" applyFont="1" applyBorder="1" applyAlignment="1" applyProtection="1">
      <alignment vertical="center"/>
      <protection/>
    </xf>
    <xf numFmtId="4" fontId="26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1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0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/>
    </xf>
    <xf numFmtId="0" fontId="20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5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38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1" fillId="2" borderId="19" xfId="0" applyFont="1" applyFill="1" applyBorder="1" applyAlignment="1" applyProtection="1">
      <alignment horizontal="left" vertical="center"/>
      <protection locked="0"/>
    </xf>
    <xf numFmtId="0" fontId="21" fillId="0" borderId="20" xfId="0" applyFont="1" applyBorder="1" applyAlignment="1" applyProtection="1">
      <alignment horizontal="center" vertical="center"/>
      <protection/>
    </xf>
    <xf numFmtId="166" fontId="21" fillId="0" borderId="20" xfId="0" applyNumberFormat="1" applyFont="1" applyBorder="1" applyAlignment="1" applyProtection="1">
      <alignment vertical="center"/>
      <protection/>
    </xf>
    <xf numFmtId="166" fontId="21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713410861" TargetMode="External" /><Relationship Id="rId2" Type="http://schemas.openxmlformats.org/officeDocument/2006/relationships/hyperlink" Target="https://podminky.urs.cz/item/CS_URS_2024_01/713420843" TargetMode="External" /><Relationship Id="rId3" Type="http://schemas.openxmlformats.org/officeDocument/2006/relationships/hyperlink" Target="https://podminky.urs.cz/item/CS_URS_2024_01/713463211" TargetMode="External" /><Relationship Id="rId4" Type="http://schemas.openxmlformats.org/officeDocument/2006/relationships/hyperlink" Target="https://podminky.urs.cz/item/CS_URS_2024_01/713463212" TargetMode="External" /><Relationship Id="rId5" Type="http://schemas.openxmlformats.org/officeDocument/2006/relationships/hyperlink" Target="https://podminky.urs.cz/item/CS_URS_2024_01/713463214" TargetMode="External" /><Relationship Id="rId6" Type="http://schemas.openxmlformats.org/officeDocument/2006/relationships/hyperlink" Target="https://podminky.urs.cz/item/CS_URS_2024_01/998713103" TargetMode="External" /><Relationship Id="rId7" Type="http://schemas.openxmlformats.org/officeDocument/2006/relationships/hyperlink" Target="https://podminky.urs.cz/item/CS_URS_2024_01/732110812" TargetMode="External" /><Relationship Id="rId8" Type="http://schemas.openxmlformats.org/officeDocument/2006/relationships/hyperlink" Target="https://podminky.urs.cz/item/CS_URS_2024_01/732110814" TargetMode="External" /><Relationship Id="rId9" Type="http://schemas.openxmlformats.org/officeDocument/2006/relationships/hyperlink" Target="https://podminky.urs.cz/item/CS_URS_2024_01/732429212" TargetMode="External" /><Relationship Id="rId10" Type="http://schemas.openxmlformats.org/officeDocument/2006/relationships/hyperlink" Target="https://podminky.urs.cz/item/CS_URS_2024_01/998731102" TargetMode="External" /><Relationship Id="rId11" Type="http://schemas.openxmlformats.org/officeDocument/2006/relationships/hyperlink" Target="https://podminky.urs.cz/item/CS_URS_2024_01/733120819" TargetMode="External" /><Relationship Id="rId12" Type="http://schemas.openxmlformats.org/officeDocument/2006/relationships/hyperlink" Target="https://podminky.urs.cz/item/CS_URS_2024_01/733120826" TargetMode="External" /><Relationship Id="rId13" Type="http://schemas.openxmlformats.org/officeDocument/2006/relationships/hyperlink" Target="https://podminky.urs.cz/item/CS_URS_2024_01/733120832" TargetMode="External" /><Relationship Id="rId14" Type="http://schemas.openxmlformats.org/officeDocument/2006/relationships/hyperlink" Target="https://podminky.urs.cz/item/CS_URS_2024_01/733120843" TargetMode="External" /><Relationship Id="rId15" Type="http://schemas.openxmlformats.org/officeDocument/2006/relationships/hyperlink" Target="https://podminky.urs.cz/item/CS_URS_2024_01/733111226" TargetMode="External" /><Relationship Id="rId16" Type="http://schemas.openxmlformats.org/officeDocument/2006/relationships/hyperlink" Target="https://podminky.urs.cz/item/CS_URS_2024_01/733111228" TargetMode="External" /><Relationship Id="rId17" Type="http://schemas.openxmlformats.org/officeDocument/2006/relationships/hyperlink" Target="https://podminky.urs.cz/item/CS_URS_2024_01/733121175" TargetMode="External" /><Relationship Id="rId18" Type="http://schemas.openxmlformats.org/officeDocument/2006/relationships/hyperlink" Target="https://podminky.urs.cz/item/CS_URS_2024_01/733122202" TargetMode="External" /><Relationship Id="rId19" Type="http://schemas.openxmlformats.org/officeDocument/2006/relationships/hyperlink" Target="https://podminky.urs.cz/item/CS_URS_2024_01/733122203" TargetMode="External" /><Relationship Id="rId20" Type="http://schemas.openxmlformats.org/officeDocument/2006/relationships/hyperlink" Target="https://podminky.urs.cz/item/CS_URS_2024_01/733122204" TargetMode="External" /><Relationship Id="rId21" Type="http://schemas.openxmlformats.org/officeDocument/2006/relationships/hyperlink" Target="https://podminky.urs.cz/item/CS_URS_2024_01/733122205" TargetMode="External" /><Relationship Id="rId22" Type="http://schemas.openxmlformats.org/officeDocument/2006/relationships/hyperlink" Target="https://podminky.urs.cz/item/CS_URS_2024_01/733122206" TargetMode="External" /><Relationship Id="rId23" Type="http://schemas.openxmlformats.org/officeDocument/2006/relationships/hyperlink" Target="https://podminky.urs.cz/item/CS_URS_2024_01/733122207" TargetMode="External" /><Relationship Id="rId24" Type="http://schemas.openxmlformats.org/officeDocument/2006/relationships/hyperlink" Target="https://podminky.urs.cz/item/CS_URS_2024_01/733190217" TargetMode="External" /><Relationship Id="rId25" Type="http://schemas.openxmlformats.org/officeDocument/2006/relationships/hyperlink" Target="https://podminky.urs.cz/item/CS_URS_2024_01/733190219" TargetMode="External" /><Relationship Id="rId26" Type="http://schemas.openxmlformats.org/officeDocument/2006/relationships/hyperlink" Target="https://podminky.urs.cz/item/CS_URS_2024_01/733190235" TargetMode="External" /><Relationship Id="rId27" Type="http://schemas.openxmlformats.org/officeDocument/2006/relationships/hyperlink" Target="https://podminky.urs.cz/item/CS_URS_2024_01/998733103" TargetMode="External" /><Relationship Id="rId28" Type="http://schemas.openxmlformats.org/officeDocument/2006/relationships/hyperlink" Target="https://podminky.urs.cz/item/CS_URS_2024_01/734100812" TargetMode="External" /><Relationship Id="rId29" Type="http://schemas.openxmlformats.org/officeDocument/2006/relationships/hyperlink" Target="https://podminky.urs.cz/item/CS_URS_2024_01/734100813" TargetMode="External" /><Relationship Id="rId30" Type="http://schemas.openxmlformats.org/officeDocument/2006/relationships/hyperlink" Target="https://podminky.urs.cz/item/CS_URS_2024_01/734100816" TargetMode="External" /><Relationship Id="rId31" Type="http://schemas.openxmlformats.org/officeDocument/2006/relationships/hyperlink" Target="https://podminky.urs.cz/item/CS_URS_2024_01/734200822" TargetMode="External" /><Relationship Id="rId32" Type="http://schemas.openxmlformats.org/officeDocument/2006/relationships/hyperlink" Target="https://podminky.urs.cz/item/CS_URS_2024_01/734410811" TargetMode="External" /><Relationship Id="rId33" Type="http://schemas.openxmlformats.org/officeDocument/2006/relationships/hyperlink" Target="https://podminky.urs.cz/item/CS_URS_2024_01/734211120" TargetMode="External" /><Relationship Id="rId34" Type="http://schemas.openxmlformats.org/officeDocument/2006/relationships/hyperlink" Target="https://podminky.urs.cz/item/CS_URS_2024_01/734291123" TargetMode="External" /><Relationship Id="rId35" Type="http://schemas.openxmlformats.org/officeDocument/2006/relationships/hyperlink" Target="https://podminky.urs.cz/item/CS_URS_2024_01/734291124" TargetMode="External" /><Relationship Id="rId36" Type="http://schemas.openxmlformats.org/officeDocument/2006/relationships/hyperlink" Target="https://podminky.urs.cz/item/CS_URS_2024_01/734292713" TargetMode="External" /><Relationship Id="rId37" Type="http://schemas.openxmlformats.org/officeDocument/2006/relationships/hyperlink" Target="https://podminky.urs.cz/item/CS_URS_2024_01/734292714" TargetMode="External" /><Relationship Id="rId38" Type="http://schemas.openxmlformats.org/officeDocument/2006/relationships/hyperlink" Target="https://podminky.urs.cz/item/CS_URS_2024_01/734292716" TargetMode="External" /><Relationship Id="rId39" Type="http://schemas.openxmlformats.org/officeDocument/2006/relationships/hyperlink" Target="https://podminky.urs.cz/item/CS_URS_2024_01/734292717" TargetMode="External" /><Relationship Id="rId40" Type="http://schemas.openxmlformats.org/officeDocument/2006/relationships/hyperlink" Target="https://podminky.urs.cz/item/CS_URS_2024_01/734292718" TargetMode="External" /><Relationship Id="rId41" Type="http://schemas.openxmlformats.org/officeDocument/2006/relationships/hyperlink" Target="https://podminky.urs.cz/item/CS_URS_2024_01/734494213" TargetMode="External" /><Relationship Id="rId42" Type="http://schemas.openxmlformats.org/officeDocument/2006/relationships/hyperlink" Target="https://podminky.urs.cz/item/CS_URS_2024_01/734494214" TargetMode="External" /><Relationship Id="rId43" Type="http://schemas.openxmlformats.org/officeDocument/2006/relationships/hyperlink" Target="https://podminky.urs.cz/item/CS_URS_2024_01/734411113" TargetMode="External" /><Relationship Id="rId44" Type="http://schemas.openxmlformats.org/officeDocument/2006/relationships/hyperlink" Target="https://podminky.urs.cz/item/CS_URS_2024_01/734421101" TargetMode="External" /><Relationship Id="rId45" Type="http://schemas.openxmlformats.org/officeDocument/2006/relationships/hyperlink" Target="https://podminky.urs.cz/item/CS_URS_2024_01/734163431" TargetMode="External" /><Relationship Id="rId46" Type="http://schemas.openxmlformats.org/officeDocument/2006/relationships/hyperlink" Target="https://podminky.urs.cz/item/CS_URS_2024_01/734192314" TargetMode="External" /><Relationship Id="rId47" Type="http://schemas.openxmlformats.org/officeDocument/2006/relationships/hyperlink" Target="https://podminky.urs.cz/item/CS_URS_2024_01/734193119" TargetMode="External" /><Relationship Id="rId48" Type="http://schemas.openxmlformats.org/officeDocument/2006/relationships/hyperlink" Target="https://podminky.urs.cz/item/CS_URS_2024_01/734209103" TargetMode="External" /><Relationship Id="rId49" Type="http://schemas.openxmlformats.org/officeDocument/2006/relationships/hyperlink" Target="https://podminky.urs.cz/item/CS_URS_2024_01/734209104" TargetMode="External" /><Relationship Id="rId50" Type="http://schemas.openxmlformats.org/officeDocument/2006/relationships/hyperlink" Target="https://podminky.urs.cz/item/CS_URS_2024_01/734209105" TargetMode="External" /><Relationship Id="rId51" Type="http://schemas.openxmlformats.org/officeDocument/2006/relationships/hyperlink" Target="https://podminky.urs.cz/item/CS_URS_2024_01/734209113" TargetMode="External" /><Relationship Id="rId52" Type="http://schemas.openxmlformats.org/officeDocument/2006/relationships/hyperlink" Target="https://podminky.urs.cz/item/CS_URS_2024_01/734209114" TargetMode="External" /><Relationship Id="rId53" Type="http://schemas.openxmlformats.org/officeDocument/2006/relationships/hyperlink" Target="https://podminky.urs.cz/item/CS_URS_2024_01/734209115" TargetMode="External" /><Relationship Id="rId54" Type="http://schemas.openxmlformats.org/officeDocument/2006/relationships/hyperlink" Target="https://podminky.urs.cz/item/CS_URS_2024_01/734209116" TargetMode="External" /><Relationship Id="rId55" Type="http://schemas.openxmlformats.org/officeDocument/2006/relationships/hyperlink" Target="https://podminky.urs.cz/item/CS_URS_2024_01/734209117" TargetMode="External" /><Relationship Id="rId56" Type="http://schemas.openxmlformats.org/officeDocument/2006/relationships/hyperlink" Target="https://podminky.urs.cz/item/CS_URS_2024_01/734209118" TargetMode="External" /><Relationship Id="rId57" Type="http://schemas.openxmlformats.org/officeDocument/2006/relationships/hyperlink" Target="https://podminky.urs.cz/item/CS_URS_2024_01/734209127" TargetMode="External" /><Relationship Id="rId58" Type="http://schemas.openxmlformats.org/officeDocument/2006/relationships/hyperlink" Target="https://podminky.urs.cz/item/CS_URS_2024_01/734109214" TargetMode="External" /><Relationship Id="rId59" Type="http://schemas.openxmlformats.org/officeDocument/2006/relationships/hyperlink" Target="https://podminky.urs.cz/item/CS_URS_2024_01/734109217" TargetMode="External" /><Relationship Id="rId60" Type="http://schemas.openxmlformats.org/officeDocument/2006/relationships/hyperlink" Target="https://podminky.urs.cz/item/CS_URS_2024_01/734109219" TargetMode="External" /><Relationship Id="rId61" Type="http://schemas.openxmlformats.org/officeDocument/2006/relationships/hyperlink" Target="https://podminky.urs.cz/item/CS_URS_2024_01/734419111" TargetMode="External" /><Relationship Id="rId62" Type="http://schemas.openxmlformats.org/officeDocument/2006/relationships/hyperlink" Target="https://podminky.urs.cz/item/CS_URS_2024_01/734499211" TargetMode="External" /><Relationship Id="rId63" Type="http://schemas.openxmlformats.org/officeDocument/2006/relationships/hyperlink" Target="https://podminky.urs.cz/item/CS_URS_2024_01/734499212" TargetMode="External" /><Relationship Id="rId64" Type="http://schemas.openxmlformats.org/officeDocument/2006/relationships/hyperlink" Target="https://podminky.urs.cz/item/CS_URS_2024_01/735000912" TargetMode="External" /><Relationship Id="rId65" Type="http://schemas.openxmlformats.org/officeDocument/2006/relationships/hyperlink" Target="https://podminky.urs.cz/item/CS_URS_2024_01/998734103" TargetMode="External" /><Relationship Id="rId66" Type="http://schemas.openxmlformats.org/officeDocument/2006/relationships/hyperlink" Target="https://podminky.urs.cz/item/CS_URS_2024_01/735151582" TargetMode="External" /><Relationship Id="rId67" Type="http://schemas.openxmlformats.org/officeDocument/2006/relationships/hyperlink" Target="https://podminky.urs.cz/item/CS_URS_2024_01/735159340" TargetMode="External" /><Relationship Id="rId68" Type="http://schemas.openxmlformats.org/officeDocument/2006/relationships/hyperlink" Target="https://podminky.urs.cz/item/CS_URS_2024_01/998735103" TargetMode="External" /><Relationship Id="rId69" Type="http://schemas.openxmlformats.org/officeDocument/2006/relationships/hyperlink" Target="https://podminky.urs.cz/item/CS_URS_2024_01/783614551" TargetMode="External" /><Relationship Id="rId70" Type="http://schemas.openxmlformats.org/officeDocument/2006/relationships/hyperlink" Target="https://podminky.urs.cz/item/CS_URS_2024_01/783614561" TargetMode="External" /><Relationship Id="rId7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713463211" TargetMode="External" /><Relationship Id="rId2" Type="http://schemas.openxmlformats.org/officeDocument/2006/relationships/hyperlink" Target="https://podminky.urs.cz/item/CS_URS_2024_01/713463212" TargetMode="External" /><Relationship Id="rId3" Type="http://schemas.openxmlformats.org/officeDocument/2006/relationships/hyperlink" Target="https://podminky.urs.cz/item/CS_URS_2024_01/998713103" TargetMode="External" /><Relationship Id="rId4" Type="http://schemas.openxmlformats.org/officeDocument/2006/relationships/hyperlink" Target="https://podminky.urs.cz/item/CS_URS_2024_01/998731102" TargetMode="External" /><Relationship Id="rId5" Type="http://schemas.openxmlformats.org/officeDocument/2006/relationships/hyperlink" Target="https://podminky.urs.cz/item/CS_URS_2024_01/733111226" TargetMode="External" /><Relationship Id="rId6" Type="http://schemas.openxmlformats.org/officeDocument/2006/relationships/hyperlink" Target="https://podminky.urs.cz/item/CS_URS_2024_01/733111227" TargetMode="External" /><Relationship Id="rId7" Type="http://schemas.openxmlformats.org/officeDocument/2006/relationships/hyperlink" Target="https://podminky.urs.cz/item/CS_URS_2024_01/733121162" TargetMode="External" /><Relationship Id="rId8" Type="http://schemas.openxmlformats.org/officeDocument/2006/relationships/hyperlink" Target="https://podminky.urs.cz/item/CS_URS_2024_01/733121165" TargetMode="External" /><Relationship Id="rId9" Type="http://schemas.openxmlformats.org/officeDocument/2006/relationships/hyperlink" Target="https://podminky.urs.cz/item/CS_URS_2024_01/733190217" TargetMode="External" /><Relationship Id="rId10" Type="http://schemas.openxmlformats.org/officeDocument/2006/relationships/hyperlink" Target="https://podminky.urs.cz/item/CS_URS_2024_01/733190225" TargetMode="External" /><Relationship Id="rId11" Type="http://schemas.openxmlformats.org/officeDocument/2006/relationships/hyperlink" Target="https://podminky.urs.cz/item/CS_URS_2024_01/998733103" TargetMode="External" /><Relationship Id="rId12" Type="http://schemas.openxmlformats.org/officeDocument/2006/relationships/hyperlink" Target="https://podminky.urs.cz/item/CS_URS_2024_01/734291124" TargetMode="External" /><Relationship Id="rId13" Type="http://schemas.openxmlformats.org/officeDocument/2006/relationships/hyperlink" Target="https://podminky.urs.cz/item/CS_URS_2024_01/734292714" TargetMode="External" /><Relationship Id="rId14" Type="http://schemas.openxmlformats.org/officeDocument/2006/relationships/hyperlink" Target="https://podminky.urs.cz/item/CS_URS_2024_01/734292716" TargetMode="External" /><Relationship Id="rId15" Type="http://schemas.openxmlformats.org/officeDocument/2006/relationships/hyperlink" Target="https://podminky.urs.cz/item/CS_URS_2024_01/734292717" TargetMode="External" /><Relationship Id="rId16" Type="http://schemas.openxmlformats.org/officeDocument/2006/relationships/hyperlink" Target="https://podminky.urs.cz/item/CS_URS_2024_01/734292719" TargetMode="External" /><Relationship Id="rId17" Type="http://schemas.openxmlformats.org/officeDocument/2006/relationships/hyperlink" Target="https://podminky.urs.cz/item/CS_URS_2024_01/734411113" TargetMode="External" /><Relationship Id="rId18" Type="http://schemas.openxmlformats.org/officeDocument/2006/relationships/hyperlink" Target="https://podminky.urs.cz/item/CS_URS_2024_01/734421101" TargetMode="External" /><Relationship Id="rId19" Type="http://schemas.openxmlformats.org/officeDocument/2006/relationships/hyperlink" Target="https://podminky.urs.cz/item/CS_URS_2024_01/734209104" TargetMode="External" /><Relationship Id="rId20" Type="http://schemas.openxmlformats.org/officeDocument/2006/relationships/hyperlink" Target="https://podminky.urs.cz/item/CS_URS_2024_01/734209114" TargetMode="External" /><Relationship Id="rId21" Type="http://schemas.openxmlformats.org/officeDocument/2006/relationships/hyperlink" Target="https://podminky.urs.cz/item/CS_URS_2024_01/734209115" TargetMode="External" /><Relationship Id="rId22" Type="http://schemas.openxmlformats.org/officeDocument/2006/relationships/hyperlink" Target="https://podminky.urs.cz/item/CS_URS_2024_01/734209116" TargetMode="External" /><Relationship Id="rId23" Type="http://schemas.openxmlformats.org/officeDocument/2006/relationships/hyperlink" Target="https://podminky.urs.cz/item/CS_URS_2024_01/734209117" TargetMode="External" /><Relationship Id="rId24" Type="http://schemas.openxmlformats.org/officeDocument/2006/relationships/hyperlink" Target="https://podminky.urs.cz/item/CS_URS_2024_01/734109215" TargetMode="External" /><Relationship Id="rId25" Type="http://schemas.openxmlformats.org/officeDocument/2006/relationships/hyperlink" Target="https://podminky.urs.cz/item/CS_URS_2024_01/734109216" TargetMode="External" /><Relationship Id="rId26" Type="http://schemas.openxmlformats.org/officeDocument/2006/relationships/hyperlink" Target="https://podminky.urs.cz/item/CS_URS_2024_01/734419111" TargetMode="External" /><Relationship Id="rId27" Type="http://schemas.openxmlformats.org/officeDocument/2006/relationships/hyperlink" Target="https://podminky.urs.cz/item/CS_URS_2024_01/998734103" TargetMode="External" /><Relationship Id="rId28" Type="http://schemas.openxmlformats.org/officeDocument/2006/relationships/hyperlink" Target="https://podminky.urs.cz/item/CS_URS_2024_01/783614551" TargetMode="External" /><Relationship Id="rId29" Type="http://schemas.openxmlformats.org/officeDocument/2006/relationships/hyperlink" Target="https://podminky.urs.cz/item/CS_URS_2024_01/783614561" TargetMode="External" /><Relationship Id="rId30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713461811" TargetMode="External" /><Relationship Id="rId2" Type="http://schemas.openxmlformats.org/officeDocument/2006/relationships/hyperlink" Target="https://podminky.urs.cz/item/CS_URS_2024_01/713463131" TargetMode="External" /><Relationship Id="rId3" Type="http://schemas.openxmlformats.org/officeDocument/2006/relationships/hyperlink" Target="https://podminky.urs.cz/item/CS_URS_2024_01/713463211" TargetMode="External" /><Relationship Id="rId4" Type="http://schemas.openxmlformats.org/officeDocument/2006/relationships/hyperlink" Target="https://podminky.urs.cz/item/CS_URS_2024_01/713463212" TargetMode="External" /><Relationship Id="rId5" Type="http://schemas.openxmlformats.org/officeDocument/2006/relationships/hyperlink" Target="https://podminky.urs.cz/item/CS_URS_2024_01/998713103" TargetMode="External" /><Relationship Id="rId6" Type="http://schemas.openxmlformats.org/officeDocument/2006/relationships/hyperlink" Target="https://podminky.urs.cz/item/CS_URS_2024_01/731200826" TargetMode="External" /><Relationship Id="rId7" Type="http://schemas.openxmlformats.org/officeDocument/2006/relationships/hyperlink" Target="https://podminky.urs.cz/item/CS_URS_2024_01/731200827" TargetMode="External" /><Relationship Id="rId8" Type="http://schemas.openxmlformats.org/officeDocument/2006/relationships/hyperlink" Target="https://podminky.urs.cz/item/CS_URS_2024_01/732320812" TargetMode="External" /><Relationship Id="rId9" Type="http://schemas.openxmlformats.org/officeDocument/2006/relationships/hyperlink" Target="https://podminky.urs.cz/item/CS_URS_2024_01/732420812" TargetMode="External" /><Relationship Id="rId10" Type="http://schemas.openxmlformats.org/officeDocument/2006/relationships/hyperlink" Target="https://podminky.urs.cz/item/CS_URS_2024_01/998731102" TargetMode="External" /><Relationship Id="rId11" Type="http://schemas.openxmlformats.org/officeDocument/2006/relationships/hyperlink" Target="https://podminky.urs.cz/item/CS_URS_2024_01/733120815" TargetMode="External" /><Relationship Id="rId12" Type="http://schemas.openxmlformats.org/officeDocument/2006/relationships/hyperlink" Target="https://podminky.urs.cz/item/CS_URS_2024_01/733120819" TargetMode="External" /><Relationship Id="rId13" Type="http://schemas.openxmlformats.org/officeDocument/2006/relationships/hyperlink" Target="https://podminky.urs.cz/item/CS_URS_2024_01/733191913" TargetMode="External" /><Relationship Id="rId14" Type="http://schemas.openxmlformats.org/officeDocument/2006/relationships/hyperlink" Target="https://podminky.urs.cz/item/CS_URS_2024_01/733191917" TargetMode="External" /><Relationship Id="rId15" Type="http://schemas.openxmlformats.org/officeDocument/2006/relationships/hyperlink" Target="https://podminky.urs.cz/item/CS_URS_2024_01/733111227" TargetMode="External" /><Relationship Id="rId16" Type="http://schemas.openxmlformats.org/officeDocument/2006/relationships/hyperlink" Target="https://podminky.urs.cz/item/CS_URS_2024_01/733111228" TargetMode="External" /><Relationship Id="rId17" Type="http://schemas.openxmlformats.org/officeDocument/2006/relationships/hyperlink" Target="https://podminky.urs.cz/item/CS_URS_2024_01/733121162" TargetMode="External" /><Relationship Id="rId18" Type="http://schemas.openxmlformats.org/officeDocument/2006/relationships/hyperlink" Target="https://podminky.urs.cz/item/CS_URS_2024_01/733121165" TargetMode="External" /><Relationship Id="rId19" Type="http://schemas.openxmlformats.org/officeDocument/2006/relationships/hyperlink" Target="https://podminky.urs.cz/item/CS_URS_2024_01/733122202" TargetMode="External" /><Relationship Id="rId20" Type="http://schemas.openxmlformats.org/officeDocument/2006/relationships/hyperlink" Target="https://podminky.urs.cz/item/CS_URS_2024_01/733122203" TargetMode="External" /><Relationship Id="rId21" Type="http://schemas.openxmlformats.org/officeDocument/2006/relationships/hyperlink" Target="https://podminky.urs.cz/item/CS_URS_2024_01/733122204" TargetMode="External" /><Relationship Id="rId22" Type="http://schemas.openxmlformats.org/officeDocument/2006/relationships/hyperlink" Target="https://podminky.urs.cz/item/CS_URS_2024_01/733122205" TargetMode="External" /><Relationship Id="rId23" Type="http://schemas.openxmlformats.org/officeDocument/2006/relationships/hyperlink" Target="https://podminky.urs.cz/item/CS_URS_2024_01/733122206" TargetMode="External" /><Relationship Id="rId24" Type="http://schemas.openxmlformats.org/officeDocument/2006/relationships/hyperlink" Target="https://podminky.urs.cz/item/CS_URS_2024_01/733122207" TargetMode="External" /><Relationship Id="rId25" Type="http://schemas.openxmlformats.org/officeDocument/2006/relationships/hyperlink" Target="https://podminky.urs.cz/item/CS_URS_2024_01/733122208" TargetMode="External" /><Relationship Id="rId26" Type="http://schemas.openxmlformats.org/officeDocument/2006/relationships/hyperlink" Target="https://podminky.urs.cz/item/CS_URS_2024_01/733190217" TargetMode="External" /><Relationship Id="rId27" Type="http://schemas.openxmlformats.org/officeDocument/2006/relationships/hyperlink" Target="https://podminky.urs.cz/item/CS_URS_2024_01/733190219" TargetMode="External" /><Relationship Id="rId28" Type="http://schemas.openxmlformats.org/officeDocument/2006/relationships/hyperlink" Target="https://podminky.urs.cz/item/CS_URS_2024_01/733190225" TargetMode="External" /><Relationship Id="rId29" Type="http://schemas.openxmlformats.org/officeDocument/2006/relationships/hyperlink" Target="https://podminky.urs.cz/item/CS_URS_2024_01/998733103" TargetMode="External" /><Relationship Id="rId30" Type="http://schemas.openxmlformats.org/officeDocument/2006/relationships/hyperlink" Target="https://podminky.urs.cz/item/CS_URS_2024_01/734200822" TargetMode="External" /><Relationship Id="rId31" Type="http://schemas.openxmlformats.org/officeDocument/2006/relationships/hyperlink" Target="https://podminky.urs.cz/item/CS_URS_2024_01/734200824" TargetMode="External" /><Relationship Id="rId32" Type="http://schemas.openxmlformats.org/officeDocument/2006/relationships/hyperlink" Target="https://podminky.urs.cz/item/CS_URS_2024_01/734211120" TargetMode="External" /><Relationship Id="rId33" Type="http://schemas.openxmlformats.org/officeDocument/2006/relationships/hyperlink" Target="https://podminky.urs.cz/item/CS_URS_2024_01/734291123" TargetMode="External" /><Relationship Id="rId34" Type="http://schemas.openxmlformats.org/officeDocument/2006/relationships/hyperlink" Target="https://podminky.urs.cz/item/CS_URS_2024_01/734291124" TargetMode="External" /><Relationship Id="rId35" Type="http://schemas.openxmlformats.org/officeDocument/2006/relationships/hyperlink" Target="https://podminky.urs.cz/item/CS_URS_2024_01/734292713" TargetMode="External" /><Relationship Id="rId36" Type="http://schemas.openxmlformats.org/officeDocument/2006/relationships/hyperlink" Target="https://podminky.urs.cz/item/CS_URS_2024_01/734292714" TargetMode="External" /><Relationship Id="rId37" Type="http://schemas.openxmlformats.org/officeDocument/2006/relationships/hyperlink" Target="https://podminky.urs.cz/item/CS_URS_2024_01/734494213" TargetMode="External" /><Relationship Id="rId38" Type="http://schemas.openxmlformats.org/officeDocument/2006/relationships/hyperlink" Target="https://podminky.urs.cz/item/CS_URS_2024_01/734494214" TargetMode="External" /><Relationship Id="rId39" Type="http://schemas.openxmlformats.org/officeDocument/2006/relationships/hyperlink" Target="https://podminky.urs.cz/item/CS_URS_2024_01/734411113" TargetMode="External" /><Relationship Id="rId40" Type="http://schemas.openxmlformats.org/officeDocument/2006/relationships/hyperlink" Target="https://podminky.urs.cz/item/CS_URS_2024_01/734421101" TargetMode="External" /><Relationship Id="rId41" Type="http://schemas.openxmlformats.org/officeDocument/2006/relationships/hyperlink" Target="https://podminky.urs.cz/item/CS_URS_2024_01/734209103" TargetMode="External" /><Relationship Id="rId42" Type="http://schemas.openxmlformats.org/officeDocument/2006/relationships/hyperlink" Target="https://podminky.urs.cz/item/CS_URS_2024_01/734209104" TargetMode="External" /><Relationship Id="rId43" Type="http://schemas.openxmlformats.org/officeDocument/2006/relationships/hyperlink" Target="https://podminky.urs.cz/item/CS_URS_2024_01/734209105" TargetMode="External" /><Relationship Id="rId44" Type="http://schemas.openxmlformats.org/officeDocument/2006/relationships/hyperlink" Target="https://podminky.urs.cz/item/CS_URS_2024_01/734209113" TargetMode="External" /><Relationship Id="rId45" Type="http://schemas.openxmlformats.org/officeDocument/2006/relationships/hyperlink" Target="https://podminky.urs.cz/item/CS_URS_2024_01/734209114" TargetMode="External" /><Relationship Id="rId46" Type="http://schemas.openxmlformats.org/officeDocument/2006/relationships/hyperlink" Target="https://podminky.urs.cz/item/CS_URS_2024_01/734209116" TargetMode="External" /><Relationship Id="rId47" Type="http://schemas.openxmlformats.org/officeDocument/2006/relationships/hyperlink" Target="https://podminky.urs.cz/item/CS_URS_2024_01/734209117" TargetMode="External" /><Relationship Id="rId48" Type="http://schemas.openxmlformats.org/officeDocument/2006/relationships/hyperlink" Target="https://podminky.urs.cz/item/CS_URS_2024_01/734419111" TargetMode="External" /><Relationship Id="rId49" Type="http://schemas.openxmlformats.org/officeDocument/2006/relationships/hyperlink" Target="https://podminky.urs.cz/item/CS_URS_2024_01/734499211" TargetMode="External" /><Relationship Id="rId50" Type="http://schemas.openxmlformats.org/officeDocument/2006/relationships/hyperlink" Target="https://podminky.urs.cz/item/CS_URS_2024_01/734499212" TargetMode="External" /><Relationship Id="rId51" Type="http://schemas.openxmlformats.org/officeDocument/2006/relationships/hyperlink" Target="https://podminky.urs.cz/item/CS_URS_2024_01/735000912" TargetMode="External" /><Relationship Id="rId52" Type="http://schemas.openxmlformats.org/officeDocument/2006/relationships/hyperlink" Target="https://podminky.urs.cz/item/CS_URS_2024_01/998734103" TargetMode="External" /><Relationship Id="rId53" Type="http://schemas.openxmlformats.org/officeDocument/2006/relationships/hyperlink" Target="https://podminky.urs.cz/item/CS_URS_2024_01/735151822" TargetMode="External" /><Relationship Id="rId54" Type="http://schemas.openxmlformats.org/officeDocument/2006/relationships/hyperlink" Target="https://podminky.urs.cz/item/CS_URS_2024_01/735152275" TargetMode="External" /><Relationship Id="rId55" Type="http://schemas.openxmlformats.org/officeDocument/2006/relationships/hyperlink" Target="https://podminky.urs.cz/item/CS_URS_2024_01/735152281" TargetMode="External" /><Relationship Id="rId56" Type="http://schemas.openxmlformats.org/officeDocument/2006/relationships/hyperlink" Target="https://podminky.urs.cz/item/CS_URS_2024_01/735152282" TargetMode="External" /><Relationship Id="rId57" Type="http://schemas.openxmlformats.org/officeDocument/2006/relationships/hyperlink" Target="https://podminky.urs.cz/item/CS_URS_2024_01/735152283" TargetMode="External" /><Relationship Id="rId58" Type="http://schemas.openxmlformats.org/officeDocument/2006/relationships/hyperlink" Target="https://podminky.urs.cz/item/CS_URS_2024_01/735152492" TargetMode="External" /><Relationship Id="rId59" Type="http://schemas.openxmlformats.org/officeDocument/2006/relationships/hyperlink" Target="https://podminky.urs.cz/item/CS_URS_2024_01/735152475" TargetMode="External" /><Relationship Id="rId60" Type="http://schemas.openxmlformats.org/officeDocument/2006/relationships/hyperlink" Target="https://podminky.urs.cz/item/CS_URS_2024_01/735152477" TargetMode="External" /><Relationship Id="rId61" Type="http://schemas.openxmlformats.org/officeDocument/2006/relationships/hyperlink" Target="https://podminky.urs.cz/item/CS_URS_2024_01/735152482" TargetMode="External" /><Relationship Id="rId62" Type="http://schemas.openxmlformats.org/officeDocument/2006/relationships/hyperlink" Target="https://podminky.urs.cz/item/CS_URS_2024_01/735152483" TargetMode="External" /><Relationship Id="rId63" Type="http://schemas.openxmlformats.org/officeDocument/2006/relationships/hyperlink" Target="https://podminky.urs.cz/item/CS_URS_2024_01/735152583" TargetMode="External" /><Relationship Id="rId64" Type="http://schemas.openxmlformats.org/officeDocument/2006/relationships/hyperlink" Target="https://podminky.urs.cz/item/CS_URS_2024_01/735152597" TargetMode="External" /><Relationship Id="rId65" Type="http://schemas.openxmlformats.org/officeDocument/2006/relationships/hyperlink" Target="https://podminky.urs.cz/item/CS_URS_2024_01/735152677" TargetMode="External" /><Relationship Id="rId66" Type="http://schemas.openxmlformats.org/officeDocument/2006/relationships/hyperlink" Target="https://podminky.urs.cz/item/CS_URS_2024_01/735152682" TargetMode="External" /><Relationship Id="rId67" Type="http://schemas.openxmlformats.org/officeDocument/2006/relationships/hyperlink" Target="https://podminky.urs.cz/item/CS_URS_2024_01/735152695" TargetMode="External" /><Relationship Id="rId68" Type="http://schemas.openxmlformats.org/officeDocument/2006/relationships/hyperlink" Target="https://podminky.urs.cz/item/CS_URS_2024_01/735152699" TargetMode="External" /><Relationship Id="rId69" Type="http://schemas.openxmlformats.org/officeDocument/2006/relationships/hyperlink" Target="https://podminky.urs.cz/item/CS_URS_2024_01/735159340" TargetMode="External" /><Relationship Id="rId70" Type="http://schemas.openxmlformats.org/officeDocument/2006/relationships/hyperlink" Target="https://podminky.urs.cz/item/CS_URS_2024_01/998735103" TargetMode="External" /><Relationship Id="rId71" Type="http://schemas.openxmlformats.org/officeDocument/2006/relationships/hyperlink" Target="https://podminky.urs.cz/item/CS_URS_2024_01/783614551" TargetMode="External" /><Relationship Id="rId72" Type="http://schemas.openxmlformats.org/officeDocument/2006/relationships/hyperlink" Target="https://podminky.urs.cz/item/CS_URS_2024_01/783614561" TargetMode="External" /><Relationship Id="rId7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733111224" TargetMode="External" /><Relationship Id="rId2" Type="http://schemas.openxmlformats.org/officeDocument/2006/relationships/hyperlink" Target="https://podminky.urs.cz/item/CS_URS_2024_01/733111225" TargetMode="External" /><Relationship Id="rId3" Type="http://schemas.openxmlformats.org/officeDocument/2006/relationships/hyperlink" Target="https://podminky.urs.cz/item/CS_URS_2024_01/733111227" TargetMode="External" /><Relationship Id="rId4" Type="http://schemas.openxmlformats.org/officeDocument/2006/relationships/hyperlink" Target="https://podminky.urs.cz/item/CS_URS_2024_01/733111228" TargetMode="External" /><Relationship Id="rId5" Type="http://schemas.openxmlformats.org/officeDocument/2006/relationships/hyperlink" Target="https://podminky.urs.cz/item/CS_URS_2024_01/733121162" TargetMode="External" /><Relationship Id="rId6" Type="http://schemas.openxmlformats.org/officeDocument/2006/relationships/hyperlink" Target="https://podminky.urs.cz/item/CS_URS_2024_01/733190217" TargetMode="External" /><Relationship Id="rId7" Type="http://schemas.openxmlformats.org/officeDocument/2006/relationships/hyperlink" Target="https://podminky.urs.cz/item/CS_URS_2024_01/733190225" TargetMode="External" /><Relationship Id="rId8" Type="http://schemas.openxmlformats.org/officeDocument/2006/relationships/hyperlink" Target="https://podminky.urs.cz/item/CS_URS_2024_01/998733103" TargetMode="External" /><Relationship Id="rId9" Type="http://schemas.openxmlformats.org/officeDocument/2006/relationships/hyperlink" Target="https://podminky.urs.cz/item/CS_URS_2024_01/734291124" TargetMode="External" /><Relationship Id="rId10" Type="http://schemas.openxmlformats.org/officeDocument/2006/relationships/hyperlink" Target="https://podminky.urs.cz/item/CS_URS_2024_01/734292714" TargetMode="External" /><Relationship Id="rId11" Type="http://schemas.openxmlformats.org/officeDocument/2006/relationships/hyperlink" Target="https://podminky.urs.cz/item/CS_URS_2024_01/734209104" TargetMode="External" /><Relationship Id="rId12" Type="http://schemas.openxmlformats.org/officeDocument/2006/relationships/hyperlink" Target="https://podminky.urs.cz/item/CS_URS_2024_01/734209114" TargetMode="External" /><Relationship Id="rId13" Type="http://schemas.openxmlformats.org/officeDocument/2006/relationships/hyperlink" Target="https://podminky.urs.cz/item/CS_URS_2024_01/998734103" TargetMode="External" /><Relationship Id="rId14" Type="http://schemas.openxmlformats.org/officeDocument/2006/relationships/hyperlink" Target="https://podminky.urs.cz/item/CS_URS_2024_01/783614551" TargetMode="External" /><Relationship Id="rId15" Type="http://schemas.openxmlformats.org/officeDocument/2006/relationships/hyperlink" Target="https://podminky.urs.cz/item/CS_URS_2024_01/783614561" TargetMode="External" /><Relationship Id="rId16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713463131" TargetMode="External" /><Relationship Id="rId2" Type="http://schemas.openxmlformats.org/officeDocument/2006/relationships/hyperlink" Target="https://podminky.urs.cz/item/CS_URS_2024_01/713463211" TargetMode="External" /><Relationship Id="rId3" Type="http://schemas.openxmlformats.org/officeDocument/2006/relationships/hyperlink" Target="https://podminky.urs.cz/item/CS_URS_2024_01/713463212" TargetMode="External" /><Relationship Id="rId4" Type="http://schemas.openxmlformats.org/officeDocument/2006/relationships/hyperlink" Target="https://podminky.urs.cz/item/CS_URS_2024_01/998713103" TargetMode="External" /><Relationship Id="rId5" Type="http://schemas.openxmlformats.org/officeDocument/2006/relationships/hyperlink" Target="https://podminky.urs.cz/item/CS_URS_2024_01/998731102" TargetMode="External" /><Relationship Id="rId6" Type="http://schemas.openxmlformats.org/officeDocument/2006/relationships/hyperlink" Target="https://podminky.urs.cz/item/CS_URS_2024_01/733111227" TargetMode="External" /><Relationship Id="rId7" Type="http://schemas.openxmlformats.org/officeDocument/2006/relationships/hyperlink" Target="https://podminky.urs.cz/item/CS_URS_2024_01/733111228" TargetMode="External" /><Relationship Id="rId8" Type="http://schemas.openxmlformats.org/officeDocument/2006/relationships/hyperlink" Target="https://podminky.urs.cz/item/CS_URS_2024_01/733121162" TargetMode="External" /><Relationship Id="rId9" Type="http://schemas.openxmlformats.org/officeDocument/2006/relationships/hyperlink" Target="https://podminky.urs.cz/item/CS_URS_2024_01/733121165" TargetMode="External" /><Relationship Id="rId10" Type="http://schemas.openxmlformats.org/officeDocument/2006/relationships/hyperlink" Target="https://podminky.urs.cz/item/CS_URS_2024_01/733122202" TargetMode="External" /><Relationship Id="rId11" Type="http://schemas.openxmlformats.org/officeDocument/2006/relationships/hyperlink" Target="https://podminky.urs.cz/item/CS_URS_2024_01/733122203" TargetMode="External" /><Relationship Id="rId12" Type="http://schemas.openxmlformats.org/officeDocument/2006/relationships/hyperlink" Target="https://podminky.urs.cz/item/CS_URS_2024_01/733122204" TargetMode="External" /><Relationship Id="rId13" Type="http://schemas.openxmlformats.org/officeDocument/2006/relationships/hyperlink" Target="https://podminky.urs.cz/item/CS_URS_2024_01/733122205" TargetMode="External" /><Relationship Id="rId14" Type="http://schemas.openxmlformats.org/officeDocument/2006/relationships/hyperlink" Target="https://podminky.urs.cz/item/CS_URS_2024_01/733122206" TargetMode="External" /><Relationship Id="rId15" Type="http://schemas.openxmlformats.org/officeDocument/2006/relationships/hyperlink" Target="https://podminky.urs.cz/item/CS_URS_2024_01/733122207" TargetMode="External" /><Relationship Id="rId16" Type="http://schemas.openxmlformats.org/officeDocument/2006/relationships/hyperlink" Target="https://podminky.urs.cz/item/CS_URS_2024_01/733122208" TargetMode="External" /><Relationship Id="rId17" Type="http://schemas.openxmlformats.org/officeDocument/2006/relationships/hyperlink" Target="https://podminky.urs.cz/item/CS_URS_2024_01/733190217" TargetMode="External" /><Relationship Id="rId18" Type="http://schemas.openxmlformats.org/officeDocument/2006/relationships/hyperlink" Target="https://podminky.urs.cz/item/CS_URS_2024_01/733190219" TargetMode="External" /><Relationship Id="rId19" Type="http://schemas.openxmlformats.org/officeDocument/2006/relationships/hyperlink" Target="https://podminky.urs.cz/item/CS_URS_2024_01/733190225" TargetMode="External" /><Relationship Id="rId20" Type="http://schemas.openxmlformats.org/officeDocument/2006/relationships/hyperlink" Target="https://podminky.urs.cz/item/CS_URS_2024_01/998733103" TargetMode="External" /><Relationship Id="rId21" Type="http://schemas.openxmlformats.org/officeDocument/2006/relationships/hyperlink" Target="https://podminky.urs.cz/item/CS_URS_2024_01/734211120" TargetMode="External" /><Relationship Id="rId22" Type="http://schemas.openxmlformats.org/officeDocument/2006/relationships/hyperlink" Target="https://podminky.urs.cz/item/CS_URS_2024_01/734291123" TargetMode="External" /><Relationship Id="rId23" Type="http://schemas.openxmlformats.org/officeDocument/2006/relationships/hyperlink" Target="https://podminky.urs.cz/item/CS_URS_2024_01/734291124" TargetMode="External" /><Relationship Id="rId24" Type="http://schemas.openxmlformats.org/officeDocument/2006/relationships/hyperlink" Target="https://podminky.urs.cz/item/CS_URS_2024_01/734292713" TargetMode="External" /><Relationship Id="rId25" Type="http://schemas.openxmlformats.org/officeDocument/2006/relationships/hyperlink" Target="https://podminky.urs.cz/item/CS_URS_2024_01/734292714" TargetMode="External" /><Relationship Id="rId26" Type="http://schemas.openxmlformats.org/officeDocument/2006/relationships/hyperlink" Target="https://podminky.urs.cz/item/CS_URS_2024_01/734494213" TargetMode="External" /><Relationship Id="rId27" Type="http://schemas.openxmlformats.org/officeDocument/2006/relationships/hyperlink" Target="https://podminky.urs.cz/item/CS_URS_2024_01/734494214" TargetMode="External" /><Relationship Id="rId28" Type="http://schemas.openxmlformats.org/officeDocument/2006/relationships/hyperlink" Target="https://podminky.urs.cz/item/CS_URS_2024_01/734411113" TargetMode="External" /><Relationship Id="rId29" Type="http://schemas.openxmlformats.org/officeDocument/2006/relationships/hyperlink" Target="https://podminky.urs.cz/item/CS_URS_2024_01/734421101" TargetMode="External" /><Relationship Id="rId30" Type="http://schemas.openxmlformats.org/officeDocument/2006/relationships/hyperlink" Target="https://podminky.urs.cz/item/CS_URS_2024_01/734209103" TargetMode="External" /><Relationship Id="rId31" Type="http://schemas.openxmlformats.org/officeDocument/2006/relationships/hyperlink" Target="https://podminky.urs.cz/item/CS_URS_2024_01/734209104" TargetMode="External" /><Relationship Id="rId32" Type="http://schemas.openxmlformats.org/officeDocument/2006/relationships/hyperlink" Target="https://podminky.urs.cz/item/CS_URS_2024_01/734209105" TargetMode="External" /><Relationship Id="rId33" Type="http://schemas.openxmlformats.org/officeDocument/2006/relationships/hyperlink" Target="https://podminky.urs.cz/item/CS_URS_2024_01/734209113" TargetMode="External" /><Relationship Id="rId34" Type="http://schemas.openxmlformats.org/officeDocument/2006/relationships/hyperlink" Target="https://podminky.urs.cz/item/CS_URS_2024_01/734209114" TargetMode="External" /><Relationship Id="rId35" Type="http://schemas.openxmlformats.org/officeDocument/2006/relationships/hyperlink" Target="https://podminky.urs.cz/item/CS_URS_2024_01/734209116" TargetMode="External" /><Relationship Id="rId36" Type="http://schemas.openxmlformats.org/officeDocument/2006/relationships/hyperlink" Target="https://podminky.urs.cz/item/CS_URS_2024_01/734209117" TargetMode="External" /><Relationship Id="rId37" Type="http://schemas.openxmlformats.org/officeDocument/2006/relationships/hyperlink" Target="https://podminky.urs.cz/item/CS_URS_2024_01/734419111" TargetMode="External" /><Relationship Id="rId38" Type="http://schemas.openxmlformats.org/officeDocument/2006/relationships/hyperlink" Target="https://podminky.urs.cz/item/CS_URS_2024_01/734499211" TargetMode="External" /><Relationship Id="rId39" Type="http://schemas.openxmlformats.org/officeDocument/2006/relationships/hyperlink" Target="https://podminky.urs.cz/item/CS_URS_2024_01/734499212" TargetMode="External" /><Relationship Id="rId40" Type="http://schemas.openxmlformats.org/officeDocument/2006/relationships/hyperlink" Target="https://podminky.urs.cz/item/CS_URS_2024_01/735000912" TargetMode="External" /><Relationship Id="rId41" Type="http://schemas.openxmlformats.org/officeDocument/2006/relationships/hyperlink" Target="https://podminky.urs.cz/item/CS_URS_2024_01/998734103" TargetMode="External" /><Relationship Id="rId42" Type="http://schemas.openxmlformats.org/officeDocument/2006/relationships/hyperlink" Target="https://podminky.urs.cz/item/CS_URS_2024_01/735152281" TargetMode="External" /><Relationship Id="rId43" Type="http://schemas.openxmlformats.org/officeDocument/2006/relationships/hyperlink" Target="https://podminky.urs.cz/item/CS_URS_2024_01/735152282" TargetMode="External" /><Relationship Id="rId44" Type="http://schemas.openxmlformats.org/officeDocument/2006/relationships/hyperlink" Target="https://podminky.urs.cz/item/CS_URS_2024_01/735152283" TargetMode="External" /><Relationship Id="rId45" Type="http://schemas.openxmlformats.org/officeDocument/2006/relationships/hyperlink" Target="https://podminky.urs.cz/item/CS_URS_2024_01/735152475" TargetMode="External" /><Relationship Id="rId46" Type="http://schemas.openxmlformats.org/officeDocument/2006/relationships/hyperlink" Target="https://podminky.urs.cz/item/CS_URS_2024_01/735152482" TargetMode="External" /><Relationship Id="rId47" Type="http://schemas.openxmlformats.org/officeDocument/2006/relationships/hyperlink" Target="https://podminky.urs.cz/item/CS_URS_2024_01/735152483" TargetMode="External" /><Relationship Id="rId48" Type="http://schemas.openxmlformats.org/officeDocument/2006/relationships/hyperlink" Target="https://podminky.urs.cz/item/CS_URS_2024_01/735152583" TargetMode="External" /><Relationship Id="rId49" Type="http://schemas.openxmlformats.org/officeDocument/2006/relationships/hyperlink" Target="https://podminky.urs.cz/item/CS_URS_2024_01/735152593" TargetMode="External" /><Relationship Id="rId50" Type="http://schemas.openxmlformats.org/officeDocument/2006/relationships/hyperlink" Target="https://podminky.urs.cz/item/CS_URS_2024_01/735152595" TargetMode="External" /><Relationship Id="rId51" Type="http://schemas.openxmlformats.org/officeDocument/2006/relationships/hyperlink" Target="https://podminky.urs.cz/item/CS_URS_2024_01/735152597" TargetMode="External" /><Relationship Id="rId52" Type="http://schemas.openxmlformats.org/officeDocument/2006/relationships/hyperlink" Target="https://podminky.urs.cz/item/CS_URS_2024_01/735152677" TargetMode="External" /><Relationship Id="rId53" Type="http://schemas.openxmlformats.org/officeDocument/2006/relationships/hyperlink" Target="https://podminky.urs.cz/item/CS_URS_2024_01/735152682" TargetMode="External" /><Relationship Id="rId54" Type="http://schemas.openxmlformats.org/officeDocument/2006/relationships/hyperlink" Target="https://podminky.urs.cz/item/CS_URS_2024_01/735152695" TargetMode="External" /><Relationship Id="rId55" Type="http://schemas.openxmlformats.org/officeDocument/2006/relationships/hyperlink" Target="https://podminky.urs.cz/item/CS_URS_2024_01/735152699" TargetMode="External" /><Relationship Id="rId56" Type="http://schemas.openxmlformats.org/officeDocument/2006/relationships/hyperlink" Target="https://podminky.urs.cz/item/CS_URS_2024_01/735159340" TargetMode="External" /><Relationship Id="rId57" Type="http://schemas.openxmlformats.org/officeDocument/2006/relationships/hyperlink" Target="https://podminky.urs.cz/item/CS_URS_2024_01/998735103" TargetMode="External" /><Relationship Id="rId58" Type="http://schemas.openxmlformats.org/officeDocument/2006/relationships/hyperlink" Target="https://podminky.urs.cz/item/CS_URS_2024_01/783614551" TargetMode="External" /><Relationship Id="rId59" Type="http://schemas.openxmlformats.org/officeDocument/2006/relationships/hyperlink" Target="https://podminky.urs.cz/item/CS_URS_2024_01/783614561" TargetMode="External" /><Relationship Id="rId60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713461811" TargetMode="External" /><Relationship Id="rId2" Type="http://schemas.openxmlformats.org/officeDocument/2006/relationships/hyperlink" Target="https://podminky.urs.cz/item/CS_URS_2024_01/713463131" TargetMode="External" /><Relationship Id="rId3" Type="http://schemas.openxmlformats.org/officeDocument/2006/relationships/hyperlink" Target="https://podminky.urs.cz/item/CS_URS_2024_01/713463211" TargetMode="External" /><Relationship Id="rId4" Type="http://schemas.openxmlformats.org/officeDocument/2006/relationships/hyperlink" Target="https://podminky.urs.cz/item/CS_URS_2024_01/713463212" TargetMode="External" /><Relationship Id="rId5" Type="http://schemas.openxmlformats.org/officeDocument/2006/relationships/hyperlink" Target="https://podminky.urs.cz/item/CS_URS_2024_01/998713103" TargetMode="External" /><Relationship Id="rId6" Type="http://schemas.openxmlformats.org/officeDocument/2006/relationships/hyperlink" Target="https://podminky.urs.cz/item/CS_URS_2024_01/731200826" TargetMode="External" /><Relationship Id="rId7" Type="http://schemas.openxmlformats.org/officeDocument/2006/relationships/hyperlink" Target="https://podminky.urs.cz/item/CS_URS_2024_01/732320812" TargetMode="External" /><Relationship Id="rId8" Type="http://schemas.openxmlformats.org/officeDocument/2006/relationships/hyperlink" Target="https://podminky.urs.cz/item/CS_URS_2024_01/998731102" TargetMode="External" /><Relationship Id="rId9" Type="http://schemas.openxmlformats.org/officeDocument/2006/relationships/hyperlink" Target="https://podminky.urs.cz/item/CS_URS_2024_01/733120815" TargetMode="External" /><Relationship Id="rId10" Type="http://schemas.openxmlformats.org/officeDocument/2006/relationships/hyperlink" Target="https://podminky.urs.cz/item/CS_URS_2024_01/733120819" TargetMode="External" /><Relationship Id="rId11" Type="http://schemas.openxmlformats.org/officeDocument/2006/relationships/hyperlink" Target="https://podminky.urs.cz/item/CS_URS_2024_01/733111227" TargetMode="External" /><Relationship Id="rId12" Type="http://schemas.openxmlformats.org/officeDocument/2006/relationships/hyperlink" Target="https://podminky.urs.cz/item/CS_URS_2024_01/733111228" TargetMode="External" /><Relationship Id="rId13" Type="http://schemas.openxmlformats.org/officeDocument/2006/relationships/hyperlink" Target="https://podminky.urs.cz/item/CS_URS_2024_01/733121162" TargetMode="External" /><Relationship Id="rId14" Type="http://schemas.openxmlformats.org/officeDocument/2006/relationships/hyperlink" Target="https://podminky.urs.cz/item/CS_URS_2024_01/733121165" TargetMode="External" /><Relationship Id="rId15" Type="http://schemas.openxmlformats.org/officeDocument/2006/relationships/hyperlink" Target="https://podminky.urs.cz/item/CS_URS_2024_01/733122202" TargetMode="External" /><Relationship Id="rId16" Type="http://schemas.openxmlformats.org/officeDocument/2006/relationships/hyperlink" Target="https://podminky.urs.cz/item/CS_URS_2024_01/733122203" TargetMode="External" /><Relationship Id="rId17" Type="http://schemas.openxmlformats.org/officeDocument/2006/relationships/hyperlink" Target="https://podminky.urs.cz/item/CS_URS_2024_01/733122204" TargetMode="External" /><Relationship Id="rId18" Type="http://schemas.openxmlformats.org/officeDocument/2006/relationships/hyperlink" Target="https://podminky.urs.cz/item/CS_URS_2024_01/733122205" TargetMode="External" /><Relationship Id="rId19" Type="http://schemas.openxmlformats.org/officeDocument/2006/relationships/hyperlink" Target="https://podminky.urs.cz/item/CS_URS_2024_01/733122206" TargetMode="External" /><Relationship Id="rId20" Type="http://schemas.openxmlformats.org/officeDocument/2006/relationships/hyperlink" Target="https://podminky.urs.cz/item/CS_URS_2024_01/733122207" TargetMode="External" /><Relationship Id="rId21" Type="http://schemas.openxmlformats.org/officeDocument/2006/relationships/hyperlink" Target="https://podminky.urs.cz/item/CS_URS_2024_01/733122208" TargetMode="External" /><Relationship Id="rId22" Type="http://schemas.openxmlformats.org/officeDocument/2006/relationships/hyperlink" Target="https://podminky.urs.cz/item/CS_URS_2024_01/733190217" TargetMode="External" /><Relationship Id="rId23" Type="http://schemas.openxmlformats.org/officeDocument/2006/relationships/hyperlink" Target="https://podminky.urs.cz/item/CS_URS_2024_01/733190219" TargetMode="External" /><Relationship Id="rId24" Type="http://schemas.openxmlformats.org/officeDocument/2006/relationships/hyperlink" Target="https://podminky.urs.cz/item/CS_URS_2024_01/733190225" TargetMode="External" /><Relationship Id="rId25" Type="http://schemas.openxmlformats.org/officeDocument/2006/relationships/hyperlink" Target="https://podminky.urs.cz/item/CS_URS_2024_01/998733103" TargetMode="External" /><Relationship Id="rId26" Type="http://schemas.openxmlformats.org/officeDocument/2006/relationships/hyperlink" Target="https://podminky.urs.cz/item/CS_URS_2024_01/734200822" TargetMode="External" /><Relationship Id="rId27" Type="http://schemas.openxmlformats.org/officeDocument/2006/relationships/hyperlink" Target="https://podminky.urs.cz/item/CS_URS_2024_01/734200824" TargetMode="External" /><Relationship Id="rId28" Type="http://schemas.openxmlformats.org/officeDocument/2006/relationships/hyperlink" Target="https://podminky.urs.cz/item/CS_URS_2024_01/734211120" TargetMode="External" /><Relationship Id="rId29" Type="http://schemas.openxmlformats.org/officeDocument/2006/relationships/hyperlink" Target="https://podminky.urs.cz/item/CS_URS_2024_01/734291123" TargetMode="External" /><Relationship Id="rId30" Type="http://schemas.openxmlformats.org/officeDocument/2006/relationships/hyperlink" Target="https://podminky.urs.cz/item/CS_URS_2024_01/734291124" TargetMode="External" /><Relationship Id="rId31" Type="http://schemas.openxmlformats.org/officeDocument/2006/relationships/hyperlink" Target="https://podminky.urs.cz/item/CS_URS_2024_01/734292713" TargetMode="External" /><Relationship Id="rId32" Type="http://schemas.openxmlformats.org/officeDocument/2006/relationships/hyperlink" Target="https://podminky.urs.cz/item/CS_URS_2024_01/734292714" TargetMode="External" /><Relationship Id="rId33" Type="http://schemas.openxmlformats.org/officeDocument/2006/relationships/hyperlink" Target="https://podminky.urs.cz/item/CS_URS_2024_01/734494213" TargetMode="External" /><Relationship Id="rId34" Type="http://schemas.openxmlformats.org/officeDocument/2006/relationships/hyperlink" Target="https://podminky.urs.cz/item/CS_URS_2024_01/734494214" TargetMode="External" /><Relationship Id="rId35" Type="http://schemas.openxmlformats.org/officeDocument/2006/relationships/hyperlink" Target="https://podminky.urs.cz/item/CS_URS_2024_01/734411113" TargetMode="External" /><Relationship Id="rId36" Type="http://schemas.openxmlformats.org/officeDocument/2006/relationships/hyperlink" Target="https://podminky.urs.cz/item/CS_URS_2024_01/734421101" TargetMode="External" /><Relationship Id="rId37" Type="http://schemas.openxmlformats.org/officeDocument/2006/relationships/hyperlink" Target="https://podminky.urs.cz/item/CS_URS_2024_01/734209103" TargetMode="External" /><Relationship Id="rId38" Type="http://schemas.openxmlformats.org/officeDocument/2006/relationships/hyperlink" Target="https://podminky.urs.cz/item/CS_URS_2024_01/734209104" TargetMode="External" /><Relationship Id="rId39" Type="http://schemas.openxmlformats.org/officeDocument/2006/relationships/hyperlink" Target="https://podminky.urs.cz/item/CS_URS_2024_01/734209105" TargetMode="External" /><Relationship Id="rId40" Type="http://schemas.openxmlformats.org/officeDocument/2006/relationships/hyperlink" Target="https://podminky.urs.cz/item/CS_URS_2024_01/734209113" TargetMode="External" /><Relationship Id="rId41" Type="http://schemas.openxmlformats.org/officeDocument/2006/relationships/hyperlink" Target="https://podminky.urs.cz/item/CS_URS_2024_01/734209114" TargetMode="External" /><Relationship Id="rId42" Type="http://schemas.openxmlformats.org/officeDocument/2006/relationships/hyperlink" Target="https://podminky.urs.cz/item/CS_URS_2024_01/734209115" TargetMode="External" /><Relationship Id="rId43" Type="http://schemas.openxmlformats.org/officeDocument/2006/relationships/hyperlink" Target="https://podminky.urs.cz/item/CS_URS_2024_01/734209116" TargetMode="External" /><Relationship Id="rId44" Type="http://schemas.openxmlformats.org/officeDocument/2006/relationships/hyperlink" Target="https://podminky.urs.cz/item/CS_URS_2024_01/734209117" TargetMode="External" /><Relationship Id="rId45" Type="http://schemas.openxmlformats.org/officeDocument/2006/relationships/hyperlink" Target="https://podminky.urs.cz/item/CS_URS_2024_01/734419111" TargetMode="External" /><Relationship Id="rId46" Type="http://schemas.openxmlformats.org/officeDocument/2006/relationships/hyperlink" Target="https://podminky.urs.cz/item/CS_URS_2024_01/734499211" TargetMode="External" /><Relationship Id="rId47" Type="http://schemas.openxmlformats.org/officeDocument/2006/relationships/hyperlink" Target="https://podminky.urs.cz/item/CS_URS_2024_01/734499212" TargetMode="External" /><Relationship Id="rId48" Type="http://schemas.openxmlformats.org/officeDocument/2006/relationships/hyperlink" Target="https://podminky.urs.cz/item/CS_URS_2024_01/735000912" TargetMode="External" /><Relationship Id="rId49" Type="http://schemas.openxmlformats.org/officeDocument/2006/relationships/hyperlink" Target="https://podminky.urs.cz/item/CS_URS_2024_01/998734103" TargetMode="External" /><Relationship Id="rId50" Type="http://schemas.openxmlformats.org/officeDocument/2006/relationships/hyperlink" Target="https://podminky.urs.cz/item/CS_URS_2024_01/735152281" TargetMode="External" /><Relationship Id="rId51" Type="http://schemas.openxmlformats.org/officeDocument/2006/relationships/hyperlink" Target="https://podminky.urs.cz/item/CS_URS_2024_01/735152282" TargetMode="External" /><Relationship Id="rId52" Type="http://schemas.openxmlformats.org/officeDocument/2006/relationships/hyperlink" Target="https://podminky.urs.cz/item/CS_URS_2024_01/735152283" TargetMode="External" /><Relationship Id="rId53" Type="http://schemas.openxmlformats.org/officeDocument/2006/relationships/hyperlink" Target="https://podminky.urs.cz/item/CS_URS_2024_01/735152477" TargetMode="External" /><Relationship Id="rId54" Type="http://schemas.openxmlformats.org/officeDocument/2006/relationships/hyperlink" Target="https://podminky.urs.cz/item/CS_URS_2024_01/735152482" TargetMode="External" /><Relationship Id="rId55" Type="http://schemas.openxmlformats.org/officeDocument/2006/relationships/hyperlink" Target="https://podminky.urs.cz/item/CS_URS_2024_01/735152456" TargetMode="External" /><Relationship Id="rId56" Type="http://schemas.openxmlformats.org/officeDocument/2006/relationships/hyperlink" Target="https://podminky.urs.cz/item/CS_URS_2024_01/735152583" TargetMode="External" /><Relationship Id="rId57" Type="http://schemas.openxmlformats.org/officeDocument/2006/relationships/hyperlink" Target="https://podminky.urs.cz/item/CS_URS_2024_01/735152597" TargetMode="External" /><Relationship Id="rId58" Type="http://schemas.openxmlformats.org/officeDocument/2006/relationships/hyperlink" Target="https://podminky.urs.cz/item/CS_URS_2024_01/735152677" TargetMode="External" /><Relationship Id="rId59" Type="http://schemas.openxmlformats.org/officeDocument/2006/relationships/hyperlink" Target="https://podminky.urs.cz/item/CS_URS_2024_01/735152682" TargetMode="External" /><Relationship Id="rId60" Type="http://schemas.openxmlformats.org/officeDocument/2006/relationships/hyperlink" Target="https://podminky.urs.cz/item/CS_URS_2024_01/735152695" TargetMode="External" /><Relationship Id="rId61" Type="http://schemas.openxmlformats.org/officeDocument/2006/relationships/hyperlink" Target="https://podminky.urs.cz/item/CS_URS_2024_01/735152699" TargetMode="External" /><Relationship Id="rId62" Type="http://schemas.openxmlformats.org/officeDocument/2006/relationships/hyperlink" Target="https://podminky.urs.cz/item/CS_URS_2024_01/735159210" TargetMode="External" /><Relationship Id="rId63" Type="http://schemas.openxmlformats.org/officeDocument/2006/relationships/hyperlink" Target="https://podminky.urs.cz/item/CS_URS_2024_01/998735103" TargetMode="External" /><Relationship Id="rId64" Type="http://schemas.openxmlformats.org/officeDocument/2006/relationships/hyperlink" Target="https://podminky.urs.cz/item/CS_URS_2024_01/783614551" TargetMode="External" /><Relationship Id="rId65" Type="http://schemas.openxmlformats.org/officeDocument/2006/relationships/hyperlink" Target="https://podminky.urs.cz/item/CS_URS_2024_01/783614561" TargetMode="External" /><Relationship Id="rId66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733111226" TargetMode="External" /><Relationship Id="rId2" Type="http://schemas.openxmlformats.org/officeDocument/2006/relationships/hyperlink" Target="https://podminky.urs.cz/item/CS_URS_2024_01/733111227" TargetMode="External" /><Relationship Id="rId3" Type="http://schemas.openxmlformats.org/officeDocument/2006/relationships/hyperlink" Target="https://podminky.urs.cz/item/CS_URS_2024_01/733190217" TargetMode="External" /><Relationship Id="rId4" Type="http://schemas.openxmlformats.org/officeDocument/2006/relationships/hyperlink" Target="https://podminky.urs.cz/item/CS_URS_2024_01/998733103" TargetMode="External" /><Relationship Id="rId5" Type="http://schemas.openxmlformats.org/officeDocument/2006/relationships/hyperlink" Target="https://podminky.urs.cz/item/CS_URS_2024_01/734291124" TargetMode="External" /><Relationship Id="rId6" Type="http://schemas.openxmlformats.org/officeDocument/2006/relationships/hyperlink" Target="https://podminky.urs.cz/item/CS_URS_2024_01/734292714" TargetMode="External" /><Relationship Id="rId7" Type="http://schemas.openxmlformats.org/officeDocument/2006/relationships/hyperlink" Target="https://podminky.urs.cz/item/CS_URS_2024_01/734494214" TargetMode="External" /><Relationship Id="rId8" Type="http://schemas.openxmlformats.org/officeDocument/2006/relationships/hyperlink" Target="https://podminky.urs.cz/item/CS_URS_2024_01/734209104" TargetMode="External" /><Relationship Id="rId9" Type="http://schemas.openxmlformats.org/officeDocument/2006/relationships/hyperlink" Target="https://podminky.urs.cz/item/CS_URS_2024_01/734209114" TargetMode="External" /><Relationship Id="rId10" Type="http://schemas.openxmlformats.org/officeDocument/2006/relationships/hyperlink" Target="https://podminky.urs.cz/item/CS_URS_2024_01/734499212" TargetMode="External" /><Relationship Id="rId11" Type="http://schemas.openxmlformats.org/officeDocument/2006/relationships/hyperlink" Target="https://podminky.urs.cz/item/CS_URS_2024_01/998734103" TargetMode="External" /><Relationship Id="rId12" Type="http://schemas.openxmlformats.org/officeDocument/2006/relationships/hyperlink" Target="https://podminky.urs.cz/item/CS_URS_2024_01/783614551" TargetMode="External" /><Relationship Id="rId13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15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" t="s">
        <v>14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15</v>
      </c>
      <c r="BS5" s="14" t="s">
        <v>6</v>
      </c>
    </row>
    <row r="6" spans="2:71" s="1" customFormat="1" ht="36.95" customHeight="1">
      <c r="B6" s="18"/>
      <c r="C6" s="19"/>
      <c r="D6" s="26" t="s">
        <v>16</v>
      </c>
      <c r="E6" s="19"/>
      <c r="F6" s="19"/>
      <c r="G6" s="19"/>
      <c r="H6" s="19"/>
      <c r="I6" s="19"/>
      <c r="J6" s="19"/>
      <c r="K6" s="27" t="s">
        <v>17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pans="2:71" s="1" customFormat="1" ht="12" customHeight="1">
      <c r="B7" s="18"/>
      <c r="C7" s="19"/>
      <c r="D7" s="29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19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pans="2:71" s="1" customFormat="1" ht="12" customHeight="1">
      <c r="B8" s="18"/>
      <c r="C8" s="19"/>
      <c r="D8" s="29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22</v>
      </c>
      <c r="AL8" s="19"/>
      <c r="AM8" s="19"/>
      <c r="AN8" s="30" t="s">
        <v>23</v>
      </c>
      <c r="AO8" s="19"/>
      <c r="AP8" s="19"/>
      <c r="AQ8" s="19"/>
      <c r="AR8" s="17"/>
      <c r="BE8" s="28"/>
      <c r="BS8" s="14" t="s">
        <v>6</v>
      </c>
    </row>
    <row r="9" spans="2:71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pans="2:71" s="1" customFormat="1" ht="12" customHeight="1">
      <c r="B10" s="18"/>
      <c r="C10" s="19"/>
      <c r="D10" s="29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25</v>
      </c>
      <c r="AL10" s="19"/>
      <c r="AM10" s="19"/>
      <c r="AN10" s="24" t="s">
        <v>1</v>
      </c>
      <c r="AO10" s="19"/>
      <c r="AP10" s="19"/>
      <c r="AQ10" s="19"/>
      <c r="AR10" s="17"/>
      <c r="BE10" s="28"/>
      <c r="BS10" s="14" t="s">
        <v>6</v>
      </c>
    </row>
    <row r="11" spans="2:71" s="1" customFormat="1" ht="18.45" customHeight="1">
      <c r="B11" s="18"/>
      <c r="C11" s="19"/>
      <c r="D11" s="19"/>
      <c r="E11" s="24" t="s">
        <v>26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27</v>
      </c>
      <c r="AL11" s="19"/>
      <c r="AM11" s="19"/>
      <c r="AN11" s="24" t="s">
        <v>1</v>
      </c>
      <c r="AO11" s="19"/>
      <c r="AP11" s="19"/>
      <c r="AQ11" s="19"/>
      <c r="AR11" s="17"/>
      <c r="BE11" s="28"/>
      <c r="BS11" s="14" t="s">
        <v>6</v>
      </c>
    </row>
    <row r="12" spans="2:71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pans="2:71" s="1" customFormat="1" ht="12" customHeight="1">
      <c r="B13" s="18"/>
      <c r="C13" s="19"/>
      <c r="D13" s="29" t="s">
        <v>28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25</v>
      </c>
      <c r="AL13" s="19"/>
      <c r="AM13" s="19"/>
      <c r="AN13" s="31" t="s">
        <v>29</v>
      </c>
      <c r="AO13" s="19"/>
      <c r="AP13" s="19"/>
      <c r="AQ13" s="19"/>
      <c r="AR13" s="17"/>
      <c r="BE13" s="28"/>
      <c r="BS13" s="14" t="s">
        <v>6</v>
      </c>
    </row>
    <row r="14" spans="2:71" ht="12">
      <c r="B14" s="18"/>
      <c r="C14" s="19"/>
      <c r="D14" s="19"/>
      <c r="E14" s="31" t="s">
        <v>29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27</v>
      </c>
      <c r="AL14" s="19"/>
      <c r="AM14" s="19"/>
      <c r="AN14" s="31" t="s">
        <v>29</v>
      </c>
      <c r="AO14" s="19"/>
      <c r="AP14" s="19"/>
      <c r="AQ14" s="19"/>
      <c r="AR14" s="17"/>
      <c r="BE14" s="28"/>
      <c r="BS14" s="14" t="s">
        <v>6</v>
      </c>
    </row>
    <row r="15" spans="2:71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pans="2:71" s="1" customFormat="1" ht="12" customHeight="1">
      <c r="B16" s="18"/>
      <c r="C16" s="19"/>
      <c r="D16" s="29" t="s">
        <v>30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spans="2:71" s="1" customFormat="1" ht="18.45" customHeight="1">
      <c r="B17" s="18"/>
      <c r="C17" s="19"/>
      <c r="D17" s="19"/>
      <c r="E17" s="24" t="s">
        <v>31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27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32</v>
      </c>
    </row>
    <row r="18" spans="2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pans="2:71" s="1" customFormat="1" ht="12" customHeight="1">
      <c r="B19" s="18"/>
      <c r="C19" s="19"/>
      <c r="D19" s="29" t="s">
        <v>33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6</v>
      </c>
    </row>
    <row r="20" spans="2:71" s="1" customFormat="1" ht="18.45" customHeight="1">
      <c r="B20" s="18"/>
      <c r="C20" s="19"/>
      <c r="D20" s="19"/>
      <c r="E20" s="24" t="s">
        <v>34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27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32</v>
      </c>
    </row>
    <row r="21" spans="2:57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pans="2:57" s="1" customFormat="1" ht="12" customHeight="1">
      <c r="B22" s="18"/>
      <c r="C22" s="19"/>
      <c r="D22" s="29" t="s">
        <v>35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pans="2:57" s="1" customFormat="1" ht="16.5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pans="2:57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pans="2:57" s="1" customFormat="1" ht="6.95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pans="1:57" s="2" customFormat="1" ht="25.9" customHeight="1">
      <c r="A26" s="35"/>
      <c r="B26" s="36"/>
      <c r="C26" s="37"/>
      <c r="D26" s="38" t="s">
        <v>36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7"/>
      <c r="AQ26" s="37"/>
      <c r="AR26" s="41"/>
      <c r="BE26" s="28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8"/>
    </row>
    <row r="28" spans="1:57" s="2" customFormat="1" ht="12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37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38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39</v>
      </c>
      <c r="AL28" s="42"/>
      <c r="AM28" s="42"/>
      <c r="AN28" s="42"/>
      <c r="AO28" s="42"/>
      <c r="AP28" s="37"/>
      <c r="AQ28" s="37"/>
      <c r="AR28" s="41"/>
      <c r="BE28" s="28"/>
    </row>
    <row r="29" spans="1:57" s="3" customFormat="1" ht="14.4" customHeight="1">
      <c r="A29" s="3"/>
      <c r="B29" s="43"/>
      <c r="C29" s="44"/>
      <c r="D29" s="29" t="s">
        <v>40</v>
      </c>
      <c r="E29" s="44"/>
      <c r="F29" s="29" t="s">
        <v>41</v>
      </c>
      <c r="G29" s="44"/>
      <c r="H29" s="44"/>
      <c r="I29" s="44"/>
      <c r="J29" s="44"/>
      <c r="K29" s="44"/>
      <c r="L29" s="45">
        <v>0.21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ROUND(AZ94,2)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ROUND(AV94,2)</f>
        <v>0</v>
      </c>
      <c r="AL29" s="44"/>
      <c r="AM29" s="44"/>
      <c r="AN29" s="44"/>
      <c r="AO29" s="44"/>
      <c r="AP29" s="44"/>
      <c r="AQ29" s="44"/>
      <c r="AR29" s="47"/>
      <c r="BE29" s="48"/>
    </row>
    <row r="30" spans="1:57" s="3" customFormat="1" ht="14.4" customHeight="1">
      <c r="A30" s="3"/>
      <c r="B30" s="43"/>
      <c r="C30" s="44"/>
      <c r="D30" s="44"/>
      <c r="E30" s="44"/>
      <c r="F30" s="29" t="s">
        <v>42</v>
      </c>
      <c r="G30" s="44"/>
      <c r="H30" s="44"/>
      <c r="I30" s="44"/>
      <c r="J30" s="44"/>
      <c r="K30" s="44"/>
      <c r="L30" s="45">
        <v>0.12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ROUND(BA94,2)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ROUND(AW94,2)</f>
        <v>0</v>
      </c>
      <c r="AL30" s="44"/>
      <c r="AM30" s="44"/>
      <c r="AN30" s="44"/>
      <c r="AO30" s="44"/>
      <c r="AP30" s="44"/>
      <c r="AQ30" s="44"/>
      <c r="AR30" s="47"/>
      <c r="BE30" s="48"/>
    </row>
    <row r="31" spans="1:57" s="3" customFormat="1" ht="14.4" customHeight="1" hidden="1">
      <c r="A31" s="3"/>
      <c r="B31" s="43"/>
      <c r="C31" s="44"/>
      <c r="D31" s="44"/>
      <c r="E31" s="44"/>
      <c r="F31" s="29" t="s">
        <v>43</v>
      </c>
      <c r="G31" s="44"/>
      <c r="H31" s="44"/>
      <c r="I31" s="44"/>
      <c r="J31" s="44"/>
      <c r="K31" s="44"/>
      <c r="L31" s="45">
        <v>0.21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ROUND(BB94,2)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E31" s="48"/>
    </row>
    <row r="32" spans="1:57" s="3" customFormat="1" ht="14.4" customHeight="1" hidden="1">
      <c r="A32" s="3"/>
      <c r="B32" s="43"/>
      <c r="C32" s="44"/>
      <c r="D32" s="44"/>
      <c r="E32" s="44"/>
      <c r="F32" s="29" t="s">
        <v>44</v>
      </c>
      <c r="G32" s="44"/>
      <c r="H32" s="44"/>
      <c r="I32" s="44"/>
      <c r="J32" s="44"/>
      <c r="K32" s="44"/>
      <c r="L32" s="45">
        <v>0.12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ROUND(BC94,2)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E32" s="48"/>
    </row>
    <row r="33" spans="1:57" s="3" customFormat="1" ht="14.4" customHeight="1" hidden="1">
      <c r="A33" s="3"/>
      <c r="B33" s="43"/>
      <c r="C33" s="44"/>
      <c r="D33" s="44"/>
      <c r="E33" s="44"/>
      <c r="F33" s="29" t="s">
        <v>45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ROUND(BD94,2)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  <c r="BE33" s="48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8"/>
    </row>
    <row r="35" spans="1:57" s="2" customFormat="1" ht="25.9" customHeight="1">
      <c r="A35" s="35"/>
      <c r="B35" s="36"/>
      <c r="C35" s="49"/>
      <c r="D35" s="50" t="s">
        <v>46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47</v>
      </c>
      <c r="U35" s="51"/>
      <c r="V35" s="51"/>
      <c r="W35" s="51"/>
      <c r="X35" s="53" t="s">
        <v>48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1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  <c r="BE36" s="35"/>
    </row>
    <row r="37" spans="1:57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1"/>
      <c r="BE37" s="35"/>
    </row>
    <row r="38" spans="2:44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2:44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2:44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2:44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2:44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2:44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2:44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2:44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2:44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2:44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2:44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2:44" s="2" customFormat="1" ht="14.4" customHeight="1">
      <c r="B49" s="56"/>
      <c r="C49" s="57"/>
      <c r="D49" s="58" t="s">
        <v>49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8" t="s">
        <v>50</v>
      </c>
      <c r="AI49" s="59"/>
      <c r="AJ49" s="59"/>
      <c r="AK49" s="59"/>
      <c r="AL49" s="59"/>
      <c r="AM49" s="59"/>
      <c r="AN49" s="59"/>
      <c r="AO49" s="59"/>
      <c r="AP49" s="57"/>
      <c r="AQ49" s="57"/>
      <c r="AR49" s="60"/>
    </row>
    <row r="50" spans="2:44" ht="12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2:44" ht="12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2:44" ht="1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2:44" ht="12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2:44" ht="12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2:44" ht="12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2:44" ht="12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2:44" ht="12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2:44" ht="12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2:44" ht="12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">
      <c r="A60" s="35"/>
      <c r="B60" s="36"/>
      <c r="C60" s="37"/>
      <c r="D60" s="61" t="s">
        <v>51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61" t="s">
        <v>52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61" t="s">
        <v>51</v>
      </c>
      <c r="AI60" s="39"/>
      <c r="AJ60" s="39"/>
      <c r="AK60" s="39"/>
      <c r="AL60" s="39"/>
      <c r="AM60" s="61" t="s">
        <v>52</v>
      </c>
      <c r="AN60" s="39"/>
      <c r="AO60" s="39"/>
      <c r="AP60" s="37"/>
      <c r="AQ60" s="37"/>
      <c r="AR60" s="41"/>
      <c r="BE60" s="35"/>
    </row>
    <row r="61" spans="2:44" ht="12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2:44" ht="1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2:44" ht="12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">
      <c r="A64" s="35"/>
      <c r="B64" s="36"/>
      <c r="C64" s="37"/>
      <c r="D64" s="58" t="s">
        <v>53</v>
      </c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58" t="s">
        <v>54</v>
      </c>
      <c r="AI64" s="62"/>
      <c r="AJ64" s="62"/>
      <c r="AK64" s="62"/>
      <c r="AL64" s="62"/>
      <c r="AM64" s="62"/>
      <c r="AN64" s="62"/>
      <c r="AO64" s="62"/>
      <c r="AP64" s="37"/>
      <c r="AQ64" s="37"/>
      <c r="AR64" s="41"/>
      <c r="BE64" s="35"/>
    </row>
    <row r="65" spans="2:44" ht="12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2:44" ht="12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2:44" ht="12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2:44" ht="12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2:44" ht="12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2:44" ht="12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2:44" ht="12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2:44" ht="1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2:44" ht="12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2:44" ht="12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">
      <c r="A75" s="35"/>
      <c r="B75" s="36"/>
      <c r="C75" s="37"/>
      <c r="D75" s="61" t="s">
        <v>51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61" t="s">
        <v>52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61" t="s">
        <v>51</v>
      </c>
      <c r="AI75" s="39"/>
      <c r="AJ75" s="39"/>
      <c r="AK75" s="39"/>
      <c r="AL75" s="39"/>
      <c r="AM75" s="61" t="s">
        <v>52</v>
      </c>
      <c r="AN75" s="39"/>
      <c r="AO75" s="39"/>
      <c r="AP75" s="37"/>
      <c r="AQ75" s="37"/>
      <c r="AR75" s="41"/>
      <c r="BE75" s="35"/>
    </row>
    <row r="76" spans="1:57" s="2" customFormat="1" ht="12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1"/>
      <c r="BE76" s="35"/>
    </row>
    <row r="77" spans="1:57" s="2" customFormat="1" ht="6.95" customHeight="1">
      <c r="A77" s="35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41"/>
      <c r="BE77" s="35"/>
    </row>
    <row r="81" spans="1:57" s="2" customFormat="1" ht="6.95" customHeight="1">
      <c r="A81" s="35"/>
      <c r="B81" s="65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41"/>
      <c r="BE81" s="35"/>
    </row>
    <row r="82" spans="1:57" s="2" customFormat="1" ht="24.95" customHeight="1">
      <c r="A82" s="35"/>
      <c r="B82" s="36"/>
      <c r="C82" s="20" t="s">
        <v>55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1"/>
      <c r="BE82" s="35"/>
    </row>
    <row r="83" spans="1:5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1"/>
      <c r="BE83" s="35"/>
    </row>
    <row r="84" spans="1:57" s="4" customFormat="1" ht="12" customHeight="1">
      <c r="A84" s="4"/>
      <c r="B84" s="67"/>
      <c r="C84" s="29" t="s">
        <v>13</v>
      </c>
      <c r="D84" s="68"/>
      <c r="E84" s="68"/>
      <c r="F84" s="68"/>
      <c r="G84" s="68"/>
      <c r="H84" s="68"/>
      <c r="I84" s="68"/>
      <c r="J84" s="68"/>
      <c r="K84" s="68"/>
      <c r="L84" s="68" t="str">
        <f>K5</f>
        <v>01</v>
      </c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9"/>
      <c r="BE84" s="4"/>
    </row>
    <row r="85" spans="1:57" s="5" customFormat="1" ht="36.95" customHeight="1">
      <c r="A85" s="5"/>
      <c r="B85" s="70"/>
      <c r="C85" s="71" t="s">
        <v>16</v>
      </c>
      <c r="D85" s="72"/>
      <c r="E85" s="72"/>
      <c r="F85" s="72"/>
      <c r="G85" s="72"/>
      <c r="H85" s="72"/>
      <c r="I85" s="72"/>
      <c r="J85" s="72"/>
      <c r="K85" s="72"/>
      <c r="L85" s="73" t="str">
        <f>K6</f>
        <v>Rekonstrukce vytápění – Teoretické ústavy, Hněvotínská 3, 775 15 Olomouc</v>
      </c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4"/>
      <c r="BE85" s="5"/>
    </row>
    <row r="86" spans="1:57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1"/>
      <c r="BE86" s="35"/>
    </row>
    <row r="87" spans="1:57" s="2" customFormat="1" ht="12" customHeight="1">
      <c r="A87" s="35"/>
      <c r="B87" s="36"/>
      <c r="C87" s="29" t="s">
        <v>20</v>
      </c>
      <c r="D87" s="37"/>
      <c r="E87" s="37"/>
      <c r="F87" s="37"/>
      <c r="G87" s="37"/>
      <c r="H87" s="37"/>
      <c r="I87" s="37"/>
      <c r="J87" s="37"/>
      <c r="K87" s="37"/>
      <c r="L87" s="75" t="str">
        <f>IF(K8="","",K8)</f>
        <v>Hněvotínská 3, 775 15 Olomouc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29" t="s">
        <v>22</v>
      </c>
      <c r="AJ87" s="37"/>
      <c r="AK87" s="37"/>
      <c r="AL87" s="37"/>
      <c r="AM87" s="76" t="str">
        <f>IF(AN8="","",AN8)</f>
        <v>21. 1. 2024</v>
      </c>
      <c r="AN87" s="76"/>
      <c r="AO87" s="37"/>
      <c r="AP87" s="37"/>
      <c r="AQ87" s="37"/>
      <c r="AR87" s="41"/>
      <c r="BE87" s="35"/>
    </row>
    <row r="88" spans="1:5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1"/>
      <c r="BE88" s="35"/>
    </row>
    <row r="89" spans="1:57" s="2" customFormat="1" ht="15.15" customHeight="1">
      <c r="A89" s="35"/>
      <c r="B89" s="36"/>
      <c r="C89" s="29" t="s">
        <v>24</v>
      </c>
      <c r="D89" s="37"/>
      <c r="E89" s="37"/>
      <c r="F89" s="37"/>
      <c r="G89" s="37"/>
      <c r="H89" s="37"/>
      <c r="I89" s="37"/>
      <c r="J89" s="37"/>
      <c r="K89" s="37"/>
      <c r="L89" s="68" t="str">
        <f>IF(E11="","",E11)</f>
        <v>Univerzita Palackého v Olomouc, Křížkovského 8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29" t="s">
        <v>30</v>
      </c>
      <c r="AJ89" s="37"/>
      <c r="AK89" s="37"/>
      <c r="AL89" s="37"/>
      <c r="AM89" s="77" t="str">
        <f>IF(E17="","",E17)</f>
        <v>Ing. Petr Machalec</v>
      </c>
      <c r="AN89" s="68"/>
      <c r="AO89" s="68"/>
      <c r="AP89" s="68"/>
      <c r="AQ89" s="37"/>
      <c r="AR89" s="41"/>
      <c r="AS89" s="78" t="s">
        <v>56</v>
      </c>
      <c r="AT89" s="79"/>
      <c r="AU89" s="80"/>
      <c r="AV89" s="80"/>
      <c r="AW89" s="80"/>
      <c r="AX89" s="80"/>
      <c r="AY89" s="80"/>
      <c r="AZ89" s="80"/>
      <c r="BA89" s="80"/>
      <c r="BB89" s="80"/>
      <c r="BC89" s="80"/>
      <c r="BD89" s="81"/>
      <c r="BE89" s="35"/>
    </row>
    <row r="90" spans="1:57" s="2" customFormat="1" ht="25.65" customHeight="1">
      <c r="A90" s="35"/>
      <c r="B90" s="36"/>
      <c r="C90" s="29" t="s">
        <v>28</v>
      </c>
      <c r="D90" s="37"/>
      <c r="E90" s="37"/>
      <c r="F90" s="37"/>
      <c r="G90" s="37"/>
      <c r="H90" s="37"/>
      <c r="I90" s="37"/>
      <c r="J90" s="37"/>
      <c r="K90" s="37"/>
      <c r="L90" s="68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29" t="s">
        <v>33</v>
      </c>
      <c r="AJ90" s="37"/>
      <c r="AK90" s="37"/>
      <c r="AL90" s="37"/>
      <c r="AM90" s="77" t="str">
        <f>IF(E20="","",E20)</f>
        <v>Ing. Petr Machalec, Werichova 13, Olomouc</v>
      </c>
      <c r="AN90" s="68"/>
      <c r="AO90" s="68"/>
      <c r="AP90" s="68"/>
      <c r="AQ90" s="37"/>
      <c r="AR90" s="41"/>
      <c r="AS90" s="82"/>
      <c r="AT90" s="83"/>
      <c r="AU90" s="84"/>
      <c r="AV90" s="84"/>
      <c r="AW90" s="84"/>
      <c r="AX90" s="84"/>
      <c r="AY90" s="84"/>
      <c r="AZ90" s="84"/>
      <c r="BA90" s="84"/>
      <c r="BB90" s="84"/>
      <c r="BC90" s="84"/>
      <c r="BD90" s="85"/>
      <c r="BE90" s="35"/>
    </row>
    <row r="91" spans="1:57" s="2" customFormat="1" ht="10.8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1"/>
      <c r="AS91" s="86"/>
      <c r="AT91" s="87"/>
      <c r="AU91" s="88"/>
      <c r="AV91" s="88"/>
      <c r="AW91" s="88"/>
      <c r="AX91" s="88"/>
      <c r="AY91" s="88"/>
      <c r="AZ91" s="88"/>
      <c r="BA91" s="88"/>
      <c r="BB91" s="88"/>
      <c r="BC91" s="88"/>
      <c r="BD91" s="89"/>
      <c r="BE91" s="35"/>
    </row>
    <row r="92" spans="1:57" s="2" customFormat="1" ht="29.25" customHeight="1">
      <c r="A92" s="35"/>
      <c r="B92" s="36"/>
      <c r="C92" s="90" t="s">
        <v>57</v>
      </c>
      <c r="D92" s="91"/>
      <c r="E92" s="91"/>
      <c r="F92" s="91"/>
      <c r="G92" s="91"/>
      <c r="H92" s="92"/>
      <c r="I92" s="93" t="s">
        <v>58</v>
      </c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4" t="s">
        <v>59</v>
      </c>
      <c r="AH92" s="91"/>
      <c r="AI92" s="91"/>
      <c r="AJ92" s="91"/>
      <c r="AK92" s="91"/>
      <c r="AL92" s="91"/>
      <c r="AM92" s="91"/>
      <c r="AN92" s="93" t="s">
        <v>60</v>
      </c>
      <c r="AO92" s="91"/>
      <c r="AP92" s="95"/>
      <c r="AQ92" s="96" t="s">
        <v>61</v>
      </c>
      <c r="AR92" s="41"/>
      <c r="AS92" s="97" t="s">
        <v>62</v>
      </c>
      <c r="AT92" s="98" t="s">
        <v>63</v>
      </c>
      <c r="AU92" s="98" t="s">
        <v>64</v>
      </c>
      <c r="AV92" s="98" t="s">
        <v>65</v>
      </c>
      <c r="AW92" s="98" t="s">
        <v>66</v>
      </c>
      <c r="AX92" s="98" t="s">
        <v>67</v>
      </c>
      <c r="AY92" s="98" t="s">
        <v>68</v>
      </c>
      <c r="AZ92" s="98" t="s">
        <v>69</v>
      </c>
      <c r="BA92" s="98" t="s">
        <v>70</v>
      </c>
      <c r="BB92" s="98" t="s">
        <v>71</v>
      </c>
      <c r="BC92" s="98" t="s">
        <v>72</v>
      </c>
      <c r="BD92" s="99" t="s">
        <v>73</v>
      </c>
      <c r="BE92" s="35"/>
    </row>
    <row r="93" spans="1:57" s="2" customFormat="1" ht="10.8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1"/>
      <c r="AS93" s="100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2"/>
      <c r="BE93" s="35"/>
    </row>
    <row r="94" spans="1:90" s="6" customFormat="1" ht="32.4" customHeight="1">
      <c r="A94" s="6"/>
      <c r="B94" s="103"/>
      <c r="C94" s="104" t="s">
        <v>74</v>
      </c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6">
        <f>ROUND(AG95+AG99+AG102+AG106+AG108+AG112+AG113,2)</f>
        <v>0</v>
      </c>
      <c r="AH94" s="106"/>
      <c r="AI94" s="106"/>
      <c r="AJ94" s="106"/>
      <c r="AK94" s="106"/>
      <c r="AL94" s="106"/>
      <c r="AM94" s="106"/>
      <c r="AN94" s="107">
        <f>SUM(AG94,AT94)</f>
        <v>0</v>
      </c>
      <c r="AO94" s="107"/>
      <c r="AP94" s="107"/>
      <c r="AQ94" s="108" t="s">
        <v>1</v>
      </c>
      <c r="AR94" s="109"/>
      <c r="AS94" s="110">
        <f>ROUND(AS95+AS99+AS102+AS106+AS108+AS112+AS113,2)</f>
        <v>0</v>
      </c>
      <c r="AT94" s="111">
        <f>ROUND(SUM(AV94:AW94),2)</f>
        <v>0</v>
      </c>
      <c r="AU94" s="112">
        <f>ROUND(AU95+AU99+AU102+AU106+AU108+AU112+AU113,5)</f>
        <v>0</v>
      </c>
      <c r="AV94" s="111">
        <f>ROUND(AZ94*L29,2)</f>
        <v>0</v>
      </c>
      <c r="AW94" s="111">
        <f>ROUND(BA94*L30,2)</f>
        <v>0</v>
      </c>
      <c r="AX94" s="111">
        <f>ROUND(BB94*L29,2)</f>
        <v>0</v>
      </c>
      <c r="AY94" s="111">
        <f>ROUND(BC94*L30,2)</f>
        <v>0</v>
      </c>
      <c r="AZ94" s="111">
        <f>ROUND(AZ95+AZ99+AZ102+AZ106+AZ108+AZ112+AZ113,2)</f>
        <v>0</v>
      </c>
      <c r="BA94" s="111">
        <f>ROUND(BA95+BA99+BA102+BA106+BA108+BA112+BA113,2)</f>
        <v>0</v>
      </c>
      <c r="BB94" s="111">
        <f>ROUND(BB95+BB99+BB102+BB106+BB108+BB112+BB113,2)</f>
        <v>0</v>
      </c>
      <c r="BC94" s="111">
        <f>ROUND(BC95+BC99+BC102+BC106+BC108+BC112+BC113,2)</f>
        <v>0</v>
      </c>
      <c r="BD94" s="113">
        <f>ROUND(BD95+BD99+BD102+BD106+BD108+BD112+BD113,2)</f>
        <v>0</v>
      </c>
      <c r="BE94" s="6"/>
      <c r="BS94" s="114" t="s">
        <v>75</v>
      </c>
      <c r="BT94" s="114" t="s">
        <v>76</v>
      </c>
      <c r="BU94" s="115" t="s">
        <v>77</v>
      </c>
      <c r="BV94" s="114" t="s">
        <v>78</v>
      </c>
      <c r="BW94" s="114" t="s">
        <v>5</v>
      </c>
      <c r="BX94" s="114" t="s">
        <v>79</v>
      </c>
      <c r="CL94" s="114" t="s">
        <v>1</v>
      </c>
    </row>
    <row r="95" spans="1:91" s="7" customFormat="1" ht="16.5" customHeight="1">
      <c r="A95" s="7"/>
      <c r="B95" s="116"/>
      <c r="C95" s="117"/>
      <c r="D95" s="118" t="s">
        <v>80</v>
      </c>
      <c r="E95" s="118"/>
      <c r="F95" s="118"/>
      <c r="G95" s="118"/>
      <c r="H95" s="118"/>
      <c r="I95" s="119"/>
      <c r="J95" s="118" t="s">
        <v>81</v>
      </c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20">
        <f>ROUND(SUM(AG96:AG98),2)</f>
        <v>0</v>
      </c>
      <c r="AH95" s="119"/>
      <c r="AI95" s="119"/>
      <c r="AJ95" s="119"/>
      <c r="AK95" s="119"/>
      <c r="AL95" s="119"/>
      <c r="AM95" s="119"/>
      <c r="AN95" s="121">
        <f>SUM(AG95,AT95)</f>
        <v>0</v>
      </c>
      <c r="AO95" s="119"/>
      <c r="AP95" s="119"/>
      <c r="AQ95" s="122" t="s">
        <v>82</v>
      </c>
      <c r="AR95" s="123"/>
      <c r="AS95" s="124">
        <f>ROUND(SUM(AS96:AS98),2)</f>
        <v>0</v>
      </c>
      <c r="AT95" s="125">
        <f>ROUND(SUM(AV95:AW95),2)</f>
        <v>0</v>
      </c>
      <c r="AU95" s="126">
        <f>ROUND(SUM(AU96:AU98),5)</f>
        <v>0</v>
      </c>
      <c r="AV95" s="125">
        <f>ROUND(AZ95*L29,2)</f>
        <v>0</v>
      </c>
      <c r="AW95" s="125">
        <f>ROUND(BA95*L30,2)</f>
        <v>0</v>
      </c>
      <c r="AX95" s="125">
        <f>ROUND(BB95*L29,2)</f>
        <v>0</v>
      </c>
      <c r="AY95" s="125">
        <f>ROUND(BC95*L30,2)</f>
        <v>0</v>
      </c>
      <c r="AZ95" s="125">
        <f>ROUND(SUM(AZ96:AZ98),2)</f>
        <v>0</v>
      </c>
      <c r="BA95" s="125">
        <f>ROUND(SUM(BA96:BA98),2)</f>
        <v>0</v>
      </c>
      <c r="BB95" s="125">
        <f>ROUND(SUM(BB96:BB98),2)</f>
        <v>0</v>
      </c>
      <c r="BC95" s="125">
        <f>ROUND(SUM(BC96:BC98),2)</f>
        <v>0</v>
      </c>
      <c r="BD95" s="127">
        <f>ROUND(SUM(BD96:BD98),2)</f>
        <v>0</v>
      </c>
      <c r="BE95" s="7"/>
      <c r="BS95" s="128" t="s">
        <v>75</v>
      </c>
      <c r="BT95" s="128" t="s">
        <v>83</v>
      </c>
      <c r="BU95" s="128" t="s">
        <v>77</v>
      </c>
      <c r="BV95" s="128" t="s">
        <v>78</v>
      </c>
      <c r="BW95" s="128" t="s">
        <v>84</v>
      </c>
      <c r="BX95" s="128" t="s">
        <v>5</v>
      </c>
      <c r="CL95" s="128" t="s">
        <v>1</v>
      </c>
      <c r="CM95" s="128" t="s">
        <v>85</v>
      </c>
    </row>
    <row r="96" spans="1:90" s="4" customFormat="1" ht="16.5" customHeight="1">
      <c r="A96" s="129" t="s">
        <v>86</v>
      </c>
      <c r="B96" s="67"/>
      <c r="C96" s="130"/>
      <c r="D96" s="130"/>
      <c r="E96" s="131" t="s">
        <v>14</v>
      </c>
      <c r="F96" s="131"/>
      <c r="G96" s="131"/>
      <c r="H96" s="131"/>
      <c r="I96" s="131"/>
      <c r="J96" s="130"/>
      <c r="K96" s="131" t="s">
        <v>87</v>
      </c>
      <c r="L96" s="131"/>
      <c r="M96" s="131"/>
      <c r="N96" s="131"/>
      <c r="O96" s="131"/>
      <c r="P96" s="131"/>
      <c r="Q96" s="131"/>
      <c r="R96" s="131"/>
      <c r="S96" s="131"/>
      <c r="T96" s="131"/>
      <c r="U96" s="131"/>
      <c r="V96" s="131"/>
      <c r="W96" s="131"/>
      <c r="X96" s="131"/>
      <c r="Y96" s="131"/>
      <c r="Z96" s="131"/>
      <c r="AA96" s="131"/>
      <c r="AB96" s="131"/>
      <c r="AC96" s="131"/>
      <c r="AD96" s="131"/>
      <c r="AE96" s="131"/>
      <c r="AF96" s="131"/>
      <c r="AG96" s="132">
        <f>'01 - Blok A1 - Ústřední v...'!J32</f>
        <v>0</v>
      </c>
      <c r="AH96" s="130"/>
      <c r="AI96" s="130"/>
      <c r="AJ96" s="130"/>
      <c r="AK96" s="130"/>
      <c r="AL96" s="130"/>
      <c r="AM96" s="130"/>
      <c r="AN96" s="132">
        <f>SUM(AG96,AT96)</f>
        <v>0</v>
      </c>
      <c r="AO96" s="130"/>
      <c r="AP96" s="130"/>
      <c r="AQ96" s="133" t="s">
        <v>88</v>
      </c>
      <c r="AR96" s="69"/>
      <c r="AS96" s="134">
        <v>0</v>
      </c>
      <c r="AT96" s="135">
        <f>ROUND(SUM(AV96:AW96),2)</f>
        <v>0</v>
      </c>
      <c r="AU96" s="136">
        <f>'01 - Blok A1 - Ústřední v...'!P127</f>
        <v>0</v>
      </c>
      <c r="AV96" s="135">
        <f>'01 - Blok A1 - Ústřední v...'!J35</f>
        <v>0</v>
      </c>
      <c r="AW96" s="135">
        <f>'01 - Blok A1 - Ústřední v...'!J36</f>
        <v>0</v>
      </c>
      <c r="AX96" s="135">
        <f>'01 - Blok A1 - Ústřední v...'!J37</f>
        <v>0</v>
      </c>
      <c r="AY96" s="135">
        <f>'01 - Blok A1 - Ústřední v...'!J38</f>
        <v>0</v>
      </c>
      <c r="AZ96" s="135">
        <f>'01 - Blok A1 - Ústřední v...'!F35</f>
        <v>0</v>
      </c>
      <c r="BA96" s="135">
        <f>'01 - Blok A1 - Ústřední v...'!F36</f>
        <v>0</v>
      </c>
      <c r="BB96" s="135">
        <f>'01 - Blok A1 - Ústřední v...'!F37</f>
        <v>0</v>
      </c>
      <c r="BC96" s="135">
        <f>'01 - Blok A1 - Ústřední v...'!F38</f>
        <v>0</v>
      </c>
      <c r="BD96" s="137">
        <f>'01 - Blok A1 - Ústřední v...'!F39</f>
        <v>0</v>
      </c>
      <c r="BE96" s="4"/>
      <c r="BT96" s="138" t="s">
        <v>85</v>
      </c>
      <c r="BV96" s="138" t="s">
        <v>78</v>
      </c>
      <c r="BW96" s="138" t="s">
        <v>89</v>
      </c>
      <c r="BX96" s="138" t="s">
        <v>84</v>
      </c>
      <c r="CL96" s="138" t="s">
        <v>1</v>
      </c>
    </row>
    <row r="97" spans="1:90" s="4" customFormat="1" ht="16.5" customHeight="1">
      <c r="A97" s="129" t="s">
        <v>86</v>
      </c>
      <c r="B97" s="67"/>
      <c r="C97" s="130"/>
      <c r="D97" s="130"/>
      <c r="E97" s="131" t="s">
        <v>90</v>
      </c>
      <c r="F97" s="131"/>
      <c r="G97" s="131"/>
      <c r="H97" s="131"/>
      <c r="I97" s="131"/>
      <c r="J97" s="130"/>
      <c r="K97" s="131" t="s">
        <v>91</v>
      </c>
      <c r="L97" s="131"/>
      <c r="M97" s="131"/>
      <c r="N97" s="131"/>
      <c r="O97" s="131"/>
      <c r="P97" s="131"/>
      <c r="Q97" s="131"/>
      <c r="R97" s="131"/>
      <c r="S97" s="131"/>
      <c r="T97" s="131"/>
      <c r="U97" s="131"/>
      <c r="V97" s="131"/>
      <c r="W97" s="131"/>
      <c r="X97" s="131"/>
      <c r="Y97" s="131"/>
      <c r="Z97" s="131"/>
      <c r="AA97" s="131"/>
      <c r="AB97" s="131"/>
      <c r="AC97" s="131"/>
      <c r="AD97" s="131"/>
      <c r="AE97" s="131"/>
      <c r="AF97" s="131"/>
      <c r="AG97" s="132">
        <f>'02 - Blok A1 - Vzduchotec...'!J32</f>
        <v>0</v>
      </c>
      <c r="AH97" s="130"/>
      <c r="AI97" s="130"/>
      <c r="AJ97" s="130"/>
      <c r="AK97" s="130"/>
      <c r="AL97" s="130"/>
      <c r="AM97" s="130"/>
      <c r="AN97" s="132">
        <f>SUM(AG97,AT97)</f>
        <v>0</v>
      </c>
      <c r="AO97" s="130"/>
      <c r="AP97" s="130"/>
      <c r="AQ97" s="133" t="s">
        <v>88</v>
      </c>
      <c r="AR97" s="69"/>
      <c r="AS97" s="134">
        <v>0</v>
      </c>
      <c r="AT97" s="135">
        <f>ROUND(SUM(AV97:AW97),2)</f>
        <v>0</v>
      </c>
      <c r="AU97" s="136">
        <f>'02 - Blok A1 - Vzduchotec...'!P124</f>
        <v>0</v>
      </c>
      <c r="AV97" s="135">
        <f>'02 - Blok A1 - Vzduchotec...'!J35</f>
        <v>0</v>
      </c>
      <c r="AW97" s="135">
        <f>'02 - Blok A1 - Vzduchotec...'!J36</f>
        <v>0</v>
      </c>
      <c r="AX97" s="135">
        <f>'02 - Blok A1 - Vzduchotec...'!J37</f>
        <v>0</v>
      </c>
      <c r="AY97" s="135">
        <f>'02 - Blok A1 - Vzduchotec...'!J38</f>
        <v>0</v>
      </c>
      <c r="AZ97" s="135">
        <f>'02 - Blok A1 - Vzduchotec...'!F35</f>
        <v>0</v>
      </c>
      <c r="BA97" s="135">
        <f>'02 - Blok A1 - Vzduchotec...'!F36</f>
        <v>0</v>
      </c>
      <c r="BB97" s="135">
        <f>'02 - Blok A1 - Vzduchotec...'!F37</f>
        <v>0</v>
      </c>
      <c r="BC97" s="135">
        <f>'02 - Blok A1 - Vzduchotec...'!F38</f>
        <v>0</v>
      </c>
      <c r="BD97" s="137">
        <f>'02 - Blok A1 - Vzduchotec...'!F39</f>
        <v>0</v>
      </c>
      <c r="BE97" s="4"/>
      <c r="BT97" s="138" t="s">
        <v>85</v>
      </c>
      <c r="BV97" s="138" t="s">
        <v>78</v>
      </c>
      <c r="BW97" s="138" t="s">
        <v>92</v>
      </c>
      <c r="BX97" s="138" t="s">
        <v>84</v>
      </c>
      <c r="CL97" s="138" t="s">
        <v>1</v>
      </c>
    </row>
    <row r="98" spans="1:90" s="4" customFormat="1" ht="16.5" customHeight="1">
      <c r="A98" s="129" t="s">
        <v>86</v>
      </c>
      <c r="B98" s="67"/>
      <c r="C98" s="130"/>
      <c r="D98" s="130"/>
      <c r="E98" s="131" t="s">
        <v>93</v>
      </c>
      <c r="F98" s="131"/>
      <c r="G98" s="131"/>
      <c r="H98" s="131"/>
      <c r="I98" s="131"/>
      <c r="J98" s="130"/>
      <c r="K98" s="131" t="s">
        <v>94</v>
      </c>
      <c r="L98" s="131"/>
      <c r="M98" s="131"/>
      <c r="N98" s="131"/>
      <c r="O98" s="131"/>
      <c r="P98" s="131"/>
      <c r="Q98" s="131"/>
      <c r="R98" s="131"/>
      <c r="S98" s="131"/>
      <c r="T98" s="131"/>
      <c r="U98" s="131"/>
      <c r="V98" s="131"/>
      <c r="W98" s="131"/>
      <c r="X98" s="131"/>
      <c r="Y98" s="131"/>
      <c r="Z98" s="131"/>
      <c r="AA98" s="131"/>
      <c r="AB98" s="131"/>
      <c r="AC98" s="131"/>
      <c r="AD98" s="131"/>
      <c r="AE98" s="131"/>
      <c r="AF98" s="131"/>
      <c r="AG98" s="132">
        <f>'03 - Blok A1 - Měření a r...'!J32</f>
        <v>0</v>
      </c>
      <c r="AH98" s="130"/>
      <c r="AI98" s="130"/>
      <c r="AJ98" s="130"/>
      <c r="AK98" s="130"/>
      <c r="AL98" s="130"/>
      <c r="AM98" s="130"/>
      <c r="AN98" s="132">
        <f>SUM(AG98,AT98)</f>
        <v>0</v>
      </c>
      <c r="AO98" s="130"/>
      <c r="AP98" s="130"/>
      <c r="AQ98" s="133" t="s">
        <v>88</v>
      </c>
      <c r="AR98" s="69"/>
      <c r="AS98" s="134">
        <v>0</v>
      </c>
      <c r="AT98" s="135">
        <f>ROUND(SUM(AV98:AW98),2)</f>
        <v>0</v>
      </c>
      <c r="AU98" s="136">
        <f>'03 - Blok A1 - Měření a r...'!P130</f>
        <v>0</v>
      </c>
      <c r="AV98" s="135">
        <f>'03 - Blok A1 - Měření a r...'!J35</f>
        <v>0</v>
      </c>
      <c r="AW98" s="135">
        <f>'03 - Blok A1 - Měření a r...'!J36</f>
        <v>0</v>
      </c>
      <c r="AX98" s="135">
        <f>'03 - Blok A1 - Měření a r...'!J37</f>
        <v>0</v>
      </c>
      <c r="AY98" s="135">
        <f>'03 - Blok A1 - Měření a r...'!J38</f>
        <v>0</v>
      </c>
      <c r="AZ98" s="135">
        <f>'03 - Blok A1 - Měření a r...'!F35</f>
        <v>0</v>
      </c>
      <c r="BA98" s="135">
        <f>'03 - Blok A1 - Měření a r...'!F36</f>
        <v>0</v>
      </c>
      <c r="BB98" s="135">
        <f>'03 - Blok A1 - Měření a r...'!F37</f>
        <v>0</v>
      </c>
      <c r="BC98" s="135">
        <f>'03 - Blok A1 - Měření a r...'!F38</f>
        <v>0</v>
      </c>
      <c r="BD98" s="137">
        <f>'03 - Blok A1 - Měření a r...'!F39</f>
        <v>0</v>
      </c>
      <c r="BE98" s="4"/>
      <c r="BT98" s="138" t="s">
        <v>85</v>
      </c>
      <c r="BV98" s="138" t="s">
        <v>78</v>
      </c>
      <c r="BW98" s="138" t="s">
        <v>95</v>
      </c>
      <c r="BX98" s="138" t="s">
        <v>84</v>
      </c>
      <c r="CL98" s="138" t="s">
        <v>1</v>
      </c>
    </row>
    <row r="99" spans="1:91" s="7" customFormat="1" ht="16.5" customHeight="1">
      <c r="A99" s="7"/>
      <c r="B99" s="116"/>
      <c r="C99" s="117"/>
      <c r="D99" s="118" t="s">
        <v>96</v>
      </c>
      <c r="E99" s="118"/>
      <c r="F99" s="118"/>
      <c r="G99" s="118"/>
      <c r="H99" s="118"/>
      <c r="I99" s="119"/>
      <c r="J99" s="118" t="s">
        <v>97</v>
      </c>
      <c r="K99" s="118"/>
      <c r="L99" s="118"/>
      <c r="M99" s="118"/>
      <c r="N99" s="118"/>
      <c r="O99" s="118"/>
      <c r="P99" s="118"/>
      <c r="Q99" s="118"/>
      <c r="R99" s="118"/>
      <c r="S99" s="118"/>
      <c r="T99" s="118"/>
      <c r="U99" s="118"/>
      <c r="V99" s="118"/>
      <c r="W99" s="118"/>
      <c r="X99" s="118"/>
      <c r="Y99" s="118"/>
      <c r="Z99" s="118"/>
      <c r="AA99" s="118"/>
      <c r="AB99" s="118"/>
      <c r="AC99" s="118"/>
      <c r="AD99" s="118"/>
      <c r="AE99" s="118"/>
      <c r="AF99" s="118"/>
      <c r="AG99" s="120">
        <f>ROUND(SUM(AG100:AG101),2)</f>
        <v>0</v>
      </c>
      <c r="AH99" s="119"/>
      <c r="AI99" s="119"/>
      <c r="AJ99" s="119"/>
      <c r="AK99" s="119"/>
      <c r="AL99" s="119"/>
      <c r="AM99" s="119"/>
      <c r="AN99" s="121">
        <f>SUM(AG99,AT99)</f>
        <v>0</v>
      </c>
      <c r="AO99" s="119"/>
      <c r="AP99" s="119"/>
      <c r="AQ99" s="122" t="s">
        <v>82</v>
      </c>
      <c r="AR99" s="123"/>
      <c r="AS99" s="124">
        <f>ROUND(SUM(AS100:AS101),2)</f>
        <v>0</v>
      </c>
      <c r="AT99" s="125">
        <f>ROUND(SUM(AV99:AW99),2)</f>
        <v>0</v>
      </c>
      <c r="AU99" s="126">
        <f>ROUND(SUM(AU100:AU101),5)</f>
        <v>0</v>
      </c>
      <c r="AV99" s="125">
        <f>ROUND(AZ99*L29,2)</f>
        <v>0</v>
      </c>
      <c r="AW99" s="125">
        <f>ROUND(BA99*L30,2)</f>
        <v>0</v>
      </c>
      <c r="AX99" s="125">
        <f>ROUND(BB99*L29,2)</f>
        <v>0</v>
      </c>
      <c r="AY99" s="125">
        <f>ROUND(BC99*L30,2)</f>
        <v>0</v>
      </c>
      <c r="AZ99" s="125">
        <f>ROUND(SUM(AZ100:AZ101),2)</f>
        <v>0</v>
      </c>
      <c r="BA99" s="125">
        <f>ROUND(SUM(BA100:BA101),2)</f>
        <v>0</v>
      </c>
      <c r="BB99" s="125">
        <f>ROUND(SUM(BB100:BB101),2)</f>
        <v>0</v>
      </c>
      <c r="BC99" s="125">
        <f>ROUND(SUM(BC100:BC101),2)</f>
        <v>0</v>
      </c>
      <c r="BD99" s="127">
        <f>ROUND(SUM(BD100:BD101),2)</f>
        <v>0</v>
      </c>
      <c r="BE99" s="7"/>
      <c r="BS99" s="128" t="s">
        <v>75</v>
      </c>
      <c r="BT99" s="128" t="s">
        <v>83</v>
      </c>
      <c r="BU99" s="128" t="s">
        <v>77</v>
      </c>
      <c r="BV99" s="128" t="s">
        <v>78</v>
      </c>
      <c r="BW99" s="128" t="s">
        <v>98</v>
      </c>
      <c r="BX99" s="128" t="s">
        <v>5</v>
      </c>
      <c r="CL99" s="128" t="s">
        <v>1</v>
      </c>
      <c r="CM99" s="128" t="s">
        <v>85</v>
      </c>
    </row>
    <row r="100" spans="1:90" s="4" customFormat="1" ht="16.5" customHeight="1">
      <c r="A100" s="129" t="s">
        <v>86</v>
      </c>
      <c r="B100" s="67"/>
      <c r="C100" s="130"/>
      <c r="D100" s="130"/>
      <c r="E100" s="131" t="s">
        <v>14</v>
      </c>
      <c r="F100" s="131"/>
      <c r="G100" s="131"/>
      <c r="H100" s="131"/>
      <c r="I100" s="131"/>
      <c r="J100" s="130"/>
      <c r="K100" s="131" t="s">
        <v>99</v>
      </c>
      <c r="L100" s="131"/>
      <c r="M100" s="131"/>
      <c r="N100" s="131"/>
      <c r="O100" s="131"/>
      <c r="P100" s="131"/>
      <c r="Q100" s="131"/>
      <c r="R100" s="131"/>
      <c r="S100" s="131"/>
      <c r="T100" s="131"/>
      <c r="U100" s="131"/>
      <c r="V100" s="131"/>
      <c r="W100" s="131"/>
      <c r="X100" s="131"/>
      <c r="Y100" s="131"/>
      <c r="Z100" s="131"/>
      <c r="AA100" s="131"/>
      <c r="AB100" s="131"/>
      <c r="AC100" s="131"/>
      <c r="AD100" s="131"/>
      <c r="AE100" s="131"/>
      <c r="AF100" s="131"/>
      <c r="AG100" s="132">
        <f>'01 - Blok A2 - Ústřední v...'!J32</f>
        <v>0</v>
      </c>
      <c r="AH100" s="130"/>
      <c r="AI100" s="130"/>
      <c r="AJ100" s="130"/>
      <c r="AK100" s="130"/>
      <c r="AL100" s="130"/>
      <c r="AM100" s="130"/>
      <c r="AN100" s="132">
        <f>SUM(AG100,AT100)</f>
        <v>0</v>
      </c>
      <c r="AO100" s="130"/>
      <c r="AP100" s="130"/>
      <c r="AQ100" s="133" t="s">
        <v>88</v>
      </c>
      <c r="AR100" s="69"/>
      <c r="AS100" s="134">
        <v>0</v>
      </c>
      <c r="AT100" s="135">
        <f>ROUND(SUM(AV100:AW100),2)</f>
        <v>0</v>
      </c>
      <c r="AU100" s="136">
        <f>'01 - Blok A2 - Ústřední v...'!P127</f>
        <v>0</v>
      </c>
      <c r="AV100" s="135">
        <f>'01 - Blok A2 - Ústřední v...'!J35</f>
        <v>0</v>
      </c>
      <c r="AW100" s="135">
        <f>'01 - Blok A2 - Ústřední v...'!J36</f>
        <v>0</v>
      </c>
      <c r="AX100" s="135">
        <f>'01 - Blok A2 - Ústřední v...'!J37</f>
        <v>0</v>
      </c>
      <c r="AY100" s="135">
        <f>'01 - Blok A2 - Ústřední v...'!J38</f>
        <v>0</v>
      </c>
      <c r="AZ100" s="135">
        <f>'01 - Blok A2 - Ústřední v...'!F35</f>
        <v>0</v>
      </c>
      <c r="BA100" s="135">
        <f>'01 - Blok A2 - Ústřední v...'!F36</f>
        <v>0</v>
      </c>
      <c r="BB100" s="135">
        <f>'01 - Blok A2 - Ústřední v...'!F37</f>
        <v>0</v>
      </c>
      <c r="BC100" s="135">
        <f>'01 - Blok A2 - Ústřední v...'!F38</f>
        <v>0</v>
      </c>
      <c r="BD100" s="137">
        <f>'01 - Blok A2 - Ústřední v...'!F39</f>
        <v>0</v>
      </c>
      <c r="BE100" s="4"/>
      <c r="BT100" s="138" t="s">
        <v>85</v>
      </c>
      <c r="BV100" s="138" t="s">
        <v>78</v>
      </c>
      <c r="BW100" s="138" t="s">
        <v>100</v>
      </c>
      <c r="BX100" s="138" t="s">
        <v>98</v>
      </c>
      <c r="CL100" s="138" t="s">
        <v>1</v>
      </c>
    </row>
    <row r="101" spans="1:90" s="4" customFormat="1" ht="16.5" customHeight="1">
      <c r="A101" s="129" t="s">
        <v>86</v>
      </c>
      <c r="B101" s="67"/>
      <c r="C101" s="130"/>
      <c r="D101" s="130"/>
      <c r="E101" s="131" t="s">
        <v>90</v>
      </c>
      <c r="F101" s="131"/>
      <c r="G101" s="131"/>
      <c r="H101" s="131"/>
      <c r="I101" s="131"/>
      <c r="J101" s="130"/>
      <c r="K101" s="131" t="s">
        <v>101</v>
      </c>
      <c r="L101" s="131"/>
      <c r="M101" s="131"/>
      <c r="N101" s="131"/>
      <c r="O101" s="131"/>
      <c r="P101" s="131"/>
      <c r="Q101" s="131"/>
      <c r="R101" s="131"/>
      <c r="S101" s="131"/>
      <c r="T101" s="131"/>
      <c r="U101" s="131"/>
      <c r="V101" s="131"/>
      <c r="W101" s="131"/>
      <c r="X101" s="131"/>
      <c r="Y101" s="131"/>
      <c r="Z101" s="131"/>
      <c r="AA101" s="131"/>
      <c r="AB101" s="131"/>
      <c r="AC101" s="131"/>
      <c r="AD101" s="131"/>
      <c r="AE101" s="131"/>
      <c r="AF101" s="131"/>
      <c r="AG101" s="132">
        <f>'02 - Blok A2 - Měření a r...'!J32</f>
        <v>0</v>
      </c>
      <c r="AH101" s="130"/>
      <c r="AI101" s="130"/>
      <c r="AJ101" s="130"/>
      <c r="AK101" s="130"/>
      <c r="AL101" s="130"/>
      <c r="AM101" s="130"/>
      <c r="AN101" s="132">
        <f>SUM(AG101,AT101)</f>
        <v>0</v>
      </c>
      <c r="AO101" s="130"/>
      <c r="AP101" s="130"/>
      <c r="AQ101" s="133" t="s">
        <v>88</v>
      </c>
      <c r="AR101" s="69"/>
      <c r="AS101" s="134">
        <v>0</v>
      </c>
      <c r="AT101" s="135">
        <f>ROUND(SUM(AV101:AW101),2)</f>
        <v>0</v>
      </c>
      <c r="AU101" s="136">
        <f>'02 - Blok A2 - Měření a r...'!P126</f>
        <v>0</v>
      </c>
      <c r="AV101" s="135">
        <f>'02 - Blok A2 - Měření a r...'!J35</f>
        <v>0</v>
      </c>
      <c r="AW101" s="135">
        <f>'02 - Blok A2 - Měření a r...'!J36</f>
        <v>0</v>
      </c>
      <c r="AX101" s="135">
        <f>'02 - Blok A2 - Měření a r...'!J37</f>
        <v>0</v>
      </c>
      <c r="AY101" s="135">
        <f>'02 - Blok A2 - Měření a r...'!J38</f>
        <v>0</v>
      </c>
      <c r="AZ101" s="135">
        <f>'02 - Blok A2 - Měření a r...'!F35</f>
        <v>0</v>
      </c>
      <c r="BA101" s="135">
        <f>'02 - Blok A2 - Měření a r...'!F36</f>
        <v>0</v>
      </c>
      <c r="BB101" s="135">
        <f>'02 - Blok A2 - Měření a r...'!F37</f>
        <v>0</v>
      </c>
      <c r="BC101" s="135">
        <f>'02 - Blok A2 - Měření a r...'!F38</f>
        <v>0</v>
      </c>
      <c r="BD101" s="137">
        <f>'02 - Blok A2 - Měření a r...'!F39</f>
        <v>0</v>
      </c>
      <c r="BE101" s="4"/>
      <c r="BT101" s="138" t="s">
        <v>85</v>
      </c>
      <c r="BV101" s="138" t="s">
        <v>78</v>
      </c>
      <c r="BW101" s="138" t="s">
        <v>102</v>
      </c>
      <c r="BX101" s="138" t="s">
        <v>98</v>
      </c>
      <c r="CL101" s="138" t="s">
        <v>1</v>
      </c>
    </row>
    <row r="102" spans="1:91" s="7" customFormat="1" ht="16.5" customHeight="1">
      <c r="A102" s="7"/>
      <c r="B102" s="116"/>
      <c r="C102" s="117"/>
      <c r="D102" s="118" t="s">
        <v>103</v>
      </c>
      <c r="E102" s="118"/>
      <c r="F102" s="118"/>
      <c r="G102" s="118"/>
      <c r="H102" s="118"/>
      <c r="I102" s="119"/>
      <c r="J102" s="118" t="s">
        <v>104</v>
      </c>
      <c r="K102" s="118"/>
      <c r="L102" s="118"/>
      <c r="M102" s="118"/>
      <c r="N102" s="118"/>
      <c r="O102" s="118"/>
      <c r="P102" s="118"/>
      <c r="Q102" s="118"/>
      <c r="R102" s="118"/>
      <c r="S102" s="118"/>
      <c r="T102" s="118"/>
      <c r="U102" s="118"/>
      <c r="V102" s="118"/>
      <c r="W102" s="118"/>
      <c r="X102" s="118"/>
      <c r="Y102" s="118"/>
      <c r="Z102" s="118"/>
      <c r="AA102" s="118"/>
      <c r="AB102" s="118"/>
      <c r="AC102" s="118"/>
      <c r="AD102" s="118"/>
      <c r="AE102" s="118"/>
      <c r="AF102" s="118"/>
      <c r="AG102" s="120">
        <f>ROUND(SUM(AG103:AG105),2)</f>
        <v>0</v>
      </c>
      <c r="AH102" s="119"/>
      <c r="AI102" s="119"/>
      <c r="AJ102" s="119"/>
      <c r="AK102" s="119"/>
      <c r="AL102" s="119"/>
      <c r="AM102" s="119"/>
      <c r="AN102" s="121">
        <f>SUM(AG102,AT102)</f>
        <v>0</v>
      </c>
      <c r="AO102" s="119"/>
      <c r="AP102" s="119"/>
      <c r="AQ102" s="122" t="s">
        <v>82</v>
      </c>
      <c r="AR102" s="123"/>
      <c r="AS102" s="124">
        <f>ROUND(SUM(AS103:AS105),2)</f>
        <v>0</v>
      </c>
      <c r="AT102" s="125">
        <f>ROUND(SUM(AV102:AW102),2)</f>
        <v>0</v>
      </c>
      <c r="AU102" s="126">
        <f>ROUND(SUM(AU103:AU105),5)</f>
        <v>0</v>
      </c>
      <c r="AV102" s="125">
        <f>ROUND(AZ102*L29,2)</f>
        <v>0</v>
      </c>
      <c r="AW102" s="125">
        <f>ROUND(BA102*L30,2)</f>
        <v>0</v>
      </c>
      <c r="AX102" s="125">
        <f>ROUND(BB102*L29,2)</f>
        <v>0</v>
      </c>
      <c r="AY102" s="125">
        <f>ROUND(BC102*L30,2)</f>
        <v>0</v>
      </c>
      <c r="AZ102" s="125">
        <f>ROUND(SUM(AZ103:AZ105),2)</f>
        <v>0</v>
      </c>
      <c r="BA102" s="125">
        <f>ROUND(SUM(BA103:BA105),2)</f>
        <v>0</v>
      </c>
      <c r="BB102" s="125">
        <f>ROUND(SUM(BB103:BB105),2)</f>
        <v>0</v>
      </c>
      <c r="BC102" s="125">
        <f>ROUND(SUM(BC103:BC105),2)</f>
        <v>0</v>
      </c>
      <c r="BD102" s="127">
        <f>ROUND(SUM(BD103:BD105),2)</f>
        <v>0</v>
      </c>
      <c r="BE102" s="7"/>
      <c r="BS102" s="128" t="s">
        <v>75</v>
      </c>
      <c r="BT102" s="128" t="s">
        <v>83</v>
      </c>
      <c r="BU102" s="128" t="s">
        <v>77</v>
      </c>
      <c r="BV102" s="128" t="s">
        <v>78</v>
      </c>
      <c r="BW102" s="128" t="s">
        <v>105</v>
      </c>
      <c r="BX102" s="128" t="s">
        <v>5</v>
      </c>
      <c r="CL102" s="128" t="s">
        <v>1</v>
      </c>
      <c r="CM102" s="128" t="s">
        <v>85</v>
      </c>
    </row>
    <row r="103" spans="1:90" s="4" customFormat="1" ht="16.5" customHeight="1">
      <c r="A103" s="129" t="s">
        <v>86</v>
      </c>
      <c r="B103" s="67"/>
      <c r="C103" s="130"/>
      <c r="D103" s="130"/>
      <c r="E103" s="131" t="s">
        <v>14</v>
      </c>
      <c r="F103" s="131"/>
      <c r="G103" s="131"/>
      <c r="H103" s="131"/>
      <c r="I103" s="131"/>
      <c r="J103" s="130"/>
      <c r="K103" s="131" t="s">
        <v>106</v>
      </c>
      <c r="L103" s="131"/>
      <c r="M103" s="131"/>
      <c r="N103" s="131"/>
      <c r="O103" s="131"/>
      <c r="P103" s="131"/>
      <c r="Q103" s="131"/>
      <c r="R103" s="131"/>
      <c r="S103" s="131"/>
      <c r="T103" s="131"/>
      <c r="U103" s="131"/>
      <c r="V103" s="131"/>
      <c r="W103" s="131"/>
      <c r="X103" s="131"/>
      <c r="Y103" s="131"/>
      <c r="Z103" s="131"/>
      <c r="AA103" s="131"/>
      <c r="AB103" s="131"/>
      <c r="AC103" s="131"/>
      <c r="AD103" s="131"/>
      <c r="AE103" s="131"/>
      <c r="AF103" s="131"/>
      <c r="AG103" s="132">
        <f>'01 - Blok B1 - Ústřední v...'!J32</f>
        <v>0</v>
      </c>
      <c r="AH103" s="130"/>
      <c r="AI103" s="130"/>
      <c r="AJ103" s="130"/>
      <c r="AK103" s="130"/>
      <c r="AL103" s="130"/>
      <c r="AM103" s="130"/>
      <c r="AN103" s="132">
        <f>SUM(AG103,AT103)</f>
        <v>0</v>
      </c>
      <c r="AO103" s="130"/>
      <c r="AP103" s="130"/>
      <c r="AQ103" s="133" t="s">
        <v>88</v>
      </c>
      <c r="AR103" s="69"/>
      <c r="AS103" s="134">
        <v>0</v>
      </c>
      <c r="AT103" s="135">
        <f>ROUND(SUM(AV103:AW103),2)</f>
        <v>0</v>
      </c>
      <c r="AU103" s="136">
        <f>'01 - Blok B1 - Ústřední v...'!P127</f>
        <v>0</v>
      </c>
      <c r="AV103" s="135">
        <f>'01 - Blok B1 - Ústřední v...'!J35</f>
        <v>0</v>
      </c>
      <c r="AW103" s="135">
        <f>'01 - Blok B1 - Ústřední v...'!J36</f>
        <v>0</v>
      </c>
      <c r="AX103" s="135">
        <f>'01 - Blok B1 - Ústřední v...'!J37</f>
        <v>0</v>
      </c>
      <c r="AY103" s="135">
        <f>'01 - Blok B1 - Ústřední v...'!J38</f>
        <v>0</v>
      </c>
      <c r="AZ103" s="135">
        <f>'01 - Blok B1 - Ústřední v...'!F35</f>
        <v>0</v>
      </c>
      <c r="BA103" s="135">
        <f>'01 - Blok B1 - Ústřední v...'!F36</f>
        <v>0</v>
      </c>
      <c r="BB103" s="135">
        <f>'01 - Blok B1 - Ústřední v...'!F37</f>
        <v>0</v>
      </c>
      <c r="BC103" s="135">
        <f>'01 - Blok B1 - Ústřední v...'!F38</f>
        <v>0</v>
      </c>
      <c r="BD103" s="137">
        <f>'01 - Blok B1 - Ústřední v...'!F39</f>
        <v>0</v>
      </c>
      <c r="BE103" s="4"/>
      <c r="BT103" s="138" t="s">
        <v>85</v>
      </c>
      <c r="BV103" s="138" t="s">
        <v>78</v>
      </c>
      <c r="BW103" s="138" t="s">
        <v>107</v>
      </c>
      <c r="BX103" s="138" t="s">
        <v>105</v>
      </c>
      <c r="CL103" s="138" t="s">
        <v>1</v>
      </c>
    </row>
    <row r="104" spans="1:90" s="4" customFormat="1" ht="16.5" customHeight="1">
      <c r="A104" s="129" t="s">
        <v>86</v>
      </c>
      <c r="B104" s="67"/>
      <c r="C104" s="130"/>
      <c r="D104" s="130"/>
      <c r="E104" s="131" t="s">
        <v>90</v>
      </c>
      <c r="F104" s="131"/>
      <c r="G104" s="131"/>
      <c r="H104" s="131"/>
      <c r="I104" s="131"/>
      <c r="J104" s="130"/>
      <c r="K104" s="131" t="s">
        <v>108</v>
      </c>
      <c r="L104" s="131"/>
      <c r="M104" s="131"/>
      <c r="N104" s="131"/>
      <c r="O104" s="131"/>
      <c r="P104" s="131"/>
      <c r="Q104" s="131"/>
      <c r="R104" s="131"/>
      <c r="S104" s="131"/>
      <c r="T104" s="131"/>
      <c r="U104" s="131"/>
      <c r="V104" s="131"/>
      <c r="W104" s="131"/>
      <c r="X104" s="131"/>
      <c r="Y104" s="131"/>
      <c r="Z104" s="131"/>
      <c r="AA104" s="131"/>
      <c r="AB104" s="131"/>
      <c r="AC104" s="131"/>
      <c r="AD104" s="131"/>
      <c r="AE104" s="131"/>
      <c r="AF104" s="131"/>
      <c r="AG104" s="132">
        <f>'02 - Blok B1 - Vzduchotec...'!J32</f>
        <v>0</v>
      </c>
      <c r="AH104" s="130"/>
      <c r="AI104" s="130"/>
      <c r="AJ104" s="130"/>
      <c r="AK104" s="130"/>
      <c r="AL104" s="130"/>
      <c r="AM104" s="130"/>
      <c r="AN104" s="132">
        <f>SUM(AG104,AT104)</f>
        <v>0</v>
      </c>
      <c r="AO104" s="130"/>
      <c r="AP104" s="130"/>
      <c r="AQ104" s="133" t="s">
        <v>88</v>
      </c>
      <c r="AR104" s="69"/>
      <c r="AS104" s="134">
        <v>0</v>
      </c>
      <c r="AT104" s="135">
        <f>ROUND(SUM(AV104:AW104),2)</f>
        <v>0</v>
      </c>
      <c r="AU104" s="136">
        <f>'02 - Blok B1 - Vzduchotec...'!P124</f>
        <v>0</v>
      </c>
      <c r="AV104" s="135">
        <f>'02 - Blok B1 - Vzduchotec...'!J35</f>
        <v>0</v>
      </c>
      <c r="AW104" s="135">
        <f>'02 - Blok B1 - Vzduchotec...'!J36</f>
        <v>0</v>
      </c>
      <c r="AX104" s="135">
        <f>'02 - Blok B1 - Vzduchotec...'!J37</f>
        <v>0</v>
      </c>
      <c r="AY104" s="135">
        <f>'02 - Blok B1 - Vzduchotec...'!J38</f>
        <v>0</v>
      </c>
      <c r="AZ104" s="135">
        <f>'02 - Blok B1 - Vzduchotec...'!F35</f>
        <v>0</v>
      </c>
      <c r="BA104" s="135">
        <f>'02 - Blok B1 - Vzduchotec...'!F36</f>
        <v>0</v>
      </c>
      <c r="BB104" s="135">
        <f>'02 - Blok B1 - Vzduchotec...'!F37</f>
        <v>0</v>
      </c>
      <c r="BC104" s="135">
        <f>'02 - Blok B1 - Vzduchotec...'!F38</f>
        <v>0</v>
      </c>
      <c r="BD104" s="137">
        <f>'02 - Blok B1 - Vzduchotec...'!F39</f>
        <v>0</v>
      </c>
      <c r="BE104" s="4"/>
      <c r="BT104" s="138" t="s">
        <v>85</v>
      </c>
      <c r="BV104" s="138" t="s">
        <v>78</v>
      </c>
      <c r="BW104" s="138" t="s">
        <v>109</v>
      </c>
      <c r="BX104" s="138" t="s">
        <v>105</v>
      </c>
      <c r="CL104" s="138" t="s">
        <v>1</v>
      </c>
    </row>
    <row r="105" spans="1:90" s="4" customFormat="1" ht="16.5" customHeight="1">
      <c r="A105" s="129" t="s">
        <v>86</v>
      </c>
      <c r="B105" s="67"/>
      <c r="C105" s="130"/>
      <c r="D105" s="130"/>
      <c r="E105" s="131" t="s">
        <v>93</v>
      </c>
      <c r="F105" s="131"/>
      <c r="G105" s="131"/>
      <c r="H105" s="131"/>
      <c r="I105" s="131"/>
      <c r="J105" s="130"/>
      <c r="K105" s="131" t="s">
        <v>110</v>
      </c>
      <c r="L105" s="131"/>
      <c r="M105" s="131"/>
      <c r="N105" s="131"/>
      <c r="O105" s="131"/>
      <c r="P105" s="131"/>
      <c r="Q105" s="131"/>
      <c r="R105" s="131"/>
      <c r="S105" s="131"/>
      <c r="T105" s="131"/>
      <c r="U105" s="131"/>
      <c r="V105" s="131"/>
      <c r="W105" s="131"/>
      <c r="X105" s="131"/>
      <c r="Y105" s="131"/>
      <c r="Z105" s="131"/>
      <c r="AA105" s="131"/>
      <c r="AB105" s="131"/>
      <c r="AC105" s="131"/>
      <c r="AD105" s="131"/>
      <c r="AE105" s="131"/>
      <c r="AF105" s="131"/>
      <c r="AG105" s="132">
        <f>'03 - Blok B1 - Měření a r...'!J32</f>
        <v>0</v>
      </c>
      <c r="AH105" s="130"/>
      <c r="AI105" s="130"/>
      <c r="AJ105" s="130"/>
      <c r="AK105" s="130"/>
      <c r="AL105" s="130"/>
      <c r="AM105" s="130"/>
      <c r="AN105" s="132">
        <f>SUM(AG105,AT105)</f>
        <v>0</v>
      </c>
      <c r="AO105" s="130"/>
      <c r="AP105" s="130"/>
      <c r="AQ105" s="133" t="s">
        <v>88</v>
      </c>
      <c r="AR105" s="69"/>
      <c r="AS105" s="134">
        <v>0</v>
      </c>
      <c r="AT105" s="135">
        <f>ROUND(SUM(AV105:AW105),2)</f>
        <v>0</v>
      </c>
      <c r="AU105" s="136">
        <f>'03 - Blok B1 - Měření a r...'!P130</f>
        <v>0</v>
      </c>
      <c r="AV105" s="135">
        <f>'03 - Blok B1 - Měření a r...'!J35</f>
        <v>0</v>
      </c>
      <c r="AW105" s="135">
        <f>'03 - Blok B1 - Měření a r...'!J36</f>
        <v>0</v>
      </c>
      <c r="AX105" s="135">
        <f>'03 - Blok B1 - Měření a r...'!J37</f>
        <v>0</v>
      </c>
      <c r="AY105" s="135">
        <f>'03 - Blok B1 - Měření a r...'!J38</f>
        <v>0</v>
      </c>
      <c r="AZ105" s="135">
        <f>'03 - Blok B1 - Měření a r...'!F35</f>
        <v>0</v>
      </c>
      <c r="BA105" s="135">
        <f>'03 - Blok B1 - Měření a r...'!F36</f>
        <v>0</v>
      </c>
      <c r="BB105" s="135">
        <f>'03 - Blok B1 - Měření a r...'!F37</f>
        <v>0</v>
      </c>
      <c r="BC105" s="135">
        <f>'03 - Blok B1 - Měření a r...'!F38</f>
        <v>0</v>
      </c>
      <c r="BD105" s="137">
        <f>'03 - Blok B1 - Měření a r...'!F39</f>
        <v>0</v>
      </c>
      <c r="BE105" s="4"/>
      <c r="BT105" s="138" t="s">
        <v>85</v>
      </c>
      <c r="BV105" s="138" t="s">
        <v>78</v>
      </c>
      <c r="BW105" s="138" t="s">
        <v>111</v>
      </c>
      <c r="BX105" s="138" t="s">
        <v>105</v>
      </c>
      <c r="CL105" s="138" t="s">
        <v>1</v>
      </c>
    </row>
    <row r="106" spans="1:91" s="7" customFormat="1" ht="16.5" customHeight="1">
      <c r="A106" s="7"/>
      <c r="B106" s="116"/>
      <c r="C106" s="117"/>
      <c r="D106" s="118" t="s">
        <v>112</v>
      </c>
      <c r="E106" s="118"/>
      <c r="F106" s="118"/>
      <c r="G106" s="118"/>
      <c r="H106" s="118"/>
      <c r="I106" s="119"/>
      <c r="J106" s="118" t="s">
        <v>113</v>
      </c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8"/>
      <c r="Z106" s="118"/>
      <c r="AA106" s="118"/>
      <c r="AB106" s="118"/>
      <c r="AC106" s="118"/>
      <c r="AD106" s="118"/>
      <c r="AE106" s="118"/>
      <c r="AF106" s="118"/>
      <c r="AG106" s="120">
        <f>ROUND(AG107,2)</f>
        <v>0</v>
      </c>
      <c r="AH106" s="119"/>
      <c r="AI106" s="119"/>
      <c r="AJ106" s="119"/>
      <c r="AK106" s="119"/>
      <c r="AL106" s="119"/>
      <c r="AM106" s="119"/>
      <c r="AN106" s="121">
        <f>SUM(AG106,AT106)</f>
        <v>0</v>
      </c>
      <c r="AO106" s="119"/>
      <c r="AP106" s="119"/>
      <c r="AQ106" s="122" t="s">
        <v>82</v>
      </c>
      <c r="AR106" s="123"/>
      <c r="AS106" s="124">
        <f>ROUND(AS107,2)</f>
        <v>0</v>
      </c>
      <c r="AT106" s="125">
        <f>ROUND(SUM(AV106:AW106),2)</f>
        <v>0</v>
      </c>
      <c r="AU106" s="126">
        <f>ROUND(AU107,5)</f>
        <v>0</v>
      </c>
      <c r="AV106" s="125">
        <f>ROUND(AZ106*L29,2)</f>
        <v>0</v>
      </c>
      <c r="AW106" s="125">
        <f>ROUND(BA106*L30,2)</f>
        <v>0</v>
      </c>
      <c r="AX106" s="125">
        <f>ROUND(BB106*L29,2)</f>
        <v>0</v>
      </c>
      <c r="AY106" s="125">
        <f>ROUND(BC106*L30,2)</f>
        <v>0</v>
      </c>
      <c r="AZ106" s="125">
        <f>ROUND(AZ107,2)</f>
        <v>0</v>
      </c>
      <c r="BA106" s="125">
        <f>ROUND(BA107,2)</f>
        <v>0</v>
      </c>
      <c r="BB106" s="125">
        <f>ROUND(BB107,2)</f>
        <v>0</v>
      </c>
      <c r="BC106" s="125">
        <f>ROUND(BC107,2)</f>
        <v>0</v>
      </c>
      <c r="BD106" s="127">
        <f>ROUND(BD107,2)</f>
        <v>0</v>
      </c>
      <c r="BE106" s="7"/>
      <c r="BS106" s="128" t="s">
        <v>75</v>
      </c>
      <c r="BT106" s="128" t="s">
        <v>83</v>
      </c>
      <c r="BU106" s="128" t="s">
        <v>77</v>
      </c>
      <c r="BV106" s="128" t="s">
        <v>78</v>
      </c>
      <c r="BW106" s="128" t="s">
        <v>114</v>
      </c>
      <c r="BX106" s="128" t="s">
        <v>5</v>
      </c>
      <c r="CL106" s="128" t="s">
        <v>1</v>
      </c>
      <c r="CM106" s="128" t="s">
        <v>85</v>
      </c>
    </row>
    <row r="107" spans="1:90" s="4" customFormat="1" ht="16.5" customHeight="1">
      <c r="A107" s="129" t="s">
        <v>86</v>
      </c>
      <c r="B107" s="67"/>
      <c r="C107" s="130"/>
      <c r="D107" s="130"/>
      <c r="E107" s="131" t="s">
        <v>14</v>
      </c>
      <c r="F107" s="131"/>
      <c r="G107" s="131"/>
      <c r="H107" s="131"/>
      <c r="I107" s="131"/>
      <c r="J107" s="130"/>
      <c r="K107" s="131" t="s">
        <v>115</v>
      </c>
      <c r="L107" s="131"/>
      <c r="M107" s="131"/>
      <c r="N107" s="131"/>
      <c r="O107" s="131"/>
      <c r="P107" s="131"/>
      <c r="Q107" s="131"/>
      <c r="R107" s="131"/>
      <c r="S107" s="131"/>
      <c r="T107" s="131"/>
      <c r="U107" s="131"/>
      <c r="V107" s="131"/>
      <c r="W107" s="131"/>
      <c r="X107" s="131"/>
      <c r="Y107" s="131"/>
      <c r="Z107" s="131"/>
      <c r="AA107" s="131"/>
      <c r="AB107" s="131"/>
      <c r="AC107" s="131"/>
      <c r="AD107" s="131"/>
      <c r="AE107" s="131"/>
      <c r="AF107" s="131"/>
      <c r="AG107" s="132">
        <f>'01 - Blok B2 - Měření a r...'!J32</f>
        <v>0</v>
      </c>
      <c r="AH107" s="130"/>
      <c r="AI107" s="130"/>
      <c r="AJ107" s="130"/>
      <c r="AK107" s="130"/>
      <c r="AL107" s="130"/>
      <c r="AM107" s="130"/>
      <c r="AN107" s="132">
        <f>SUM(AG107,AT107)</f>
        <v>0</v>
      </c>
      <c r="AO107" s="130"/>
      <c r="AP107" s="130"/>
      <c r="AQ107" s="133" t="s">
        <v>88</v>
      </c>
      <c r="AR107" s="69"/>
      <c r="AS107" s="134">
        <v>0</v>
      </c>
      <c r="AT107" s="135">
        <f>ROUND(SUM(AV107:AW107),2)</f>
        <v>0</v>
      </c>
      <c r="AU107" s="136">
        <f>'01 - Blok B2 - Měření a r...'!P126</f>
        <v>0</v>
      </c>
      <c r="AV107" s="135">
        <f>'01 - Blok B2 - Měření a r...'!J35</f>
        <v>0</v>
      </c>
      <c r="AW107" s="135">
        <f>'01 - Blok B2 - Měření a r...'!J36</f>
        <v>0</v>
      </c>
      <c r="AX107" s="135">
        <f>'01 - Blok B2 - Měření a r...'!J37</f>
        <v>0</v>
      </c>
      <c r="AY107" s="135">
        <f>'01 - Blok B2 - Měření a r...'!J38</f>
        <v>0</v>
      </c>
      <c r="AZ107" s="135">
        <f>'01 - Blok B2 - Měření a r...'!F35</f>
        <v>0</v>
      </c>
      <c r="BA107" s="135">
        <f>'01 - Blok B2 - Měření a r...'!F36</f>
        <v>0</v>
      </c>
      <c r="BB107" s="135">
        <f>'01 - Blok B2 - Měření a r...'!F37</f>
        <v>0</v>
      </c>
      <c r="BC107" s="135">
        <f>'01 - Blok B2 - Měření a r...'!F38</f>
        <v>0</v>
      </c>
      <c r="BD107" s="137">
        <f>'01 - Blok B2 - Měření a r...'!F39</f>
        <v>0</v>
      </c>
      <c r="BE107" s="4"/>
      <c r="BT107" s="138" t="s">
        <v>85</v>
      </c>
      <c r="BV107" s="138" t="s">
        <v>78</v>
      </c>
      <c r="BW107" s="138" t="s">
        <v>116</v>
      </c>
      <c r="BX107" s="138" t="s">
        <v>114</v>
      </c>
      <c r="CL107" s="138" t="s">
        <v>1</v>
      </c>
    </row>
    <row r="108" spans="1:91" s="7" customFormat="1" ht="16.5" customHeight="1">
      <c r="A108" s="7"/>
      <c r="B108" s="116"/>
      <c r="C108" s="117"/>
      <c r="D108" s="118" t="s">
        <v>117</v>
      </c>
      <c r="E108" s="118"/>
      <c r="F108" s="118"/>
      <c r="G108" s="118"/>
      <c r="H108" s="118"/>
      <c r="I108" s="119"/>
      <c r="J108" s="118" t="s">
        <v>118</v>
      </c>
      <c r="K108" s="118"/>
      <c r="L108" s="118"/>
      <c r="M108" s="118"/>
      <c r="N108" s="118"/>
      <c r="O108" s="118"/>
      <c r="P108" s="118"/>
      <c r="Q108" s="118"/>
      <c r="R108" s="118"/>
      <c r="S108" s="118"/>
      <c r="T108" s="118"/>
      <c r="U108" s="118"/>
      <c r="V108" s="118"/>
      <c r="W108" s="118"/>
      <c r="X108" s="118"/>
      <c r="Y108" s="118"/>
      <c r="Z108" s="118"/>
      <c r="AA108" s="118"/>
      <c r="AB108" s="118"/>
      <c r="AC108" s="118"/>
      <c r="AD108" s="118"/>
      <c r="AE108" s="118"/>
      <c r="AF108" s="118"/>
      <c r="AG108" s="120">
        <f>ROUND(SUM(AG109:AG111),2)</f>
        <v>0</v>
      </c>
      <c r="AH108" s="119"/>
      <c r="AI108" s="119"/>
      <c r="AJ108" s="119"/>
      <c r="AK108" s="119"/>
      <c r="AL108" s="119"/>
      <c r="AM108" s="119"/>
      <c r="AN108" s="121">
        <f>SUM(AG108,AT108)</f>
        <v>0</v>
      </c>
      <c r="AO108" s="119"/>
      <c r="AP108" s="119"/>
      <c r="AQ108" s="122" t="s">
        <v>82</v>
      </c>
      <c r="AR108" s="123"/>
      <c r="AS108" s="124">
        <f>ROUND(SUM(AS109:AS111),2)</f>
        <v>0</v>
      </c>
      <c r="AT108" s="125">
        <f>ROUND(SUM(AV108:AW108),2)</f>
        <v>0</v>
      </c>
      <c r="AU108" s="126">
        <f>ROUND(SUM(AU109:AU111),5)</f>
        <v>0</v>
      </c>
      <c r="AV108" s="125">
        <f>ROUND(AZ108*L29,2)</f>
        <v>0</v>
      </c>
      <c r="AW108" s="125">
        <f>ROUND(BA108*L30,2)</f>
        <v>0</v>
      </c>
      <c r="AX108" s="125">
        <f>ROUND(BB108*L29,2)</f>
        <v>0</v>
      </c>
      <c r="AY108" s="125">
        <f>ROUND(BC108*L30,2)</f>
        <v>0</v>
      </c>
      <c r="AZ108" s="125">
        <f>ROUND(SUM(AZ109:AZ111),2)</f>
        <v>0</v>
      </c>
      <c r="BA108" s="125">
        <f>ROUND(SUM(BA109:BA111),2)</f>
        <v>0</v>
      </c>
      <c r="BB108" s="125">
        <f>ROUND(SUM(BB109:BB111),2)</f>
        <v>0</v>
      </c>
      <c r="BC108" s="125">
        <f>ROUND(SUM(BC109:BC111),2)</f>
        <v>0</v>
      </c>
      <c r="BD108" s="127">
        <f>ROUND(SUM(BD109:BD111),2)</f>
        <v>0</v>
      </c>
      <c r="BE108" s="7"/>
      <c r="BS108" s="128" t="s">
        <v>75</v>
      </c>
      <c r="BT108" s="128" t="s">
        <v>83</v>
      </c>
      <c r="BU108" s="128" t="s">
        <v>77</v>
      </c>
      <c r="BV108" s="128" t="s">
        <v>78</v>
      </c>
      <c r="BW108" s="128" t="s">
        <v>119</v>
      </c>
      <c r="BX108" s="128" t="s">
        <v>5</v>
      </c>
      <c r="CL108" s="128" t="s">
        <v>1</v>
      </c>
      <c r="CM108" s="128" t="s">
        <v>85</v>
      </c>
    </row>
    <row r="109" spans="1:90" s="4" customFormat="1" ht="16.5" customHeight="1">
      <c r="A109" s="129" t="s">
        <v>86</v>
      </c>
      <c r="B109" s="67"/>
      <c r="C109" s="130"/>
      <c r="D109" s="130"/>
      <c r="E109" s="131" t="s">
        <v>14</v>
      </c>
      <c r="F109" s="131"/>
      <c r="G109" s="131"/>
      <c r="H109" s="131"/>
      <c r="I109" s="131"/>
      <c r="J109" s="130"/>
      <c r="K109" s="131" t="s">
        <v>120</v>
      </c>
      <c r="L109" s="131"/>
      <c r="M109" s="131"/>
      <c r="N109" s="131"/>
      <c r="O109" s="131"/>
      <c r="P109" s="131"/>
      <c r="Q109" s="131"/>
      <c r="R109" s="131"/>
      <c r="S109" s="131"/>
      <c r="T109" s="131"/>
      <c r="U109" s="131"/>
      <c r="V109" s="131"/>
      <c r="W109" s="131"/>
      <c r="X109" s="131"/>
      <c r="Y109" s="131"/>
      <c r="Z109" s="131"/>
      <c r="AA109" s="131"/>
      <c r="AB109" s="131"/>
      <c r="AC109" s="131"/>
      <c r="AD109" s="131"/>
      <c r="AE109" s="131"/>
      <c r="AF109" s="131"/>
      <c r="AG109" s="132">
        <f>'01 - Blok C - Ústřední vy...'!J32</f>
        <v>0</v>
      </c>
      <c r="AH109" s="130"/>
      <c r="AI109" s="130"/>
      <c r="AJ109" s="130"/>
      <c r="AK109" s="130"/>
      <c r="AL109" s="130"/>
      <c r="AM109" s="130"/>
      <c r="AN109" s="132">
        <f>SUM(AG109,AT109)</f>
        <v>0</v>
      </c>
      <c r="AO109" s="130"/>
      <c r="AP109" s="130"/>
      <c r="AQ109" s="133" t="s">
        <v>88</v>
      </c>
      <c r="AR109" s="69"/>
      <c r="AS109" s="134">
        <v>0</v>
      </c>
      <c r="AT109" s="135">
        <f>ROUND(SUM(AV109:AW109),2)</f>
        <v>0</v>
      </c>
      <c r="AU109" s="136">
        <f>'01 - Blok C - Ústřední vy...'!P127</f>
        <v>0</v>
      </c>
      <c r="AV109" s="135">
        <f>'01 - Blok C - Ústřední vy...'!J35</f>
        <v>0</v>
      </c>
      <c r="AW109" s="135">
        <f>'01 - Blok C - Ústřední vy...'!J36</f>
        <v>0</v>
      </c>
      <c r="AX109" s="135">
        <f>'01 - Blok C - Ústřední vy...'!J37</f>
        <v>0</v>
      </c>
      <c r="AY109" s="135">
        <f>'01 - Blok C - Ústřední vy...'!J38</f>
        <v>0</v>
      </c>
      <c r="AZ109" s="135">
        <f>'01 - Blok C - Ústřední vy...'!F35</f>
        <v>0</v>
      </c>
      <c r="BA109" s="135">
        <f>'01 - Blok C - Ústřední vy...'!F36</f>
        <v>0</v>
      </c>
      <c r="BB109" s="135">
        <f>'01 - Blok C - Ústřední vy...'!F37</f>
        <v>0</v>
      </c>
      <c r="BC109" s="135">
        <f>'01 - Blok C - Ústřední vy...'!F38</f>
        <v>0</v>
      </c>
      <c r="BD109" s="137">
        <f>'01 - Blok C - Ústřední vy...'!F39</f>
        <v>0</v>
      </c>
      <c r="BE109" s="4"/>
      <c r="BT109" s="138" t="s">
        <v>85</v>
      </c>
      <c r="BV109" s="138" t="s">
        <v>78</v>
      </c>
      <c r="BW109" s="138" t="s">
        <v>121</v>
      </c>
      <c r="BX109" s="138" t="s">
        <v>119</v>
      </c>
      <c r="CL109" s="138" t="s">
        <v>1</v>
      </c>
    </row>
    <row r="110" spans="1:90" s="4" customFormat="1" ht="16.5" customHeight="1">
      <c r="A110" s="129" t="s">
        <v>86</v>
      </c>
      <c r="B110" s="67"/>
      <c r="C110" s="130"/>
      <c r="D110" s="130"/>
      <c r="E110" s="131" t="s">
        <v>90</v>
      </c>
      <c r="F110" s="131"/>
      <c r="G110" s="131"/>
      <c r="H110" s="131"/>
      <c r="I110" s="131"/>
      <c r="J110" s="130"/>
      <c r="K110" s="131" t="s">
        <v>122</v>
      </c>
      <c r="L110" s="131"/>
      <c r="M110" s="131"/>
      <c r="N110" s="131"/>
      <c r="O110" s="131"/>
      <c r="P110" s="131"/>
      <c r="Q110" s="131"/>
      <c r="R110" s="131"/>
      <c r="S110" s="131"/>
      <c r="T110" s="131"/>
      <c r="U110" s="131"/>
      <c r="V110" s="131"/>
      <c r="W110" s="131"/>
      <c r="X110" s="131"/>
      <c r="Y110" s="131"/>
      <c r="Z110" s="131"/>
      <c r="AA110" s="131"/>
      <c r="AB110" s="131"/>
      <c r="AC110" s="131"/>
      <c r="AD110" s="131"/>
      <c r="AE110" s="131"/>
      <c r="AF110" s="131"/>
      <c r="AG110" s="132">
        <f>'02 - Blok C - Vzduchotech...'!J32</f>
        <v>0</v>
      </c>
      <c r="AH110" s="130"/>
      <c r="AI110" s="130"/>
      <c r="AJ110" s="130"/>
      <c r="AK110" s="130"/>
      <c r="AL110" s="130"/>
      <c r="AM110" s="130"/>
      <c r="AN110" s="132">
        <f>SUM(AG110,AT110)</f>
        <v>0</v>
      </c>
      <c r="AO110" s="130"/>
      <c r="AP110" s="130"/>
      <c r="AQ110" s="133" t="s">
        <v>88</v>
      </c>
      <c r="AR110" s="69"/>
      <c r="AS110" s="134">
        <v>0</v>
      </c>
      <c r="AT110" s="135">
        <f>ROUND(SUM(AV110:AW110),2)</f>
        <v>0</v>
      </c>
      <c r="AU110" s="136">
        <f>'02 - Blok C - Vzduchotech...'!P126</f>
        <v>0</v>
      </c>
      <c r="AV110" s="135">
        <f>'02 - Blok C - Vzduchotech...'!J35</f>
        <v>0</v>
      </c>
      <c r="AW110" s="135">
        <f>'02 - Blok C - Vzduchotech...'!J36</f>
        <v>0</v>
      </c>
      <c r="AX110" s="135">
        <f>'02 - Blok C - Vzduchotech...'!J37</f>
        <v>0</v>
      </c>
      <c r="AY110" s="135">
        <f>'02 - Blok C - Vzduchotech...'!J38</f>
        <v>0</v>
      </c>
      <c r="AZ110" s="135">
        <f>'02 - Blok C - Vzduchotech...'!F35</f>
        <v>0</v>
      </c>
      <c r="BA110" s="135">
        <f>'02 - Blok C - Vzduchotech...'!F36</f>
        <v>0</v>
      </c>
      <c r="BB110" s="135">
        <f>'02 - Blok C - Vzduchotech...'!F37</f>
        <v>0</v>
      </c>
      <c r="BC110" s="135">
        <f>'02 - Blok C - Vzduchotech...'!F38</f>
        <v>0</v>
      </c>
      <c r="BD110" s="137">
        <f>'02 - Blok C - Vzduchotech...'!F39</f>
        <v>0</v>
      </c>
      <c r="BE110" s="4"/>
      <c r="BT110" s="138" t="s">
        <v>85</v>
      </c>
      <c r="BV110" s="138" t="s">
        <v>78</v>
      </c>
      <c r="BW110" s="138" t="s">
        <v>123</v>
      </c>
      <c r="BX110" s="138" t="s">
        <v>119</v>
      </c>
      <c r="CL110" s="138" t="s">
        <v>1</v>
      </c>
    </row>
    <row r="111" spans="1:90" s="4" customFormat="1" ht="16.5" customHeight="1">
      <c r="A111" s="129" t="s">
        <v>86</v>
      </c>
      <c r="B111" s="67"/>
      <c r="C111" s="130"/>
      <c r="D111" s="130"/>
      <c r="E111" s="131" t="s">
        <v>93</v>
      </c>
      <c r="F111" s="131"/>
      <c r="G111" s="131"/>
      <c r="H111" s="131"/>
      <c r="I111" s="131"/>
      <c r="J111" s="130"/>
      <c r="K111" s="131" t="s">
        <v>124</v>
      </c>
      <c r="L111" s="131"/>
      <c r="M111" s="131"/>
      <c r="N111" s="131"/>
      <c r="O111" s="131"/>
      <c r="P111" s="131"/>
      <c r="Q111" s="131"/>
      <c r="R111" s="131"/>
      <c r="S111" s="131"/>
      <c r="T111" s="131"/>
      <c r="U111" s="131"/>
      <c r="V111" s="131"/>
      <c r="W111" s="131"/>
      <c r="X111" s="131"/>
      <c r="Y111" s="131"/>
      <c r="Z111" s="131"/>
      <c r="AA111" s="131"/>
      <c r="AB111" s="131"/>
      <c r="AC111" s="131"/>
      <c r="AD111" s="131"/>
      <c r="AE111" s="131"/>
      <c r="AF111" s="131"/>
      <c r="AG111" s="132">
        <f>'03 - Blok C - Měření a re...'!J32</f>
        <v>0</v>
      </c>
      <c r="AH111" s="130"/>
      <c r="AI111" s="130"/>
      <c r="AJ111" s="130"/>
      <c r="AK111" s="130"/>
      <c r="AL111" s="130"/>
      <c r="AM111" s="130"/>
      <c r="AN111" s="132">
        <f>SUM(AG111,AT111)</f>
        <v>0</v>
      </c>
      <c r="AO111" s="130"/>
      <c r="AP111" s="130"/>
      <c r="AQ111" s="133" t="s">
        <v>88</v>
      </c>
      <c r="AR111" s="69"/>
      <c r="AS111" s="134">
        <v>0</v>
      </c>
      <c r="AT111" s="135">
        <f>ROUND(SUM(AV111:AW111),2)</f>
        <v>0</v>
      </c>
      <c r="AU111" s="136">
        <f>'03 - Blok C - Měření a re...'!P131</f>
        <v>0</v>
      </c>
      <c r="AV111" s="135">
        <f>'03 - Blok C - Měření a re...'!J35</f>
        <v>0</v>
      </c>
      <c r="AW111" s="135">
        <f>'03 - Blok C - Měření a re...'!J36</f>
        <v>0</v>
      </c>
      <c r="AX111" s="135">
        <f>'03 - Blok C - Měření a re...'!J37</f>
        <v>0</v>
      </c>
      <c r="AY111" s="135">
        <f>'03 - Blok C - Měření a re...'!J38</f>
        <v>0</v>
      </c>
      <c r="AZ111" s="135">
        <f>'03 - Blok C - Měření a re...'!F35</f>
        <v>0</v>
      </c>
      <c r="BA111" s="135">
        <f>'03 - Blok C - Měření a re...'!F36</f>
        <v>0</v>
      </c>
      <c r="BB111" s="135">
        <f>'03 - Blok C - Měření a re...'!F37</f>
        <v>0</v>
      </c>
      <c r="BC111" s="135">
        <f>'03 - Blok C - Měření a re...'!F38</f>
        <v>0</v>
      </c>
      <c r="BD111" s="137">
        <f>'03 - Blok C - Měření a re...'!F39</f>
        <v>0</v>
      </c>
      <c r="BE111" s="4"/>
      <c r="BT111" s="138" t="s">
        <v>85</v>
      </c>
      <c r="BV111" s="138" t="s">
        <v>78</v>
      </c>
      <c r="BW111" s="138" t="s">
        <v>125</v>
      </c>
      <c r="BX111" s="138" t="s">
        <v>119</v>
      </c>
      <c r="CL111" s="138" t="s">
        <v>1</v>
      </c>
    </row>
    <row r="112" spans="1:91" s="7" customFormat="1" ht="16.5" customHeight="1">
      <c r="A112" s="129" t="s">
        <v>86</v>
      </c>
      <c r="B112" s="116"/>
      <c r="C112" s="117"/>
      <c r="D112" s="118" t="s">
        <v>14</v>
      </c>
      <c r="E112" s="118"/>
      <c r="F112" s="118"/>
      <c r="G112" s="118"/>
      <c r="H112" s="118"/>
      <c r="I112" s="119"/>
      <c r="J112" s="118" t="s">
        <v>126</v>
      </c>
      <c r="K112" s="118"/>
      <c r="L112" s="118"/>
      <c r="M112" s="118"/>
      <c r="N112" s="118"/>
      <c r="O112" s="118"/>
      <c r="P112" s="118"/>
      <c r="Q112" s="118"/>
      <c r="R112" s="118"/>
      <c r="S112" s="118"/>
      <c r="T112" s="118"/>
      <c r="U112" s="118"/>
      <c r="V112" s="118"/>
      <c r="W112" s="118"/>
      <c r="X112" s="118"/>
      <c r="Y112" s="118"/>
      <c r="Z112" s="118"/>
      <c r="AA112" s="118"/>
      <c r="AB112" s="118"/>
      <c r="AC112" s="118"/>
      <c r="AD112" s="118"/>
      <c r="AE112" s="118"/>
      <c r="AF112" s="118"/>
      <c r="AG112" s="121">
        <f>'01 - Stavební část'!J30</f>
        <v>0</v>
      </c>
      <c r="AH112" s="119"/>
      <c r="AI112" s="119"/>
      <c r="AJ112" s="119"/>
      <c r="AK112" s="119"/>
      <c r="AL112" s="119"/>
      <c r="AM112" s="119"/>
      <c r="AN112" s="121">
        <f>SUM(AG112,AT112)</f>
        <v>0</v>
      </c>
      <c r="AO112" s="119"/>
      <c r="AP112" s="119"/>
      <c r="AQ112" s="122" t="s">
        <v>82</v>
      </c>
      <c r="AR112" s="123"/>
      <c r="AS112" s="124">
        <v>0</v>
      </c>
      <c r="AT112" s="125">
        <f>ROUND(SUM(AV112:AW112),2)</f>
        <v>0</v>
      </c>
      <c r="AU112" s="126">
        <f>'01 - Stavební část'!P119</f>
        <v>0</v>
      </c>
      <c r="AV112" s="125">
        <f>'01 - Stavební část'!J33</f>
        <v>0</v>
      </c>
      <c r="AW112" s="125">
        <f>'01 - Stavební část'!J34</f>
        <v>0</v>
      </c>
      <c r="AX112" s="125">
        <f>'01 - Stavební část'!J35</f>
        <v>0</v>
      </c>
      <c r="AY112" s="125">
        <f>'01 - Stavební část'!J36</f>
        <v>0</v>
      </c>
      <c r="AZ112" s="125">
        <f>'01 - Stavební část'!F33</f>
        <v>0</v>
      </c>
      <c r="BA112" s="125">
        <f>'01 - Stavební část'!F34</f>
        <v>0</v>
      </c>
      <c r="BB112" s="125">
        <f>'01 - Stavební část'!F35</f>
        <v>0</v>
      </c>
      <c r="BC112" s="125">
        <f>'01 - Stavební část'!F36</f>
        <v>0</v>
      </c>
      <c r="BD112" s="127">
        <f>'01 - Stavební část'!F37</f>
        <v>0</v>
      </c>
      <c r="BE112" s="7"/>
      <c r="BT112" s="128" t="s">
        <v>83</v>
      </c>
      <c r="BV112" s="128" t="s">
        <v>78</v>
      </c>
      <c r="BW112" s="128" t="s">
        <v>127</v>
      </c>
      <c r="BX112" s="128" t="s">
        <v>5</v>
      </c>
      <c r="CL112" s="128" t="s">
        <v>1</v>
      </c>
      <c r="CM112" s="128" t="s">
        <v>85</v>
      </c>
    </row>
    <row r="113" spans="1:91" s="7" customFormat="1" ht="16.5" customHeight="1">
      <c r="A113" s="129" t="s">
        <v>86</v>
      </c>
      <c r="B113" s="116"/>
      <c r="C113" s="117"/>
      <c r="D113" s="118" t="s">
        <v>128</v>
      </c>
      <c r="E113" s="118"/>
      <c r="F113" s="118"/>
      <c r="G113" s="118"/>
      <c r="H113" s="118"/>
      <c r="I113" s="119"/>
      <c r="J113" s="118" t="s">
        <v>129</v>
      </c>
      <c r="K113" s="118"/>
      <c r="L113" s="118"/>
      <c r="M113" s="118"/>
      <c r="N113" s="118"/>
      <c r="O113" s="118"/>
      <c r="P113" s="118"/>
      <c r="Q113" s="118"/>
      <c r="R113" s="118"/>
      <c r="S113" s="118"/>
      <c r="T113" s="118"/>
      <c r="U113" s="118"/>
      <c r="V113" s="118"/>
      <c r="W113" s="118"/>
      <c r="X113" s="118"/>
      <c r="Y113" s="118"/>
      <c r="Z113" s="118"/>
      <c r="AA113" s="118"/>
      <c r="AB113" s="118"/>
      <c r="AC113" s="118"/>
      <c r="AD113" s="118"/>
      <c r="AE113" s="118"/>
      <c r="AF113" s="118"/>
      <c r="AG113" s="121">
        <f>'VRN - Vedlejší rozpočtové...'!J30</f>
        <v>0</v>
      </c>
      <c r="AH113" s="119"/>
      <c r="AI113" s="119"/>
      <c r="AJ113" s="119"/>
      <c r="AK113" s="119"/>
      <c r="AL113" s="119"/>
      <c r="AM113" s="119"/>
      <c r="AN113" s="121">
        <f>SUM(AG113,AT113)</f>
        <v>0</v>
      </c>
      <c r="AO113" s="119"/>
      <c r="AP113" s="119"/>
      <c r="AQ113" s="122" t="s">
        <v>82</v>
      </c>
      <c r="AR113" s="123"/>
      <c r="AS113" s="139">
        <v>0</v>
      </c>
      <c r="AT113" s="140">
        <f>ROUND(SUM(AV113:AW113),2)</f>
        <v>0</v>
      </c>
      <c r="AU113" s="141">
        <f>'VRN - Vedlejší rozpočtové...'!P117</f>
        <v>0</v>
      </c>
      <c r="AV113" s="140">
        <f>'VRN - Vedlejší rozpočtové...'!J33</f>
        <v>0</v>
      </c>
      <c r="AW113" s="140">
        <f>'VRN - Vedlejší rozpočtové...'!J34</f>
        <v>0</v>
      </c>
      <c r="AX113" s="140">
        <f>'VRN - Vedlejší rozpočtové...'!J35</f>
        <v>0</v>
      </c>
      <c r="AY113" s="140">
        <f>'VRN - Vedlejší rozpočtové...'!J36</f>
        <v>0</v>
      </c>
      <c r="AZ113" s="140">
        <f>'VRN - Vedlejší rozpočtové...'!F33</f>
        <v>0</v>
      </c>
      <c r="BA113" s="140">
        <f>'VRN - Vedlejší rozpočtové...'!F34</f>
        <v>0</v>
      </c>
      <c r="BB113" s="140">
        <f>'VRN - Vedlejší rozpočtové...'!F35</f>
        <v>0</v>
      </c>
      <c r="BC113" s="140">
        <f>'VRN - Vedlejší rozpočtové...'!F36</f>
        <v>0</v>
      </c>
      <c r="BD113" s="142">
        <f>'VRN - Vedlejší rozpočtové...'!F37</f>
        <v>0</v>
      </c>
      <c r="BE113" s="7"/>
      <c r="BT113" s="128" t="s">
        <v>83</v>
      </c>
      <c r="BV113" s="128" t="s">
        <v>78</v>
      </c>
      <c r="BW113" s="128" t="s">
        <v>130</v>
      </c>
      <c r="BX113" s="128" t="s">
        <v>5</v>
      </c>
      <c r="CL113" s="128" t="s">
        <v>1</v>
      </c>
      <c r="CM113" s="128" t="s">
        <v>85</v>
      </c>
    </row>
    <row r="114" spans="1:57" s="2" customFormat="1" ht="30" customHeight="1">
      <c r="A114" s="35"/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41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</row>
    <row r="115" spans="1:57" s="2" customFormat="1" ht="6.95" customHeight="1">
      <c r="A115" s="35"/>
      <c r="B115" s="63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64"/>
      <c r="AM115" s="64"/>
      <c r="AN115" s="64"/>
      <c r="AO115" s="64"/>
      <c r="AP115" s="64"/>
      <c r="AQ115" s="64"/>
      <c r="AR115" s="41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</row>
  </sheetData>
  <sheetProtection password="CC35" sheet="1" objects="1" scenarios="1" formatColumns="0" formatRows="0"/>
  <mergeCells count="114">
    <mergeCell ref="C92:G92"/>
    <mergeCell ref="D99:H99"/>
    <mergeCell ref="D102:H102"/>
    <mergeCell ref="D95:H95"/>
    <mergeCell ref="E101:I101"/>
    <mergeCell ref="E98:I98"/>
    <mergeCell ref="E103:I103"/>
    <mergeCell ref="E97:I97"/>
    <mergeCell ref="E100:I100"/>
    <mergeCell ref="E96:I96"/>
    <mergeCell ref="E104:I104"/>
    <mergeCell ref="I92:AF92"/>
    <mergeCell ref="J99:AF99"/>
    <mergeCell ref="J102:AF102"/>
    <mergeCell ref="J95:AF95"/>
    <mergeCell ref="K101:AF101"/>
    <mergeCell ref="K100:AF100"/>
    <mergeCell ref="K96:AF96"/>
    <mergeCell ref="K103:AF103"/>
    <mergeCell ref="K97:AF97"/>
    <mergeCell ref="K104:AF104"/>
    <mergeCell ref="K98:AF98"/>
    <mergeCell ref="L85:AJ85"/>
    <mergeCell ref="E105:I105"/>
    <mergeCell ref="K105:AF105"/>
    <mergeCell ref="D106:H106"/>
    <mergeCell ref="J106:AF106"/>
    <mergeCell ref="E107:I107"/>
    <mergeCell ref="K107:AF107"/>
    <mergeCell ref="D108:H108"/>
    <mergeCell ref="J108:AF108"/>
    <mergeCell ref="E109:I109"/>
    <mergeCell ref="K109:AF109"/>
    <mergeCell ref="E110:I110"/>
    <mergeCell ref="K110:AF110"/>
    <mergeCell ref="E111:I111"/>
    <mergeCell ref="K111:AF111"/>
    <mergeCell ref="D112:H112"/>
    <mergeCell ref="J112:AF112"/>
    <mergeCell ref="D113:H113"/>
    <mergeCell ref="J113:AF113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  <mergeCell ref="AK35:AO35"/>
    <mergeCell ref="X35:AB35"/>
    <mergeCell ref="AR2:BE2"/>
    <mergeCell ref="AG101:AM101"/>
    <mergeCell ref="AG100:AM100"/>
    <mergeCell ref="AG102:AM102"/>
    <mergeCell ref="AG103:AM103"/>
    <mergeCell ref="AG104:AM104"/>
    <mergeCell ref="AG98:AM98"/>
    <mergeCell ref="AG97:AM97"/>
    <mergeCell ref="AG96:AM96"/>
    <mergeCell ref="AG95:AM95"/>
    <mergeCell ref="AG99:AM99"/>
    <mergeCell ref="AG92:AM92"/>
    <mergeCell ref="AM87:AN87"/>
    <mergeCell ref="AM89:AP89"/>
    <mergeCell ref="AM90:AP90"/>
    <mergeCell ref="AN99:AP99"/>
    <mergeCell ref="AN104:AP104"/>
    <mergeCell ref="AN103:AP103"/>
    <mergeCell ref="AN92:AP92"/>
    <mergeCell ref="AN95:AP95"/>
    <mergeCell ref="AN101:AP101"/>
    <mergeCell ref="AN96:AP96"/>
    <mergeCell ref="AN100:AP100"/>
    <mergeCell ref="AN97:AP97"/>
    <mergeCell ref="AN102:AP102"/>
    <mergeCell ref="AN98:AP98"/>
    <mergeCell ref="AS89:AT91"/>
    <mergeCell ref="AN105:AP105"/>
    <mergeCell ref="AG105:AM105"/>
    <mergeCell ref="AN106:AP106"/>
    <mergeCell ref="AG106:AM106"/>
    <mergeCell ref="AN107:AP107"/>
    <mergeCell ref="AG107:AM107"/>
    <mergeCell ref="AN108:AP108"/>
    <mergeCell ref="AG108:AM108"/>
    <mergeCell ref="AN109:AP109"/>
    <mergeCell ref="AG109:AM109"/>
    <mergeCell ref="AN110:AP110"/>
    <mergeCell ref="AG110:AM110"/>
    <mergeCell ref="AN111:AP111"/>
    <mergeCell ref="AG111:AM111"/>
    <mergeCell ref="AN112:AP112"/>
    <mergeCell ref="AG112:AM112"/>
    <mergeCell ref="AN113:AP113"/>
    <mergeCell ref="AG113:AM113"/>
    <mergeCell ref="AG94:AM94"/>
    <mergeCell ref="AN94:AP94"/>
  </mergeCells>
  <hyperlinks>
    <hyperlink ref="A96" location="'01 - Blok A1 - Ústřední v...'!C2" display="/"/>
    <hyperlink ref="A97" location="'02 - Blok A1 - Vzduchotec...'!C2" display="/"/>
    <hyperlink ref="A98" location="'03 - Blok A1 - Měření a r...'!C2" display="/"/>
    <hyperlink ref="A100" location="'01 - Blok A2 - Ústřední v...'!C2" display="/"/>
    <hyperlink ref="A101" location="'02 - Blok A2 - Měření a r...'!C2" display="/"/>
    <hyperlink ref="A103" location="'01 - Blok B1 - Ústřední v...'!C2" display="/"/>
    <hyperlink ref="A104" location="'02 - Blok B1 - Vzduchotec...'!C2" display="/"/>
    <hyperlink ref="A105" location="'03 - Blok B1 - Měření a r...'!C2" display="/"/>
    <hyperlink ref="A107" location="'01 - Blok B2 - Měření a r...'!C2" display="/"/>
    <hyperlink ref="A109" location="'01 - Blok C - Ústřední vy...'!C2" display="/"/>
    <hyperlink ref="A110" location="'02 - Blok C - Vzduchotech...'!C2" display="/"/>
    <hyperlink ref="A111" location="'03 - Blok C - Měření a re...'!C2" display="/"/>
    <hyperlink ref="A112" location="'01 - Stavební část'!C2" display="/"/>
    <hyperlink ref="A113" location="'VRN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116</v>
      </c>
    </row>
    <row r="3" spans="2:46" s="1" customFormat="1" ht="6.95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7"/>
      <c r="AT3" s="14" t="s">
        <v>85</v>
      </c>
    </row>
    <row r="4" spans="2:46" s="1" customFormat="1" ht="24.95" customHeight="1">
      <c r="B4" s="17"/>
      <c r="D4" s="145" t="s">
        <v>131</v>
      </c>
      <c r="L4" s="17"/>
      <c r="M4" s="146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47" t="s">
        <v>16</v>
      </c>
      <c r="L6" s="17"/>
    </row>
    <row r="7" spans="2:12" s="1" customFormat="1" ht="26.25" customHeight="1">
      <c r="B7" s="17"/>
      <c r="E7" s="148" t="str">
        <f>'Rekapitulace stavby'!K6</f>
        <v>Rekonstrukce vytápění – Teoretické ústavy, Hněvotínská 3, 775 15 Olomouc</v>
      </c>
      <c r="F7" s="147"/>
      <c r="G7" s="147"/>
      <c r="H7" s="147"/>
      <c r="L7" s="17"/>
    </row>
    <row r="8" spans="2:12" s="1" customFormat="1" ht="12" customHeight="1">
      <c r="B8" s="17"/>
      <c r="D8" s="147" t="s">
        <v>132</v>
      </c>
      <c r="L8" s="17"/>
    </row>
    <row r="9" spans="1:31" s="2" customFormat="1" ht="16.5" customHeight="1">
      <c r="A9" s="35"/>
      <c r="B9" s="41"/>
      <c r="C9" s="35"/>
      <c r="D9" s="35"/>
      <c r="E9" s="148" t="s">
        <v>953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1"/>
      <c r="C10" s="35"/>
      <c r="D10" s="147" t="s">
        <v>134</v>
      </c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6.5" customHeight="1">
      <c r="A11" s="35"/>
      <c r="B11" s="41"/>
      <c r="C11" s="35"/>
      <c r="D11" s="35"/>
      <c r="E11" s="149" t="s">
        <v>954</v>
      </c>
      <c r="F11" s="35"/>
      <c r="G11" s="35"/>
      <c r="H11" s="35"/>
      <c r="I11" s="35"/>
      <c r="J11" s="35"/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>
      <c r="A12" s="35"/>
      <c r="B12" s="41"/>
      <c r="C12" s="35"/>
      <c r="D12" s="35"/>
      <c r="E12" s="35"/>
      <c r="F12" s="35"/>
      <c r="G12" s="35"/>
      <c r="H12" s="35"/>
      <c r="I12" s="35"/>
      <c r="J12" s="35"/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2" customHeight="1">
      <c r="A13" s="35"/>
      <c r="B13" s="41"/>
      <c r="C13" s="35"/>
      <c r="D13" s="147" t="s">
        <v>18</v>
      </c>
      <c r="E13" s="35"/>
      <c r="F13" s="138" t="s">
        <v>1</v>
      </c>
      <c r="G13" s="35"/>
      <c r="H13" s="35"/>
      <c r="I13" s="147" t="s">
        <v>19</v>
      </c>
      <c r="J13" s="138" t="s">
        <v>1</v>
      </c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47" t="s">
        <v>20</v>
      </c>
      <c r="E14" s="35"/>
      <c r="F14" s="138" t="s">
        <v>21</v>
      </c>
      <c r="G14" s="35"/>
      <c r="H14" s="35"/>
      <c r="I14" s="147" t="s">
        <v>22</v>
      </c>
      <c r="J14" s="150" t="str">
        <f>'Rekapitulace stavby'!AN8</f>
        <v>21. 1. 2024</v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0.8" customHeight="1">
      <c r="A15" s="35"/>
      <c r="B15" s="41"/>
      <c r="C15" s="35"/>
      <c r="D15" s="35"/>
      <c r="E15" s="35"/>
      <c r="F15" s="35"/>
      <c r="G15" s="35"/>
      <c r="H15" s="35"/>
      <c r="I15" s="35"/>
      <c r="J15" s="35"/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41"/>
      <c r="C16" s="35"/>
      <c r="D16" s="147" t="s">
        <v>24</v>
      </c>
      <c r="E16" s="35"/>
      <c r="F16" s="35"/>
      <c r="G16" s="35"/>
      <c r="H16" s="35"/>
      <c r="I16" s="147" t="s">
        <v>25</v>
      </c>
      <c r="J16" s="138" t="str">
        <f>IF('Rekapitulace stavby'!AN10="","",'Rekapitulace stavby'!AN10)</f>
        <v/>
      </c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1"/>
      <c r="C17" s="35"/>
      <c r="D17" s="35"/>
      <c r="E17" s="138" t="str">
        <f>IF('Rekapitulace stavby'!E11="","",'Rekapitulace stavby'!E11)</f>
        <v>Univerzita Palackého v Olomouc, Křížkovského 8</v>
      </c>
      <c r="F17" s="35"/>
      <c r="G17" s="35"/>
      <c r="H17" s="35"/>
      <c r="I17" s="147" t="s">
        <v>27</v>
      </c>
      <c r="J17" s="138" t="str">
        <f>IF('Rekapitulace stavby'!AN11="","",'Rekapitulace stavby'!AN11)</f>
        <v/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1"/>
      <c r="C18" s="35"/>
      <c r="D18" s="35"/>
      <c r="E18" s="35"/>
      <c r="F18" s="35"/>
      <c r="G18" s="35"/>
      <c r="H18" s="35"/>
      <c r="I18" s="35"/>
      <c r="J18" s="35"/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1"/>
      <c r="C19" s="35"/>
      <c r="D19" s="147" t="s">
        <v>28</v>
      </c>
      <c r="E19" s="35"/>
      <c r="F19" s="35"/>
      <c r="G19" s="35"/>
      <c r="H19" s="35"/>
      <c r="I19" s="147" t="s">
        <v>25</v>
      </c>
      <c r="J19" s="30" t="str">
        <f>'Rekapitulace stavby'!AN13</f>
        <v>Vyplň údaj</v>
      </c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1"/>
      <c r="C20" s="35"/>
      <c r="D20" s="35"/>
      <c r="E20" s="30" t="str">
        <f>'Rekapitulace stavby'!E14</f>
        <v>Vyplň údaj</v>
      </c>
      <c r="F20" s="138"/>
      <c r="G20" s="138"/>
      <c r="H20" s="138"/>
      <c r="I20" s="147" t="s">
        <v>27</v>
      </c>
      <c r="J20" s="30" t="str">
        <f>'Rekapitulace stavby'!AN14</f>
        <v>Vyplň údaj</v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1"/>
      <c r="C21" s="35"/>
      <c r="D21" s="35"/>
      <c r="E21" s="35"/>
      <c r="F21" s="35"/>
      <c r="G21" s="35"/>
      <c r="H21" s="35"/>
      <c r="I21" s="35"/>
      <c r="J21" s="35"/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1"/>
      <c r="C22" s="35"/>
      <c r="D22" s="147" t="s">
        <v>30</v>
      </c>
      <c r="E22" s="35"/>
      <c r="F22" s="35"/>
      <c r="G22" s="35"/>
      <c r="H22" s="35"/>
      <c r="I22" s="147" t="s">
        <v>25</v>
      </c>
      <c r="J22" s="138" t="s">
        <v>1</v>
      </c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1"/>
      <c r="C23" s="35"/>
      <c r="D23" s="35"/>
      <c r="E23" s="138" t="s">
        <v>31</v>
      </c>
      <c r="F23" s="35"/>
      <c r="G23" s="35"/>
      <c r="H23" s="35"/>
      <c r="I23" s="147" t="s">
        <v>27</v>
      </c>
      <c r="J23" s="138" t="s">
        <v>1</v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1"/>
      <c r="C24" s="35"/>
      <c r="D24" s="35"/>
      <c r="E24" s="35"/>
      <c r="F24" s="35"/>
      <c r="G24" s="35"/>
      <c r="H24" s="35"/>
      <c r="I24" s="35"/>
      <c r="J24" s="35"/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1"/>
      <c r="C25" s="35"/>
      <c r="D25" s="147" t="s">
        <v>33</v>
      </c>
      <c r="E25" s="35"/>
      <c r="F25" s="35"/>
      <c r="G25" s="35"/>
      <c r="H25" s="35"/>
      <c r="I25" s="147" t="s">
        <v>25</v>
      </c>
      <c r="J25" s="138" t="s">
        <v>1</v>
      </c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1"/>
      <c r="C26" s="35"/>
      <c r="D26" s="35"/>
      <c r="E26" s="138" t="s">
        <v>34</v>
      </c>
      <c r="F26" s="35"/>
      <c r="G26" s="35"/>
      <c r="H26" s="35"/>
      <c r="I26" s="147" t="s">
        <v>27</v>
      </c>
      <c r="J26" s="138" t="s">
        <v>1</v>
      </c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1"/>
      <c r="C27" s="35"/>
      <c r="D27" s="35"/>
      <c r="E27" s="35"/>
      <c r="F27" s="35"/>
      <c r="G27" s="35"/>
      <c r="H27" s="35"/>
      <c r="I27" s="35"/>
      <c r="J27" s="35"/>
      <c r="K27" s="35"/>
      <c r="L27" s="60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1"/>
      <c r="C28" s="35"/>
      <c r="D28" s="147" t="s">
        <v>35</v>
      </c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151"/>
      <c r="B29" s="152"/>
      <c r="C29" s="151"/>
      <c r="D29" s="151"/>
      <c r="E29" s="153" t="s">
        <v>1</v>
      </c>
      <c r="F29" s="153"/>
      <c r="G29" s="153"/>
      <c r="H29" s="153"/>
      <c r="I29" s="151"/>
      <c r="J29" s="151"/>
      <c r="K29" s="151"/>
      <c r="L29" s="154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</row>
    <row r="30" spans="1:31" s="2" customFormat="1" ht="6.95" customHeight="1">
      <c r="A30" s="35"/>
      <c r="B30" s="41"/>
      <c r="C30" s="35"/>
      <c r="D30" s="35"/>
      <c r="E30" s="35"/>
      <c r="F30" s="35"/>
      <c r="G30" s="35"/>
      <c r="H30" s="35"/>
      <c r="I30" s="35"/>
      <c r="J30" s="35"/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55"/>
      <c r="E31" s="155"/>
      <c r="F31" s="155"/>
      <c r="G31" s="155"/>
      <c r="H31" s="155"/>
      <c r="I31" s="155"/>
      <c r="J31" s="155"/>
      <c r="K31" s="155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4" customHeight="1">
      <c r="A32" s="35"/>
      <c r="B32" s="41"/>
      <c r="C32" s="35"/>
      <c r="D32" s="156" t="s">
        <v>36</v>
      </c>
      <c r="E32" s="35"/>
      <c r="F32" s="35"/>
      <c r="G32" s="35"/>
      <c r="H32" s="35"/>
      <c r="I32" s="35"/>
      <c r="J32" s="157">
        <f>ROUND(J126,2)</f>
        <v>0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1"/>
      <c r="C33" s="35"/>
      <c r="D33" s="155"/>
      <c r="E33" s="155"/>
      <c r="F33" s="155"/>
      <c r="G33" s="155"/>
      <c r="H33" s="155"/>
      <c r="I33" s="155"/>
      <c r="J33" s="155"/>
      <c r="K33" s="15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35"/>
      <c r="F34" s="158" t="s">
        <v>38</v>
      </c>
      <c r="G34" s="35"/>
      <c r="H34" s="35"/>
      <c r="I34" s="158" t="s">
        <v>37</v>
      </c>
      <c r="J34" s="158" t="s">
        <v>39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>
      <c r="A35" s="35"/>
      <c r="B35" s="41"/>
      <c r="C35" s="35"/>
      <c r="D35" s="159" t="s">
        <v>40</v>
      </c>
      <c r="E35" s="147" t="s">
        <v>41</v>
      </c>
      <c r="F35" s="160">
        <f>ROUND((SUM(BE126:BE172)),2)</f>
        <v>0</v>
      </c>
      <c r="G35" s="35"/>
      <c r="H35" s="35"/>
      <c r="I35" s="161">
        <v>0.21</v>
      </c>
      <c r="J35" s="160">
        <f>ROUND(((SUM(BE126:BE172))*I35),2)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>
      <c r="A36" s="35"/>
      <c r="B36" s="41"/>
      <c r="C36" s="35"/>
      <c r="D36" s="35"/>
      <c r="E36" s="147" t="s">
        <v>42</v>
      </c>
      <c r="F36" s="160">
        <f>ROUND((SUM(BF126:BF172)),2)</f>
        <v>0</v>
      </c>
      <c r="G36" s="35"/>
      <c r="H36" s="35"/>
      <c r="I36" s="161">
        <v>0.12</v>
      </c>
      <c r="J36" s="160">
        <f>ROUND(((SUM(BF126:BF172))*I36),2)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47" t="s">
        <v>43</v>
      </c>
      <c r="F37" s="160">
        <f>ROUND((SUM(BG126:BG172)),2)</f>
        <v>0</v>
      </c>
      <c r="G37" s="35"/>
      <c r="H37" s="35"/>
      <c r="I37" s="161">
        <v>0.21</v>
      </c>
      <c r="J37" s="160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" customHeight="1" hidden="1">
      <c r="A38" s="35"/>
      <c r="B38" s="41"/>
      <c r="C38" s="35"/>
      <c r="D38" s="35"/>
      <c r="E38" s="147" t="s">
        <v>44</v>
      </c>
      <c r="F38" s="160">
        <f>ROUND((SUM(BH126:BH172)),2)</f>
        <v>0</v>
      </c>
      <c r="G38" s="35"/>
      <c r="H38" s="35"/>
      <c r="I38" s="161">
        <v>0.12</v>
      </c>
      <c r="J38" s="160">
        <f>0</f>
        <v>0</v>
      </c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" customHeight="1" hidden="1">
      <c r="A39" s="35"/>
      <c r="B39" s="41"/>
      <c r="C39" s="35"/>
      <c r="D39" s="35"/>
      <c r="E39" s="147" t="s">
        <v>45</v>
      </c>
      <c r="F39" s="160">
        <f>ROUND((SUM(BI126:BI172)),2)</f>
        <v>0</v>
      </c>
      <c r="G39" s="35"/>
      <c r="H39" s="35"/>
      <c r="I39" s="161">
        <v>0</v>
      </c>
      <c r="J39" s="160">
        <f>0</f>
        <v>0</v>
      </c>
      <c r="K39" s="35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4" customHeight="1">
      <c r="A41" s="35"/>
      <c r="B41" s="41"/>
      <c r="C41" s="162"/>
      <c r="D41" s="163" t="s">
        <v>46</v>
      </c>
      <c r="E41" s="164"/>
      <c r="F41" s="164"/>
      <c r="G41" s="165" t="s">
        <v>47</v>
      </c>
      <c r="H41" s="166" t="s">
        <v>48</v>
      </c>
      <c r="I41" s="164"/>
      <c r="J41" s="167">
        <f>SUM(J32:J39)</f>
        <v>0</v>
      </c>
      <c r="K41" s="168"/>
      <c r="L41" s="60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0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2:12" s="1" customFormat="1" ht="14.4" customHeight="1">
      <c r="B43" s="17"/>
      <c r="L43" s="17"/>
    </row>
    <row r="44" spans="2:12" s="1" customFormat="1" ht="14.4" customHeight="1">
      <c r="B44" s="17"/>
      <c r="L44" s="1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60"/>
      <c r="D50" s="169" t="s">
        <v>49</v>
      </c>
      <c r="E50" s="170"/>
      <c r="F50" s="170"/>
      <c r="G50" s="169" t="s">
        <v>50</v>
      </c>
      <c r="H50" s="170"/>
      <c r="I50" s="170"/>
      <c r="J50" s="170"/>
      <c r="K50" s="170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71" t="s">
        <v>51</v>
      </c>
      <c r="E61" s="172"/>
      <c r="F61" s="173" t="s">
        <v>52</v>
      </c>
      <c r="G61" s="171" t="s">
        <v>51</v>
      </c>
      <c r="H61" s="172"/>
      <c r="I61" s="172"/>
      <c r="J61" s="174" t="s">
        <v>52</v>
      </c>
      <c r="K61" s="172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9" t="s">
        <v>53</v>
      </c>
      <c r="E65" s="175"/>
      <c r="F65" s="175"/>
      <c r="G65" s="169" t="s">
        <v>54</v>
      </c>
      <c r="H65" s="175"/>
      <c r="I65" s="175"/>
      <c r="J65" s="175"/>
      <c r="K65" s="175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71" t="s">
        <v>51</v>
      </c>
      <c r="E76" s="172"/>
      <c r="F76" s="173" t="s">
        <v>52</v>
      </c>
      <c r="G76" s="171" t="s">
        <v>51</v>
      </c>
      <c r="H76" s="172"/>
      <c r="I76" s="172"/>
      <c r="J76" s="174" t="s">
        <v>52</v>
      </c>
      <c r="K76" s="172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76"/>
      <c r="C77" s="177"/>
      <c r="D77" s="177"/>
      <c r="E77" s="177"/>
      <c r="F77" s="177"/>
      <c r="G77" s="177"/>
      <c r="H77" s="177"/>
      <c r="I77" s="177"/>
      <c r="J77" s="177"/>
      <c r="K77" s="177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78"/>
      <c r="C81" s="179"/>
      <c r="D81" s="179"/>
      <c r="E81" s="179"/>
      <c r="F81" s="179"/>
      <c r="G81" s="179"/>
      <c r="H81" s="179"/>
      <c r="I81" s="179"/>
      <c r="J81" s="179"/>
      <c r="K81" s="179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137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26.25" customHeight="1">
      <c r="A85" s="35"/>
      <c r="B85" s="36"/>
      <c r="C85" s="37"/>
      <c r="D85" s="37"/>
      <c r="E85" s="180" t="str">
        <f>E7</f>
        <v>Rekonstrukce vytápění – Teoretické ústavy, Hněvotínská 3, 775 15 Olomouc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2:12" s="1" customFormat="1" ht="12" customHeight="1">
      <c r="B86" s="18"/>
      <c r="C86" s="29" t="s">
        <v>132</v>
      </c>
      <c r="D86" s="19"/>
      <c r="E86" s="19"/>
      <c r="F86" s="19"/>
      <c r="G86" s="19"/>
      <c r="H86" s="19"/>
      <c r="I86" s="19"/>
      <c r="J86" s="19"/>
      <c r="K86" s="19"/>
      <c r="L86" s="17"/>
    </row>
    <row r="87" spans="1:31" s="2" customFormat="1" ht="16.5" customHeight="1">
      <c r="A87" s="35"/>
      <c r="B87" s="36"/>
      <c r="C87" s="37"/>
      <c r="D87" s="37"/>
      <c r="E87" s="180" t="s">
        <v>953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>
      <c r="A88" s="35"/>
      <c r="B88" s="36"/>
      <c r="C88" s="29" t="s">
        <v>134</v>
      </c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6.5" customHeight="1">
      <c r="A89" s="35"/>
      <c r="B89" s="36"/>
      <c r="C89" s="37"/>
      <c r="D89" s="37"/>
      <c r="E89" s="73" t="str">
        <f>E11</f>
        <v>01 - Blok B2 - Měření a regulace</v>
      </c>
      <c r="F89" s="37"/>
      <c r="G89" s="37"/>
      <c r="H89" s="37"/>
      <c r="I89" s="37"/>
      <c r="J89" s="37"/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customHeight="1">
      <c r="A91" s="35"/>
      <c r="B91" s="36"/>
      <c r="C91" s="29" t="s">
        <v>20</v>
      </c>
      <c r="D91" s="37"/>
      <c r="E91" s="37"/>
      <c r="F91" s="24" t="str">
        <f>F14</f>
        <v>Hněvotínská 3, 775 15 Olomouc</v>
      </c>
      <c r="G91" s="37"/>
      <c r="H91" s="37"/>
      <c r="I91" s="29" t="s">
        <v>22</v>
      </c>
      <c r="J91" s="76" t="str">
        <f>IF(J14="","",J14)</f>
        <v>21. 1. 2024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5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5.15" customHeight="1">
      <c r="A93" s="35"/>
      <c r="B93" s="36"/>
      <c r="C93" s="29" t="s">
        <v>24</v>
      </c>
      <c r="D93" s="37"/>
      <c r="E93" s="37"/>
      <c r="F93" s="24" t="str">
        <f>E17</f>
        <v>Univerzita Palackého v Olomouc, Křížkovského 8</v>
      </c>
      <c r="G93" s="37"/>
      <c r="H93" s="37"/>
      <c r="I93" s="29" t="s">
        <v>30</v>
      </c>
      <c r="J93" s="33" t="str">
        <f>E23</f>
        <v>Ing. Petr Machalec</v>
      </c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40.05" customHeight="1">
      <c r="A94" s="35"/>
      <c r="B94" s="36"/>
      <c r="C94" s="29" t="s">
        <v>28</v>
      </c>
      <c r="D94" s="37"/>
      <c r="E94" s="37"/>
      <c r="F94" s="24" t="str">
        <f>IF(E20="","",E20)</f>
        <v>Vyplň údaj</v>
      </c>
      <c r="G94" s="37"/>
      <c r="H94" s="37"/>
      <c r="I94" s="29" t="s">
        <v>33</v>
      </c>
      <c r="J94" s="33" t="str">
        <f>E26</f>
        <v>Ing. Petr Machalec, Werichova 13, Olomouc</v>
      </c>
      <c r="K94" s="37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29.25" customHeight="1">
      <c r="A96" s="35"/>
      <c r="B96" s="36"/>
      <c r="C96" s="181" t="s">
        <v>138</v>
      </c>
      <c r="D96" s="182"/>
      <c r="E96" s="182"/>
      <c r="F96" s="182"/>
      <c r="G96" s="182"/>
      <c r="H96" s="182"/>
      <c r="I96" s="182"/>
      <c r="J96" s="183" t="s">
        <v>139</v>
      </c>
      <c r="K96" s="182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31" s="2" customFormat="1" ht="10.3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0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47" s="2" customFormat="1" ht="22.8" customHeight="1">
      <c r="A98" s="35"/>
      <c r="B98" s="36"/>
      <c r="C98" s="184" t="s">
        <v>140</v>
      </c>
      <c r="D98" s="37"/>
      <c r="E98" s="37"/>
      <c r="F98" s="37"/>
      <c r="G98" s="37"/>
      <c r="H98" s="37"/>
      <c r="I98" s="37"/>
      <c r="J98" s="107">
        <f>J126</f>
        <v>0</v>
      </c>
      <c r="K98" s="37"/>
      <c r="L98" s="60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4" t="s">
        <v>141</v>
      </c>
    </row>
    <row r="99" spans="1:31" s="9" customFormat="1" ht="24.95" customHeight="1">
      <c r="A99" s="9"/>
      <c r="B99" s="185"/>
      <c r="C99" s="186"/>
      <c r="D99" s="187" t="s">
        <v>733</v>
      </c>
      <c r="E99" s="188"/>
      <c r="F99" s="188"/>
      <c r="G99" s="188"/>
      <c r="H99" s="188"/>
      <c r="I99" s="188"/>
      <c r="J99" s="189">
        <f>J127</f>
        <v>0</v>
      </c>
      <c r="K99" s="186"/>
      <c r="L99" s="190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1"/>
      <c r="C100" s="130"/>
      <c r="D100" s="192" t="s">
        <v>734</v>
      </c>
      <c r="E100" s="193"/>
      <c r="F100" s="193"/>
      <c r="G100" s="193"/>
      <c r="H100" s="193"/>
      <c r="I100" s="193"/>
      <c r="J100" s="194">
        <f>J128</f>
        <v>0</v>
      </c>
      <c r="K100" s="130"/>
      <c r="L100" s="19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1"/>
      <c r="C101" s="130"/>
      <c r="D101" s="192" t="s">
        <v>735</v>
      </c>
      <c r="E101" s="193"/>
      <c r="F101" s="193"/>
      <c r="G101" s="193"/>
      <c r="H101" s="193"/>
      <c r="I101" s="193"/>
      <c r="J101" s="194">
        <f>J150</f>
        <v>0</v>
      </c>
      <c r="K101" s="130"/>
      <c r="L101" s="19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1"/>
      <c r="C102" s="130"/>
      <c r="D102" s="192" t="s">
        <v>736</v>
      </c>
      <c r="E102" s="193"/>
      <c r="F102" s="193"/>
      <c r="G102" s="193"/>
      <c r="H102" s="193"/>
      <c r="I102" s="193"/>
      <c r="J102" s="194">
        <f>J158</f>
        <v>0</v>
      </c>
      <c r="K102" s="130"/>
      <c r="L102" s="19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85"/>
      <c r="C103" s="186"/>
      <c r="D103" s="187" t="s">
        <v>737</v>
      </c>
      <c r="E103" s="188"/>
      <c r="F103" s="188"/>
      <c r="G103" s="188"/>
      <c r="H103" s="188"/>
      <c r="I103" s="188"/>
      <c r="J103" s="189">
        <f>J167</f>
        <v>0</v>
      </c>
      <c r="K103" s="186"/>
      <c r="L103" s="190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191"/>
      <c r="C104" s="130"/>
      <c r="D104" s="192" t="s">
        <v>738</v>
      </c>
      <c r="E104" s="193"/>
      <c r="F104" s="193"/>
      <c r="G104" s="193"/>
      <c r="H104" s="193"/>
      <c r="I104" s="193"/>
      <c r="J104" s="194">
        <f>J168</f>
        <v>0</v>
      </c>
      <c r="K104" s="130"/>
      <c r="L104" s="195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5"/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60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6.95" customHeight="1">
      <c r="A106" s="35"/>
      <c r="B106" s="63"/>
      <c r="C106" s="64"/>
      <c r="D106" s="64"/>
      <c r="E106" s="64"/>
      <c r="F106" s="64"/>
      <c r="G106" s="64"/>
      <c r="H106" s="64"/>
      <c r="I106" s="64"/>
      <c r="J106" s="64"/>
      <c r="K106" s="64"/>
      <c r="L106" s="60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10" spans="1:31" s="2" customFormat="1" ht="6.95" customHeight="1">
      <c r="A110" s="35"/>
      <c r="B110" s="65"/>
      <c r="C110" s="66"/>
      <c r="D110" s="66"/>
      <c r="E110" s="66"/>
      <c r="F110" s="66"/>
      <c r="G110" s="66"/>
      <c r="H110" s="66"/>
      <c r="I110" s="66"/>
      <c r="J110" s="66"/>
      <c r="K110" s="66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24.95" customHeight="1">
      <c r="A111" s="35"/>
      <c r="B111" s="36"/>
      <c r="C111" s="20" t="s">
        <v>149</v>
      </c>
      <c r="D111" s="37"/>
      <c r="E111" s="37"/>
      <c r="F111" s="37"/>
      <c r="G111" s="37"/>
      <c r="H111" s="37"/>
      <c r="I111" s="37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5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2" customHeight="1">
      <c r="A113" s="35"/>
      <c r="B113" s="36"/>
      <c r="C113" s="29" t="s">
        <v>16</v>
      </c>
      <c r="D113" s="37"/>
      <c r="E113" s="37"/>
      <c r="F113" s="37"/>
      <c r="G113" s="37"/>
      <c r="H113" s="37"/>
      <c r="I113" s="37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26.25" customHeight="1">
      <c r="A114" s="35"/>
      <c r="B114" s="36"/>
      <c r="C114" s="37"/>
      <c r="D114" s="37"/>
      <c r="E114" s="180" t="str">
        <f>E7</f>
        <v>Rekonstrukce vytápění – Teoretické ústavy, Hněvotínská 3, 775 15 Olomouc</v>
      </c>
      <c r="F114" s="29"/>
      <c r="G114" s="29"/>
      <c r="H114" s="29"/>
      <c r="I114" s="37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2:12" s="1" customFormat="1" ht="12" customHeight="1">
      <c r="B115" s="18"/>
      <c r="C115" s="29" t="s">
        <v>132</v>
      </c>
      <c r="D115" s="19"/>
      <c r="E115" s="19"/>
      <c r="F115" s="19"/>
      <c r="G115" s="19"/>
      <c r="H115" s="19"/>
      <c r="I115" s="19"/>
      <c r="J115" s="19"/>
      <c r="K115" s="19"/>
      <c r="L115" s="17"/>
    </row>
    <row r="116" spans="1:31" s="2" customFormat="1" ht="16.5" customHeight="1">
      <c r="A116" s="35"/>
      <c r="B116" s="36"/>
      <c r="C116" s="37"/>
      <c r="D116" s="37"/>
      <c r="E116" s="180" t="s">
        <v>953</v>
      </c>
      <c r="F116" s="37"/>
      <c r="G116" s="37"/>
      <c r="H116" s="37"/>
      <c r="I116" s="37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2" customHeight="1">
      <c r="A117" s="35"/>
      <c r="B117" s="36"/>
      <c r="C117" s="29" t="s">
        <v>134</v>
      </c>
      <c r="D117" s="37"/>
      <c r="E117" s="37"/>
      <c r="F117" s="37"/>
      <c r="G117" s="37"/>
      <c r="H117" s="37"/>
      <c r="I117" s="37"/>
      <c r="J117" s="37"/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6.5" customHeight="1">
      <c r="A118" s="35"/>
      <c r="B118" s="36"/>
      <c r="C118" s="37"/>
      <c r="D118" s="37"/>
      <c r="E118" s="73" t="str">
        <f>E11</f>
        <v>01 - Blok B2 - Měření a regulace</v>
      </c>
      <c r="F118" s="37"/>
      <c r="G118" s="37"/>
      <c r="H118" s="37"/>
      <c r="I118" s="37"/>
      <c r="J118" s="37"/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6.95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2" customHeight="1">
      <c r="A120" s="35"/>
      <c r="B120" s="36"/>
      <c r="C120" s="29" t="s">
        <v>20</v>
      </c>
      <c r="D120" s="37"/>
      <c r="E120" s="37"/>
      <c r="F120" s="24" t="str">
        <f>F14</f>
        <v>Hněvotínská 3, 775 15 Olomouc</v>
      </c>
      <c r="G120" s="37"/>
      <c r="H120" s="37"/>
      <c r="I120" s="29" t="s">
        <v>22</v>
      </c>
      <c r="J120" s="76" t="str">
        <f>IF(J14="","",J14)</f>
        <v>21. 1. 2024</v>
      </c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6.95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5.15" customHeight="1">
      <c r="A122" s="35"/>
      <c r="B122" s="36"/>
      <c r="C122" s="29" t="s">
        <v>24</v>
      </c>
      <c r="D122" s="37"/>
      <c r="E122" s="37"/>
      <c r="F122" s="24" t="str">
        <f>E17</f>
        <v>Univerzita Palackého v Olomouc, Křížkovského 8</v>
      </c>
      <c r="G122" s="37"/>
      <c r="H122" s="37"/>
      <c r="I122" s="29" t="s">
        <v>30</v>
      </c>
      <c r="J122" s="33" t="str">
        <f>E23</f>
        <v>Ing. Petr Machalec</v>
      </c>
      <c r="K122" s="37"/>
      <c r="L122" s="60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40.05" customHeight="1">
      <c r="A123" s="35"/>
      <c r="B123" s="36"/>
      <c r="C123" s="29" t="s">
        <v>28</v>
      </c>
      <c r="D123" s="37"/>
      <c r="E123" s="37"/>
      <c r="F123" s="24" t="str">
        <f>IF(E20="","",E20)</f>
        <v>Vyplň údaj</v>
      </c>
      <c r="G123" s="37"/>
      <c r="H123" s="37"/>
      <c r="I123" s="29" t="s">
        <v>33</v>
      </c>
      <c r="J123" s="33" t="str">
        <f>E26</f>
        <v>Ing. Petr Machalec, Werichova 13, Olomouc</v>
      </c>
      <c r="K123" s="37"/>
      <c r="L123" s="60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0.3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60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11" customFormat="1" ht="29.25" customHeight="1">
      <c r="A125" s="196"/>
      <c r="B125" s="197"/>
      <c r="C125" s="198" t="s">
        <v>150</v>
      </c>
      <c r="D125" s="199" t="s">
        <v>61</v>
      </c>
      <c r="E125" s="199" t="s">
        <v>57</v>
      </c>
      <c r="F125" s="199" t="s">
        <v>58</v>
      </c>
      <c r="G125" s="199" t="s">
        <v>151</v>
      </c>
      <c r="H125" s="199" t="s">
        <v>152</v>
      </c>
      <c r="I125" s="199" t="s">
        <v>153</v>
      </c>
      <c r="J125" s="199" t="s">
        <v>139</v>
      </c>
      <c r="K125" s="200" t="s">
        <v>154</v>
      </c>
      <c r="L125" s="201"/>
      <c r="M125" s="97" t="s">
        <v>1</v>
      </c>
      <c r="N125" s="98" t="s">
        <v>40</v>
      </c>
      <c r="O125" s="98" t="s">
        <v>155</v>
      </c>
      <c r="P125" s="98" t="s">
        <v>156</v>
      </c>
      <c r="Q125" s="98" t="s">
        <v>157</v>
      </c>
      <c r="R125" s="98" t="s">
        <v>158</v>
      </c>
      <c r="S125" s="98" t="s">
        <v>159</v>
      </c>
      <c r="T125" s="99" t="s">
        <v>160</v>
      </c>
      <c r="U125" s="196"/>
      <c r="V125" s="196"/>
      <c r="W125" s="196"/>
      <c r="X125" s="196"/>
      <c r="Y125" s="196"/>
      <c r="Z125" s="196"/>
      <c r="AA125" s="196"/>
      <c r="AB125" s="196"/>
      <c r="AC125" s="196"/>
      <c r="AD125" s="196"/>
      <c r="AE125" s="196"/>
    </row>
    <row r="126" spans="1:63" s="2" customFormat="1" ht="22.8" customHeight="1">
      <c r="A126" s="35"/>
      <c r="B126" s="36"/>
      <c r="C126" s="104" t="s">
        <v>161</v>
      </c>
      <c r="D126" s="37"/>
      <c r="E126" s="37"/>
      <c r="F126" s="37"/>
      <c r="G126" s="37"/>
      <c r="H126" s="37"/>
      <c r="I126" s="37"/>
      <c r="J126" s="202">
        <f>BK126</f>
        <v>0</v>
      </c>
      <c r="K126" s="37"/>
      <c r="L126" s="41"/>
      <c r="M126" s="100"/>
      <c r="N126" s="203"/>
      <c r="O126" s="101"/>
      <c r="P126" s="204">
        <f>P127+P167</f>
        <v>0</v>
      </c>
      <c r="Q126" s="101"/>
      <c r="R126" s="204">
        <f>R127+R167</f>
        <v>0</v>
      </c>
      <c r="S126" s="101"/>
      <c r="T126" s="205">
        <f>T127+T167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4" t="s">
        <v>75</v>
      </c>
      <c r="AU126" s="14" t="s">
        <v>141</v>
      </c>
      <c r="BK126" s="206">
        <f>BK127+BK167</f>
        <v>0</v>
      </c>
    </row>
    <row r="127" spans="1:63" s="12" customFormat="1" ht="25.9" customHeight="1">
      <c r="A127" s="12"/>
      <c r="B127" s="207"/>
      <c r="C127" s="208"/>
      <c r="D127" s="209" t="s">
        <v>75</v>
      </c>
      <c r="E127" s="210" t="s">
        <v>181</v>
      </c>
      <c r="F127" s="210" t="s">
        <v>752</v>
      </c>
      <c r="G127" s="208"/>
      <c r="H127" s="208"/>
      <c r="I127" s="211"/>
      <c r="J127" s="212">
        <f>BK127</f>
        <v>0</v>
      </c>
      <c r="K127" s="208"/>
      <c r="L127" s="213"/>
      <c r="M127" s="214"/>
      <c r="N127" s="215"/>
      <c r="O127" s="215"/>
      <c r="P127" s="216">
        <f>P128+P150+P158</f>
        <v>0</v>
      </c>
      <c r="Q127" s="215"/>
      <c r="R127" s="216">
        <f>R128+R150+R158</f>
        <v>0</v>
      </c>
      <c r="S127" s="215"/>
      <c r="T127" s="217">
        <f>T128+T150+T158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8" t="s">
        <v>180</v>
      </c>
      <c r="AT127" s="219" t="s">
        <v>75</v>
      </c>
      <c r="AU127" s="219" t="s">
        <v>76</v>
      </c>
      <c r="AY127" s="218" t="s">
        <v>164</v>
      </c>
      <c r="BK127" s="220">
        <f>BK128+BK150+BK158</f>
        <v>0</v>
      </c>
    </row>
    <row r="128" spans="1:63" s="12" customFormat="1" ht="22.8" customHeight="1">
      <c r="A128" s="12"/>
      <c r="B128" s="207"/>
      <c r="C128" s="208"/>
      <c r="D128" s="209" t="s">
        <v>75</v>
      </c>
      <c r="E128" s="221" t="s">
        <v>753</v>
      </c>
      <c r="F128" s="221" t="s">
        <v>754</v>
      </c>
      <c r="G128" s="208"/>
      <c r="H128" s="208"/>
      <c r="I128" s="211"/>
      <c r="J128" s="222">
        <f>BK128</f>
        <v>0</v>
      </c>
      <c r="K128" s="208"/>
      <c r="L128" s="213"/>
      <c r="M128" s="214"/>
      <c r="N128" s="215"/>
      <c r="O128" s="215"/>
      <c r="P128" s="216">
        <f>SUM(P129:P149)</f>
        <v>0</v>
      </c>
      <c r="Q128" s="215"/>
      <c r="R128" s="216">
        <f>SUM(R129:R149)</f>
        <v>0</v>
      </c>
      <c r="S128" s="215"/>
      <c r="T128" s="217">
        <f>SUM(T129:T149)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8" t="s">
        <v>180</v>
      </c>
      <c r="AT128" s="219" t="s">
        <v>75</v>
      </c>
      <c r="AU128" s="219" t="s">
        <v>83</v>
      </c>
      <c r="AY128" s="218" t="s">
        <v>164</v>
      </c>
      <c r="BK128" s="220">
        <f>SUM(BK129:BK149)</f>
        <v>0</v>
      </c>
    </row>
    <row r="129" spans="1:65" s="2" customFormat="1" ht="24.15" customHeight="1">
      <c r="A129" s="35"/>
      <c r="B129" s="36"/>
      <c r="C129" s="223" t="s">
        <v>83</v>
      </c>
      <c r="D129" s="223" t="s">
        <v>167</v>
      </c>
      <c r="E129" s="224" t="s">
        <v>760</v>
      </c>
      <c r="F129" s="225" t="s">
        <v>761</v>
      </c>
      <c r="G129" s="226" t="s">
        <v>170</v>
      </c>
      <c r="H129" s="227">
        <v>6</v>
      </c>
      <c r="I129" s="228"/>
      <c r="J129" s="229">
        <f>ROUND(I129*H129,2)</f>
        <v>0</v>
      </c>
      <c r="K129" s="225" t="s">
        <v>1</v>
      </c>
      <c r="L129" s="41"/>
      <c r="M129" s="230" t="s">
        <v>1</v>
      </c>
      <c r="N129" s="231" t="s">
        <v>41</v>
      </c>
      <c r="O129" s="88"/>
      <c r="P129" s="232">
        <f>O129*H129</f>
        <v>0</v>
      </c>
      <c r="Q129" s="232">
        <v>0</v>
      </c>
      <c r="R129" s="232">
        <f>Q129*H129</f>
        <v>0</v>
      </c>
      <c r="S129" s="232">
        <v>0</v>
      </c>
      <c r="T129" s="233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34" t="s">
        <v>302</v>
      </c>
      <c r="AT129" s="234" t="s">
        <v>167</v>
      </c>
      <c r="AU129" s="234" t="s">
        <v>85</v>
      </c>
      <c r="AY129" s="14" t="s">
        <v>164</v>
      </c>
      <c r="BE129" s="235">
        <f>IF(N129="základní",J129,0)</f>
        <v>0</v>
      </c>
      <c r="BF129" s="235">
        <f>IF(N129="snížená",J129,0)</f>
        <v>0</v>
      </c>
      <c r="BG129" s="235">
        <f>IF(N129="zákl. přenesená",J129,0)</f>
        <v>0</v>
      </c>
      <c r="BH129" s="235">
        <f>IF(N129="sníž. přenesená",J129,0)</f>
        <v>0</v>
      </c>
      <c r="BI129" s="235">
        <f>IF(N129="nulová",J129,0)</f>
        <v>0</v>
      </c>
      <c r="BJ129" s="14" t="s">
        <v>83</v>
      </c>
      <c r="BK129" s="235">
        <f>ROUND(I129*H129,2)</f>
        <v>0</v>
      </c>
      <c r="BL129" s="14" t="s">
        <v>302</v>
      </c>
      <c r="BM129" s="234" t="s">
        <v>85</v>
      </c>
    </row>
    <row r="130" spans="1:65" s="2" customFormat="1" ht="24.15" customHeight="1">
      <c r="A130" s="35"/>
      <c r="B130" s="36"/>
      <c r="C130" s="241" t="s">
        <v>85</v>
      </c>
      <c r="D130" s="241" t="s">
        <v>181</v>
      </c>
      <c r="E130" s="242" t="s">
        <v>762</v>
      </c>
      <c r="F130" s="243" t="s">
        <v>763</v>
      </c>
      <c r="G130" s="244" t="s">
        <v>170</v>
      </c>
      <c r="H130" s="245">
        <v>6</v>
      </c>
      <c r="I130" s="246"/>
      <c r="J130" s="247">
        <f>ROUND(I130*H130,2)</f>
        <v>0</v>
      </c>
      <c r="K130" s="243" t="s">
        <v>1</v>
      </c>
      <c r="L130" s="248"/>
      <c r="M130" s="249" t="s">
        <v>1</v>
      </c>
      <c r="N130" s="250" t="s">
        <v>41</v>
      </c>
      <c r="O130" s="88"/>
      <c r="P130" s="232">
        <f>O130*H130</f>
        <v>0</v>
      </c>
      <c r="Q130" s="232">
        <v>0</v>
      </c>
      <c r="R130" s="232">
        <f>Q130*H130</f>
        <v>0</v>
      </c>
      <c r="S130" s="232">
        <v>0</v>
      </c>
      <c r="T130" s="233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34" t="s">
        <v>759</v>
      </c>
      <c r="AT130" s="234" t="s">
        <v>181</v>
      </c>
      <c r="AU130" s="234" t="s">
        <v>85</v>
      </c>
      <c r="AY130" s="14" t="s">
        <v>164</v>
      </c>
      <c r="BE130" s="235">
        <f>IF(N130="základní",J130,0)</f>
        <v>0</v>
      </c>
      <c r="BF130" s="235">
        <f>IF(N130="snížená",J130,0)</f>
        <v>0</v>
      </c>
      <c r="BG130" s="235">
        <f>IF(N130="zákl. přenesená",J130,0)</f>
        <v>0</v>
      </c>
      <c r="BH130" s="235">
        <f>IF(N130="sníž. přenesená",J130,0)</f>
        <v>0</v>
      </c>
      <c r="BI130" s="235">
        <f>IF(N130="nulová",J130,0)</f>
        <v>0</v>
      </c>
      <c r="BJ130" s="14" t="s">
        <v>83</v>
      </c>
      <c r="BK130" s="235">
        <f>ROUND(I130*H130,2)</f>
        <v>0</v>
      </c>
      <c r="BL130" s="14" t="s">
        <v>302</v>
      </c>
      <c r="BM130" s="234" t="s">
        <v>179</v>
      </c>
    </row>
    <row r="131" spans="1:65" s="2" customFormat="1" ht="24.15" customHeight="1">
      <c r="A131" s="35"/>
      <c r="B131" s="36"/>
      <c r="C131" s="223" t="s">
        <v>180</v>
      </c>
      <c r="D131" s="223" t="s">
        <v>167</v>
      </c>
      <c r="E131" s="224" t="s">
        <v>772</v>
      </c>
      <c r="F131" s="225" t="s">
        <v>773</v>
      </c>
      <c r="G131" s="226" t="s">
        <v>170</v>
      </c>
      <c r="H131" s="227">
        <v>8</v>
      </c>
      <c r="I131" s="228"/>
      <c r="J131" s="229">
        <f>ROUND(I131*H131,2)</f>
        <v>0</v>
      </c>
      <c r="K131" s="225" t="s">
        <v>1</v>
      </c>
      <c r="L131" s="41"/>
      <c r="M131" s="230" t="s">
        <v>1</v>
      </c>
      <c r="N131" s="231" t="s">
        <v>41</v>
      </c>
      <c r="O131" s="88"/>
      <c r="P131" s="232">
        <f>O131*H131</f>
        <v>0</v>
      </c>
      <c r="Q131" s="232">
        <v>0</v>
      </c>
      <c r="R131" s="232">
        <f>Q131*H131</f>
        <v>0</v>
      </c>
      <c r="S131" s="232">
        <v>0</v>
      </c>
      <c r="T131" s="233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34" t="s">
        <v>302</v>
      </c>
      <c r="AT131" s="234" t="s">
        <v>167</v>
      </c>
      <c r="AU131" s="234" t="s">
        <v>85</v>
      </c>
      <c r="AY131" s="14" t="s">
        <v>164</v>
      </c>
      <c r="BE131" s="235">
        <f>IF(N131="základní",J131,0)</f>
        <v>0</v>
      </c>
      <c r="BF131" s="235">
        <f>IF(N131="snížená",J131,0)</f>
        <v>0</v>
      </c>
      <c r="BG131" s="235">
        <f>IF(N131="zákl. přenesená",J131,0)</f>
        <v>0</v>
      </c>
      <c r="BH131" s="235">
        <f>IF(N131="sníž. přenesená",J131,0)</f>
        <v>0</v>
      </c>
      <c r="BI131" s="235">
        <f>IF(N131="nulová",J131,0)</f>
        <v>0</v>
      </c>
      <c r="BJ131" s="14" t="s">
        <v>83</v>
      </c>
      <c r="BK131" s="235">
        <f>ROUND(I131*H131,2)</f>
        <v>0</v>
      </c>
      <c r="BL131" s="14" t="s">
        <v>302</v>
      </c>
      <c r="BM131" s="234" t="s">
        <v>185</v>
      </c>
    </row>
    <row r="132" spans="1:65" s="2" customFormat="1" ht="24.15" customHeight="1">
      <c r="A132" s="35"/>
      <c r="B132" s="36"/>
      <c r="C132" s="241" t="s">
        <v>179</v>
      </c>
      <c r="D132" s="241" t="s">
        <v>181</v>
      </c>
      <c r="E132" s="242" t="s">
        <v>774</v>
      </c>
      <c r="F132" s="243" t="s">
        <v>775</v>
      </c>
      <c r="G132" s="244" t="s">
        <v>170</v>
      </c>
      <c r="H132" s="245">
        <v>8</v>
      </c>
      <c r="I132" s="246"/>
      <c r="J132" s="247">
        <f>ROUND(I132*H132,2)</f>
        <v>0</v>
      </c>
      <c r="K132" s="243" t="s">
        <v>1</v>
      </c>
      <c r="L132" s="248"/>
      <c r="M132" s="249" t="s">
        <v>1</v>
      </c>
      <c r="N132" s="250" t="s">
        <v>41</v>
      </c>
      <c r="O132" s="88"/>
      <c r="P132" s="232">
        <f>O132*H132</f>
        <v>0</v>
      </c>
      <c r="Q132" s="232">
        <v>0</v>
      </c>
      <c r="R132" s="232">
        <f>Q132*H132</f>
        <v>0</v>
      </c>
      <c r="S132" s="232">
        <v>0</v>
      </c>
      <c r="T132" s="233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34" t="s">
        <v>759</v>
      </c>
      <c r="AT132" s="234" t="s">
        <v>181</v>
      </c>
      <c r="AU132" s="234" t="s">
        <v>85</v>
      </c>
      <c r="AY132" s="14" t="s">
        <v>164</v>
      </c>
      <c r="BE132" s="235">
        <f>IF(N132="základní",J132,0)</f>
        <v>0</v>
      </c>
      <c r="BF132" s="235">
        <f>IF(N132="snížená",J132,0)</f>
        <v>0</v>
      </c>
      <c r="BG132" s="235">
        <f>IF(N132="zákl. přenesená",J132,0)</f>
        <v>0</v>
      </c>
      <c r="BH132" s="235">
        <f>IF(N132="sníž. přenesená",J132,0)</f>
        <v>0</v>
      </c>
      <c r="BI132" s="235">
        <f>IF(N132="nulová",J132,0)</f>
        <v>0</v>
      </c>
      <c r="BJ132" s="14" t="s">
        <v>83</v>
      </c>
      <c r="BK132" s="235">
        <f>ROUND(I132*H132,2)</f>
        <v>0</v>
      </c>
      <c r="BL132" s="14" t="s">
        <v>302</v>
      </c>
      <c r="BM132" s="234" t="s">
        <v>188</v>
      </c>
    </row>
    <row r="133" spans="1:65" s="2" customFormat="1" ht="24.15" customHeight="1">
      <c r="A133" s="35"/>
      <c r="B133" s="36"/>
      <c r="C133" s="223" t="s">
        <v>189</v>
      </c>
      <c r="D133" s="223" t="s">
        <v>167</v>
      </c>
      <c r="E133" s="224" t="s">
        <v>809</v>
      </c>
      <c r="F133" s="225" t="s">
        <v>810</v>
      </c>
      <c r="G133" s="226" t="s">
        <v>224</v>
      </c>
      <c r="H133" s="227">
        <v>12</v>
      </c>
      <c r="I133" s="228"/>
      <c r="J133" s="229">
        <f>ROUND(I133*H133,2)</f>
        <v>0</v>
      </c>
      <c r="K133" s="225" t="s">
        <v>1</v>
      </c>
      <c r="L133" s="41"/>
      <c r="M133" s="230" t="s">
        <v>1</v>
      </c>
      <c r="N133" s="231" t="s">
        <v>41</v>
      </c>
      <c r="O133" s="88"/>
      <c r="P133" s="232">
        <f>O133*H133</f>
        <v>0</v>
      </c>
      <c r="Q133" s="232">
        <v>0</v>
      </c>
      <c r="R133" s="232">
        <f>Q133*H133</f>
        <v>0</v>
      </c>
      <c r="S133" s="232">
        <v>0</v>
      </c>
      <c r="T133" s="233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34" t="s">
        <v>302</v>
      </c>
      <c r="AT133" s="234" t="s">
        <v>167</v>
      </c>
      <c r="AU133" s="234" t="s">
        <v>85</v>
      </c>
      <c r="AY133" s="14" t="s">
        <v>164</v>
      </c>
      <c r="BE133" s="235">
        <f>IF(N133="základní",J133,0)</f>
        <v>0</v>
      </c>
      <c r="BF133" s="235">
        <f>IF(N133="snížená",J133,0)</f>
        <v>0</v>
      </c>
      <c r="BG133" s="235">
        <f>IF(N133="zákl. přenesená",J133,0)</f>
        <v>0</v>
      </c>
      <c r="BH133" s="235">
        <f>IF(N133="sníž. přenesená",J133,0)</f>
        <v>0</v>
      </c>
      <c r="BI133" s="235">
        <f>IF(N133="nulová",J133,0)</f>
        <v>0</v>
      </c>
      <c r="BJ133" s="14" t="s">
        <v>83</v>
      </c>
      <c r="BK133" s="235">
        <f>ROUND(I133*H133,2)</f>
        <v>0</v>
      </c>
      <c r="BL133" s="14" t="s">
        <v>302</v>
      </c>
      <c r="BM133" s="234" t="s">
        <v>192</v>
      </c>
    </row>
    <row r="134" spans="1:65" s="2" customFormat="1" ht="24.15" customHeight="1">
      <c r="A134" s="35"/>
      <c r="B134" s="36"/>
      <c r="C134" s="223" t="s">
        <v>185</v>
      </c>
      <c r="D134" s="223" t="s">
        <v>167</v>
      </c>
      <c r="E134" s="224" t="s">
        <v>811</v>
      </c>
      <c r="F134" s="225" t="s">
        <v>812</v>
      </c>
      <c r="G134" s="226" t="s">
        <v>224</v>
      </c>
      <c r="H134" s="227">
        <v>4</v>
      </c>
      <c r="I134" s="228"/>
      <c r="J134" s="229">
        <f>ROUND(I134*H134,2)</f>
        <v>0</v>
      </c>
      <c r="K134" s="225" t="s">
        <v>1</v>
      </c>
      <c r="L134" s="41"/>
      <c r="M134" s="230" t="s">
        <v>1</v>
      </c>
      <c r="N134" s="231" t="s">
        <v>41</v>
      </c>
      <c r="O134" s="88"/>
      <c r="P134" s="232">
        <f>O134*H134</f>
        <v>0</v>
      </c>
      <c r="Q134" s="232">
        <v>0</v>
      </c>
      <c r="R134" s="232">
        <f>Q134*H134</f>
        <v>0</v>
      </c>
      <c r="S134" s="232">
        <v>0</v>
      </c>
      <c r="T134" s="233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34" t="s">
        <v>302</v>
      </c>
      <c r="AT134" s="234" t="s">
        <v>167</v>
      </c>
      <c r="AU134" s="234" t="s">
        <v>85</v>
      </c>
      <c r="AY134" s="14" t="s">
        <v>164</v>
      </c>
      <c r="BE134" s="235">
        <f>IF(N134="základní",J134,0)</f>
        <v>0</v>
      </c>
      <c r="BF134" s="235">
        <f>IF(N134="snížená",J134,0)</f>
        <v>0</v>
      </c>
      <c r="BG134" s="235">
        <f>IF(N134="zákl. přenesená",J134,0)</f>
        <v>0</v>
      </c>
      <c r="BH134" s="235">
        <f>IF(N134="sníž. přenesená",J134,0)</f>
        <v>0</v>
      </c>
      <c r="BI134" s="235">
        <f>IF(N134="nulová",J134,0)</f>
        <v>0</v>
      </c>
      <c r="BJ134" s="14" t="s">
        <v>83</v>
      </c>
      <c r="BK134" s="235">
        <f>ROUND(I134*H134,2)</f>
        <v>0</v>
      </c>
      <c r="BL134" s="14" t="s">
        <v>302</v>
      </c>
      <c r="BM134" s="234" t="s">
        <v>8</v>
      </c>
    </row>
    <row r="135" spans="1:47" s="2" customFormat="1" ht="12">
      <c r="A135" s="35"/>
      <c r="B135" s="36"/>
      <c r="C135" s="37"/>
      <c r="D135" s="251" t="s">
        <v>252</v>
      </c>
      <c r="E135" s="37"/>
      <c r="F135" s="252" t="s">
        <v>813</v>
      </c>
      <c r="G135" s="37"/>
      <c r="H135" s="37"/>
      <c r="I135" s="238"/>
      <c r="J135" s="37"/>
      <c r="K135" s="37"/>
      <c r="L135" s="41"/>
      <c r="M135" s="239"/>
      <c r="N135" s="240"/>
      <c r="O135" s="88"/>
      <c r="P135" s="88"/>
      <c r="Q135" s="88"/>
      <c r="R135" s="88"/>
      <c r="S135" s="88"/>
      <c r="T135" s="89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T135" s="14" t="s">
        <v>252</v>
      </c>
      <c r="AU135" s="14" t="s">
        <v>85</v>
      </c>
    </row>
    <row r="136" spans="1:65" s="2" customFormat="1" ht="16.5" customHeight="1">
      <c r="A136" s="35"/>
      <c r="B136" s="36"/>
      <c r="C136" s="241" t="s">
        <v>195</v>
      </c>
      <c r="D136" s="241" t="s">
        <v>181</v>
      </c>
      <c r="E136" s="242" t="s">
        <v>814</v>
      </c>
      <c r="F136" s="243" t="s">
        <v>955</v>
      </c>
      <c r="G136" s="244" t="s">
        <v>224</v>
      </c>
      <c r="H136" s="245">
        <v>4</v>
      </c>
      <c r="I136" s="246"/>
      <c r="J136" s="247">
        <f>ROUND(I136*H136,2)</f>
        <v>0</v>
      </c>
      <c r="K136" s="243" t="s">
        <v>1</v>
      </c>
      <c r="L136" s="248"/>
      <c r="M136" s="249" t="s">
        <v>1</v>
      </c>
      <c r="N136" s="250" t="s">
        <v>41</v>
      </c>
      <c r="O136" s="88"/>
      <c r="P136" s="232">
        <f>O136*H136</f>
        <v>0</v>
      </c>
      <c r="Q136" s="232">
        <v>0</v>
      </c>
      <c r="R136" s="232">
        <f>Q136*H136</f>
        <v>0</v>
      </c>
      <c r="S136" s="232">
        <v>0</v>
      </c>
      <c r="T136" s="233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34" t="s">
        <v>759</v>
      </c>
      <c r="AT136" s="234" t="s">
        <v>181</v>
      </c>
      <c r="AU136" s="234" t="s">
        <v>85</v>
      </c>
      <c r="AY136" s="14" t="s">
        <v>164</v>
      </c>
      <c r="BE136" s="235">
        <f>IF(N136="základní",J136,0)</f>
        <v>0</v>
      </c>
      <c r="BF136" s="235">
        <f>IF(N136="snížená",J136,0)</f>
        <v>0</v>
      </c>
      <c r="BG136" s="235">
        <f>IF(N136="zákl. přenesená",J136,0)</f>
        <v>0</v>
      </c>
      <c r="BH136" s="235">
        <f>IF(N136="sníž. přenesená",J136,0)</f>
        <v>0</v>
      </c>
      <c r="BI136" s="235">
        <f>IF(N136="nulová",J136,0)</f>
        <v>0</v>
      </c>
      <c r="BJ136" s="14" t="s">
        <v>83</v>
      </c>
      <c r="BK136" s="235">
        <f>ROUND(I136*H136,2)</f>
        <v>0</v>
      </c>
      <c r="BL136" s="14" t="s">
        <v>302</v>
      </c>
      <c r="BM136" s="234" t="s">
        <v>198</v>
      </c>
    </row>
    <row r="137" spans="1:65" s="2" customFormat="1" ht="24.15" customHeight="1">
      <c r="A137" s="35"/>
      <c r="B137" s="36"/>
      <c r="C137" s="223" t="s">
        <v>188</v>
      </c>
      <c r="D137" s="223" t="s">
        <v>167</v>
      </c>
      <c r="E137" s="224" t="s">
        <v>816</v>
      </c>
      <c r="F137" s="225" t="s">
        <v>817</v>
      </c>
      <c r="G137" s="226" t="s">
        <v>170</v>
      </c>
      <c r="H137" s="227">
        <v>15</v>
      </c>
      <c r="I137" s="228"/>
      <c r="J137" s="229">
        <f>ROUND(I137*H137,2)</f>
        <v>0</v>
      </c>
      <c r="K137" s="225" t="s">
        <v>1</v>
      </c>
      <c r="L137" s="41"/>
      <c r="M137" s="230" t="s">
        <v>1</v>
      </c>
      <c r="N137" s="231" t="s">
        <v>41</v>
      </c>
      <c r="O137" s="88"/>
      <c r="P137" s="232">
        <f>O137*H137</f>
        <v>0</v>
      </c>
      <c r="Q137" s="232">
        <v>0</v>
      </c>
      <c r="R137" s="232">
        <f>Q137*H137</f>
        <v>0</v>
      </c>
      <c r="S137" s="232">
        <v>0</v>
      </c>
      <c r="T137" s="233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34" t="s">
        <v>302</v>
      </c>
      <c r="AT137" s="234" t="s">
        <v>167</v>
      </c>
      <c r="AU137" s="234" t="s">
        <v>85</v>
      </c>
      <c r="AY137" s="14" t="s">
        <v>164</v>
      </c>
      <c r="BE137" s="235">
        <f>IF(N137="základní",J137,0)</f>
        <v>0</v>
      </c>
      <c r="BF137" s="235">
        <f>IF(N137="snížená",J137,0)</f>
        <v>0</v>
      </c>
      <c r="BG137" s="235">
        <f>IF(N137="zákl. přenesená",J137,0)</f>
        <v>0</v>
      </c>
      <c r="BH137" s="235">
        <f>IF(N137="sníž. přenesená",J137,0)</f>
        <v>0</v>
      </c>
      <c r="BI137" s="235">
        <f>IF(N137="nulová",J137,0)</f>
        <v>0</v>
      </c>
      <c r="BJ137" s="14" t="s">
        <v>83</v>
      </c>
      <c r="BK137" s="235">
        <f>ROUND(I137*H137,2)</f>
        <v>0</v>
      </c>
      <c r="BL137" s="14" t="s">
        <v>302</v>
      </c>
      <c r="BM137" s="234" t="s">
        <v>172</v>
      </c>
    </row>
    <row r="138" spans="1:65" s="2" customFormat="1" ht="16.5" customHeight="1">
      <c r="A138" s="35"/>
      <c r="B138" s="36"/>
      <c r="C138" s="241" t="s">
        <v>201</v>
      </c>
      <c r="D138" s="241" t="s">
        <v>181</v>
      </c>
      <c r="E138" s="242" t="s">
        <v>818</v>
      </c>
      <c r="F138" s="243" t="s">
        <v>819</v>
      </c>
      <c r="G138" s="244" t="s">
        <v>170</v>
      </c>
      <c r="H138" s="245">
        <v>7</v>
      </c>
      <c r="I138" s="246"/>
      <c r="J138" s="247">
        <f>ROUND(I138*H138,2)</f>
        <v>0</v>
      </c>
      <c r="K138" s="243" t="s">
        <v>1</v>
      </c>
      <c r="L138" s="248"/>
      <c r="M138" s="249" t="s">
        <v>1</v>
      </c>
      <c r="N138" s="250" t="s">
        <v>41</v>
      </c>
      <c r="O138" s="88"/>
      <c r="P138" s="232">
        <f>O138*H138</f>
        <v>0</v>
      </c>
      <c r="Q138" s="232">
        <v>0</v>
      </c>
      <c r="R138" s="232">
        <f>Q138*H138</f>
        <v>0</v>
      </c>
      <c r="S138" s="232">
        <v>0</v>
      </c>
      <c r="T138" s="233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34" t="s">
        <v>759</v>
      </c>
      <c r="AT138" s="234" t="s">
        <v>181</v>
      </c>
      <c r="AU138" s="234" t="s">
        <v>85</v>
      </c>
      <c r="AY138" s="14" t="s">
        <v>164</v>
      </c>
      <c r="BE138" s="235">
        <f>IF(N138="základní",J138,0)</f>
        <v>0</v>
      </c>
      <c r="BF138" s="235">
        <f>IF(N138="snížená",J138,0)</f>
        <v>0</v>
      </c>
      <c r="BG138" s="235">
        <f>IF(N138="zákl. přenesená",J138,0)</f>
        <v>0</v>
      </c>
      <c r="BH138" s="235">
        <f>IF(N138="sníž. přenesená",J138,0)</f>
        <v>0</v>
      </c>
      <c r="BI138" s="235">
        <f>IF(N138="nulová",J138,0)</f>
        <v>0</v>
      </c>
      <c r="BJ138" s="14" t="s">
        <v>83</v>
      </c>
      <c r="BK138" s="235">
        <f>ROUND(I138*H138,2)</f>
        <v>0</v>
      </c>
      <c r="BL138" s="14" t="s">
        <v>302</v>
      </c>
      <c r="BM138" s="234" t="s">
        <v>204</v>
      </c>
    </row>
    <row r="139" spans="1:65" s="2" customFormat="1" ht="16.5" customHeight="1">
      <c r="A139" s="35"/>
      <c r="B139" s="36"/>
      <c r="C139" s="241" t="s">
        <v>192</v>
      </c>
      <c r="D139" s="241" t="s">
        <v>181</v>
      </c>
      <c r="E139" s="242" t="s">
        <v>820</v>
      </c>
      <c r="F139" s="243" t="s">
        <v>821</v>
      </c>
      <c r="G139" s="244" t="s">
        <v>170</v>
      </c>
      <c r="H139" s="245">
        <v>8</v>
      </c>
      <c r="I139" s="246"/>
      <c r="J139" s="247">
        <f>ROUND(I139*H139,2)</f>
        <v>0</v>
      </c>
      <c r="K139" s="243" t="s">
        <v>1</v>
      </c>
      <c r="L139" s="248"/>
      <c r="M139" s="249" t="s">
        <v>1</v>
      </c>
      <c r="N139" s="250" t="s">
        <v>41</v>
      </c>
      <c r="O139" s="88"/>
      <c r="P139" s="232">
        <f>O139*H139</f>
        <v>0</v>
      </c>
      <c r="Q139" s="232">
        <v>0</v>
      </c>
      <c r="R139" s="232">
        <f>Q139*H139</f>
        <v>0</v>
      </c>
      <c r="S139" s="232">
        <v>0</v>
      </c>
      <c r="T139" s="233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34" t="s">
        <v>759</v>
      </c>
      <c r="AT139" s="234" t="s">
        <v>181</v>
      </c>
      <c r="AU139" s="234" t="s">
        <v>85</v>
      </c>
      <c r="AY139" s="14" t="s">
        <v>164</v>
      </c>
      <c r="BE139" s="235">
        <f>IF(N139="základní",J139,0)</f>
        <v>0</v>
      </c>
      <c r="BF139" s="235">
        <f>IF(N139="snížená",J139,0)</f>
        <v>0</v>
      </c>
      <c r="BG139" s="235">
        <f>IF(N139="zákl. přenesená",J139,0)</f>
        <v>0</v>
      </c>
      <c r="BH139" s="235">
        <f>IF(N139="sníž. přenesená",J139,0)</f>
        <v>0</v>
      </c>
      <c r="BI139" s="235">
        <f>IF(N139="nulová",J139,0)</f>
        <v>0</v>
      </c>
      <c r="BJ139" s="14" t="s">
        <v>83</v>
      </c>
      <c r="BK139" s="235">
        <f>ROUND(I139*H139,2)</f>
        <v>0</v>
      </c>
      <c r="BL139" s="14" t="s">
        <v>302</v>
      </c>
      <c r="BM139" s="234" t="s">
        <v>207</v>
      </c>
    </row>
    <row r="140" spans="1:65" s="2" customFormat="1" ht="33" customHeight="1">
      <c r="A140" s="35"/>
      <c r="B140" s="36"/>
      <c r="C140" s="223" t="s">
        <v>208</v>
      </c>
      <c r="D140" s="223" t="s">
        <v>167</v>
      </c>
      <c r="E140" s="224" t="s">
        <v>822</v>
      </c>
      <c r="F140" s="225" t="s">
        <v>823</v>
      </c>
      <c r="G140" s="226" t="s">
        <v>170</v>
      </c>
      <c r="H140" s="227">
        <v>15</v>
      </c>
      <c r="I140" s="228"/>
      <c r="J140" s="229">
        <f>ROUND(I140*H140,2)</f>
        <v>0</v>
      </c>
      <c r="K140" s="225" t="s">
        <v>1</v>
      </c>
      <c r="L140" s="41"/>
      <c r="M140" s="230" t="s">
        <v>1</v>
      </c>
      <c r="N140" s="231" t="s">
        <v>41</v>
      </c>
      <c r="O140" s="88"/>
      <c r="P140" s="232">
        <f>O140*H140</f>
        <v>0</v>
      </c>
      <c r="Q140" s="232">
        <v>0</v>
      </c>
      <c r="R140" s="232">
        <f>Q140*H140</f>
        <v>0</v>
      </c>
      <c r="S140" s="232">
        <v>0</v>
      </c>
      <c r="T140" s="233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34" t="s">
        <v>302</v>
      </c>
      <c r="AT140" s="234" t="s">
        <v>167</v>
      </c>
      <c r="AU140" s="234" t="s">
        <v>85</v>
      </c>
      <c r="AY140" s="14" t="s">
        <v>164</v>
      </c>
      <c r="BE140" s="235">
        <f>IF(N140="základní",J140,0)</f>
        <v>0</v>
      </c>
      <c r="BF140" s="235">
        <f>IF(N140="snížená",J140,0)</f>
        <v>0</v>
      </c>
      <c r="BG140" s="235">
        <f>IF(N140="zákl. přenesená",J140,0)</f>
        <v>0</v>
      </c>
      <c r="BH140" s="235">
        <f>IF(N140="sníž. přenesená",J140,0)</f>
        <v>0</v>
      </c>
      <c r="BI140" s="235">
        <f>IF(N140="nulová",J140,0)</f>
        <v>0</v>
      </c>
      <c r="BJ140" s="14" t="s">
        <v>83</v>
      </c>
      <c r="BK140" s="235">
        <f>ROUND(I140*H140,2)</f>
        <v>0</v>
      </c>
      <c r="BL140" s="14" t="s">
        <v>302</v>
      </c>
      <c r="BM140" s="234" t="s">
        <v>211</v>
      </c>
    </row>
    <row r="141" spans="1:65" s="2" customFormat="1" ht="16.5" customHeight="1">
      <c r="A141" s="35"/>
      <c r="B141" s="36"/>
      <c r="C141" s="241" t="s">
        <v>8</v>
      </c>
      <c r="D141" s="241" t="s">
        <v>181</v>
      </c>
      <c r="E141" s="242" t="s">
        <v>824</v>
      </c>
      <c r="F141" s="243" t="s">
        <v>825</v>
      </c>
      <c r="G141" s="244" t="s">
        <v>170</v>
      </c>
      <c r="H141" s="245">
        <v>15</v>
      </c>
      <c r="I141" s="246"/>
      <c r="J141" s="247">
        <f>ROUND(I141*H141,2)</f>
        <v>0</v>
      </c>
      <c r="K141" s="243" t="s">
        <v>1</v>
      </c>
      <c r="L141" s="248"/>
      <c r="M141" s="249" t="s">
        <v>1</v>
      </c>
      <c r="N141" s="250" t="s">
        <v>41</v>
      </c>
      <c r="O141" s="88"/>
      <c r="P141" s="232">
        <f>O141*H141</f>
        <v>0</v>
      </c>
      <c r="Q141" s="232">
        <v>0</v>
      </c>
      <c r="R141" s="232">
        <f>Q141*H141</f>
        <v>0</v>
      </c>
      <c r="S141" s="232">
        <v>0</v>
      </c>
      <c r="T141" s="233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34" t="s">
        <v>759</v>
      </c>
      <c r="AT141" s="234" t="s">
        <v>181</v>
      </c>
      <c r="AU141" s="234" t="s">
        <v>85</v>
      </c>
      <c r="AY141" s="14" t="s">
        <v>164</v>
      </c>
      <c r="BE141" s="235">
        <f>IF(N141="základní",J141,0)</f>
        <v>0</v>
      </c>
      <c r="BF141" s="235">
        <f>IF(N141="snížená",J141,0)</f>
        <v>0</v>
      </c>
      <c r="BG141" s="235">
        <f>IF(N141="zákl. přenesená",J141,0)</f>
        <v>0</v>
      </c>
      <c r="BH141" s="235">
        <f>IF(N141="sníž. přenesená",J141,0)</f>
        <v>0</v>
      </c>
      <c r="BI141" s="235">
        <f>IF(N141="nulová",J141,0)</f>
        <v>0</v>
      </c>
      <c r="BJ141" s="14" t="s">
        <v>83</v>
      </c>
      <c r="BK141" s="235">
        <f>ROUND(I141*H141,2)</f>
        <v>0</v>
      </c>
      <c r="BL141" s="14" t="s">
        <v>302</v>
      </c>
      <c r="BM141" s="234" t="s">
        <v>215</v>
      </c>
    </row>
    <row r="142" spans="1:65" s="2" customFormat="1" ht="33" customHeight="1">
      <c r="A142" s="35"/>
      <c r="B142" s="36"/>
      <c r="C142" s="223" t="s">
        <v>217</v>
      </c>
      <c r="D142" s="223" t="s">
        <v>167</v>
      </c>
      <c r="E142" s="224" t="s">
        <v>822</v>
      </c>
      <c r="F142" s="225" t="s">
        <v>823</v>
      </c>
      <c r="G142" s="226" t="s">
        <v>170</v>
      </c>
      <c r="H142" s="227">
        <v>15</v>
      </c>
      <c r="I142" s="228"/>
      <c r="J142" s="229">
        <f>ROUND(I142*H142,2)</f>
        <v>0</v>
      </c>
      <c r="K142" s="225" t="s">
        <v>1</v>
      </c>
      <c r="L142" s="41"/>
      <c r="M142" s="230" t="s">
        <v>1</v>
      </c>
      <c r="N142" s="231" t="s">
        <v>41</v>
      </c>
      <c r="O142" s="88"/>
      <c r="P142" s="232">
        <f>O142*H142</f>
        <v>0</v>
      </c>
      <c r="Q142" s="232">
        <v>0</v>
      </c>
      <c r="R142" s="232">
        <f>Q142*H142</f>
        <v>0</v>
      </c>
      <c r="S142" s="232">
        <v>0</v>
      </c>
      <c r="T142" s="233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34" t="s">
        <v>302</v>
      </c>
      <c r="AT142" s="234" t="s">
        <v>167</v>
      </c>
      <c r="AU142" s="234" t="s">
        <v>85</v>
      </c>
      <c r="AY142" s="14" t="s">
        <v>164</v>
      </c>
      <c r="BE142" s="235">
        <f>IF(N142="základní",J142,0)</f>
        <v>0</v>
      </c>
      <c r="BF142" s="235">
        <f>IF(N142="snížená",J142,0)</f>
        <v>0</v>
      </c>
      <c r="BG142" s="235">
        <f>IF(N142="zákl. přenesená",J142,0)</f>
        <v>0</v>
      </c>
      <c r="BH142" s="235">
        <f>IF(N142="sníž. přenesená",J142,0)</f>
        <v>0</v>
      </c>
      <c r="BI142" s="235">
        <f>IF(N142="nulová",J142,0)</f>
        <v>0</v>
      </c>
      <c r="BJ142" s="14" t="s">
        <v>83</v>
      </c>
      <c r="BK142" s="235">
        <f>ROUND(I142*H142,2)</f>
        <v>0</v>
      </c>
      <c r="BL142" s="14" t="s">
        <v>302</v>
      </c>
      <c r="BM142" s="234" t="s">
        <v>220</v>
      </c>
    </row>
    <row r="143" spans="1:65" s="2" customFormat="1" ht="16.5" customHeight="1">
      <c r="A143" s="35"/>
      <c r="B143" s="36"/>
      <c r="C143" s="241" t="s">
        <v>198</v>
      </c>
      <c r="D143" s="241" t="s">
        <v>181</v>
      </c>
      <c r="E143" s="242" t="s">
        <v>826</v>
      </c>
      <c r="F143" s="243" t="s">
        <v>827</v>
      </c>
      <c r="G143" s="244" t="s">
        <v>170</v>
      </c>
      <c r="H143" s="245">
        <v>15</v>
      </c>
      <c r="I143" s="246"/>
      <c r="J143" s="247">
        <f>ROUND(I143*H143,2)</f>
        <v>0</v>
      </c>
      <c r="K143" s="243" t="s">
        <v>1</v>
      </c>
      <c r="L143" s="248"/>
      <c r="M143" s="249" t="s">
        <v>1</v>
      </c>
      <c r="N143" s="250" t="s">
        <v>41</v>
      </c>
      <c r="O143" s="88"/>
      <c r="P143" s="232">
        <f>O143*H143</f>
        <v>0</v>
      </c>
      <c r="Q143" s="232">
        <v>0</v>
      </c>
      <c r="R143" s="232">
        <f>Q143*H143</f>
        <v>0</v>
      </c>
      <c r="S143" s="232">
        <v>0</v>
      </c>
      <c r="T143" s="233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34" t="s">
        <v>759</v>
      </c>
      <c r="AT143" s="234" t="s">
        <v>181</v>
      </c>
      <c r="AU143" s="234" t="s">
        <v>85</v>
      </c>
      <c r="AY143" s="14" t="s">
        <v>164</v>
      </c>
      <c r="BE143" s="235">
        <f>IF(N143="základní",J143,0)</f>
        <v>0</v>
      </c>
      <c r="BF143" s="235">
        <f>IF(N143="snížená",J143,0)</f>
        <v>0</v>
      </c>
      <c r="BG143" s="235">
        <f>IF(N143="zákl. přenesená",J143,0)</f>
        <v>0</v>
      </c>
      <c r="BH143" s="235">
        <f>IF(N143="sníž. přenesená",J143,0)</f>
        <v>0</v>
      </c>
      <c r="BI143" s="235">
        <f>IF(N143="nulová",J143,0)</f>
        <v>0</v>
      </c>
      <c r="BJ143" s="14" t="s">
        <v>83</v>
      </c>
      <c r="BK143" s="235">
        <f>ROUND(I143*H143,2)</f>
        <v>0</v>
      </c>
      <c r="BL143" s="14" t="s">
        <v>302</v>
      </c>
      <c r="BM143" s="234" t="s">
        <v>225</v>
      </c>
    </row>
    <row r="144" spans="1:65" s="2" customFormat="1" ht="24.15" customHeight="1">
      <c r="A144" s="35"/>
      <c r="B144" s="36"/>
      <c r="C144" s="223" t="s">
        <v>226</v>
      </c>
      <c r="D144" s="223" t="s">
        <v>167</v>
      </c>
      <c r="E144" s="224" t="s">
        <v>836</v>
      </c>
      <c r="F144" s="225" t="s">
        <v>837</v>
      </c>
      <c r="G144" s="226" t="s">
        <v>170</v>
      </c>
      <c r="H144" s="227">
        <v>15</v>
      </c>
      <c r="I144" s="228"/>
      <c r="J144" s="229">
        <f>ROUND(I144*H144,2)</f>
        <v>0</v>
      </c>
      <c r="K144" s="225" t="s">
        <v>1</v>
      </c>
      <c r="L144" s="41"/>
      <c r="M144" s="230" t="s">
        <v>1</v>
      </c>
      <c r="N144" s="231" t="s">
        <v>41</v>
      </c>
      <c r="O144" s="88"/>
      <c r="P144" s="232">
        <f>O144*H144</f>
        <v>0</v>
      </c>
      <c r="Q144" s="232">
        <v>0</v>
      </c>
      <c r="R144" s="232">
        <f>Q144*H144</f>
        <v>0</v>
      </c>
      <c r="S144" s="232">
        <v>0</v>
      </c>
      <c r="T144" s="233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34" t="s">
        <v>302</v>
      </c>
      <c r="AT144" s="234" t="s">
        <v>167</v>
      </c>
      <c r="AU144" s="234" t="s">
        <v>85</v>
      </c>
      <c r="AY144" s="14" t="s">
        <v>164</v>
      </c>
      <c r="BE144" s="235">
        <f>IF(N144="základní",J144,0)</f>
        <v>0</v>
      </c>
      <c r="BF144" s="235">
        <f>IF(N144="snížená",J144,0)</f>
        <v>0</v>
      </c>
      <c r="BG144" s="235">
        <f>IF(N144="zákl. přenesená",J144,0)</f>
        <v>0</v>
      </c>
      <c r="BH144" s="235">
        <f>IF(N144="sníž. přenesená",J144,0)</f>
        <v>0</v>
      </c>
      <c r="BI144" s="235">
        <f>IF(N144="nulová",J144,0)</f>
        <v>0</v>
      </c>
      <c r="BJ144" s="14" t="s">
        <v>83</v>
      </c>
      <c r="BK144" s="235">
        <f>ROUND(I144*H144,2)</f>
        <v>0</v>
      </c>
      <c r="BL144" s="14" t="s">
        <v>302</v>
      </c>
      <c r="BM144" s="234" t="s">
        <v>229</v>
      </c>
    </row>
    <row r="145" spans="1:65" s="2" customFormat="1" ht="21.75" customHeight="1">
      <c r="A145" s="35"/>
      <c r="B145" s="36"/>
      <c r="C145" s="241" t="s">
        <v>172</v>
      </c>
      <c r="D145" s="241" t="s">
        <v>181</v>
      </c>
      <c r="E145" s="242" t="s">
        <v>838</v>
      </c>
      <c r="F145" s="243" t="s">
        <v>839</v>
      </c>
      <c r="G145" s="244" t="s">
        <v>170</v>
      </c>
      <c r="H145" s="245">
        <v>15</v>
      </c>
      <c r="I145" s="246"/>
      <c r="J145" s="247">
        <f>ROUND(I145*H145,2)</f>
        <v>0</v>
      </c>
      <c r="K145" s="243" t="s">
        <v>1</v>
      </c>
      <c r="L145" s="248"/>
      <c r="M145" s="249" t="s">
        <v>1</v>
      </c>
      <c r="N145" s="250" t="s">
        <v>41</v>
      </c>
      <c r="O145" s="88"/>
      <c r="P145" s="232">
        <f>O145*H145</f>
        <v>0</v>
      </c>
      <c r="Q145" s="232">
        <v>0</v>
      </c>
      <c r="R145" s="232">
        <f>Q145*H145</f>
        <v>0</v>
      </c>
      <c r="S145" s="232">
        <v>0</v>
      </c>
      <c r="T145" s="233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34" t="s">
        <v>759</v>
      </c>
      <c r="AT145" s="234" t="s">
        <v>181</v>
      </c>
      <c r="AU145" s="234" t="s">
        <v>85</v>
      </c>
      <c r="AY145" s="14" t="s">
        <v>164</v>
      </c>
      <c r="BE145" s="235">
        <f>IF(N145="základní",J145,0)</f>
        <v>0</v>
      </c>
      <c r="BF145" s="235">
        <f>IF(N145="snížená",J145,0)</f>
        <v>0</v>
      </c>
      <c r="BG145" s="235">
        <f>IF(N145="zákl. přenesená",J145,0)</f>
        <v>0</v>
      </c>
      <c r="BH145" s="235">
        <f>IF(N145="sníž. přenesená",J145,0)</f>
        <v>0</v>
      </c>
      <c r="BI145" s="235">
        <f>IF(N145="nulová",J145,0)</f>
        <v>0</v>
      </c>
      <c r="BJ145" s="14" t="s">
        <v>83</v>
      </c>
      <c r="BK145" s="235">
        <f>ROUND(I145*H145,2)</f>
        <v>0</v>
      </c>
      <c r="BL145" s="14" t="s">
        <v>302</v>
      </c>
      <c r="BM145" s="234" t="s">
        <v>184</v>
      </c>
    </row>
    <row r="146" spans="1:65" s="2" customFormat="1" ht="24.15" customHeight="1">
      <c r="A146" s="35"/>
      <c r="B146" s="36"/>
      <c r="C146" s="223" t="s">
        <v>236</v>
      </c>
      <c r="D146" s="223" t="s">
        <v>167</v>
      </c>
      <c r="E146" s="224" t="s">
        <v>840</v>
      </c>
      <c r="F146" s="225" t="s">
        <v>841</v>
      </c>
      <c r="G146" s="226" t="s">
        <v>170</v>
      </c>
      <c r="H146" s="227">
        <v>15</v>
      </c>
      <c r="I146" s="228"/>
      <c r="J146" s="229">
        <f>ROUND(I146*H146,2)</f>
        <v>0</v>
      </c>
      <c r="K146" s="225" t="s">
        <v>1</v>
      </c>
      <c r="L146" s="41"/>
      <c r="M146" s="230" t="s">
        <v>1</v>
      </c>
      <c r="N146" s="231" t="s">
        <v>41</v>
      </c>
      <c r="O146" s="88"/>
      <c r="P146" s="232">
        <f>O146*H146</f>
        <v>0</v>
      </c>
      <c r="Q146" s="232">
        <v>0</v>
      </c>
      <c r="R146" s="232">
        <f>Q146*H146</f>
        <v>0</v>
      </c>
      <c r="S146" s="232">
        <v>0</v>
      </c>
      <c r="T146" s="233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34" t="s">
        <v>302</v>
      </c>
      <c r="AT146" s="234" t="s">
        <v>167</v>
      </c>
      <c r="AU146" s="234" t="s">
        <v>85</v>
      </c>
      <c r="AY146" s="14" t="s">
        <v>164</v>
      </c>
      <c r="BE146" s="235">
        <f>IF(N146="základní",J146,0)</f>
        <v>0</v>
      </c>
      <c r="BF146" s="235">
        <f>IF(N146="snížená",J146,0)</f>
        <v>0</v>
      </c>
      <c r="BG146" s="235">
        <f>IF(N146="zákl. přenesená",J146,0)</f>
        <v>0</v>
      </c>
      <c r="BH146" s="235">
        <f>IF(N146="sníž. přenesená",J146,0)</f>
        <v>0</v>
      </c>
      <c r="BI146" s="235">
        <f>IF(N146="nulová",J146,0)</f>
        <v>0</v>
      </c>
      <c r="BJ146" s="14" t="s">
        <v>83</v>
      </c>
      <c r="BK146" s="235">
        <f>ROUND(I146*H146,2)</f>
        <v>0</v>
      </c>
      <c r="BL146" s="14" t="s">
        <v>302</v>
      </c>
      <c r="BM146" s="234" t="s">
        <v>239</v>
      </c>
    </row>
    <row r="147" spans="1:65" s="2" customFormat="1" ht="21.75" customHeight="1">
      <c r="A147" s="35"/>
      <c r="B147" s="36"/>
      <c r="C147" s="241" t="s">
        <v>204</v>
      </c>
      <c r="D147" s="241" t="s">
        <v>181</v>
      </c>
      <c r="E147" s="242" t="s">
        <v>842</v>
      </c>
      <c r="F147" s="243" t="s">
        <v>843</v>
      </c>
      <c r="G147" s="244" t="s">
        <v>170</v>
      </c>
      <c r="H147" s="245">
        <v>15</v>
      </c>
      <c r="I147" s="246"/>
      <c r="J147" s="247">
        <f>ROUND(I147*H147,2)</f>
        <v>0</v>
      </c>
      <c r="K147" s="243" t="s">
        <v>1</v>
      </c>
      <c r="L147" s="248"/>
      <c r="M147" s="249" t="s">
        <v>1</v>
      </c>
      <c r="N147" s="250" t="s">
        <v>41</v>
      </c>
      <c r="O147" s="88"/>
      <c r="P147" s="232">
        <f>O147*H147</f>
        <v>0</v>
      </c>
      <c r="Q147" s="232">
        <v>0</v>
      </c>
      <c r="R147" s="232">
        <f>Q147*H147</f>
        <v>0</v>
      </c>
      <c r="S147" s="232">
        <v>0</v>
      </c>
      <c r="T147" s="233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34" t="s">
        <v>759</v>
      </c>
      <c r="AT147" s="234" t="s">
        <v>181</v>
      </c>
      <c r="AU147" s="234" t="s">
        <v>85</v>
      </c>
      <c r="AY147" s="14" t="s">
        <v>164</v>
      </c>
      <c r="BE147" s="235">
        <f>IF(N147="základní",J147,0)</f>
        <v>0</v>
      </c>
      <c r="BF147" s="235">
        <f>IF(N147="snížená",J147,0)</f>
        <v>0</v>
      </c>
      <c r="BG147" s="235">
        <f>IF(N147="zákl. přenesená",J147,0)</f>
        <v>0</v>
      </c>
      <c r="BH147" s="235">
        <f>IF(N147="sníž. přenesená",J147,0)</f>
        <v>0</v>
      </c>
      <c r="BI147" s="235">
        <f>IF(N147="nulová",J147,0)</f>
        <v>0</v>
      </c>
      <c r="BJ147" s="14" t="s">
        <v>83</v>
      </c>
      <c r="BK147" s="235">
        <f>ROUND(I147*H147,2)</f>
        <v>0</v>
      </c>
      <c r="BL147" s="14" t="s">
        <v>302</v>
      </c>
      <c r="BM147" s="234" t="s">
        <v>243</v>
      </c>
    </row>
    <row r="148" spans="1:65" s="2" customFormat="1" ht="16.5" customHeight="1">
      <c r="A148" s="35"/>
      <c r="B148" s="36"/>
      <c r="C148" s="223" t="s">
        <v>244</v>
      </c>
      <c r="D148" s="223" t="s">
        <v>167</v>
      </c>
      <c r="E148" s="224" t="s">
        <v>844</v>
      </c>
      <c r="F148" s="225" t="s">
        <v>845</v>
      </c>
      <c r="G148" s="226" t="s">
        <v>224</v>
      </c>
      <c r="H148" s="227">
        <v>1</v>
      </c>
      <c r="I148" s="228"/>
      <c r="J148" s="229">
        <f>ROUND(I148*H148,2)</f>
        <v>0</v>
      </c>
      <c r="K148" s="225" t="s">
        <v>1</v>
      </c>
      <c r="L148" s="41"/>
      <c r="M148" s="230" t="s">
        <v>1</v>
      </c>
      <c r="N148" s="231" t="s">
        <v>41</v>
      </c>
      <c r="O148" s="88"/>
      <c r="P148" s="232">
        <f>O148*H148</f>
        <v>0</v>
      </c>
      <c r="Q148" s="232">
        <v>0</v>
      </c>
      <c r="R148" s="232">
        <f>Q148*H148</f>
        <v>0</v>
      </c>
      <c r="S148" s="232">
        <v>0</v>
      </c>
      <c r="T148" s="233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34" t="s">
        <v>302</v>
      </c>
      <c r="AT148" s="234" t="s">
        <v>167</v>
      </c>
      <c r="AU148" s="234" t="s">
        <v>85</v>
      </c>
      <c r="AY148" s="14" t="s">
        <v>164</v>
      </c>
      <c r="BE148" s="235">
        <f>IF(N148="základní",J148,0)</f>
        <v>0</v>
      </c>
      <c r="BF148" s="235">
        <f>IF(N148="snížená",J148,0)</f>
        <v>0</v>
      </c>
      <c r="BG148" s="235">
        <f>IF(N148="zákl. přenesená",J148,0)</f>
        <v>0</v>
      </c>
      <c r="BH148" s="235">
        <f>IF(N148="sníž. přenesená",J148,0)</f>
        <v>0</v>
      </c>
      <c r="BI148" s="235">
        <f>IF(N148="nulová",J148,0)</f>
        <v>0</v>
      </c>
      <c r="BJ148" s="14" t="s">
        <v>83</v>
      </c>
      <c r="BK148" s="235">
        <f>ROUND(I148*H148,2)</f>
        <v>0</v>
      </c>
      <c r="BL148" s="14" t="s">
        <v>302</v>
      </c>
      <c r="BM148" s="234" t="s">
        <v>247</v>
      </c>
    </row>
    <row r="149" spans="1:47" s="2" customFormat="1" ht="12">
      <c r="A149" s="35"/>
      <c r="B149" s="36"/>
      <c r="C149" s="37"/>
      <c r="D149" s="251" t="s">
        <v>252</v>
      </c>
      <c r="E149" s="37"/>
      <c r="F149" s="252" t="s">
        <v>846</v>
      </c>
      <c r="G149" s="37"/>
      <c r="H149" s="37"/>
      <c r="I149" s="238"/>
      <c r="J149" s="37"/>
      <c r="K149" s="37"/>
      <c r="L149" s="41"/>
      <c r="M149" s="239"/>
      <c r="N149" s="240"/>
      <c r="O149" s="88"/>
      <c r="P149" s="88"/>
      <c r="Q149" s="88"/>
      <c r="R149" s="88"/>
      <c r="S149" s="88"/>
      <c r="T149" s="89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T149" s="14" t="s">
        <v>252</v>
      </c>
      <c r="AU149" s="14" t="s">
        <v>85</v>
      </c>
    </row>
    <row r="150" spans="1:63" s="12" customFormat="1" ht="22.8" customHeight="1">
      <c r="A150" s="12"/>
      <c r="B150" s="207"/>
      <c r="C150" s="208"/>
      <c r="D150" s="209" t="s">
        <v>75</v>
      </c>
      <c r="E150" s="221" t="s">
        <v>851</v>
      </c>
      <c r="F150" s="221" t="s">
        <v>852</v>
      </c>
      <c r="G150" s="208"/>
      <c r="H150" s="208"/>
      <c r="I150" s="211"/>
      <c r="J150" s="222">
        <f>BK150</f>
        <v>0</v>
      </c>
      <c r="K150" s="208"/>
      <c r="L150" s="213"/>
      <c r="M150" s="214"/>
      <c r="N150" s="215"/>
      <c r="O150" s="215"/>
      <c r="P150" s="216">
        <f>SUM(P151:P157)</f>
        <v>0</v>
      </c>
      <c r="Q150" s="215"/>
      <c r="R150" s="216">
        <f>SUM(R151:R157)</f>
        <v>0</v>
      </c>
      <c r="S150" s="215"/>
      <c r="T150" s="217">
        <f>SUM(T151:T157)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18" t="s">
        <v>83</v>
      </c>
      <c r="AT150" s="219" t="s">
        <v>75</v>
      </c>
      <c r="AU150" s="219" t="s">
        <v>83</v>
      </c>
      <c r="AY150" s="218" t="s">
        <v>164</v>
      </c>
      <c r="BK150" s="220">
        <f>SUM(BK151:BK157)</f>
        <v>0</v>
      </c>
    </row>
    <row r="151" spans="1:65" s="2" customFormat="1" ht="16.5" customHeight="1">
      <c r="A151" s="35"/>
      <c r="B151" s="36"/>
      <c r="C151" s="223" t="s">
        <v>207</v>
      </c>
      <c r="D151" s="223" t="s">
        <v>167</v>
      </c>
      <c r="E151" s="224" t="s">
        <v>853</v>
      </c>
      <c r="F151" s="225" t="s">
        <v>854</v>
      </c>
      <c r="G151" s="226" t="s">
        <v>855</v>
      </c>
      <c r="H151" s="227">
        <v>4</v>
      </c>
      <c r="I151" s="228"/>
      <c r="J151" s="229">
        <f>ROUND(I151*H151,2)</f>
        <v>0</v>
      </c>
      <c r="K151" s="225" t="s">
        <v>1</v>
      </c>
      <c r="L151" s="41"/>
      <c r="M151" s="230" t="s">
        <v>1</v>
      </c>
      <c r="N151" s="231" t="s">
        <v>41</v>
      </c>
      <c r="O151" s="88"/>
      <c r="P151" s="232">
        <f>O151*H151</f>
        <v>0</v>
      </c>
      <c r="Q151" s="232">
        <v>0</v>
      </c>
      <c r="R151" s="232">
        <f>Q151*H151</f>
        <v>0</v>
      </c>
      <c r="S151" s="232">
        <v>0</v>
      </c>
      <c r="T151" s="233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34" t="s">
        <v>179</v>
      </c>
      <c r="AT151" s="234" t="s">
        <v>167</v>
      </c>
      <c r="AU151" s="234" t="s">
        <v>85</v>
      </c>
      <c r="AY151" s="14" t="s">
        <v>164</v>
      </c>
      <c r="BE151" s="235">
        <f>IF(N151="základní",J151,0)</f>
        <v>0</v>
      </c>
      <c r="BF151" s="235">
        <f>IF(N151="snížená",J151,0)</f>
        <v>0</v>
      </c>
      <c r="BG151" s="235">
        <f>IF(N151="zákl. přenesená",J151,0)</f>
        <v>0</v>
      </c>
      <c r="BH151" s="235">
        <f>IF(N151="sníž. přenesená",J151,0)</f>
        <v>0</v>
      </c>
      <c r="BI151" s="235">
        <f>IF(N151="nulová",J151,0)</f>
        <v>0</v>
      </c>
      <c r="BJ151" s="14" t="s">
        <v>83</v>
      </c>
      <c r="BK151" s="235">
        <f>ROUND(I151*H151,2)</f>
        <v>0</v>
      </c>
      <c r="BL151" s="14" t="s">
        <v>179</v>
      </c>
      <c r="BM151" s="234" t="s">
        <v>250</v>
      </c>
    </row>
    <row r="152" spans="1:47" s="2" customFormat="1" ht="12">
      <c r="A152" s="35"/>
      <c r="B152" s="36"/>
      <c r="C152" s="37"/>
      <c r="D152" s="251" t="s">
        <v>252</v>
      </c>
      <c r="E152" s="37"/>
      <c r="F152" s="252" t="s">
        <v>856</v>
      </c>
      <c r="G152" s="37"/>
      <c r="H152" s="37"/>
      <c r="I152" s="238"/>
      <c r="J152" s="37"/>
      <c r="K152" s="37"/>
      <c r="L152" s="41"/>
      <c r="M152" s="239"/>
      <c r="N152" s="240"/>
      <c r="O152" s="88"/>
      <c r="P152" s="88"/>
      <c r="Q152" s="88"/>
      <c r="R152" s="88"/>
      <c r="S152" s="88"/>
      <c r="T152" s="89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T152" s="14" t="s">
        <v>252</v>
      </c>
      <c r="AU152" s="14" t="s">
        <v>85</v>
      </c>
    </row>
    <row r="153" spans="1:65" s="2" customFormat="1" ht="16.5" customHeight="1">
      <c r="A153" s="35"/>
      <c r="B153" s="36"/>
      <c r="C153" s="223" t="s">
        <v>7</v>
      </c>
      <c r="D153" s="223" t="s">
        <v>167</v>
      </c>
      <c r="E153" s="224" t="s">
        <v>857</v>
      </c>
      <c r="F153" s="225" t="s">
        <v>858</v>
      </c>
      <c r="G153" s="226" t="s">
        <v>855</v>
      </c>
      <c r="H153" s="227">
        <v>4</v>
      </c>
      <c r="I153" s="228"/>
      <c r="J153" s="229">
        <f>ROUND(I153*H153,2)</f>
        <v>0</v>
      </c>
      <c r="K153" s="225" t="s">
        <v>1</v>
      </c>
      <c r="L153" s="41"/>
      <c r="M153" s="230" t="s">
        <v>1</v>
      </c>
      <c r="N153" s="231" t="s">
        <v>41</v>
      </c>
      <c r="O153" s="88"/>
      <c r="P153" s="232">
        <f>O153*H153</f>
        <v>0</v>
      </c>
      <c r="Q153" s="232">
        <v>0</v>
      </c>
      <c r="R153" s="232">
        <f>Q153*H153</f>
        <v>0</v>
      </c>
      <c r="S153" s="232">
        <v>0</v>
      </c>
      <c r="T153" s="233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34" t="s">
        <v>179</v>
      </c>
      <c r="AT153" s="234" t="s">
        <v>167</v>
      </c>
      <c r="AU153" s="234" t="s">
        <v>85</v>
      </c>
      <c r="AY153" s="14" t="s">
        <v>164</v>
      </c>
      <c r="BE153" s="235">
        <f>IF(N153="základní",J153,0)</f>
        <v>0</v>
      </c>
      <c r="BF153" s="235">
        <f>IF(N153="snížená",J153,0)</f>
        <v>0</v>
      </c>
      <c r="BG153" s="235">
        <f>IF(N153="zákl. přenesená",J153,0)</f>
        <v>0</v>
      </c>
      <c r="BH153" s="235">
        <f>IF(N153="sníž. přenesená",J153,0)</f>
        <v>0</v>
      </c>
      <c r="BI153" s="235">
        <f>IF(N153="nulová",J153,0)</f>
        <v>0</v>
      </c>
      <c r="BJ153" s="14" t="s">
        <v>83</v>
      </c>
      <c r="BK153" s="235">
        <f>ROUND(I153*H153,2)</f>
        <v>0</v>
      </c>
      <c r="BL153" s="14" t="s">
        <v>179</v>
      </c>
      <c r="BM153" s="234" t="s">
        <v>256</v>
      </c>
    </row>
    <row r="154" spans="1:47" s="2" customFormat="1" ht="12">
      <c r="A154" s="35"/>
      <c r="B154" s="36"/>
      <c r="C154" s="37"/>
      <c r="D154" s="251" t="s">
        <v>252</v>
      </c>
      <c r="E154" s="37"/>
      <c r="F154" s="252" t="s">
        <v>859</v>
      </c>
      <c r="G154" s="37"/>
      <c r="H154" s="37"/>
      <c r="I154" s="238"/>
      <c r="J154" s="37"/>
      <c r="K154" s="37"/>
      <c r="L154" s="41"/>
      <c r="M154" s="239"/>
      <c r="N154" s="240"/>
      <c r="O154" s="88"/>
      <c r="P154" s="88"/>
      <c r="Q154" s="88"/>
      <c r="R154" s="88"/>
      <c r="S154" s="88"/>
      <c r="T154" s="89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T154" s="14" t="s">
        <v>252</v>
      </c>
      <c r="AU154" s="14" t="s">
        <v>85</v>
      </c>
    </row>
    <row r="155" spans="1:65" s="2" customFormat="1" ht="16.5" customHeight="1">
      <c r="A155" s="35"/>
      <c r="B155" s="36"/>
      <c r="C155" s="223" t="s">
        <v>211</v>
      </c>
      <c r="D155" s="223" t="s">
        <v>167</v>
      </c>
      <c r="E155" s="224" t="s">
        <v>860</v>
      </c>
      <c r="F155" s="225" t="s">
        <v>861</v>
      </c>
      <c r="G155" s="226" t="s">
        <v>855</v>
      </c>
      <c r="H155" s="227">
        <v>4</v>
      </c>
      <c r="I155" s="228"/>
      <c r="J155" s="229">
        <f>ROUND(I155*H155,2)</f>
        <v>0</v>
      </c>
      <c r="K155" s="225" t="s">
        <v>1</v>
      </c>
      <c r="L155" s="41"/>
      <c r="M155" s="230" t="s">
        <v>1</v>
      </c>
      <c r="N155" s="231" t="s">
        <v>41</v>
      </c>
      <c r="O155" s="88"/>
      <c r="P155" s="232">
        <f>O155*H155</f>
        <v>0</v>
      </c>
      <c r="Q155" s="232">
        <v>0</v>
      </c>
      <c r="R155" s="232">
        <f>Q155*H155</f>
        <v>0</v>
      </c>
      <c r="S155" s="232">
        <v>0</v>
      </c>
      <c r="T155" s="233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34" t="s">
        <v>179</v>
      </c>
      <c r="AT155" s="234" t="s">
        <v>167</v>
      </c>
      <c r="AU155" s="234" t="s">
        <v>85</v>
      </c>
      <c r="AY155" s="14" t="s">
        <v>164</v>
      </c>
      <c r="BE155" s="235">
        <f>IF(N155="základní",J155,0)</f>
        <v>0</v>
      </c>
      <c r="BF155" s="235">
        <f>IF(N155="snížená",J155,0)</f>
        <v>0</v>
      </c>
      <c r="BG155" s="235">
        <f>IF(N155="zákl. přenesená",J155,0)</f>
        <v>0</v>
      </c>
      <c r="BH155" s="235">
        <f>IF(N155="sníž. přenesená",J155,0)</f>
        <v>0</v>
      </c>
      <c r="BI155" s="235">
        <f>IF(N155="nulová",J155,0)</f>
        <v>0</v>
      </c>
      <c r="BJ155" s="14" t="s">
        <v>83</v>
      </c>
      <c r="BK155" s="235">
        <f>ROUND(I155*H155,2)</f>
        <v>0</v>
      </c>
      <c r="BL155" s="14" t="s">
        <v>179</v>
      </c>
      <c r="BM155" s="234" t="s">
        <v>261</v>
      </c>
    </row>
    <row r="156" spans="1:65" s="2" customFormat="1" ht="16.5" customHeight="1">
      <c r="A156" s="35"/>
      <c r="B156" s="36"/>
      <c r="C156" s="223" t="s">
        <v>262</v>
      </c>
      <c r="D156" s="223" t="s">
        <v>167</v>
      </c>
      <c r="E156" s="224" t="s">
        <v>862</v>
      </c>
      <c r="F156" s="225" t="s">
        <v>863</v>
      </c>
      <c r="G156" s="226" t="s">
        <v>855</v>
      </c>
      <c r="H156" s="227">
        <v>4</v>
      </c>
      <c r="I156" s="228"/>
      <c r="J156" s="229">
        <f>ROUND(I156*H156,2)</f>
        <v>0</v>
      </c>
      <c r="K156" s="225" t="s">
        <v>1</v>
      </c>
      <c r="L156" s="41"/>
      <c r="M156" s="230" t="s">
        <v>1</v>
      </c>
      <c r="N156" s="231" t="s">
        <v>41</v>
      </c>
      <c r="O156" s="88"/>
      <c r="P156" s="232">
        <f>O156*H156</f>
        <v>0</v>
      </c>
      <c r="Q156" s="232">
        <v>0</v>
      </c>
      <c r="R156" s="232">
        <f>Q156*H156</f>
        <v>0</v>
      </c>
      <c r="S156" s="232">
        <v>0</v>
      </c>
      <c r="T156" s="233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34" t="s">
        <v>179</v>
      </c>
      <c r="AT156" s="234" t="s">
        <v>167</v>
      </c>
      <c r="AU156" s="234" t="s">
        <v>85</v>
      </c>
      <c r="AY156" s="14" t="s">
        <v>164</v>
      </c>
      <c r="BE156" s="235">
        <f>IF(N156="základní",J156,0)</f>
        <v>0</v>
      </c>
      <c r="BF156" s="235">
        <f>IF(N156="snížená",J156,0)</f>
        <v>0</v>
      </c>
      <c r="BG156" s="235">
        <f>IF(N156="zákl. přenesená",J156,0)</f>
        <v>0</v>
      </c>
      <c r="BH156" s="235">
        <f>IF(N156="sníž. přenesená",J156,0)</f>
        <v>0</v>
      </c>
      <c r="BI156" s="235">
        <f>IF(N156="nulová",J156,0)</f>
        <v>0</v>
      </c>
      <c r="BJ156" s="14" t="s">
        <v>83</v>
      </c>
      <c r="BK156" s="235">
        <f>ROUND(I156*H156,2)</f>
        <v>0</v>
      </c>
      <c r="BL156" s="14" t="s">
        <v>179</v>
      </c>
      <c r="BM156" s="234" t="s">
        <v>266</v>
      </c>
    </row>
    <row r="157" spans="1:47" s="2" customFormat="1" ht="12">
      <c r="A157" s="35"/>
      <c r="B157" s="36"/>
      <c r="C157" s="37"/>
      <c r="D157" s="251" t="s">
        <v>252</v>
      </c>
      <c r="E157" s="37"/>
      <c r="F157" s="252" t="s">
        <v>864</v>
      </c>
      <c r="G157" s="37"/>
      <c r="H157" s="37"/>
      <c r="I157" s="238"/>
      <c r="J157" s="37"/>
      <c r="K157" s="37"/>
      <c r="L157" s="41"/>
      <c r="M157" s="239"/>
      <c r="N157" s="240"/>
      <c r="O157" s="88"/>
      <c r="P157" s="88"/>
      <c r="Q157" s="88"/>
      <c r="R157" s="88"/>
      <c r="S157" s="88"/>
      <c r="T157" s="89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T157" s="14" t="s">
        <v>252</v>
      </c>
      <c r="AU157" s="14" t="s">
        <v>85</v>
      </c>
    </row>
    <row r="158" spans="1:63" s="12" customFormat="1" ht="22.8" customHeight="1">
      <c r="A158" s="12"/>
      <c r="B158" s="207"/>
      <c r="C158" s="208"/>
      <c r="D158" s="209" t="s">
        <v>75</v>
      </c>
      <c r="E158" s="221" t="s">
        <v>865</v>
      </c>
      <c r="F158" s="221" t="s">
        <v>866</v>
      </c>
      <c r="G158" s="208"/>
      <c r="H158" s="208"/>
      <c r="I158" s="211"/>
      <c r="J158" s="222">
        <f>BK158</f>
        <v>0</v>
      </c>
      <c r="K158" s="208"/>
      <c r="L158" s="213"/>
      <c r="M158" s="214"/>
      <c r="N158" s="215"/>
      <c r="O158" s="215"/>
      <c r="P158" s="216">
        <f>SUM(P159:P166)</f>
        <v>0</v>
      </c>
      <c r="Q158" s="215"/>
      <c r="R158" s="216">
        <f>SUM(R159:R166)</f>
        <v>0</v>
      </c>
      <c r="S158" s="215"/>
      <c r="T158" s="217">
        <f>SUM(T159:T166)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18" t="s">
        <v>83</v>
      </c>
      <c r="AT158" s="219" t="s">
        <v>75</v>
      </c>
      <c r="AU158" s="219" t="s">
        <v>83</v>
      </c>
      <c r="AY158" s="218" t="s">
        <v>164</v>
      </c>
      <c r="BK158" s="220">
        <f>SUM(BK159:BK166)</f>
        <v>0</v>
      </c>
    </row>
    <row r="159" spans="1:65" s="2" customFormat="1" ht="21.75" customHeight="1">
      <c r="A159" s="35"/>
      <c r="B159" s="36"/>
      <c r="C159" s="223" t="s">
        <v>215</v>
      </c>
      <c r="D159" s="223" t="s">
        <v>167</v>
      </c>
      <c r="E159" s="224" t="s">
        <v>867</v>
      </c>
      <c r="F159" s="225" t="s">
        <v>868</v>
      </c>
      <c r="G159" s="226" t="s">
        <v>224</v>
      </c>
      <c r="H159" s="227">
        <v>3</v>
      </c>
      <c r="I159" s="228"/>
      <c r="J159" s="229">
        <f>ROUND(I159*H159,2)</f>
        <v>0</v>
      </c>
      <c r="K159" s="225" t="s">
        <v>1</v>
      </c>
      <c r="L159" s="41"/>
      <c r="M159" s="230" t="s">
        <v>1</v>
      </c>
      <c r="N159" s="231" t="s">
        <v>41</v>
      </c>
      <c r="O159" s="88"/>
      <c r="P159" s="232">
        <f>O159*H159</f>
        <v>0</v>
      </c>
      <c r="Q159" s="232">
        <v>0</v>
      </c>
      <c r="R159" s="232">
        <f>Q159*H159</f>
        <v>0</v>
      </c>
      <c r="S159" s="232">
        <v>0</v>
      </c>
      <c r="T159" s="233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34" t="s">
        <v>179</v>
      </c>
      <c r="AT159" s="234" t="s">
        <v>167</v>
      </c>
      <c r="AU159" s="234" t="s">
        <v>85</v>
      </c>
      <c r="AY159" s="14" t="s">
        <v>164</v>
      </c>
      <c r="BE159" s="235">
        <f>IF(N159="základní",J159,0)</f>
        <v>0</v>
      </c>
      <c r="BF159" s="235">
        <f>IF(N159="snížená",J159,0)</f>
        <v>0</v>
      </c>
      <c r="BG159" s="235">
        <f>IF(N159="zákl. přenesená",J159,0)</f>
        <v>0</v>
      </c>
      <c r="BH159" s="235">
        <f>IF(N159="sníž. přenesená",J159,0)</f>
        <v>0</v>
      </c>
      <c r="BI159" s="235">
        <f>IF(N159="nulová",J159,0)</f>
        <v>0</v>
      </c>
      <c r="BJ159" s="14" t="s">
        <v>83</v>
      </c>
      <c r="BK159" s="235">
        <f>ROUND(I159*H159,2)</f>
        <v>0</v>
      </c>
      <c r="BL159" s="14" t="s">
        <v>179</v>
      </c>
      <c r="BM159" s="234" t="s">
        <v>269</v>
      </c>
    </row>
    <row r="160" spans="1:47" s="2" customFormat="1" ht="12">
      <c r="A160" s="35"/>
      <c r="B160" s="36"/>
      <c r="C160" s="37"/>
      <c r="D160" s="251" t="s">
        <v>252</v>
      </c>
      <c r="E160" s="37"/>
      <c r="F160" s="252" t="s">
        <v>869</v>
      </c>
      <c r="G160" s="37"/>
      <c r="H160" s="37"/>
      <c r="I160" s="238"/>
      <c r="J160" s="37"/>
      <c r="K160" s="37"/>
      <c r="L160" s="41"/>
      <c r="M160" s="239"/>
      <c r="N160" s="240"/>
      <c r="O160" s="88"/>
      <c r="P160" s="88"/>
      <c r="Q160" s="88"/>
      <c r="R160" s="88"/>
      <c r="S160" s="88"/>
      <c r="T160" s="89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T160" s="14" t="s">
        <v>252</v>
      </c>
      <c r="AU160" s="14" t="s">
        <v>85</v>
      </c>
    </row>
    <row r="161" spans="1:65" s="2" customFormat="1" ht="24.15" customHeight="1">
      <c r="A161" s="35"/>
      <c r="B161" s="36"/>
      <c r="C161" s="241" t="s">
        <v>270</v>
      </c>
      <c r="D161" s="241" t="s">
        <v>181</v>
      </c>
      <c r="E161" s="242" t="s">
        <v>870</v>
      </c>
      <c r="F161" s="243" t="s">
        <v>871</v>
      </c>
      <c r="G161" s="244" t="s">
        <v>224</v>
      </c>
      <c r="H161" s="245">
        <v>1</v>
      </c>
      <c r="I161" s="246"/>
      <c r="J161" s="247">
        <f>ROUND(I161*H161,2)</f>
        <v>0</v>
      </c>
      <c r="K161" s="243" t="s">
        <v>1</v>
      </c>
      <c r="L161" s="248"/>
      <c r="M161" s="249" t="s">
        <v>1</v>
      </c>
      <c r="N161" s="250" t="s">
        <v>41</v>
      </c>
      <c r="O161" s="88"/>
      <c r="P161" s="232">
        <f>O161*H161</f>
        <v>0</v>
      </c>
      <c r="Q161" s="232">
        <v>0</v>
      </c>
      <c r="R161" s="232">
        <f>Q161*H161</f>
        <v>0</v>
      </c>
      <c r="S161" s="232">
        <v>0</v>
      </c>
      <c r="T161" s="233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34" t="s">
        <v>188</v>
      </c>
      <c r="AT161" s="234" t="s">
        <v>181</v>
      </c>
      <c r="AU161" s="234" t="s">
        <v>85</v>
      </c>
      <c r="AY161" s="14" t="s">
        <v>164</v>
      </c>
      <c r="BE161" s="235">
        <f>IF(N161="základní",J161,0)</f>
        <v>0</v>
      </c>
      <c r="BF161" s="235">
        <f>IF(N161="snížená",J161,0)</f>
        <v>0</v>
      </c>
      <c r="BG161" s="235">
        <f>IF(N161="zákl. přenesená",J161,0)</f>
        <v>0</v>
      </c>
      <c r="BH161" s="235">
        <f>IF(N161="sníž. přenesená",J161,0)</f>
        <v>0</v>
      </c>
      <c r="BI161" s="235">
        <f>IF(N161="nulová",J161,0)</f>
        <v>0</v>
      </c>
      <c r="BJ161" s="14" t="s">
        <v>83</v>
      </c>
      <c r="BK161" s="235">
        <f>ROUND(I161*H161,2)</f>
        <v>0</v>
      </c>
      <c r="BL161" s="14" t="s">
        <v>179</v>
      </c>
      <c r="BM161" s="234" t="s">
        <v>273</v>
      </c>
    </row>
    <row r="162" spans="1:47" s="2" customFormat="1" ht="12">
      <c r="A162" s="35"/>
      <c r="B162" s="36"/>
      <c r="C162" s="37"/>
      <c r="D162" s="251" t="s">
        <v>252</v>
      </c>
      <c r="E162" s="37"/>
      <c r="F162" s="252" t="s">
        <v>872</v>
      </c>
      <c r="G162" s="37"/>
      <c r="H162" s="37"/>
      <c r="I162" s="238"/>
      <c r="J162" s="37"/>
      <c r="K162" s="37"/>
      <c r="L162" s="41"/>
      <c r="M162" s="239"/>
      <c r="N162" s="240"/>
      <c r="O162" s="88"/>
      <c r="P162" s="88"/>
      <c r="Q162" s="88"/>
      <c r="R162" s="88"/>
      <c r="S162" s="88"/>
      <c r="T162" s="89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T162" s="14" t="s">
        <v>252</v>
      </c>
      <c r="AU162" s="14" t="s">
        <v>85</v>
      </c>
    </row>
    <row r="163" spans="1:65" s="2" customFormat="1" ht="24.15" customHeight="1">
      <c r="A163" s="35"/>
      <c r="B163" s="36"/>
      <c r="C163" s="241" t="s">
        <v>220</v>
      </c>
      <c r="D163" s="241" t="s">
        <v>181</v>
      </c>
      <c r="E163" s="242" t="s">
        <v>873</v>
      </c>
      <c r="F163" s="243" t="s">
        <v>874</v>
      </c>
      <c r="G163" s="244" t="s">
        <v>224</v>
      </c>
      <c r="H163" s="245">
        <v>1</v>
      </c>
      <c r="I163" s="246"/>
      <c r="J163" s="247">
        <f>ROUND(I163*H163,2)</f>
        <v>0</v>
      </c>
      <c r="K163" s="243" t="s">
        <v>1</v>
      </c>
      <c r="L163" s="248"/>
      <c r="M163" s="249" t="s">
        <v>1</v>
      </c>
      <c r="N163" s="250" t="s">
        <v>41</v>
      </c>
      <c r="O163" s="88"/>
      <c r="P163" s="232">
        <f>O163*H163</f>
        <v>0</v>
      </c>
      <c r="Q163" s="232">
        <v>0</v>
      </c>
      <c r="R163" s="232">
        <f>Q163*H163</f>
        <v>0</v>
      </c>
      <c r="S163" s="232">
        <v>0</v>
      </c>
      <c r="T163" s="233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34" t="s">
        <v>188</v>
      </c>
      <c r="AT163" s="234" t="s">
        <v>181</v>
      </c>
      <c r="AU163" s="234" t="s">
        <v>85</v>
      </c>
      <c r="AY163" s="14" t="s">
        <v>164</v>
      </c>
      <c r="BE163" s="235">
        <f>IF(N163="základní",J163,0)</f>
        <v>0</v>
      </c>
      <c r="BF163" s="235">
        <f>IF(N163="snížená",J163,0)</f>
        <v>0</v>
      </c>
      <c r="BG163" s="235">
        <f>IF(N163="zákl. přenesená",J163,0)</f>
        <v>0</v>
      </c>
      <c r="BH163" s="235">
        <f>IF(N163="sníž. přenesená",J163,0)</f>
        <v>0</v>
      </c>
      <c r="BI163" s="235">
        <f>IF(N163="nulová",J163,0)</f>
        <v>0</v>
      </c>
      <c r="BJ163" s="14" t="s">
        <v>83</v>
      </c>
      <c r="BK163" s="235">
        <f>ROUND(I163*H163,2)</f>
        <v>0</v>
      </c>
      <c r="BL163" s="14" t="s">
        <v>179</v>
      </c>
      <c r="BM163" s="234" t="s">
        <v>276</v>
      </c>
    </row>
    <row r="164" spans="1:47" s="2" customFormat="1" ht="12">
      <c r="A164" s="35"/>
      <c r="B164" s="36"/>
      <c r="C164" s="37"/>
      <c r="D164" s="251" t="s">
        <v>252</v>
      </c>
      <c r="E164" s="37"/>
      <c r="F164" s="252" t="s">
        <v>875</v>
      </c>
      <c r="G164" s="37"/>
      <c r="H164" s="37"/>
      <c r="I164" s="238"/>
      <c r="J164" s="37"/>
      <c r="K164" s="37"/>
      <c r="L164" s="41"/>
      <c r="M164" s="239"/>
      <c r="N164" s="240"/>
      <c r="O164" s="88"/>
      <c r="P164" s="88"/>
      <c r="Q164" s="88"/>
      <c r="R164" s="88"/>
      <c r="S164" s="88"/>
      <c r="T164" s="89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T164" s="14" t="s">
        <v>252</v>
      </c>
      <c r="AU164" s="14" t="s">
        <v>85</v>
      </c>
    </row>
    <row r="165" spans="1:65" s="2" customFormat="1" ht="24.15" customHeight="1">
      <c r="A165" s="35"/>
      <c r="B165" s="36"/>
      <c r="C165" s="241" t="s">
        <v>277</v>
      </c>
      <c r="D165" s="241" t="s">
        <v>181</v>
      </c>
      <c r="E165" s="242" t="s">
        <v>876</v>
      </c>
      <c r="F165" s="243" t="s">
        <v>877</v>
      </c>
      <c r="G165" s="244" t="s">
        <v>224</v>
      </c>
      <c r="H165" s="245">
        <v>1</v>
      </c>
      <c r="I165" s="246"/>
      <c r="J165" s="247">
        <f>ROUND(I165*H165,2)</f>
        <v>0</v>
      </c>
      <c r="K165" s="243" t="s">
        <v>1</v>
      </c>
      <c r="L165" s="248"/>
      <c r="M165" s="249" t="s">
        <v>1</v>
      </c>
      <c r="N165" s="250" t="s">
        <v>41</v>
      </c>
      <c r="O165" s="88"/>
      <c r="P165" s="232">
        <f>O165*H165</f>
        <v>0</v>
      </c>
      <c r="Q165" s="232">
        <v>0</v>
      </c>
      <c r="R165" s="232">
        <f>Q165*H165</f>
        <v>0</v>
      </c>
      <c r="S165" s="232">
        <v>0</v>
      </c>
      <c r="T165" s="233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34" t="s">
        <v>188</v>
      </c>
      <c r="AT165" s="234" t="s">
        <v>181</v>
      </c>
      <c r="AU165" s="234" t="s">
        <v>85</v>
      </c>
      <c r="AY165" s="14" t="s">
        <v>164</v>
      </c>
      <c r="BE165" s="235">
        <f>IF(N165="základní",J165,0)</f>
        <v>0</v>
      </c>
      <c r="BF165" s="235">
        <f>IF(N165="snížená",J165,0)</f>
        <v>0</v>
      </c>
      <c r="BG165" s="235">
        <f>IF(N165="zákl. přenesená",J165,0)</f>
        <v>0</v>
      </c>
      <c r="BH165" s="235">
        <f>IF(N165="sníž. přenesená",J165,0)</f>
        <v>0</v>
      </c>
      <c r="BI165" s="235">
        <f>IF(N165="nulová",J165,0)</f>
        <v>0</v>
      </c>
      <c r="BJ165" s="14" t="s">
        <v>83</v>
      </c>
      <c r="BK165" s="235">
        <f>ROUND(I165*H165,2)</f>
        <v>0</v>
      </c>
      <c r="BL165" s="14" t="s">
        <v>179</v>
      </c>
      <c r="BM165" s="234" t="s">
        <v>280</v>
      </c>
    </row>
    <row r="166" spans="1:47" s="2" customFormat="1" ht="12">
      <c r="A166" s="35"/>
      <c r="B166" s="36"/>
      <c r="C166" s="37"/>
      <c r="D166" s="251" t="s">
        <v>252</v>
      </c>
      <c r="E166" s="37"/>
      <c r="F166" s="252" t="s">
        <v>878</v>
      </c>
      <c r="G166" s="37"/>
      <c r="H166" s="37"/>
      <c r="I166" s="238"/>
      <c r="J166" s="37"/>
      <c r="K166" s="37"/>
      <c r="L166" s="41"/>
      <c r="M166" s="239"/>
      <c r="N166" s="240"/>
      <c r="O166" s="88"/>
      <c r="P166" s="88"/>
      <c r="Q166" s="88"/>
      <c r="R166" s="88"/>
      <c r="S166" s="88"/>
      <c r="T166" s="89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T166" s="14" t="s">
        <v>252</v>
      </c>
      <c r="AU166" s="14" t="s">
        <v>85</v>
      </c>
    </row>
    <row r="167" spans="1:63" s="12" customFormat="1" ht="25.9" customHeight="1">
      <c r="A167" s="12"/>
      <c r="B167" s="207"/>
      <c r="C167" s="208"/>
      <c r="D167" s="209" t="s">
        <v>75</v>
      </c>
      <c r="E167" s="210" t="s">
        <v>879</v>
      </c>
      <c r="F167" s="210" t="s">
        <v>880</v>
      </c>
      <c r="G167" s="208"/>
      <c r="H167" s="208"/>
      <c r="I167" s="211"/>
      <c r="J167" s="212">
        <f>BK167</f>
        <v>0</v>
      </c>
      <c r="K167" s="208"/>
      <c r="L167" s="213"/>
      <c r="M167" s="214"/>
      <c r="N167" s="215"/>
      <c r="O167" s="215"/>
      <c r="P167" s="216">
        <f>P168</f>
        <v>0</v>
      </c>
      <c r="Q167" s="215"/>
      <c r="R167" s="216">
        <f>R168</f>
        <v>0</v>
      </c>
      <c r="S167" s="215"/>
      <c r="T167" s="217">
        <f>T168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18" t="s">
        <v>179</v>
      </c>
      <c r="AT167" s="219" t="s">
        <v>75</v>
      </c>
      <c r="AU167" s="219" t="s">
        <v>76</v>
      </c>
      <c r="AY167" s="218" t="s">
        <v>164</v>
      </c>
      <c r="BK167" s="220">
        <f>BK168</f>
        <v>0</v>
      </c>
    </row>
    <row r="168" spans="1:63" s="12" customFormat="1" ht="22.8" customHeight="1">
      <c r="A168" s="12"/>
      <c r="B168" s="207"/>
      <c r="C168" s="208"/>
      <c r="D168" s="209" t="s">
        <v>75</v>
      </c>
      <c r="E168" s="221" t="s">
        <v>881</v>
      </c>
      <c r="F168" s="221" t="s">
        <v>882</v>
      </c>
      <c r="G168" s="208"/>
      <c r="H168" s="208"/>
      <c r="I168" s="211"/>
      <c r="J168" s="222">
        <f>BK168</f>
        <v>0</v>
      </c>
      <c r="K168" s="208"/>
      <c r="L168" s="213"/>
      <c r="M168" s="214"/>
      <c r="N168" s="215"/>
      <c r="O168" s="215"/>
      <c r="P168" s="216">
        <f>SUM(P169:P172)</f>
        <v>0</v>
      </c>
      <c r="Q168" s="215"/>
      <c r="R168" s="216">
        <f>SUM(R169:R172)</f>
        <v>0</v>
      </c>
      <c r="S168" s="215"/>
      <c r="T168" s="217">
        <f>SUM(T169:T172)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18" t="s">
        <v>179</v>
      </c>
      <c r="AT168" s="219" t="s">
        <v>75</v>
      </c>
      <c r="AU168" s="219" t="s">
        <v>83</v>
      </c>
      <c r="AY168" s="218" t="s">
        <v>164</v>
      </c>
      <c r="BK168" s="220">
        <f>SUM(BK169:BK172)</f>
        <v>0</v>
      </c>
    </row>
    <row r="169" spans="1:65" s="2" customFormat="1" ht="16.5" customHeight="1">
      <c r="A169" s="35"/>
      <c r="B169" s="36"/>
      <c r="C169" s="223" t="s">
        <v>225</v>
      </c>
      <c r="D169" s="223" t="s">
        <v>167</v>
      </c>
      <c r="E169" s="224" t="s">
        <v>883</v>
      </c>
      <c r="F169" s="225" t="s">
        <v>884</v>
      </c>
      <c r="G169" s="226" t="s">
        <v>885</v>
      </c>
      <c r="H169" s="227">
        <v>4</v>
      </c>
      <c r="I169" s="228"/>
      <c r="J169" s="229">
        <f>ROUND(I169*H169,2)</f>
        <v>0</v>
      </c>
      <c r="K169" s="225" t="s">
        <v>1</v>
      </c>
      <c r="L169" s="41"/>
      <c r="M169" s="230" t="s">
        <v>1</v>
      </c>
      <c r="N169" s="231" t="s">
        <v>41</v>
      </c>
      <c r="O169" s="88"/>
      <c r="P169" s="232">
        <f>O169*H169</f>
        <v>0</v>
      </c>
      <c r="Q169" s="232">
        <v>0</v>
      </c>
      <c r="R169" s="232">
        <f>Q169*H169</f>
        <v>0</v>
      </c>
      <c r="S169" s="232">
        <v>0</v>
      </c>
      <c r="T169" s="233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34" t="s">
        <v>886</v>
      </c>
      <c r="AT169" s="234" t="s">
        <v>167</v>
      </c>
      <c r="AU169" s="234" t="s">
        <v>85</v>
      </c>
      <c r="AY169" s="14" t="s">
        <v>164</v>
      </c>
      <c r="BE169" s="235">
        <f>IF(N169="základní",J169,0)</f>
        <v>0</v>
      </c>
      <c r="BF169" s="235">
        <f>IF(N169="snížená",J169,0)</f>
        <v>0</v>
      </c>
      <c r="BG169" s="235">
        <f>IF(N169="zákl. přenesená",J169,0)</f>
        <v>0</v>
      </c>
      <c r="BH169" s="235">
        <f>IF(N169="sníž. přenesená",J169,0)</f>
        <v>0</v>
      </c>
      <c r="BI169" s="235">
        <f>IF(N169="nulová",J169,0)</f>
        <v>0</v>
      </c>
      <c r="BJ169" s="14" t="s">
        <v>83</v>
      </c>
      <c r="BK169" s="235">
        <f>ROUND(I169*H169,2)</f>
        <v>0</v>
      </c>
      <c r="BL169" s="14" t="s">
        <v>886</v>
      </c>
      <c r="BM169" s="234" t="s">
        <v>283</v>
      </c>
    </row>
    <row r="170" spans="1:65" s="2" customFormat="1" ht="16.5" customHeight="1">
      <c r="A170" s="35"/>
      <c r="B170" s="36"/>
      <c r="C170" s="223" t="s">
        <v>284</v>
      </c>
      <c r="D170" s="223" t="s">
        <v>167</v>
      </c>
      <c r="E170" s="224" t="s">
        <v>887</v>
      </c>
      <c r="F170" s="225" t="s">
        <v>888</v>
      </c>
      <c r="G170" s="226" t="s">
        <v>889</v>
      </c>
      <c r="H170" s="227">
        <v>1</v>
      </c>
      <c r="I170" s="228"/>
      <c r="J170" s="229">
        <f>ROUND(I170*H170,2)</f>
        <v>0</v>
      </c>
      <c r="K170" s="225" t="s">
        <v>1</v>
      </c>
      <c r="L170" s="41"/>
      <c r="M170" s="230" t="s">
        <v>1</v>
      </c>
      <c r="N170" s="231" t="s">
        <v>41</v>
      </c>
      <c r="O170" s="88"/>
      <c r="P170" s="232">
        <f>O170*H170</f>
        <v>0</v>
      </c>
      <c r="Q170" s="232">
        <v>0</v>
      </c>
      <c r="R170" s="232">
        <f>Q170*H170</f>
        <v>0</v>
      </c>
      <c r="S170" s="232">
        <v>0</v>
      </c>
      <c r="T170" s="233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34" t="s">
        <v>886</v>
      </c>
      <c r="AT170" s="234" t="s">
        <v>167</v>
      </c>
      <c r="AU170" s="234" t="s">
        <v>85</v>
      </c>
      <c r="AY170" s="14" t="s">
        <v>164</v>
      </c>
      <c r="BE170" s="235">
        <f>IF(N170="základní",J170,0)</f>
        <v>0</v>
      </c>
      <c r="BF170" s="235">
        <f>IF(N170="snížená",J170,0)</f>
        <v>0</v>
      </c>
      <c r="BG170" s="235">
        <f>IF(N170="zákl. přenesená",J170,0)</f>
        <v>0</v>
      </c>
      <c r="BH170" s="235">
        <f>IF(N170="sníž. přenesená",J170,0)</f>
        <v>0</v>
      </c>
      <c r="BI170" s="235">
        <f>IF(N170="nulová",J170,0)</f>
        <v>0</v>
      </c>
      <c r="BJ170" s="14" t="s">
        <v>83</v>
      </c>
      <c r="BK170" s="235">
        <f>ROUND(I170*H170,2)</f>
        <v>0</v>
      </c>
      <c r="BL170" s="14" t="s">
        <v>886</v>
      </c>
      <c r="BM170" s="234" t="s">
        <v>287</v>
      </c>
    </row>
    <row r="171" spans="1:65" s="2" customFormat="1" ht="21.75" customHeight="1">
      <c r="A171" s="35"/>
      <c r="B171" s="36"/>
      <c r="C171" s="223" t="s">
        <v>229</v>
      </c>
      <c r="D171" s="223" t="s">
        <v>167</v>
      </c>
      <c r="E171" s="224" t="s">
        <v>890</v>
      </c>
      <c r="F171" s="225" t="s">
        <v>891</v>
      </c>
      <c r="G171" s="226" t="s">
        <v>885</v>
      </c>
      <c r="H171" s="227">
        <v>4</v>
      </c>
      <c r="I171" s="228"/>
      <c r="J171" s="229">
        <f>ROUND(I171*H171,2)</f>
        <v>0</v>
      </c>
      <c r="K171" s="225" t="s">
        <v>1</v>
      </c>
      <c r="L171" s="41"/>
      <c r="M171" s="230" t="s">
        <v>1</v>
      </c>
      <c r="N171" s="231" t="s">
        <v>41</v>
      </c>
      <c r="O171" s="88"/>
      <c r="P171" s="232">
        <f>O171*H171</f>
        <v>0</v>
      </c>
      <c r="Q171" s="232">
        <v>0</v>
      </c>
      <c r="R171" s="232">
        <f>Q171*H171</f>
        <v>0</v>
      </c>
      <c r="S171" s="232">
        <v>0</v>
      </c>
      <c r="T171" s="233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34" t="s">
        <v>886</v>
      </c>
      <c r="AT171" s="234" t="s">
        <v>167</v>
      </c>
      <c r="AU171" s="234" t="s">
        <v>85</v>
      </c>
      <c r="AY171" s="14" t="s">
        <v>164</v>
      </c>
      <c r="BE171" s="235">
        <f>IF(N171="základní",J171,0)</f>
        <v>0</v>
      </c>
      <c r="BF171" s="235">
        <f>IF(N171="snížená",J171,0)</f>
        <v>0</v>
      </c>
      <c r="BG171" s="235">
        <f>IF(N171="zákl. přenesená",J171,0)</f>
        <v>0</v>
      </c>
      <c r="BH171" s="235">
        <f>IF(N171="sníž. přenesená",J171,0)</f>
        <v>0</v>
      </c>
      <c r="BI171" s="235">
        <f>IF(N171="nulová",J171,0)</f>
        <v>0</v>
      </c>
      <c r="BJ171" s="14" t="s">
        <v>83</v>
      </c>
      <c r="BK171" s="235">
        <f>ROUND(I171*H171,2)</f>
        <v>0</v>
      </c>
      <c r="BL171" s="14" t="s">
        <v>886</v>
      </c>
      <c r="BM171" s="234" t="s">
        <v>293</v>
      </c>
    </row>
    <row r="172" spans="1:47" s="2" customFormat="1" ht="12">
      <c r="A172" s="35"/>
      <c r="B172" s="36"/>
      <c r="C172" s="37"/>
      <c r="D172" s="251" t="s">
        <v>252</v>
      </c>
      <c r="E172" s="37"/>
      <c r="F172" s="252" t="s">
        <v>892</v>
      </c>
      <c r="G172" s="37"/>
      <c r="H172" s="37"/>
      <c r="I172" s="238"/>
      <c r="J172" s="37"/>
      <c r="K172" s="37"/>
      <c r="L172" s="41"/>
      <c r="M172" s="253"/>
      <c r="N172" s="254"/>
      <c r="O172" s="255"/>
      <c r="P172" s="255"/>
      <c r="Q172" s="255"/>
      <c r="R172" s="255"/>
      <c r="S172" s="255"/>
      <c r="T172" s="256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T172" s="14" t="s">
        <v>252</v>
      </c>
      <c r="AU172" s="14" t="s">
        <v>85</v>
      </c>
    </row>
    <row r="173" spans="1:31" s="2" customFormat="1" ht="6.95" customHeight="1">
      <c r="A173" s="35"/>
      <c r="B173" s="63"/>
      <c r="C173" s="64"/>
      <c r="D173" s="64"/>
      <c r="E173" s="64"/>
      <c r="F173" s="64"/>
      <c r="G173" s="64"/>
      <c r="H173" s="64"/>
      <c r="I173" s="64"/>
      <c r="J173" s="64"/>
      <c r="K173" s="64"/>
      <c r="L173" s="41"/>
      <c r="M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</row>
  </sheetData>
  <sheetProtection password="CC35" sheet="1" objects="1" scenarios="1" formatColumns="0" formatRows="0" autoFilter="0"/>
  <autoFilter ref="C125:K172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4:H114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4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121</v>
      </c>
    </row>
    <row r="3" spans="2:46" s="1" customFormat="1" ht="6.95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7"/>
      <c r="AT3" s="14" t="s">
        <v>85</v>
      </c>
    </row>
    <row r="4" spans="2:46" s="1" customFormat="1" ht="24.95" customHeight="1">
      <c r="B4" s="17"/>
      <c r="D4" s="145" t="s">
        <v>131</v>
      </c>
      <c r="L4" s="17"/>
      <c r="M4" s="146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47" t="s">
        <v>16</v>
      </c>
      <c r="L6" s="17"/>
    </row>
    <row r="7" spans="2:12" s="1" customFormat="1" ht="26.25" customHeight="1">
      <c r="B7" s="17"/>
      <c r="E7" s="148" t="str">
        <f>'Rekapitulace stavby'!K6</f>
        <v>Rekonstrukce vytápění – Teoretické ústavy, Hněvotínská 3, 775 15 Olomouc</v>
      </c>
      <c r="F7" s="147"/>
      <c r="G7" s="147"/>
      <c r="H7" s="147"/>
      <c r="L7" s="17"/>
    </row>
    <row r="8" spans="2:12" s="1" customFormat="1" ht="12" customHeight="1">
      <c r="B8" s="17"/>
      <c r="D8" s="147" t="s">
        <v>132</v>
      </c>
      <c r="L8" s="17"/>
    </row>
    <row r="9" spans="1:31" s="2" customFormat="1" ht="16.5" customHeight="1">
      <c r="A9" s="35"/>
      <c r="B9" s="41"/>
      <c r="C9" s="35"/>
      <c r="D9" s="35"/>
      <c r="E9" s="148" t="s">
        <v>956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1"/>
      <c r="C10" s="35"/>
      <c r="D10" s="147" t="s">
        <v>134</v>
      </c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6.5" customHeight="1">
      <c r="A11" s="35"/>
      <c r="B11" s="41"/>
      <c r="C11" s="35"/>
      <c r="D11" s="35"/>
      <c r="E11" s="149" t="s">
        <v>957</v>
      </c>
      <c r="F11" s="35"/>
      <c r="G11" s="35"/>
      <c r="H11" s="35"/>
      <c r="I11" s="35"/>
      <c r="J11" s="35"/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>
      <c r="A12" s="35"/>
      <c r="B12" s="41"/>
      <c r="C12" s="35"/>
      <c r="D12" s="35"/>
      <c r="E12" s="35"/>
      <c r="F12" s="35"/>
      <c r="G12" s="35"/>
      <c r="H12" s="35"/>
      <c r="I12" s="35"/>
      <c r="J12" s="35"/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2" customHeight="1">
      <c r="A13" s="35"/>
      <c r="B13" s="41"/>
      <c r="C13" s="35"/>
      <c r="D13" s="147" t="s">
        <v>18</v>
      </c>
      <c r="E13" s="35"/>
      <c r="F13" s="138" t="s">
        <v>1</v>
      </c>
      <c r="G13" s="35"/>
      <c r="H13" s="35"/>
      <c r="I13" s="147" t="s">
        <v>19</v>
      </c>
      <c r="J13" s="138" t="s">
        <v>1</v>
      </c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47" t="s">
        <v>20</v>
      </c>
      <c r="E14" s="35"/>
      <c r="F14" s="138" t="s">
        <v>21</v>
      </c>
      <c r="G14" s="35"/>
      <c r="H14" s="35"/>
      <c r="I14" s="147" t="s">
        <v>22</v>
      </c>
      <c r="J14" s="150" t="str">
        <f>'Rekapitulace stavby'!AN8</f>
        <v>21. 1. 2024</v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0.8" customHeight="1">
      <c r="A15" s="35"/>
      <c r="B15" s="41"/>
      <c r="C15" s="35"/>
      <c r="D15" s="35"/>
      <c r="E15" s="35"/>
      <c r="F15" s="35"/>
      <c r="G15" s="35"/>
      <c r="H15" s="35"/>
      <c r="I15" s="35"/>
      <c r="J15" s="35"/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41"/>
      <c r="C16" s="35"/>
      <c r="D16" s="147" t="s">
        <v>24</v>
      </c>
      <c r="E16" s="35"/>
      <c r="F16" s="35"/>
      <c r="G16" s="35"/>
      <c r="H16" s="35"/>
      <c r="I16" s="147" t="s">
        <v>25</v>
      </c>
      <c r="J16" s="138" t="str">
        <f>IF('Rekapitulace stavby'!AN10="","",'Rekapitulace stavby'!AN10)</f>
        <v/>
      </c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1"/>
      <c r="C17" s="35"/>
      <c r="D17" s="35"/>
      <c r="E17" s="138" t="str">
        <f>IF('Rekapitulace stavby'!E11="","",'Rekapitulace stavby'!E11)</f>
        <v>Univerzita Palackého v Olomouc, Křížkovského 8</v>
      </c>
      <c r="F17" s="35"/>
      <c r="G17" s="35"/>
      <c r="H17" s="35"/>
      <c r="I17" s="147" t="s">
        <v>27</v>
      </c>
      <c r="J17" s="138" t="str">
        <f>IF('Rekapitulace stavby'!AN11="","",'Rekapitulace stavby'!AN11)</f>
        <v/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1"/>
      <c r="C18" s="35"/>
      <c r="D18" s="35"/>
      <c r="E18" s="35"/>
      <c r="F18" s="35"/>
      <c r="G18" s="35"/>
      <c r="H18" s="35"/>
      <c r="I18" s="35"/>
      <c r="J18" s="35"/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1"/>
      <c r="C19" s="35"/>
      <c r="D19" s="147" t="s">
        <v>28</v>
      </c>
      <c r="E19" s="35"/>
      <c r="F19" s="35"/>
      <c r="G19" s="35"/>
      <c r="H19" s="35"/>
      <c r="I19" s="147" t="s">
        <v>25</v>
      </c>
      <c r="J19" s="30" t="str">
        <f>'Rekapitulace stavby'!AN13</f>
        <v>Vyplň údaj</v>
      </c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1"/>
      <c r="C20" s="35"/>
      <c r="D20" s="35"/>
      <c r="E20" s="30" t="str">
        <f>'Rekapitulace stavby'!E14</f>
        <v>Vyplň údaj</v>
      </c>
      <c r="F20" s="138"/>
      <c r="G20" s="138"/>
      <c r="H20" s="138"/>
      <c r="I20" s="147" t="s">
        <v>27</v>
      </c>
      <c r="J20" s="30" t="str">
        <f>'Rekapitulace stavby'!AN14</f>
        <v>Vyplň údaj</v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1"/>
      <c r="C21" s="35"/>
      <c r="D21" s="35"/>
      <c r="E21" s="35"/>
      <c r="F21" s="35"/>
      <c r="G21" s="35"/>
      <c r="H21" s="35"/>
      <c r="I21" s="35"/>
      <c r="J21" s="35"/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1"/>
      <c r="C22" s="35"/>
      <c r="D22" s="147" t="s">
        <v>30</v>
      </c>
      <c r="E22" s="35"/>
      <c r="F22" s="35"/>
      <c r="G22" s="35"/>
      <c r="H22" s="35"/>
      <c r="I22" s="147" t="s">
        <v>25</v>
      </c>
      <c r="J22" s="138" t="s">
        <v>1</v>
      </c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1"/>
      <c r="C23" s="35"/>
      <c r="D23" s="35"/>
      <c r="E23" s="138" t="s">
        <v>31</v>
      </c>
      <c r="F23" s="35"/>
      <c r="G23" s="35"/>
      <c r="H23" s="35"/>
      <c r="I23" s="147" t="s">
        <v>27</v>
      </c>
      <c r="J23" s="138" t="s">
        <v>1</v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1"/>
      <c r="C24" s="35"/>
      <c r="D24" s="35"/>
      <c r="E24" s="35"/>
      <c r="F24" s="35"/>
      <c r="G24" s="35"/>
      <c r="H24" s="35"/>
      <c r="I24" s="35"/>
      <c r="J24" s="35"/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1"/>
      <c r="C25" s="35"/>
      <c r="D25" s="147" t="s">
        <v>33</v>
      </c>
      <c r="E25" s="35"/>
      <c r="F25" s="35"/>
      <c r="G25" s="35"/>
      <c r="H25" s="35"/>
      <c r="I25" s="147" t="s">
        <v>25</v>
      </c>
      <c r="J25" s="138" t="s">
        <v>1</v>
      </c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1"/>
      <c r="C26" s="35"/>
      <c r="D26" s="35"/>
      <c r="E26" s="138" t="s">
        <v>34</v>
      </c>
      <c r="F26" s="35"/>
      <c r="G26" s="35"/>
      <c r="H26" s="35"/>
      <c r="I26" s="147" t="s">
        <v>27</v>
      </c>
      <c r="J26" s="138" t="s">
        <v>1</v>
      </c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1"/>
      <c r="C27" s="35"/>
      <c r="D27" s="35"/>
      <c r="E27" s="35"/>
      <c r="F27" s="35"/>
      <c r="G27" s="35"/>
      <c r="H27" s="35"/>
      <c r="I27" s="35"/>
      <c r="J27" s="35"/>
      <c r="K27" s="35"/>
      <c r="L27" s="60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1"/>
      <c r="C28" s="35"/>
      <c r="D28" s="147" t="s">
        <v>35</v>
      </c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151"/>
      <c r="B29" s="152"/>
      <c r="C29" s="151"/>
      <c r="D29" s="151"/>
      <c r="E29" s="153" t="s">
        <v>1</v>
      </c>
      <c r="F29" s="153"/>
      <c r="G29" s="153"/>
      <c r="H29" s="153"/>
      <c r="I29" s="151"/>
      <c r="J29" s="151"/>
      <c r="K29" s="151"/>
      <c r="L29" s="154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</row>
    <row r="30" spans="1:31" s="2" customFormat="1" ht="6.95" customHeight="1">
      <c r="A30" s="35"/>
      <c r="B30" s="41"/>
      <c r="C30" s="35"/>
      <c r="D30" s="35"/>
      <c r="E30" s="35"/>
      <c r="F30" s="35"/>
      <c r="G30" s="35"/>
      <c r="H30" s="35"/>
      <c r="I30" s="35"/>
      <c r="J30" s="35"/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55"/>
      <c r="E31" s="155"/>
      <c r="F31" s="155"/>
      <c r="G31" s="155"/>
      <c r="H31" s="155"/>
      <c r="I31" s="155"/>
      <c r="J31" s="155"/>
      <c r="K31" s="155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4" customHeight="1">
      <c r="A32" s="35"/>
      <c r="B32" s="41"/>
      <c r="C32" s="35"/>
      <c r="D32" s="156" t="s">
        <v>36</v>
      </c>
      <c r="E32" s="35"/>
      <c r="F32" s="35"/>
      <c r="G32" s="35"/>
      <c r="H32" s="35"/>
      <c r="I32" s="35"/>
      <c r="J32" s="157">
        <f>ROUND(J127,2)</f>
        <v>0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1"/>
      <c r="C33" s="35"/>
      <c r="D33" s="155"/>
      <c r="E33" s="155"/>
      <c r="F33" s="155"/>
      <c r="G33" s="155"/>
      <c r="H33" s="155"/>
      <c r="I33" s="155"/>
      <c r="J33" s="155"/>
      <c r="K33" s="15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35"/>
      <c r="F34" s="158" t="s">
        <v>38</v>
      </c>
      <c r="G34" s="35"/>
      <c r="H34" s="35"/>
      <c r="I34" s="158" t="s">
        <v>37</v>
      </c>
      <c r="J34" s="158" t="s">
        <v>39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>
      <c r="A35" s="35"/>
      <c r="B35" s="41"/>
      <c r="C35" s="35"/>
      <c r="D35" s="159" t="s">
        <v>40</v>
      </c>
      <c r="E35" s="147" t="s">
        <v>41</v>
      </c>
      <c r="F35" s="160">
        <f>ROUND((SUM(BE127:BE343)),2)</f>
        <v>0</v>
      </c>
      <c r="G35" s="35"/>
      <c r="H35" s="35"/>
      <c r="I35" s="161">
        <v>0.21</v>
      </c>
      <c r="J35" s="160">
        <f>ROUND(((SUM(BE127:BE343))*I35),2)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>
      <c r="A36" s="35"/>
      <c r="B36" s="41"/>
      <c r="C36" s="35"/>
      <c r="D36" s="35"/>
      <c r="E36" s="147" t="s">
        <v>42</v>
      </c>
      <c r="F36" s="160">
        <f>ROUND((SUM(BF127:BF343)),2)</f>
        <v>0</v>
      </c>
      <c r="G36" s="35"/>
      <c r="H36" s="35"/>
      <c r="I36" s="161">
        <v>0.12</v>
      </c>
      <c r="J36" s="160">
        <f>ROUND(((SUM(BF127:BF343))*I36),2)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47" t="s">
        <v>43</v>
      </c>
      <c r="F37" s="160">
        <f>ROUND((SUM(BG127:BG343)),2)</f>
        <v>0</v>
      </c>
      <c r="G37" s="35"/>
      <c r="H37" s="35"/>
      <c r="I37" s="161">
        <v>0.21</v>
      </c>
      <c r="J37" s="160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" customHeight="1" hidden="1">
      <c r="A38" s="35"/>
      <c r="B38" s="41"/>
      <c r="C38" s="35"/>
      <c r="D38" s="35"/>
      <c r="E38" s="147" t="s">
        <v>44</v>
      </c>
      <c r="F38" s="160">
        <f>ROUND((SUM(BH127:BH343)),2)</f>
        <v>0</v>
      </c>
      <c r="G38" s="35"/>
      <c r="H38" s="35"/>
      <c r="I38" s="161">
        <v>0.12</v>
      </c>
      <c r="J38" s="160">
        <f>0</f>
        <v>0</v>
      </c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" customHeight="1" hidden="1">
      <c r="A39" s="35"/>
      <c r="B39" s="41"/>
      <c r="C39" s="35"/>
      <c r="D39" s="35"/>
      <c r="E39" s="147" t="s">
        <v>45</v>
      </c>
      <c r="F39" s="160">
        <f>ROUND((SUM(BI127:BI343)),2)</f>
        <v>0</v>
      </c>
      <c r="G39" s="35"/>
      <c r="H39" s="35"/>
      <c r="I39" s="161">
        <v>0</v>
      </c>
      <c r="J39" s="160">
        <f>0</f>
        <v>0</v>
      </c>
      <c r="K39" s="35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4" customHeight="1">
      <c r="A41" s="35"/>
      <c r="B41" s="41"/>
      <c r="C41" s="162"/>
      <c r="D41" s="163" t="s">
        <v>46</v>
      </c>
      <c r="E41" s="164"/>
      <c r="F41" s="164"/>
      <c r="G41" s="165" t="s">
        <v>47</v>
      </c>
      <c r="H41" s="166" t="s">
        <v>48</v>
      </c>
      <c r="I41" s="164"/>
      <c r="J41" s="167">
        <f>SUM(J32:J39)</f>
        <v>0</v>
      </c>
      <c r="K41" s="168"/>
      <c r="L41" s="60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0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2:12" s="1" customFormat="1" ht="14.4" customHeight="1">
      <c r="B43" s="17"/>
      <c r="L43" s="17"/>
    </row>
    <row r="44" spans="2:12" s="1" customFormat="1" ht="14.4" customHeight="1">
      <c r="B44" s="17"/>
      <c r="L44" s="1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60"/>
      <c r="D50" s="169" t="s">
        <v>49</v>
      </c>
      <c r="E50" s="170"/>
      <c r="F50" s="170"/>
      <c r="G50" s="169" t="s">
        <v>50</v>
      </c>
      <c r="H50" s="170"/>
      <c r="I50" s="170"/>
      <c r="J50" s="170"/>
      <c r="K50" s="170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71" t="s">
        <v>51</v>
      </c>
      <c r="E61" s="172"/>
      <c r="F61" s="173" t="s">
        <v>52</v>
      </c>
      <c r="G61" s="171" t="s">
        <v>51</v>
      </c>
      <c r="H61" s="172"/>
      <c r="I61" s="172"/>
      <c r="J61" s="174" t="s">
        <v>52</v>
      </c>
      <c r="K61" s="172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9" t="s">
        <v>53</v>
      </c>
      <c r="E65" s="175"/>
      <c r="F65" s="175"/>
      <c r="G65" s="169" t="s">
        <v>54</v>
      </c>
      <c r="H65" s="175"/>
      <c r="I65" s="175"/>
      <c r="J65" s="175"/>
      <c r="K65" s="175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71" t="s">
        <v>51</v>
      </c>
      <c r="E76" s="172"/>
      <c r="F76" s="173" t="s">
        <v>52</v>
      </c>
      <c r="G76" s="171" t="s">
        <v>51</v>
      </c>
      <c r="H76" s="172"/>
      <c r="I76" s="172"/>
      <c r="J76" s="174" t="s">
        <v>52</v>
      </c>
      <c r="K76" s="172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76"/>
      <c r="C77" s="177"/>
      <c r="D77" s="177"/>
      <c r="E77" s="177"/>
      <c r="F77" s="177"/>
      <c r="G77" s="177"/>
      <c r="H77" s="177"/>
      <c r="I77" s="177"/>
      <c r="J77" s="177"/>
      <c r="K77" s="177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78"/>
      <c r="C81" s="179"/>
      <c r="D81" s="179"/>
      <c r="E81" s="179"/>
      <c r="F81" s="179"/>
      <c r="G81" s="179"/>
      <c r="H81" s="179"/>
      <c r="I81" s="179"/>
      <c r="J81" s="179"/>
      <c r="K81" s="179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137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26.25" customHeight="1">
      <c r="A85" s="35"/>
      <c r="B85" s="36"/>
      <c r="C85" s="37"/>
      <c r="D85" s="37"/>
      <c r="E85" s="180" t="str">
        <f>E7</f>
        <v>Rekonstrukce vytápění – Teoretické ústavy, Hněvotínská 3, 775 15 Olomouc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2:12" s="1" customFormat="1" ht="12" customHeight="1">
      <c r="B86" s="18"/>
      <c r="C86" s="29" t="s">
        <v>132</v>
      </c>
      <c r="D86" s="19"/>
      <c r="E86" s="19"/>
      <c r="F86" s="19"/>
      <c r="G86" s="19"/>
      <c r="H86" s="19"/>
      <c r="I86" s="19"/>
      <c r="J86" s="19"/>
      <c r="K86" s="19"/>
      <c r="L86" s="17"/>
    </row>
    <row r="87" spans="1:31" s="2" customFormat="1" ht="16.5" customHeight="1">
      <c r="A87" s="35"/>
      <c r="B87" s="36"/>
      <c r="C87" s="37"/>
      <c r="D87" s="37"/>
      <c r="E87" s="180" t="s">
        <v>956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>
      <c r="A88" s="35"/>
      <c r="B88" s="36"/>
      <c r="C88" s="29" t="s">
        <v>134</v>
      </c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6.5" customHeight="1">
      <c r="A89" s="35"/>
      <c r="B89" s="36"/>
      <c r="C89" s="37"/>
      <c r="D89" s="37"/>
      <c r="E89" s="73" t="str">
        <f>E11</f>
        <v>01 - Blok C - Ústřední vytápění</v>
      </c>
      <c r="F89" s="37"/>
      <c r="G89" s="37"/>
      <c r="H89" s="37"/>
      <c r="I89" s="37"/>
      <c r="J89" s="37"/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customHeight="1">
      <c r="A91" s="35"/>
      <c r="B91" s="36"/>
      <c r="C91" s="29" t="s">
        <v>20</v>
      </c>
      <c r="D91" s="37"/>
      <c r="E91" s="37"/>
      <c r="F91" s="24" t="str">
        <f>F14</f>
        <v>Hněvotínská 3, 775 15 Olomouc</v>
      </c>
      <c r="G91" s="37"/>
      <c r="H91" s="37"/>
      <c r="I91" s="29" t="s">
        <v>22</v>
      </c>
      <c r="J91" s="76" t="str">
        <f>IF(J14="","",J14)</f>
        <v>21. 1. 2024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5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5.15" customHeight="1">
      <c r="A93" s="35"/>
      <c r="B93" s="36"/>
      <c r="C93" s="29" t="s">
        <v>24</v>
      </c>
      <c r="D93" s="37"/>
      <c r="E93" s="37"/>
      <c r="F93" s="24" t="str">
        <f>E17</f>
        <v>Univerzita Palackého v Olomouc, Křížkovského 8</v>
      </c>
      <c r="G93" s="37"/>
      <c r="H93" s="37"/>
      <c r="I93" s="29" t="s">
        <v>30</v>
      </c>
      <c r="J93" s="33" t="str">
        <f>E23</f>
        <v>Ing. Petr Machalec</v>
      </c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40.05" customHeight="1">
      <c r="A94" s="35"/>
      <c r="B94" s="36"/>
      <c r="C94" s="29" t="s">
        <v>28</v>
      </c>
      <c r="D94" s="37"/>
      <c r="E94" s="37"/>
      <c r="F94" s="24" t="str">
        <f>IF(E20="","",E20)</f>
        <v>Vyplň údaj</v>
      </c>
      <c r="G94" s="37"/>
      <c r="H94" s="37"/>
      <c r="I94" s="29" t="s">
        <v>33</v>
      </c>
      <c r="J94" s="33" t="str">
        <f>E26</f>
        <v>Ing. Petr Machalec, Werichova 13, Olomouc</v>
      </c>
      <c r="K94" s="37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29.25" customHeight="1">
      <c r="A96" s="35"/>
      <c r="B96" s="36"/>
      <c r="C96" s="181" t="s">
        <v>138</v>
      </c>
      <c r="D96" s="182"/>
      <c r="E96" s="182"/>
      <c r="F96" s="182"/>
      <c r="G96" s="182"/>
      <c r="H96" s="182"/>
      <c r="I96" s="182"/>
      <c r="J96" s="183" t="s">
        <v>139</v>
      </c>
      <c r="K96" s="182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31" s="2" customFormat="1" ht="10.3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0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47" s="2" customFormat="1" ht="22.8" customHeight="1">
      <c r="A98" s="35"/>
      <c r="B98" s="36"/>
      <c r="C98" s="184" t="s">
        <v>140</v>
      </c>
      <c r="D98" s="37"/>
      <c r="E98" s="37"/>
      <c r="F98" s="37"/>
      <c r="G98" s="37"/>
      <c r="H98" s="37"/>
      <c r="I98" s="37"/>
      <c r="J98" s="107">
        <f>J127</f>
        <v>0</v>
      </c>
      <c r="K98" s="37"/>
      <c r="L98" s="60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4" t="s">
        <v>141</v>
      </c>
    </row>
    <row r="99" spans="1:31" s="9" customFormat="1" ht="24.95" customHeight="1">
      <c r="A99" s="9"/>
      <c r="B99" s="185"/>
      <c r="C99" s="186"/>
      <c r="D99" s="187" t="s">
        <v>142</v>
      </c>
      <c r="E99" s="188"/>
      <c r="F99" s="188"/>
      <c r="G99" s="188"/>
      <c r="H99" s="188"/>
      <c r="I99" s="188"/>
      <c r="J99" s="189">
        <f>J128</f>
        <v>0</v>
      </c>
      <c r="K99" s="186"/>
      <c r="L99" s="190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1"/>
      <c r="C100" s="130"/>
      <c r="D100" s="192" t="s">
        <v>143</v>
      </c>
      <c r="E100" s="193"/>
      <c r="F100" s="193"/>
      <c r="G100" s="193"/>
      <c r="H100" s="193"/>
      <c r="I100" s="193"/>
      <c r="J100" s="194">
        <f>J129</f>
        <v>0</v>
      </c>
      <c r="K100" s="130"/>
      <c r="L100" s="19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1"/>
      <c r="C101" s="130"/>
      <c r="D101" s="192" t="s">
        <v>144</v>
      </c>
      <c r="E101" s="193"/>
      <c r="F101" s="193"/>
      <c r="G101" s="193"/>
      <c r="H101" s="193"/>
      <c r="I101" s="193"/>
      <c r="J101" s="194">
        <f>J153</f>
        <v>0</v>
      </c>
      <c r="K101" s="130"/>
      <c r="L101" s="19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1"/>
      <c r="C102" s="130"/>
      <c r="D102" s="192" t="s">
        <v>145</v>
      </c>
      <c r="E102" s="193"/>
      <c r="F102" s="193"/>
      <c r="G102" s="193"/>
      <c r="H102" s="193"/>
      <c r="I102" s="193"/>
      <c r="J102" s="194">
        <f>J173</f>
        <v>0</v>
      </c>
      <c r="K102" s="130"/>
      <c r="L102" s="19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1"/>
      <c r="C103" s="130"/>
      <c r="D103" s="192" t="s">
        <v>146</v>
      </c>
      <c r="E103" s="193"/>
      <c r="F103" s="193"/>
      <c r="G103" s="193"/>
      <c r="H103" s="193"/>
      <c r="I103" s="193"/>
      <c r="J103" s="194">
        <f>J227</f>
        <v>0</v>
      </c>
      <c r="K103" s="130"/>
      <c r="L103" s="19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1"/>
      <c r="C104" s="130"/>
      <c r="D104" s="192" t="s">
        <v>147</v>
      </c>
      <c r="E104" s="193"/>
      <c r="F104" s="193"/>
      <c r="G104" s="193"/>
      <c r="H104" s="193"/>
      <c r="I104" s="193"/>
      <c r="J104" s="194">
        <f>J323</f>
        <v>0</v>
      </c>
      <c r="K104" s="130"/>
      <c r="L104" s="195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1"/>
      <c r="C105" s="130"/>
      <c r="D105" s="192" t="s">
        <v>148</v>
      </c>
      <c r="E105" s="193"/>
      <c r="F105" s="193"/>
      <c r="G105" s="193"/>
      <c r="H105" s="193"/>
      <c r="I105" s="193"/>
      <c r="J105" s="194">
        <f>J337</f>
        <v>0</v>
      </c>
      <c r="K105" s="130"/>
      <c r="L105" s="195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>
      <c r="A106" s="35"/>
      <c r="B106" s="36"/>
      <c r="C106" s="37"/>
      <c r="D106" s="37"/>
      <c r="E106" s="37"/>
      <c r="F106" s="37"/>
      <c r="G106" s="37"/>
      <c r="H106" s="37"/>
      <c r="I106" s="37"/>
      <c r="J106" s="37"/>
      <c r="K106" s="37"/>
      <c r="L106" s="60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6.95" customHeight="1">
      <c r="A107" s="35"/>
      <c r="B107" s="63"/>
      <c r="C107" s="64"/>
      <c r="D107" s="64"/>
      <c r="E107" s="64"/>
      <c r="F107" s="64"/>
      <c r="G107" s="64"/>
      <c r="H107" s="64"/>
      <c r="I107" s="64"/>
      <c r="J107" s="64"/>
      <c r="K107" s="64"/>
      <c r="L107" s="60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11" spans="1:31" s="2" customFormat="1" ht="6.95" customHeight="1">
      <c r="A111" s="35"/>
      <c r="B111" s="65"/>
      <c r="C111" s="66"/>
      <c r="D111" s="66"/>
      <c r="E111" s="66"/>
      <c r="F111" s="66"/>
      <c r="G111" s="66"/>
      <c r="H111" s="66"/>
      <c r="I111" s="66"/>
      <c r="J111" s="66"/>
      <c r="K111" s="66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24.95" customHeight="1">
      <c r="A112" s="35"/>
      <c r="B112" s="36"/>
      <c r="C112" s="20" t="s">
        <v>149</v>
      </c>
      <c r="D112" s="37"/>
      <c r="E112" s="37"/>
      <c r="F112" s="37"/>
      <c r="G112" s="37"/>
      <c r="H112" s="37"/>
      <c r="I112" s="37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6.95" customHeight="1">
      <c r="A113" s="35"/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2" customHeight="1">
      <c r="A114" s="35"/>
      <c r="B114" s="36"/>
      <c r="C114" s="29" t="s">
        <v>16</v>
      </c>
      <c r="D114" s="37"/>
      <c r="E114" s="37"/>
      <c r="F114" s="37"/>
      <c r="G114" s="37"/>
      <c r="H114" s="37"/>
      <c r="I114" s="37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26.25" customHeight="1">
      <c r="A115" s="35"/>
      <c r="B115" s="36"/>
      <c r="C115" s="37"/>
      <c r="D115" s="37"/>
      <c r="E115" s="180" t="str">
        <f>E7</f>
        <v>Rekonstrukce vytápění – Teoretické ústavy, Hněvotínská 3, 775 15 Olomouc</v>
      </c>
      <c r="F115" s="29"/>
      <c r="G115" s="29"/>
      <c r="H115" s="29"/>
      <c r="I115" s="37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2:12" s="1" customFormat="1" ht="12" customHeight="1">
      <c r="B116" s="18"/>
      <c r="C116" s="29" t="s">
        <v>132</v>
      </c>
      <c r="D116" s="19"/>
      <c r="E116" s="19"/>
      <c r="F116" s="19"/>
      <c r="G116" s="19"/>
      <c r="H116" s="19"/>
      <c r="I116" s="19"/>
      <c r="J116" s="19"/>
      <c r="K116" s="19"/>
      <c r="L116" s="17"/>
    </row>
    <row r="117" spans="1:31" s="2" customFormat="1" ht="16.5" customHeight="1">
      <c r="A117" s="35"/>
      <c r="B117" s="36"/>
      <c r="C117" s="37"/>
      <c r="D117" s="37"/>
      <c r="E117" s="180" t="s">
        <v>956</v>
      </c>
      <c r="F117" s="37"/>
      <c r="G117" s="37"/>
      <c r="H117" s="37"/>
      <c r="I117" s="37"/>
      <c r="J117" s="37"/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2" customHeight="1">
      <c r="A118" s="35"/>
      <c r="B118" s="36"/>
      <c r="C118" s="29" t="s">
        <v>134</v>
      </c>
      <c r="D118" s="37"/>
      <c r="E118" s="37"/>
      <c r="F118" s="37"/>
      <c r="G118" s="37"/>
      <c r="H118" s="37"/>
      <c r="I118" s="37"/>
      <c r="J118" s="37"/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6.5" customHeight="1">
      <c r="A119" s="35"/>
      <c r="B119" s="36"/>
      <c r="C119" s="37"/>
      <c r="D119" s="37"/>
      <c r="E119" s="73" t="str">
        <f>E11</f>
        <v>01 - Blok C - Ústřední vytápění</v>
      </c>
      <c r="F119" s="37"/>
      <c r="G119" s="37"/>
      <c r="H119" s="37"/>
      <c r="I119" s="37"/>
      <c r="J119" s="37"/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6.95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2" customHeight="1">
      <c r="A121" s="35"/>
      <c r="B121" s="36"/>
      <c r="C121" s="29" t="s">
        <v>20</v>
      </c>
      <c r="D121" s="37"/>
      <c r="E121" s="37"/>
      <c r="F121" s="24" t="str">
        <f>F14</f>
        <v>Hněvotínská 3, 775 15 Olomouc</v>
      </c>
      <c r="G121" s="37"/>
      <c r="H121" s="37"/>
      <c r="I121" s="29" t="s">
        <v>22</v>
      </c>
      <c r="J121" s="76" t="str">
        <f>IF(J14="","",J14)</f>
        <v>21. 1. 2024</v>
      </c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6.95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60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5.15" customHeight="1">
      <c r="A123" s="35"/>
      <c r="B123" s="36"/>
      <c r="C123" s="29" t="s">
        <v>24</v>
      </c>
      <c r="D123" s="37"/>
      <c r="E123" s="37"/>
      <c r="F123" s="24" t="str">
        <f>E17</f>
        <v>Univerzita Palackého v Olomouc, Křížkovského 8</v>
      </c>
      <c r="G123" s="37"/>
      <c r="H123" s="37"/>
      <c r="I123" s="29" t="s">
        <v>30</v>
      </c>
      <c r="J123" s="33" t="str">
        <f>E23</f>
        <v>Ing. Petr Machalec</v>
      </c>
      <c r="K123" s="37"/>
      <c r="L123" s="60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40.05" customHeight="1">
      <c r="A124" s="35"/>
      <c r="B124" s="36"/>
      <c r="C124" s="29" t="s">
        <v>28</v>
      </c>
      <c r="D124" s="37"/>
      <c r="E124" s="37"/>
      <c r="F124" s="24" t="str">
        <f>IF(E20="","",E20)</f>
        <v>Vyplň údaj</v>
      </c>
      <c r="G124" s="37"/>
      <c r="H124" s="37"/>
      <c r="I124" s="29" t="s">
        <v>33</v>
      </c>
      <c r="J124" s="33" t="str">
        <f>E26</f>
        <v>Ing. Petr Machalec, Werichova 13, Olomouc</v>
      </c>
      <c r="K124" s="37"/>
      <c r="L124" s="60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10.3" customHeight="1">
      <c r="A125" s="35"/>
      <c r="B125" s="36"/>
      <c r="C125" s="37"/>
      <c r="D125" s="37"/>
      <c r="E125" s="37"/>
      <c r="F125" s="37"/>
      <c r="G125" s="37"/>
      <c r="H125" s="37"/>
      <c r="I125" s="37"/>
      <c r="J125" s="37"/>
      <c r="K125" s="37"/>
      <c r="L125" s="60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11" customFormat="1" ht="29.25" customHeight="1">
      <c r="A126" s="196"/>
      <c r="B126" s="197"/>
      <c r="C126" s="198" t="s">
        <v>150</v>
      </c>
      <c r="D126" s="199" t="s">
        <v>61</v>
      </c>
      <c r="E126" s="199" t="s">
        <v>57</v>
      </c>
      <c r="F126" s="199" t="s">
        <v>58</v>
      </c>
      <c r="G126" s="199" t="s">
        <v>151</v>
      </c>
      <c r="H126" s="199" t="s">
        <v>152</v>
      </c>
      <c r="I126" s="199" t="s">
        <v>153</v>
      </c>
      <c r="J126" s="199" t="s">
        <v>139</v>
      </c>
      <c r="K126" s="200" t="s">
        <v>154</v>
      </c>
      <c r="L126" s="201"/>
      <c r="M126" s="97" t="s">
        <v>1</v>
      </c>
      <c r="N126" s="98" t="s">
        <v>40</v>
      </c>
      <c r="O126" s="98" t="s">
        <v>155</v>
      </c>
      <c r="P126" s="98" t="s">
        <v>156</v>
      </c>
      <c r="Q126" s="98" t="s">
        <v>157</v>
      </c>
      <c r="R126" s="98" t="s">
        <v>158</v>
      </c>
      <c r="S126" s="98" t="s">
        <v>159</v>
      </c>
      <c r="T126" s="99" t="s">
        <v>160</v>
      </c>
      <c r="U126" s="196"/>
      <c r="V126" s="196"/>
      <c r="W126" s="196"/>
      <c r="X126" s="196"/>
      <c r="Y126" s="196"/>
      <c r="Z126" s="196"/>
      <c r="AA126" s="196"/>
      <c r="AB126" s="196"/>
      <c r="AC126" s="196"/>
      <c r="AD126" s="196"/>
      <c r="AE126" s="196"/>
    </row>
    <row r="127" spans="1:63" s="2" customFormat="1" ht="22.8" customHeight="1">
      <c r="A127" s="35"/>
      <c r="B127" s="36"/>
      <c r="C127" s="104" t="s">
        <v>161</v>
      </c>
      <c r="D127" s="37"/>
      <c r="E127" s="37"/>
      <c r="F127" s="37"/>
      <c r="G127" s="37"/>
      <c r="H127" s="37"/>
      <c r="I127" s="37"/>
      <c r="J127" s="202">
        <f>BK127</f>
        <v>0</v>
      </c>
      <c r="K127" s="37"/>
      <c r="L127" s="41"/>
      <c r="M127" s="100"/>
      <c r="N127" s="203"/>
      <c r="O127" s="101"/>
      <c r="P127" s="204">
        <f>P128</f>
        <v>0</v>
      </c>
      <c r="Q127" s="101"/>
      <c r="R127" s="204">
        <f>R128</f>
        <v>0</v>
      </c>
      <c r="S127" s="101"/>
      <c r="T127" s="205">
        <f>T128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4" t="s">
        <v>75</v>
      </c>
      <c r="AU127" s="14" t="s">
        <v>141</v>
      </c>
      <c r="BK127" s="206">
        <f>BK128</f>
        <v>0</v>
      </c>
    </row>
    <row r="128" spans="1:63" s="12" customFormat="1" ht="25.9" customHeight="1">
      <c r="A128" s="12"/>
      <c r="B128" s="207"/>
      <c r="C128" s="208"/>
      <c r="D128" s="209" t="s">
        <v>75</v>
      </c>
      <c r="E128" s="210" t="s">
        <v>162</v>
      </c>
      <c r="F128" s="210" t="s">
        <v>163</v>
      </c>
      <c r="G128" s="208"/>
      <c r="H128" s="208"/>
      <c r="I128" s="211"/>
      <c r="J128" s="212">
        <f>BK128</f>
        <v>0</v>
      </c>
      <c r="K128" s="208"/>
      <c r="L128" s="213"/>
      <c r="M128" s="214"/>
      <c r="N128" s="215"/>
      <c r="O128" s="215"/>
      <c r="P128" s="216">
        <f>P129+P153+P173+P227+P323+P337</f>
        <v>0</v>
      </c>
      <c r="Q128" s="215"/>
      <c r="R128" s="216">
        <f>R129+R153+R173+R227+R323+R337</f>
        <v>0</v>
      </c>
      <c r="S128" s="215"/>
      <c r="T128" s="217">
        <f>T129+T153+T173+T227+T323+T337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8" t="s">
        <v>85</v>
      </c>
      <c r="AT128" s="219" t="s">
        <v>75</v>
      </c>
      <c r="AU128" s="219" t="s">
        <v>76</v>
      </c>
      <c r="AY128" s="218" t="s">
        <v>164</v>
      </c>
      <c r="BK128" s="220">
        <f>BK129+BK153+BK173+BK227+BK323+BK337</f>
        <v>0</v>
      </c>
    </row>
    <row r="129" spans="1:63" s="12" customFormat="1" ht="22.8" customHeight="1">
      <c r="A129" s="12"/>
      <c r="B129" s="207"/>
      <c r="C129" s="208"/>
      <c r="D129" s="209" t="s">
        <v>75</v>
      </c>
      <c r="E129" s="221" t="s">
        <v>165</v>
      </c>
      <c r="F129" s="221" t="s">
        <v>166</v>
      </c>
      <c r="G129" s="208"/>
      <c r="H129" s="208"/>
      <c r="I129" s="211"/>
      <c r="J129" s="222">
        <f>BK129</f>
        <v>0</v>
      </c>
      <c r="K129" s="208"/>
      <c r="L129" s="213"/>
      <c r="M129" s="214"/>
      <c r="N129" s="215"/>
      <c r="O129" s="215"/>
      <c r="P129" s="216">
        <f>SUM(P130:P152)</f>
        <v>0</v>
      </c>
      <c r="Q129" s="215"/>
      <c r="R129" s="216">
        <f>SUM(R130:R152)</f>
        <v>0</v>
      </c>
      <c r="S129" s="215"/>
      <c r="T129" s="217">
        <f>SUM(T130:T152)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8" t="s">
        <v>85</v>
      </c>
      <c r="AT129" s="219" t="s">
        <v>75</v>
      </c>
      <c r="AU129" s="219" t="s">
        <v>83</v>
      </c>
      <c r="AY129" s="218" t="s">
        <v>164</v>
      </c>
      <c r="BK129" s="220">
        <f>SUM(BK130:BK152)</f>
        <v>0</v>
      </c>
    </row>
    <row r="130" spans="1:65" s="2" customFormat="1" ht="49.05" customHeight="1">
      <c r="A130" s="35"/>
      <c r="B130" s="36"/>
      <c r="C130" s="223" t="s">
        <v>83</v>
      </c>
      <c r="D130" s="223" t="s">
        <v>167</v>
      </c>
      <c r="E130" s="224" t="s">
        <v>958</v>
      </c>
      <c r="F130" s="225" t="s">
        <v>959</v>
      </c>
      <c r="G130" s="226" t="s">
        <v>170</v>
      </c>
      <c r="H130" s="227">
        <v>80</v>
      </c>
      <c r="I130" s="228"/>
      <c r="J130" s="229">
        <f>ROUND(I130*H130,2)</f>
        <v>0</v>
      </c>
      <c r="K130" s="225" t="s">
        <v>171</v>
      </c>
      <c r="L130" s="41"/>
      <c r="M130" s="230" t="s">
        <v>1</v>
      </c>
      <c r="N130" s="231" t="s">
        <v>41</v>
      </c>
      <c r="O130" s="88"/>
      <c r="P130" s="232">
        <f>O130*H130</f>
        <v>0</v>
      </c>
      <c r="Q130" s="232">
        <v>0</v>
      </c>
      <c r="R130" s="232">
        <f>Q130*H130</f>
        <v>0</v>
      </c>
      <c r="S130" s="232">
        <v>0</v>
      </c>
      <c r="T130" s="233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34" t="s">
        <v>172</v>
      </c>
      <c r="AT130" s="234" t="s">
        <v>167</v>
      </c>
      <c r="AU130" s="234" t="s">
        <v>85</v>
      </c>
      <c r="AY130" s="14" t="s">
        <v>164</v>
      </c>
      <c r="BE130" s="235">
        <f>IF(N130="základní",J130,0)</f>
        <v>0</v>
      </c>
      <c r="BF130" s="235">
        <f>IF(N130="snížená",J130,0)</f>
        <v>0</v>
      </c>
      <c r="BG130" s="235">
        <f>IF(N130="zákl. přenesená",J130,0)</f>
        <v>0</v>
      </c>
      <c r="BH130" s="235">
        <f>IF(N130="sníž. přenesená",J130,0)</f>
        <v>0</v>
      </c>
      <c r="BI130" s="235">
        <f>IF(N130="nulová",J130,0)</f>
        <v>0</v>
      </c>
      <c r="BJ130" s="14" t="s">
        <v>83</v>
      </c>
      <c r="BK130" s="235">
        <f>ROUND(I130*H130,2)</f>
        <v>0</v>
      </c>
      <c r="BL130" s="14" t="s">
        <v>172</v>
      </c>
      <c r="BM130" s="234" t="s">
        <v>85</v>
      </c>
    </row>
    <row r="131" spans="1:47" s="2" customFormat="1" ht="12">
      <c r="A131" s="35"/>
      <c r="B131" s="36"/>
      <c r="C131" s="37"/>
      <c r="D131" s="236" t="s">
        <v>173</v>
      </c>
      <c r="E131" s="37"/>
      <c r="F131" s="237" t="s">
        <v>960</v>
      </c>
      <c r="G131" s="37"/>
      <c r="H131" s="37"/>
      <c r="I131" s="238"/>
      <c r="J131" s="37"/>
      <c r="K131" s="37"/>
      <c r="L131" s="41"/>
      <c r="M131" s="239"/>
      <c r="N131" s="240"/>
      <c r="O131" s="88"/>
      <c r="P131" s="88"/>
      <c r="Q131" s="88"/>
      <c r="R131" s="88"/>
      <c r="S131" s="88"/>
      <c r="T131" s="89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4" t="s">
        <v>173</v>
      </c>
      <c r="AU131" s="14" t="s">
        <v>85</v>
      </c>
    </row>
    <row r="132" spans="1:65" s="2" customFormat="1" ht="49.05" customHeight="1">
      <c r="A132" s="35"/>
      <c r="B132" s="36"/>
      <c r="C132" s="223" t="s">
        <v>85</v>
      </c>
      <c r="D132" s="223" t="s">
        <v>167</v>
      </c>
      <c r="E132" s="224" t="s">
        <v>961</v>
      </c>
      <c r="F132" s="225" t="s">
        <v>962</v>
      </c>
      <c r="G132" s="226" t="s">
        <v>170</v>
      </c>
      <c r="H132" s="227">
        <v>36</v>
      </c>
      <c r="I132" s="228"/>
      <c r="J132" s="229">
        <f>ROUND(I132*H132,2)</f>
        <v>0</v>
      </c>
      <c r="K132" s="225" t="s">
        <v>171</v>
      </c>
      <c r="L132" s="41"/>
      <c r="M132" s="230" t="s">
        <v>1</v>
      </c>
      <c r="N132" s="231" t="s">
        <v>41</v>
      </c>
      <c r="O132" s="88"/>
      <c r="P132" s="232">
        <f>O132*H132</f>
        <v>0</v>
      </c>
      <c r="Q132" s="232">
        <v>0</v>
      </c>
      <c r="R132" s="232">
        <f>Q132*H132</f>
        <v>0</v>
      </c>
      <c r="S132" s="232">
        <v>0</v>
      </c>
      <c r="T132" s="233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34" t="s">
        <v>172</v>
      </c>
      <c r="AT132" s="234" t="s">
        <v>167</v>
      </c>
      <c r="AU132" s="234" t="s">
        <v>85</v>
      </c>
      <c r="AY132" s="14" t="s">
        <v>164</v>
      </c>
      <c r="BE132" s="235">
        <f>IF(N132="základní",J132,0)</f>
        <v>0</v>
      </c>
      <c r="BF132" s="235">
        <f>IF(N132="snížená",J132,0)</f>
        <v>0</v>
      </c>
      <c r="BG132" s="235">
        <f>IF(N132="zákl. přenesená",J132,0)</f>
        <v>0</v>
      </c>
      <c r="BH132" s="235">
        <f>IF(N132="sníž. přenesená",J132,0)</f>
        <v>0</v>
      </c>
      <c r="BI132" s="235">
        <f>IF(N132="nulová",J132,0)</f>
        <v>0</v>
      </c>
      <c r="BJ132" s="14" t="s">
        <v>83</v>
      </c>
      <c r="BK132" s="235">
        <f>ROUND(I132*H132,2)</f>
        <v>0</v>
      </c>
      <c r="BL132" s="14" t="s">
        <v>172</v>
      </c>
      <c r="BM132" s="234" t="s">
        <v>179</v>
      </c>
    </row>
    <row r="133" spans="1:47" s="2" customFormat="1" ht="12">
      <c r="A133" s="35"/>
      <c r="B133" s="36"/>
      <c r="C133" s="37"/>
      <c r="D133" s="236" t="s">
        <v>173</v>
      </c>
      <c r="E133" s="37"/>
      <c r="F133" s="237" t="s">
        <v>963</v>
      </c>
      <c r="G133" s="37"/>
      <c r="H133" s="37"/>
      <c r="I133" s="238"/>
      <c r="J133" s="37"/>
      <c r="K133" s="37"/>
      <c r="L133" s="41"/>
      <c r="M133" s="239"/>
      <c r="N133" s="240"/>
      <c r="O133" s="88"/>
      <c r="P133" s="88"/>
      <c r="Q133" s="88"/>
      <c r="R133" s="88"/>
      <c r="S133" s="88"/>
      <c r="T133" s="89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4" t="s">
        <v>173</v>
      </c>
      <c r="AU133" s="14" t="s">
        <v>85</v>
      </c>
    </row>
    <row r="134" spans="1:65" s="2" customFormat="1" ht="24.15" customHeight="1">
      <c r="A134" s="35"/>
      <c r="B134" s="36"/>
      <c r="C134" s="223" t="s">
        <v>180</v>
      </c>
      <c r="D134" s="223" t="s">
        <v>167</v>
      </c>
      <c r="E134" s="224" t="s">
        <v>964</v>
      </c>
      <c r="F134" s="225" t="s">
        <v>965</v>
      </c>
      <c r="G134" s="226" t="s">
        <v>170</v>
      </c>
      <c r="H134" s="227">
        <v>1032</v>
      </c>
      <c r="I134" s="228"/>
      <c r="J134" s="229">
        <f>ROUND(I134*H134,2)</f>
        <v>0</v>
      </c>
      <c r="K134" s="225" t="s">
        <v>265</v>
      </c>
      <c r="L134" s="41"/>
      <c r="M134" s="230" t="s">
        <v>1</v>
      </c>
      <c r="N134" s="231" t="s">
        <v>41</v>
      </c>
      <c r="O134" s="88"/>
      <c r="P134" s="232">
        <f>O134*H134</f>
        <v>0</v>
      </c>
      <c r="Q134" s="232">
        <v>0</v>
      </c>
      <c r="R134" s="232">
        <f>Q134*H134</f>
        <v>0</v>
      </c>
      <c r="S134" s="232">
        <v>0</v>
      </c>
      <c r="T134" s="233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34" t="s">
        <v>172</v>
      </c>
      <c r="AT134" s="234" t="s">
        <v>167</v>
      </c>
      <c r="AU134" s="234" t="s">
        <v>85</v>
      </c>
      <c r="AY134" s="14" t="s">
        <v>164</v>
      </c>
      <c r="BE134" s="235">
        <f>IF(N134="základní",J134,0)</f>
        <v>0</v>
      </c>
      <c r="BF134" s="235">
        <f>IF(N134="snížená",J134,0)</f>
        <v>0</v>
      </c>
      <c r="BG134" s="235">
        <f>IF(N134="zákl. přenesená",J134,0)</f>
        <v>0</v>
      </c>
      <c r="BH134" s="235">
        <f>IF(N134="sníž. přenesená",J134,0)</f>
        <v>0</v>
      </c>
      <c r="BI134" s="235">
        <f>IF(N134="nulová",J134,0)</f>
        <v>0</v>
      </c>
      <c r="BJ134" s="14" t="s">
        <v>83</v>
      </c>
      <c r="BK134" s="235">
        <f>ROUND(I134*H134,2)</f>
        <v>0</v>
      </c>
      <c r="BL134" s="14" t="s">
        <v>172</v>
      </c>
      <c r="BM134" s="234" t="s">
        <v>185</v>
      </c>
    </row>
    <row r="135" spans="1:65" s="2" customFormat="1" ht="33" customHeight="1">
      <c r="A135" s="35"/>
      <c r="B135" s="36"/>
      <c r="C135" s="223" t="s">
        <v>179</v>
      </c>
      <c r="D135" s="223" t="s">
        <v>167</v>
      </c>
      <c r="E135" s="224" t="s">
        <v>175</v>
      </c>
      <c r="F135" s="225" t="s">
        <v>176</v>
      </c>
      <c r="G135" s="226" t="s">
        <v>177</v>
      </c>
      <c r="H135" s="227">
        <v>2.139</v>
      </c>
      <c r="I135" s="228"/>
      <c r="J135" s="229">
        <f>ROUND(I135*H135,2)</f>
        <v>0</v>
      </c>
      <c r="K135" s="225" t="s">
        <v>178</v>
      </c>
      <c r="L135" s="41"/>
      <c r="M135" s="230" t="s">
        <v>1</v>
      </c>
      <c r="N135" s="231" t="s">
        <v>41</v>
      </c>
      <c r="O135" s="88"/>
      <c r="P135" s="232">
        <f>O135*H135</f>
        <v>0</v>
      </c>
      <c r="Q135" s="232">
        <v>0</v>
      </c>
      <c r="R135" s="232">
        <f>Q135*H135</f>
        <v>0</v>
      </c>
      <c r="S135" s="232">
        <v>0</v>
      </c>
      <c r="T135" s="233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34" t="s">
        <v>172</v>
      </c>
      <c r="AT135" s="234" t="s">
        <v>167</v>
      </c>
      <c r="AU135" s="234" t="s">
        <v>85</v>
      </c>
      <c r="AY135" s="14" t="s">
        <v>164</v>
      </c>
      <c r="BE135" s="235">
        <f>IF(N135="základní",J135,0)</f>
        <v>0</v>
      </c>
      <c r="BF135" s="235">
        <f>IF(N135="snížená",J135,0)</f>
        <v>0</v>
      </c>
      <c r="BG135" s="235">
        <f>IF(N135="zákl. přenesená",J135,0)</f>
        <v>0</v>
      </c>
      <c r="BH135" s="235">
        <f>IF(N135="sníž. přenesená",J135,0)</f>
        <v>0</v>
      </c>
      <c r="BI135" s="235">
        <f>IF(N135="nulová",J135,0)</f>
        <v>0</v>
      </c>
      <c r="BJ135" s="14" t="s">
        <v>83</v>
      </c>
      <c r="BK135" s="235">
        <f>ROUND(I135*H135,2)</f>
        <v>0</v>
      </c>
      <c r="BL135" s="14" t="s">
        <v>172</v>
      </c>
      <c r="BM135" s="234" t="s">
        <v>188</v>
      </c>
    </row>
    <row r="136" spans="1:65" s="2" customFormat="1" ht="24.15" customHeight="1">
      <c r="A136" s="35"/>
      <c r="B136" s="36"/>
      <c r="C136" s="241" t="s">
        <v>189</v>
      </c>
      <c r="D136" s="241" t="s">
        <v>181</v>
      </c>
      <c r="E136" s="242" t="s">
        <v>199</v>
      </c>
      <c r="F136" s="243" t="s">
        <v>200</v>
      </c>
      <c r="G136" s="244" t="s">
        <v>170</v>
      </c>
      <c r="H136" s="245">
        <v>20</v>
      </c>
      <c r="I136" s="246"/>
      <c r="J136" s="247">
        <f>ROUND(I136*H136,2)</f>
        <v>0</v>
      </c>
      <c r="K136" s="243" t="s">
        <v>171</v>
      </c>
      <c r="L136" s="248"/>
      <c r="M136" s="249" t="s">
        <v>1</v>
      </c>
      <c r="N136" s="250" t="s">
        <v>41</v>
      </c>
      <c r="O136" s="88"/>
      <c r="P136" s="232">
        <f>O136*H136</f>
        <v>0</v>
      </c>
      <c r="Q136" s="232">
        <v>0</v>
      </c>
      <c r="R136" s="232">
        <f>Q136*H136</f>
        <v>0</v>
      </c>
      <c r="S136" s="232">
        <v>0</v>
      </c>
      <c r="T136" s="233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34" t="s">
        <v>184</v>
      </c>
      <c r="AT136" s="234" t="s">
        <v>181</v>
      </c>
      <c r="AU136" s="234" t="s">
        <v>85</v>
      </c>
      <c r="AY136" s="14" t="s">
        <v>164</v>
      </c>
      <c r="BE136" s="235">
        <f>IF(N136="základní",J136,0)</f>
        <v>0</v>
      </c>
      <c r="BF136" s="235">
        <f>IF(N136="snížená",J136,0)</f>
        <v>0</v>
      </c>
      <c r="BG136" s="235">
        <f>IF(N136="zákl. přenesená",J136,0)</f>
        <v>0</v>
      </c>
      <c r="BH136" s="235">
        <f>IF(N136="sníž. přenesená",J136,0)</f>
        <v>0</v>
      </c>
      <c r="BI136" s="235">
        <f>IF(N136="nulová",J136,0)</f>
        <v>0</v>
      </c>
      <c r="BJ136" s="14" t="s">
        <v>83</v>
      </c>
      <c r="BK136" s="235">
        <f>ROUND(I136*H136,2)</f>
        <v>0</v>
      </c>
      <c r="BL136" s="14" t="s">
        <v>172</v>
      </c>
      <c r="BM136" s="234" t="s">
        <v>192</v>
      </c>
    </row>
    <row r="137" spans="1:65" s="2" customFormat="1" ht="24.15" customHeight="1">
      <c r="A137" s="35"/>
      <c r="B137" s="36"/>
      <c r="C137" s="241" t="s">
        <v>185</v>
      </c>
      <c r="D137" s="241" t="s">
        <v>181</v>
      </c>
      <c r="E137" s="242" t="s">
        <v>966</v>
      </c>
      <c r="F137" s="243" t="s">
        <v>967</v>
      </c>
      <c r="G137" s="244" t="s">
        <v>170</v>
      </c>
      <c r="H137" s="245">
        <v>44</v>
      </c>
      <c r="I137" s="246"/>
      <c r="J137" s="247">
        <f>ROUND(I137*H137,2)</f>
        <v>0</v>
      </c>
      <c r="K137" s="243" t="s">
        <v>171</v>
      </c>
      <c r="L137" s="248"/>
      <c r="M137" s="249" t="s">
        <v>1</v>
      </c>
      <c r="N137" s="250" t="s">
        <v>41</v>
      </c>
      <c r="O137" s="88"/>
      <c r="P137" s="232">
        <f>O137*H137</f>
        <v>0</v>
      </c>
      <c r="Q137" s="232">
        <v>0</v>
      </c>
      <c r="R137" s="232">
        <f>Q137*H137</f>
        <v>0</v>
      </c>
      <c r="S137" s="232">
        <v>0</v>
      </c>
      <c r="T137" s="233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34" t="s">
        <v>184</v>
      </c>
      <c r="AT137" s="234" t="s">
        <v>181</v>
      </c>
      <c r="AU137" s="234" t="s">
        <v>85</v>
      </c>
      <c r="AY137" s="14" t="s">
        <v>164</v>
      </c>
      <c r="BE137" s="235">
        <f>IF(N137="základní",J137,0)</f>
        <v>0</v>
      </c>
      <c r="BF137" s="235">
        <f>IF(N137="snížená",J137,0)</f>
        <v>0</v>
      </c>
      <c r="BG137" s="235">
        <f>IF(N137="zákl. přenesená",J137,0)</f>
        <v>0</v>
      </c>
      <c r="BH137" s="235">
        <f>IF(N137="sníž. přenesená",J137,0)</f>
        <v>0</v>
      </c>
      <c r="BI137" s="235">
        <f>IF(N137="nulová",J137,0)</f>
        <v>0</v>
      </c>
      <c r="BJ137" s="14" t="s">
        <v>83</v>
      </c>
      <c r="BK137" s="235">
        <f>ROUND(I137*H137,2)</f>
        <v>0</v>
      </c>
      <c r="BL137" s="14" t="s">
        <v>172</v>
      </c>
      <c r="BM137" s="234" t="s">
        <v>8</v>
      </c>
    </row>
    <row r="138" spans="1:65" s="2" customFormat="1" ht="24.15" customHeight="1">
      <c r="A138" s="35"/>
      <c r="B138" s="36"/>
      <c r="C138" s="241" t="s">
        <v>195</v>
      </c>
      <c r="D138" s="241" t="s">
        <v>181</v>
      </c>
      <c r="E138" s="242" t="s">
        <v>968</v>
      </c>
      <c r="F138" s="243" t="s">
        <v>969</v>
      </c>
      <c r="G138" s="244" t="s">
        <v>170</v>
      </c>
      <c r="H138" s="245">
        <v>48</v>
      </c>
      <c r="I138" s="246"/>
      <c r="J138" s="247">
        <f>ROUND(I138*H138,2)</f>
        <v>0</v>
      </c>
      <c r="K138" s="243" t="s">
        <v>171</v>
      </c>
      <c r="L138" s="248"/>
      <c r="M138" s="249" t="s">
        <v>1</v>
      </c>
      <c r="N138" s="250" t="s">
        <v>41</v>
      </c>
      <c r="O138" s="88"/>
      <c r="P138" s="232">
        <f>O138*H138</f>
        <v>0</v>
      </c>
      <c r="Q138" s="232">
        <v>0</v>
      </c>
      <c r="R138" s="232">
        <f>Q138*H138</f>
        <v>0</v>
      </c>
      <c r="S138" s="232">
        <v>0</v>
      </c>
      <c r="T138" s="233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34" t="s">
        <v>184</v>
      </c>
      <c r="AT138" s="234" t="s">
        <v>181</v>
      </c>
      <c r="AU138" s="234" t="s">
        <v>85</v>
      </c>
      <c r="AY138" s="14" t="s">
        <v>164</v>
      </c>
      <c r="BE138" s="235">
        <f>IF(N138="základní",J138,0)</f>
        <v>0</v>
      </c>
      <c r="BF138" s="235">
        <f>IF(N138="snížená",J138,0)</f>
        <v>0</v>
      </c>
      <c r="BG138" s="235">
        <f>IF(N138="zákl. přenesená",J138,0)</f>
        <v>0</v>
      </c>
      <c r="BH138" s="235">
        <f>IF(N138="sníž. přenesená",J138,0)</f>
        <v>0</v>
      </c>
      <c r="BI138" s="235">
        <f>IF(N138="nulová",J138,0)</f>
        <v>0</v>
      </c>
      <c r="BJ138" s="14" t="s">
        <v>83</v>
      </c>
      <c r="BK138" s="235">
        <f>ROUND(I138*H138,2)</f>
        <v>0</v>
      </c>
      <c r="BL138" s="14" t="s">
        <v>172</v>
      </c>
      <c r="BM138" s="234" t="s">
        <v>198</v>
      </c>
    </row>
    <row r="139" spans="1:65" s="2" customFormat="1" ht="24.15" customHeight="1">
      <c r="A139" s="35"/>
      <c r="B139" s="36"/>
      <c r="C139" s="241" t="s">
        <v>188</v>
      </c>
      <c r="D139" s="241" t="s">
        <v>181</v>
      </c>
      <c r="E139" s="242" t="s">
        <v>970</v>
      </c>
      <c r="F139" s="243" t="s">
        <v>971</v>
      </c>
      <c r="G139" s="244" t="s">
        <v>170</v>
      </c>
      <c r="H139" s="245">
        <v>20</v>
      </c>
      <c r="I139" s="246"/>
      <c r="J139" s="247">
        <f>ROUND(I139*H139,2)</f>
        <v>0</v>
      </c>
      <c r="K139" s="243" t="s">
        <v>171</v>
      </c>
      <c r="L139" s="248"/>
      <c r="M139" s="249" t="s">
        <v>1</v>
      </c>
      <c r="N139" s="250" t="s">
        <v>41</v>
      </c>
      <c r="O139" s="88"/>
      <c r="P139" s="232">
        <f>O139*H139</f>
        <v>0</v>
      </c>
      <c r="Q139" s="232">
        <v>0</v>
      </c>
      <c r="R139" s="232">
        <f>Q139*H139</f>
        <v>0</v>
      </c>
      <c r="S139" s="232">
        <v>0</v>
      </c>
      <c r="T139" s="233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34" t="s">
        <v>184</v>
      </c>
      <c r="AT139" s="234" t="s">
        <v>181</v>
      </c>
      <c r="AU139" s="234" t="s">
        <v>85</v>
      </c>
      <c r="AY139" s="14" t="s">
        <v>164</v>
      </c>
      <c r="BE139" s="235">
        <f>IF(N139="základní",J139,0)</f>
        <v>0</v>
      </c>
      <c r="BF139" s="235">
        <f>IF(N139="snížená",J139,0)</f>
        <v>0</v>
      </c>
      <c r="BG139" s="235">
        <f>IF(N139="zákl. přenesená",J139,0)</f>
        <v>0</v>
      </c>
      <c r="BH139" s="235">
        <f>IF(N139="sníž. přenesená",J139,0)</f>
        <v>0</v>
      </c>
      <c r="BI139" s="235">
        <f>IF(N139="nulová",J139,0)</f>
        <v>0</v>
      </c>
      <c r="BJ139" s="14" t="s">
        <v>83</v>
      </c>
      <c r="BK139" s="235">
        <f>ROUND(I139*H139,2)</f>
        <v>0</v>
      </c>
      <c r="BL139" s="14" t="s">
        <v>172</v>
      </c>
      <c r="BM139" s="234" t="s">
        <v>172</v>
      </c>
    </row>
    <row r="140" spans="1:65" s="2" customFormat="1" ht="24.15" customHeight="1">
      <c r="A140" s="35"/>
      <c r="B140" s="36"/>
      <c r="C140" s="241" t="s">
        <v>201</v>
      </c>
      <c r="D140" s="241" t="s">
        <v>181</v>
      </c>
      <c r="E140" s="242" t="s">
        <v>972</v>
      </c>
      <c r="F140" s="243" t="s">
        <v>973</v>
      </c>
      <c r="G140" s="244" t="s">
        <v>170</v>
      </c>
      <c r="H140" s="245">
        <v>36</v>
      </c>
      <c r="I140" s="246"/>
      <c r="J140" s="247">
        <f>ROUND(I140*H140,2)</f>
        <v>0</v>
      </c>
      <c r="K140" s="243" t="s">
        <v>171</v>
      </c>
      <c r="L140" s="248"/>
      <c r="M140" s="249" t="s">
        <v>1</v>
      </c>
      <c r="N140" s="250" t="s">
        <v>41</v>
      </c>
      <c r="O140" s="88"/>
      <c r="P140" s="232">
        <f>O140*H140</f>
        <v>0</v>
      </c>
      <c r="Q140" s="232">
        <v>0</v>
      </c>
      <c r="R140" s="232">
        <f>Q140*H140</f>
        <v>0</v>
      </c>
      <c r="S140" s="232">
        <v>0</v>
      </c>
      <c r="T140" s="233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34" t="s">
        <v>184</v>
      </c>
      <c r="AT140" s="234" t="s">
        <v>181</v>
      </c>
      <c r="AU140" s="234" t="s">
        <v>85</v>
      </c>
      <c r="AY140" s="14" t="s">
        <v>164</v>
      </c>
      <c r="BE140" s="235">
        <f>IF(N140="základní",J140,0)</f>
        <v>0</v>
      </c>
      <c r="BF140" s="235">
        <f>IF(N140="snížená",J140,0)</f>
        <v>0</v>
      </c>
      <c r="BG140" s="235">
        <f>IF(N140="zákl. přenesená",J140,0)</f>
        <v>0</v>
      </c>
      <c r="BH140" s="235">
        <f>IF(N140="sníž. přenesená",J140,0)</f>
        <v>0</v>
      </c>
      <c r="BI140" s="235">
        <f>IF(N140="nulová",J140,0)</f>
        <v>0</v>
      </c>
      <c r="BJ140" s="14" t="s">
        <v>83</v>
      </c>
      <c r="BK140" s="235">
        <f>ROUND(I140*H140,2)</f>
        <v>0</v>
      </c>
      <c r="BL140" s="14" t="s">
        <v>172</v>
      </c>
      <c r="BM140" s="234" t="s">
        <v>204</v>
      </c>
    </row>
    <row r="141" spans="1:65" s="2" customFormat="1" ht="24.15" customHeight="1">
      <c r="A141" s="35"/>
      <c r="B141" s="36"/>
      <c r="C141" s="223" t="s">
        <v>192</v>
      </c>
      <c r="D141" s="223" t="s">
        <v>167</v>
      </c>
      <c r="E141" s="224" t="s">
        <v>202</v>
      </c>
      <c r="F141" s="225" t="s">
        <v>974</v>
      </c>
      <c r="G141" s="226" t="s">
        <v>170</v>
      </c>
      <c r="H141" s="227">
        <v>24</v>
      </c>
      <c r="I141" s="228"/>
      <c r="J141" s="229">
        <f>ROUND(I141*H141,2)</f>
        <v>0</v>
      </c>
      <c r="K141" s="225" t="s">
        <v>178</v>
      </c>
      <c r="L141" s="41"/>
      <c r="M141" s="230" t="s">
        <v>1</v>
      </c>
      <c r="N141" s="231" t="s">
        <v>41</v>
      </c>
      <c r="O141" s="88"/>
      <c r="P141" s="232">
        <f>O141*H141</f>
        <v>0</v>
      </c>
      <c r="Q141" s="232">
        <v>0</v>
      </c>
      <c r="R141" s="232">
        <f>Q141*H141</f>
        <v>0</v>
      </c>
      <c r="S141" s="232">
        <v>0</v>
      </c>
      <c r="T141" s="233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34" t="s">
        <v>172</v>
      </c>
      <c r="AT141" s="234" t="s">
        <v>167</v>
      </c>
      <c r="AU141" s="234" t="s">
        <v>85</v>
      </c>
      <c r="AY141" s="14" t="s">
        <v>164</v>
      </c>
      <c r="BE141" s="235">
        <f>IF(N141="základní",J141,0)</f>
        <v>0</v>
      </c>
      <c r="BF141" s="235">
        <f>IF(N141="snížená",J141,0)</f>
        <v>0</v>
      </c>
      <c r="BG141" s="235">
        <f>IF(N141="zákl. přenesená",J141,0)</f>
        <v>0</v>
      </c>
      <c r="BH141" s="235">
        <f>IF(N141="sníž. přenesená",J141,0)</f>
        <v>0</v>
      </c>
      <c r="BI141" s="235">
        <f>IF(N141="nulová",J141,0)</f>
        <v>0</v>
      </c>
      <c r="BJ141" s="14" t="s">
        <v>83</v>
      </c>
      <c r="BK141" s="235">
        <f>ROUND(I141*H141,2)</f>
        <v>0</v>
      </c>
      <c r="BL141" s="14" t="s">
        <v>172</v>
      </c>
      <c r="BM141" s="234" t="s">
        <v>207</v>
      </c>
    </row>
    <row r="142" spans="1:65" s="2" customFormat="1" ht="24.15" customHeight="1">
      <c r="A142" s="35"/>
      <c r="B142" s="36"/>
      <c r="C142" s="223" t="s">
        <v>208</v>
      </c>
      <c r="D142" s="223" t="s">
        <v>167</v>
      </c>
      <c r="E142" s="224" t="s">
        <v>205</v>
      </c>
      <c r="F142" s="225" t="s">
        <v>975</v>
      </c>
      <c r="G142" s="226" t="s">
        <v>170</v>
      </c>
      <c r="H142" s="227">
        <v>68</v>
      </c>
      <c r="I142" s="228"/>
      <c r="J142" s="229">
        <f>ROUND(I142*H142,2)</f>
        <v>0</v>
      </c>
      <c r="K142" s="225" t="s">
        <v>178</v>
      </c>
      <c r="L142" s="41"/>
      <c r="M142" s="230" t="s">
        <v>1</v>
      </c>
      <c r="N142" s="231" t="s">
        <v>41</v>
      </c>
      <c r="O142" s="88"/>
      <c r="P142" s="232">
        <f>O142*H142</f>
        <v>0</v>
      </c>
      <c r="Q142" s="232">
        <v>0</v>
      </c>
      <c r="R142" s="232">
        <f>Q142*H142</f>
        <v>0</v>
      </c>
      <c r="S142" s="232">
        <v>0</v>
      </c>
      <c r="T142" s="233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34" t="s">
        <v>172</v>
      </c>
      <c r="AT142" s="234" t="s">
        <v>167</v>
      </c>
      <c r="AU142" s="234" t="s">
        <v>85</v>
      </c>
      <c r="AY142" s="14" t="s">
        <v>164</v>
      </c>
      <c r="BE142" s="235">
        <f>IF(N142="základní",J142,0)</f>
        <v>0</v>
      </c>
      <c r="BF142" s="235">
        <f>IF(N142="snížená",J142,0)</f>
        <v>0</v>
      </c>
      <c r="BG142" s="235">
        <f>IF(N142="zákl. přenesená",J142,0)</f>
        <v>0</v>
      </c>
      <c r="BH142" s="235">
        <f>IF(N142="sníž. přenesená",J142,0)</f>
        <v>0</v>
      </c>
      <c r="BI142" s="235">
        <f>IF(N142="nulová",J142,0)</f>
        <v>0</v>
      </c>
      <c r="BJ142" s="14" t="s">
        <v>83</v>
      </c>
      <c r="BK142" s="235">
        <f>ROUND(I142*H142,2)</f>
        <v>0</v>
      </c>
      <c r="BL142" s="14" t="s">
        <v>172</v>
      </c>
      <c r="BM142" s="234" t="s">
        <v>211</v>
      </c>
    </row>
    <row r="143" spans="1:65" s="2" customFormat="1" ht="24.15" customHeight="1">
      <c r="A143" s="35"/>
      <c r="B143" s="36"/>
      <c r="C143" s="223" t="s">
        <v>8</v>
      </c>
      <c r="D143" s="223" t="s">
        <v>167</v>
      </c>
      <c r="E143" s="224" t="s">
        <v>976</v>
      </c>
      <c r="F143" s="225" t="s">
        <v>977</v>
      </c>
      <c r="G143" s="226" t="s">
        <v>170</v>
      </c>
      <c r="H143" s="227">
        <v>36</v>
      </c>
      <c r="I143" s="228"/>
      <c r="J143" s="229">
        <f>ROUND(I143*H143,2)</f>
        <v>0</v>
      </c>
      <c r="K143" s="225" t="s">
        <v>178</v>
      </c>
      <c r="L143" s="41"/>
      <c r="M143" s="230" t="s">
        <v>1</v>
      </c>
      <c r="N143" s="231" t="s">
        <v>41</v>
      </c>
      <c r="O143" s="88"/>
      <c r="P143" s="232">
        <f>O143*H143</f>
        <v>0</v>
      </c>
      <c r="Q143" s="232">
        <v>0</v>
      </c>
      <c r="R143" s="232">
        <f>Q143*H143</f>
        <v>0</v>
      </c>
      <c r="S143" s="232">
        <v>0</v>
      </c>
      <c r="T143" s="233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34" t="s">
        <v>172</v>
      </c>
      <c r="AT143" s="234" t="s">
        <v>167</v>
      </c>
      <c r="AU143" s="234" t="s">
        <v>85</v>
      </c>
      <c r="AY143" s="14" t="s">
        <v>164</v>
      </c>
      <c r="BE143" s="235">
        <f>IF(N143="základní",J143,0)</f>
        <v>0</v>
      </c>
      <c r="BF143" s="235">
        <f>IF(N143="snížená",J143,0)</f>
        <v>0</v>
      </c>
      <c r="BG143" s="235">
        <f>IF(N143="zákl. přenesená",J143,0)</f>
        <v>0</v>
      </c>
      <c r="BH143" s="235">
        <f>IF(N143="sníž. přenesená",J143,0)</f>
        <v>0</v>
      </c>
      <c r="BI143" s="235">
        <f>IF(N143="nulová",J143,0)</f>
        <v>0</v>
      </c>
      <c r="BJ143" s="14" t="s">
        <v>83</v>
      </c>
      <c r="BK143" s="235">
        <f>ROUND(I143*H143,2)</f>
        <v>0</v>
      </c>
      <c r="BL143" s="14" t="s">
        <v>172</v>
      </c>
      <c r="BM143" s="234" t="s">
        <v>215</v>
      </c>
    </row>
    <row r="144" spans="1:65" s="2" customFormat="1" ht="66.75" customHeight="1">
      <c r="A144" s="35"/>
      <c r="B144" s="36"/>
      <c r="C144" s="223" t="s">
        <v>217</v>
      </c>
      <c r="D144" s="223" t="s">
        <v>167</v>
      </c>
      <c r="E144" s="224" t="s">
        <v>213</v>
      </c>
      <c r="F144" s="225" t="s">
        <v>214</v>
      </c>
      <c r="G144" s="226" t="s">
        <v>170</v>
      </c>
      <c r="H144" s="227">
        <v>240</v>
      </c>
      <c r="I144" s="228"/>
      <c r="J144" s="229">
        <f>ROUND(I144*H144,2)</f>
        <v>0</v>
      </c>
      <c r="K144" s="225" t="s">
        <v>171</v>
      </c>
      <c r="L144" s="41"/>
      <c r="M144" s="230" t="s">
        <v>1</v>
      </c>
      <c r="N144" s="231" t="s">
        <v>41</v>
      </c>
      <c r="O144" s="88"/>
      <c r="P144" s="232">
        <f>O144*H144</f>
        <v>0</v>
      </c>
      <c r="Q144" s="232">
        <v>0</v>
      </c>
      <c r="R144" s="232">
        <f>Q144*H144</f>
        <v>0</v>
      </c>
      <c r="S144" s="232">
        <v>0</v>
      </c>
      <c r="T144" s="233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34" t="s">
        <v>172</v>
      </c>
      <c r="AT144" s="234" t="s">
        <v>167</v>
      </c>
      <c r="AU144" s="234" t="s">
        <v>85</v>
      </c>
      <c r="AY144" s="14" t="s">
        <v>164</v>
      </c>
      <c r="BE144" s="235">
        <f>IF(N144="základní",J144,0)</f>
        <v>0</v>
      </c>
      <c r="BF144" s="235">
        <f>IF(N144="snížená",J144,0)</f>
        <v>0</v>
      </c>
      <c r="BG144" s="235">
        <f>IF(N144="zákl. přenesená",J144,0)</f>
        <v>0</v>
      </c>
      <c r="BH144" s="235">
        <f>IF(N144="sníž. přenesená",J144,0)</f>
        <v>0</v>
      </c>
      <c r="BI144" s="235">
        <f>IF(N144="nulová",J144,0)</f>
        <v>0</v>
      </c>
      <c r="BJ144" s="14" t="s">
        <v>83</v>
      </c>
      <c r="BK144" s="235">
        <f>ROUND(I144*H144,2)</f>
        <v>0</v>
      </c>
      <c r="BL144" s="14" t="s">
        <v>172</v>
      </c>
      <c r="BM144" s="234" t="s">
        <v>220</v>
      </c>
    </row>
    <row r="145" spans="1:47" s="2" customFormat="1" ht="12">
      <c r="A145" s="35"/>
      <c r="B145" s="36"/>
      <c r="C145" s="37"/>
      <c r="D145" s="236" t="s">
        <v>173</v>
      </c>
      <c r="E145" s="37"/>
      <c r="F145" s="237" t="s">
        <v>216</v>
      </c>
      <c r="G145" s="37"/>
      <c r="H145" s="37"/>
      <c r="I145" s="238"/>
      <c r="J145" s="37"/>
      <c r="K145" s="37"/>
      <c r="L145" s="41"/>
      <c r="M145" s="239"/>
      <c r="N145" s="240"/>
      <c r="O145" s="88"/>
      <c r="P145" s="88"/>
      <c r="Q145" s="88"/>
      <c r="R145" s="88"/>
      <c r="S145" s="88"/>
      <c r="T145" s="89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T145" s="14" t="s">
        <v>173</v>
      </c>
      <c r="AU145" s="14" t="s">
        <v>85</v>
      </c>
    </row>
    <row r="146" spans="1:65" s="2" customFormat="1" ht="66.75" customHeight="1">
      <c r="A146" s="35"/>
      <c r="B146" s="36"/>
      <c r="C146" s="223" t="s">
        <v>198</v>
      </c>
      <c r="D146" s="223" t="s">
        <v>167</v>
      </c>
      <c r="E146" s="224" t="s">
        <v>218</v>
      </c>
      <c r="F146" s="225" t="s">
        <v>219</v>
      </c>
      <c r="G146" s="226" t="s">
        <v>170</v>
      </c>
      <c r="H146" s="227">
        <v>20</v>
      </c>
      <c r="I146" s="228"/>
      <c r="J146" s="229">
        <f>ROUND(I146*H146,2)</f>
        <v>0</v>
      </c>
      <c r="K146" s="225" t="s">
        <v>171</v>
      </c>
      <c r="L146" s="41"/>
      <c r="M146" s="230" t="s">
        <v>1</v>
      </c>
      <c r="N146" s="231" t="s">
        <v>41</v>
      </c>
      <c r="O146" s="88"/>
      <c r="P146" s="232">
        <f>O146*H146</f>
        <v>0</v>
      </c>
      <c r="Q146" s="232">
        <v>0</v>
      </c>
      <c r="R146" s="232">
        <f>Q146*H146</f>
        <v>0</v>
      </c>
      <c r="S146" s="232">
        <v>0</v>
      </c>
      <c r="T146" s="233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34" t="s">
        <v>172</v>
      </c>
      <c r="AT146" s="234" t="s">
        <v>167</v>
      </c>
      <c r="AU146" s="234" t="s">
        <v>85</v>
      </c>
      <c r="AY146" s="14" t="s">
        <v>164</v>
      </c>
      <c r="BE146" s="235">
        <f>IF(N146="základní",J146,0)</f>
        <v>0</v>
      </c>
      <c r="BF146" s="235">
        <f>IF(N146="snížená",J146,0)</f>
        <v>0</v>
      </c>
      <c r="BG146" s="235">
        <f>IF(N146="zákl. přenesená",J146,0)</f>
        <v>0</v>
      </c>
      <c r="BH146" s="235">
        <f>IF(N146="sníž. přenesená",J146,0)</f>
        <v>0</v>
      </c>
      <c r="BI146" s="235">
        <f>IF(N146="nulová",J146,0)</f>
        <v>0</v>
      </c>
      <c r="BJ146" s="14" t="s">
        <v>83</v>
      </c>
      <c r="BK146" s="235">
        <f>ROUND(I146*H146,2)</f>
        <v>0</v>
      </c>
      <c r="BL146" s="14" t="s">
        <v>172</v>
      </c>
      <c r="BM146" s="234" t="s">
        <v>225</v>
      </c>
    </row>
    <row r="147" spans="1:47" s="2" customFormat="1" ht="12">
      <c r="A147" s="35"/>
      <c r="B147" s="36"/>
      <c r="C147" s="37"/>
      <c r="D147" s="236" t="s">
        <v>173</v>
      </c>
      <c r="E147" s="37"/>
      <c r="F147" s="237" t="s">
        <v>221</v>
      </c>
      <c r="G147" s="37"/>
      <c r="H147" s="37"/>
      <c r="I147" s="238"/>
      <c r="J147" s="37"/>
      <c r="K147" s="37"/>
      <c r="L147" s="41"/>
      <c r="M147" s="239"/>
      <c r="N147" s="240"/>
      <c r="O147" s="88"/>
      <c r="P147" s="88"/>
      <c r="Q147" s="88"/>
      <c r="R147" s="88"/>
      <c r="S147" s="88"/>
      <c r="T147" s="89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T147" s="14" t="s">
        <v>173</v>
      </c>
      <c r="AU147" s="14" t="s">
        <v>85</v>
      </c>
    </row>
    <row r="148" spans="1:65" s="2" customFormat="1" ht="66.75" customHeight="1">
      <c r="A148" s="35"/>
      <c r="B148" s="36"/>
      <c r="C148" s="223" t="s">
        <v>226</v>
      </c>
      <c r="D148" s="223" t="s">
        <v>167</v>
      </c>
      <c r="E148" s="224" t="s">
        <v>978</v>
      </c>
      <c r="F148" s="225" t="s">
        <v>979</v>
      </c>
      <c r="G148" s="226" t="s">
        <v>170</v>
      </c>
      <c r="H148" s="227">
        <v>36</v>
      </c>
      <c r="I148" s="228"/>
      <c r="J148" s="229">
        <f>ROUND(I148*H148,2)</f>
        <v>0</v>
      </c>
      <c r="K148" s="225" t="s">
        <v>171</v>
      </c>
      <c r="L148" s="41"/>
      <c r="M148" s="230" t="s">
        <v>1</v>
      </c>
      <c r="N148" s="231" t="s">
        <v>41</v>
      </c>
      <c r="O148" s="88"/>
      <c r="P148" s="232">
        <f>O148*H148</f>
        <v>0</v>
      </c>
      <c r="Q148" s="232">
        <v>0</v>
      </c>
      <c r="R148" s="232">
        <f>Q148*H148</f>
        <v>0</v>
      </c>
      <c r="S148" s="232">
        <v>0</v>
      </c>
      <c r="T148" s="233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34" t="s">
        <v>172</v>
      </c>
      <c r="AT148" s="234" t="s">
        <v>167</v>
      </c>
      <c r="AU148" s="234" t="s">
        <v>85</v>
      </c>
      <c r="AY148" s="14" t="s">
        <v>164</v>
      </c>
      <c r="BE148" s="235">
        <f>IF(N148="základní",J148,0)</f>
        <v>0</v>
      </c>
      <c r="BF148" s="235">
        <f>IF(N148="snížená",J148,0)</f>
        <v>0</v>
      </c>
      <c r="BG148" s="235">
        <f>IF(N148="zákl. přenesená",J148,0)</f>
        <v>0</v>
      </c>
      <c r="BH148" s="235">
        <f>IF(N148="sníž. přenesená",J148,0)</f>
        <v>0</v>
      </c>
      <c r="BI148" s="235">
        <f>IF(N148="nulová",J148,0)</f>
        <v>0</v>
      </c>
      <c r="BJ148" s="14" t="s">
        <v>83</v>
      </c>
      <c r="BK148" s="235">
        <f>ROUND(I148*H148,2)</f>
        <v>0</v>
      </c>
      <c r="BL148" s="14" t="s">
        <v>172</v>
      </c>
      <c r="BM148" s="234" t="s">
        <v>229</v>
      </c>
    </row>
    <row r="149" spans="1:47" s="2" customFormat="1" ht="12">
      <c r="A149" s="35"/>
      <c r="B149" s="36"/>
      <c r="C149" s="37"/>
      <c r="D149" s="236" t="s">
        <v>173</v>
      </c>
      <c r="E149" s="37"/>
      <c r="F149" s="237" t="s">
        <v>980</v>
      </c>
      <c r="G149" s="37"/>
      <c r="H149" s="37"/>
      <c r="I149" s="238"/>
      <c r="J149" s="37"/>
      <c r="K149" s="37"/>
      <c r="L149" s="41"/>
      <c r="M149" s="239"/>
      <c r="N149" s="240"/>
      <c r="O149" s="88"/>
      <c r="P149" s="88"/>
      <c r="Q149" s="88"/>
      <c r="R149" s="88"/>
      <c r="S149" s="88"/>
      <c r="T149" s="89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T149" s="14" t="s">
        <v>173</v>
      </c>
      <c r="AU149" s="14" t="s">
        <v>85</v>
      </c>
    </row>
    <row r="150" spans="1:65" s="2" customFormat="1" ht="16.5" customHeight="1">
      <c r="A150" s="35"/>
      <c r="B150" s="36"/>
      <c r="C150" s="223" t="s">
        <v>172</v>
      </c>
      <c r="D150" s="223" t="s">
        <v>167</v>
      </c>
      <c r="E150" s="224" t="s">
        <v>981</v>
      </c>
      <c r="F150" s="225" t="s">
        <v>223</v>
      </c>
      <c r="G150" s="226" t="s">
        <v>224</v>
      </c>
      <c r="H150" s="227">
        <v>1</v>
      </c>
      <c r="I150" s="228"/>
      <c r="J150" s="229">
        <f>ROUND(I150*H150,2)</f>
        <v>0</v>
      </c>
      <c r="K150" s="225" t="s">
        <v>178</v>
      </c>
      <c r="L150" s="41"/>
      <c r="M150" s="230" t="s">
        <v>1</v>
      </c>
      <c r="N150" s="231" t="s">
        <v>41</v>
      </c>
      <c r="O150" s="88"/>
      <c r="P150" s="232">
        <f>O150*H150</f>
        <v>0</v>
      </c>
      <c r="Q150" s="232">
        <v>0</v>
      </c>
      <c r="R150" s="232">
        <f>Q150*H150</f>
        <v>0</v>
      </c>
      <c r="S150" s="232">
        <v>0</v>
      </c>
      <c r="T150" s="233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34" t="s">
        <v>172</v>
      </c>
      <c r="AT150" s="234" t="s">
        <v>167</v>
      </c>
      <c r="AU150" s="234" t="s">
        <v>85</v>
      </c>
      <c r="AY150" s="14" t="s">
        <v>164</v>
      </c>
      <c r="BE150" s="235">
        <f>IF(N150="základní",J150,0)</f>
        <v>0</v>
      </c>
      <c r="BF150" s="235">
        <f>IF(N150="snížená",J150,0)</f>
        <v>0</v>
      </c>
      <c r="BG150" s="235">
        <f>IF(N150="zákl. přenesená",J150,0)</f>
        <v>0</v>
      </c>
      <c r="BH150" s="235">
        <f>IF(N150="sníž. přenesená",J150,0)</f>
        <v>0</v>
      </c>
      <c r="BI150" s="235">
        <f>IF(N150="nulová",J150,0)</f>
        <v>0</v>
      </c>
      <c r="BJ150" s="14" t="s">
        <v>83</v>
      </c>
      <c r="BK150" s="235">
        <f>ROUND(I150*H150,2)</f>
        <v>0</v>
      </c>
      <c r="BL150" s="14" t="s">
        <v>172</v>
      </c>
      <c r="BM150" s="234" t="s">
        <v>184</v>
      </c>
    </row>
    <row r="151" spans="1:65" s="2" customFormat="1" ht="55.5" customHeight="1">
      <c r="A151" s="35"/>
      <c r="B151" s="36"/>
      <c r="C151" s="223" t="s">
        <v>236</v>
      </c>
      <c r="D151" s="223" t="s">
        <v>167</v>
      </c>
      <c r="E151" s="224" t="s">
        <v>227</v>
      </c>
      <c r="F151" s="225" t="s">
        <v>228</v>
      </c>
      <c r="G151" s="226" t="s">
        <v>177</v>
      </c>
      <c r="H151" s="227">
        <v>1.844</v>
      </c>
      <c r="I151" s="228"/>
      <c r="J151" s="229">
        <f>ROUND(I151*H151,2)</f>
        <v>0</v>
      </c>
      <c r="K151" s="225" t="s">
        <v>171</v>
      </c>
      <c r="L151" s="41"/>
      <c r="M151" s="230" t="s">
        <v>1</v>
      </c>
      <c r="N151" s="231" t="s">
        <v>41</v>
      </c>
      <c r="O151" s="88"/>
      <c r="P151" s="232">
        <f>O151*H151</f>
        <v>0</v>
      </c>
      <c r="Q151" s="232">
        <v>0</v>
      </c>
      <c r="R151" s="232">
        <f>Q151*H151</f>
        <v>0</v>
      </c>
      <c r="S151" s="232">
        <v>0</v>
      </c>
      <c r="T151" s="233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34" t="s">
        <v>172</v>
      </c>
      <c r="AT151" s="234" t="s">
        <v>167</v>
      </c>
      <c r="AU151" s="234" t="s">
        <v>85</v>
      </c>
      <c r="AY151" s="14" t="s">
        <v>164</v>
      </c>
      <c r="BE151" s="235">
        <f>IF(N151="základní",J151,0)</f>
        <v>0</v>
      </c>
      <c r="BF151" s="235">
        <f>IF(N151="snížená",J151,0)</f>
        <v>0</v>
      </c>
      <c r="BG151" s="235">
        <f>IF(N151="zákl. přenesená",J151,0)</f>
        <v>0</v>
      </c>
      <c r="BH151" s="235">
        <f>IF(N151="sníž. přenesená",J151,0)</f>
        <v>0</v>
      </c>
      <c r="BI151" s="235">
        <f>IF(N151="nulová",J151,0)</f>
        <v>0</v>
      </c>
      <c r="BJ151" s="14" t="s">
        <v>83</v>
      </c>
      <c r="BK151" s="235">
        <f>ROUND(I151*H151,2)</f>
        <v>0</v>
      </c>
      <c r="BL151" s="14" t="s">
        <v>172</v>
      </c>
      <c r="BM151" s="234" t="s">
        <v>239</v>
      </c>
    </row>
    <row r="152" spans="1:47" s="2" customFormat="1" ht="12">
      <c r="A152" s="35"/>
      <c r="B152" s="36"/>
      <c r="C152" s="37"/>
      <c r="D152" s="236" t="s">
        <v>173</v>
      </c>
      <c r="E152" s="37"/>
      <c r="F152" s="237" t="s">
        <v>230</v>
      </c>
      <c r="G152" s="37"/>
      <c r="H152" s="37"/>
      <c r="I152" s="238"/>
      <c r="J152" s="37"/>
      <c r="K152" s="37"/>
      <c r="L152" s="41"/>
      <c r="M152" s="239"/>
      <c r="N152" s="240"/>
      <c r="O152" s="88"/>
      <c r="P152" s="88"/>
      <c r="Q152" s="88"/>
      <c r="R152" s="88"/>
      <c r="S152" s="88"/>
      <c r="T152" s="89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T152" s="14" t="s">
        <v>173</v>
      </c>
      <c r="AU152" s="14" t="s">
        <v>85</v>
      </c>
    </row>
    <row r="153" spans="1:63" s="12" customFormat="1" ht="22.8" customHeight="1">
      <c r="A153" s="12"/>
      <c r="B153" s="207"/>
      <c r="C153" s="208"/>
      <c r="D153" s="209" t="s">
        <v>75</v>
      </c>
      <c r="E153" s="221" t="s">
        <v>231</v>
      </c>
      <c r="F153" s="221" t="s">
        <v>232</v>
      </c>
      <c r="G153" s="208"/>
      <c r="H153" s="208"/>
      <c r="I153" s="211"/>
      <c r="J153" s="222">
        <f>BK153</f>
        <v>0</v>
      </c>
      <c r="K153" s="208"/>
      <c r="L153" s="213"/>
      <c r="M153" s="214"/>
      <c r="N153" s="215"/>
      <c r="O153" s="215"/>
      <c r="P153" s="216">
        <f>SUM(P154:P172)</f>
        <v>0</v>
      </c>
      <c r="Q153" s="215"/>
      <c r="R153" s="216">
        <f>SUM(R154:R172)</f>
        <v>0</v>
      </c>
      <c r="S153" s="215"/>
      <c r="T153" s="217">
        <f>SUM(T154:T172)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18" t="s">
        <v>85</v>
      </c>
      <c r="AT153" s="219" t="s">
        <v>75</v>
      </c>
      <c r="AU153" s="219" t="s">
        <v>83</v>
      </c>
      <c r="AY153" s="218" t="s">
        <v>164</v>
      </c>
      <c r="BK153" s="220">
        <f>SUM(BK154:BK172)</f>
        <v>0</v>
      </c>
    </row>
    <row r="154" spans="1:65" s="2" customFormat="1" ht="16.5" customHeight="1">
      <c r="A154" s="35"/>
      <c r="B154" s="36"/>
      <c r="C154" s="223" t="s">
        <v>204</v>
      </c>
      <c r="D154" s="223" t="s">
        <v>167</v>
      </c>
      <c r="E154" s="224" t="s">
        <v>241</v>
      </c>
      <c r="F154" s="225" t="s">
        <v>982</v>
      </c>
      <c r="G154" s="226" t="s">
        <v>224</v>
      </c>
      <c r="H154" s="227">
        <v>1</v>
      </c>
      <c r="I154" s="228"/>
      <c r="J154" s="229">
        <f>ROUND(I154*H154,2)</f>
        <v>0</v>
      </c>
      <c r="K154" s="225" t="s">
        <v>178</v>
      </c>
      <c r="L154" s="41"/>
      <c r="M154" s="230" t="s">
        <v>1</v>
      </c>
      <c r="N154" s="231" t="s">
        <v>41</v>
      </c>
      <c r="O154" s="88"/>
      <c r="P154" s="232">
        <f>O154*H154</f>
        <v>0</v>
      </c>
      <c r="Q154" s="232">
        <v>0</v>
      </c>
      <c r="R154" s="232">
        <f>Q154*H154</f>
        <v>0</v>
      </c>
      <c r="S154" s="232">
        <v>0</v>
      </c>
      <c r="T154" s="233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34" t="s">
        <v>172</v>
      </c>
      <c r="AT154" s="234" t="s">
        <v>167</v>
      </c>
      <c r="AU154" s="234" t="s">
        <v>85</v>
      </c>
      <c r="AY154" s="14" t="s">
        <v>164</v>
      </c>
      <c r="BE154" s="235">
        <f>IF(N154="základní",J154,0)</f>
        <v>0</v>
      </c>
      <c r="BF154" s="235">
        <f>IF(N154="snížená",J154,0)</f>
        <v>0</v>
      </c>
      <c r="BG154" s="235">
        <f>IF(N154="zákl. přenesená",J154,0)</f>
        <v>0</v>
      </c>
      <c r="BH154" s="235">
        <f>IF(N154="sníž. přenesená",J154,0)</f>
        <v>0</v>
      </c>
      <c r="BI154" s="235">
        <f>IF(N154="nulová",J154,0)</f>
        <v>0</v>
      </c>
      <c r="BJ154" s="14" t="s">
        <v>83</v>
      </c>
      <c r="BK154" s="235">
        <f>ROUND(I154*H154,2)</f>
        <v>0</v>
      </c>
      <c r="BL154" s="14" t="s">
        <v>172</v>
      </c>
      <c r="BM154" s="234" t="s">
        <v>243</v>
      </c>
    </row>
    <row r="155" spans="1:65" s="2" customFormat="1" ht="24.15" customHeight="1">
      <c r="A155" s="35"/>
      <c r="B155" s="36"/>
      <c r="C155" s="223" t="s">
        <v>244</v>
      </c>
      <c r="D155" s="223" t="s">
        <v>167</v>
      </c>
      <c r="E155" s="224" t="s">
        <v>983</v>
      </c>
      <c r="F155" s="225" t="s">
        <v>984</v>
      </c>
      <c r="G155" s="226" t="s">
        <v>170</v>
      </c>
      <c r="H155" s="227">
        <v>6</v>
      </c>
      <c r="I155" s="228"/>
      <c r="J155" s="229">
        <f>ROUND(I155*H155,2)</f>
        <v>0</v>
      </c>
      <c r="K155" s="225" t="s">
        <v>171</v>
      </c>
      <c r="L155" s="41"/>
      <c r="M155" s="230" t="s">
        <v>1</v>
      </c>
      <c r="N155" s="231" t="s">
        <v>41</v>
      </c>
      <c r="O155" s="88"/>
      <c r="P155" s="232">
        <f>O155*H155</f>
        <v>0</v>
      </c>
      <c r="Q155" s="232">
        <v>0</v>
      </c>
      <c r="R155" s="232">
        <f>Q155*H155</f>
        <v>0</v>
      </c>
      <c r="S155" s="232">
        <v>0</v>
      </c>
      <c r="T155" s="233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34" t="s">
        <v>172</v>
      </c>
      <c r="AT155" s="234" t="s">
        <v>167</v>
      </c>
      <c r="AU155" s="234" t="s">
        <v>85</v>
      </c>
      <c r="AY155" s="14" t="s">
        <v>164</v>
      </c>
      <c r="BE155" s="235">
        <f>IF(N155="základní",J155,0)</f>
        <v>0</v>
      </c>
      <c r="BF155" s="235">
        <f>IF(N155="snížená",J155,0)</f>
        <v>0</v>
      </c>
      <c r="BG155" s="235">
        <f>IF(N155="zákl. přenesená",J155,0)</f>
        <v>0</v>
      </c>
      <c r="BH155" s="235">
        <f>IF(N155="sníž. přenesená",J155,0)</f>
        <v>0</v>
      </c>
      <c r="BI155" s="235">
        <f>IF(N155="nulová",J155,0)</f>
        <v>0</v>
      </c>
      <c r="BJ155" s="14" t="s">
        <v>83</v>
      </c>
      <c r="BK155" s="235">
        <f>ROUND(I155*H155,2)</f>
        <v>0</v>
      </c>
      <c r="BL155" s="14" t="s">
        <v>172</v>
      </c>
      <c r="BM155" s="234" t="s">
        <v>247</v>
      </c>
    </row>
    <row r="156" spans="1:47" s="2" customFormat="1" ht="12">
      <c r="A156" s="35"/>
      <c r="B156" s="36"/>
      <c r="C156" s="37"/>
      <c r="D156" s="236" t="s">
        <v>173</v>
      </c>
      <c r="E156" s="37"/>
      <c r="F156" s="237" t="s">
        <v>985</v>
      </c>
      <c r="G156" s="37"/>
      <c r="H156" s="37"/>
      <c r="I156" s="238"/>
      <c r="J156" s="37"/>
      <c r="K156" s="37"/>
      <c r="L156" s="41"/>
      <c r="M156" s="239"/>
      <c r="N156" s="240"/>
      <c r="O156" s="88"/>
      <c r="P156" s="88"/>
      <c r="Q156" s="88"/>
      <c r="R156" s="88"/>
      <c r="S156" s="88"/>
      <c r="T156" s="89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T156" s="14" t="s">
        <v>173</v>
      </c>
      <c r="AU156" s="14" t="s">
        <v>85</v>
      </c>
    </row>
    <row r="157" spans="1:65" s="2" customFormat="1" ht="24.15" customHeight="1">
      <c r="A157" s="35"/>
      <c r="B157" s="36"/>
      <c r="C157" s="223" t="s">
        <v>207</v>
      </c>
      <c r="D157" s="223" t="s">
        <v>167</v>
      </c>
      <c r="E157" s="224" t="s">
        <v>986</v>
      </c>
      <c r="F157" s="225" t="s">
        <v>987</v>
      </c>
      <c r="G157" s="226" t="s">
        <v>170</v>
      </c>
      <c r="H157" s="227">
        <v>6</v>
      </c>
      <c r="I157" s="228"/>
      <c r="J157" s="229">
        <f>ROUND(I157*H157,2)</f>
        <v>0</v>
      </c>
      <c r="K157" s="225" t="s">
        <v>171</v>
      </c>
      <c r="L157" s="41"/>
      <c r="M157" s="230" t="s">
        <v>1</v>
      </c>
      <c r="N157" s="231" t="s">
        <v>41</v>
      </c>
      <c r="O157" s="88"/>
      <c r="P157" s="232">
        <f>O157*H157</f>
        <v>0</v>
      </c>
      <c r="Q157" s="232">
        <v>0</v>
      </c>
      <c r="R157" s="232">
        <f>Q157*H157</f>
        <v>0</v>
      </c>
      <c r="S157" s="232">
        <v>0</v>
      </c>
      <c r="T157" s="233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34" t="s">
        <v>172</v>
      </c>
      <c r="AT157" s="234" t="s">
        <v>167</v>
      </c>
      <c r="AU157" s="234" t="s">
        <v>85</v>
      </c>
      <c r="AY157" s="14" t="s">
        <v>164</v>
      </c>
      <c r="BE157" s="235">
        <f>IF(N157="základní",J157,0)</f>
        <v>0</v>
      </c>
      <c r="BF157" s="235">
        <f>IF(N157="snížená",J157,0)</f>
        <v>0</v>
      </c>
      <c r="BG157" s="235">
        <f>IF(N157="zákl. přenesená",J157,0)</f>
        <v>0</v>
      </c>
      <c r="BH157" s="235">
        <f>IF(N157="sníž. přenesená",J157,0)</f>
        <v>0</v>
      </c>
      <c r="BI157" s="235">
        <f>IF(N157="nulová",J157,0)</f>
        <v>0</v>
      </c>
      <c r="BJ157" s="14" t="s">
        <v>83</v>
      </c>
      <c r="BK157" s="235">
        <f>ROUND(I157*H157,2)</f>
        <v>0</v>
      </c>
      <c r="BL157" s="14" t="s">
        <v>172</v>
      </c>
      <c r="BM157" s="234" t="s">
        <v>250</v>
      </c>
    </row>
    <row r="158" spans="1:47" s="2" customFormat="1" ht="12">
      <c r="A158" s="35"/>
      <c r="B158" s="36"/>
      <c r="C158" s="37"/>
      <c r="D158" s="236" t="s">
        <v>173</v>
      </c>
      <c r="E158" s="37"/>
      <c r="F158" s="237" t="s">
        <v>988</v>
      </c>
      <c r="G158" s="37"/>
      <c r="H158" s="37"/>
      <c r="I158" s="238"/>
      <c r="J158" s="37"/>
      <c r="K158" s="37"/>
      <c r="L158" s="41"/>
      <c r="M158" s="239"/>
      <c r="N158" s="240"/>
      <c r="O158" s="88"/>
      <c r="P158" s="88"/>
      <c r="Q158" s="88"/>
      <c r="R158" s="88"/>
      <c r="S158" s="88"/>
      <c r="T158" s="89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T158" s="14" t="s">
        <v>173</v>
      </c>
      <c r="AU158" s="14" t="s">
        <v>85</v>
      </c>
    </row>
    <row r="159" spans="1:65" s="2" customFormat="1" ht="24.15" customHeight="1">
      <c r="A159" s="35"/>
      <c r="B159" s="36"/>
      <c r="C159" s="223" t="s">
        <v>7</v>
      </c>
      <c r="D159" s="223" t="s">
        <v>167</v>
      </c>
      <c r="E159" s="224" t="s">
        <v>263</v>
      </c>
      <c r="F159" s="225" t="s">
        <v>264</v>
      </c>
      <c r="G159" s="226" t="s">
        <v>177</v>
      </c>
      <c r="H159" s="227">
        <v>1.97</v>
      </c>
      <c r="I159" s="228"/>
      <c r="J159" s="229">
        <f>ROUND(I159*H159,2)</f>
        <v>0</v>
      </c>
      <c r="K159" s="225" t="s">
        <v>265</v>
      </c>
      <c r="L159" s="41"/>
      <c r="M159" s="230" t="s">
        <v>1</v>
      </c>
      <c r="N159" s="231" t="s">
        <v>41</v>
      </c>
      <c r="O159" s="88"/>
      <c r="P159" s="232">
        <f>O159*H159</f>
        <v>0</v>
      </c>
      <c r="Q159" s="232">
        <v>0</v>
      </c>
      <c r="R159" s="232">
        <f>Q159*H159</f>
        <v>0</v>
      </c>
      <c r="S159" s="232">
        <v>0</v>
      </c>
      <c r="T159" s="233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34" t="s">
        <v>172</v>
      </c>
      <c r="AT159" s="234" t="s">
        <v>167</v>
      </c>
      <c r="AU159" s="234" t="s">
        <v>85</v>
      </c>
      <c r="AY159" s="14" t="s">
        <v>164</v>
      </c>
      <c r="BE159" s="235">
        <f>IF(N159="základní",J159,0)</f>
        <v>0</v>
      </c>
      <c r="BF159" s="235">
        <f>IF(N159="snížená",J159,0)</f>
        <v>0</v>
      </c>
      <c r="BG159" s="235">
        <f>IF(N159="zákl. přenesená",J159,0)</f>
        <v>0</v>
      </c>
      <c r="BH159" s="235">
        <f>IF(N159="sníž. přenesená",J159,0)</f>
        <v>0</v>
      </c>
      <c r="BI159" s="235">
        <f>IF(N159="nulová",J159,0)</f>
        <v>0</v>
      </c>
      <c r="BJ159" s="14" t="s">
        <v>83</v>
      </c>
      <c r="BK159" s="235">
        <f>ROUND(I159*H159,2)</f>
        <v>0</v>
      </c>
      <c r="BL159" s="14" t="s">
        <v>172</v>
      </c>
      <c r="BM159" s="234" t="s">
        <v>256</v>
      </c>
    </row>
    <row r="160" spans="1:65" s="2" customFormat="1" ht="62.7" customHeight="1">
      <c r="A160" s="35"/>
      <c r="B160" s="36"/>
      <c r="C160" s="223" t="s">
        <v>211</v>
      </c>
      <c r="D160" s="223" t="s">
        <v>167</v>
      </c>
      <c r="E160" s="224" t="s">
        <v>245</v>
      </c>
      <c r="F160" s="225" t="s">
        <v>989</v>
      </c>
      <c r="G160" s="226" t="s">
        <v>889</v>
      </c>
      <c r="H160" s="227">
        <v>1</v>
      </c>
      <c r="I160" s="228"/>
      <c r="J160" s="229">
        <f>ROUND(I160*H160,2)</f>
        <v>0</v>
      </c>
      <c r="K160" s="225" t="s">
        <v>178</v>
      </c>
      <c r="L160" s="41"/>
      <c r="M160" s="230" t="s">
        <v>1</v>
      </c>
      <c r="N160" s="231" t="s">
        <v>41</v>
      </c>
      <c r="O160" s="88"/>
      <c r="P160" s="232">
        <f>O160*H160</f>
        <v>0</v>
      </c>
      <c r="Q160" s="232">
        <v>0</v>
      </c>
      <c r="R160" s="232">
        <f>Q160*H160</f>
        <v>0</v>
      </c>
      <c r="S160" s="232">
        <v>0</v>
      </c>
      <c r="T160" s="233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34" t="s">
        <v>172</v>
      </c>
      <c r="AT160" s="234" t="s">
        <v>167</v>
      </c>
      <c r="AU160" s="234" t="s">
        <v>85</v>
      </c>
      <c r="AY160" s="14" t="s">
        <v>164</v>
      </c>
      <c r="BE160" s="235">
        <f>IF(N160="základní",J160,0)</f>
        <v>0</v>
      </c>
      <c r="BF160" s="235">
        <f>IF(N160="snížená",J160,0)</f>
        <v>0</v>
      </c>
      <c r="BG160" s="235">
        <f>IF(N160="zákl. přenesená",J160,0)</f>
        <v>0</v>
      </c>
      <c r="BH160" s="235">
        <f>IF(N160="sníž. přenesená",J160,0)</f>
        <v>0</v>
      </c>
      <c r="BI160" s="235">
        <f>IF(N160="nulová",J160,0)</f>
        <v>0</v>
      </c>
      <c r="BJ160" s="14" t="s">
        <v>83</v>
      </c>
      <c r="BK160" s="235">
        <f>ROUND(I160*H160,2)</f>
        <v>0</v>
      </c>
      <c r="BL160" s="14" t="s">
        <v>172</v>
      </c>
      <c r="BM160" s="234" t="s">
        <v>261</v>
      </c>
    </row>
    <row r="161" spans="1:65" s="2" customFormat="1" ht="16.5" customHeight="1">
      <c r="A161" s="35"/>
      <c r="B161" s="36"/>
      <c r="C161" s="223" t="s">
        <v>262</v>
      </c>
      <c r="D161" s="223" t="s">
        <v>167</v>
      </c>
      <c r="E161" s="224" t="s">
        <v>258</v>
      </c>
      <c r="F161" s="225" t="s">
        <v>990</v>
      </c>
      <c r="G161" s="226" t="s">
        <v>224</v>
      </c>
      <c r="H161" s="227">
        <v>1</v>
      </c>
      <c r="I161" s="228"/>
      <c r="J161" s="229">
        <f>ROUND(I161*H161,2)</f>
        <v>0</v>
      </c>
      <c r="K161" s="225" t="s">
        <v>178</v>
      </c>
      <c r="L161" s="41"/>
      <c r="M161" s="230" t="s">
        <v>1</v>
      </c>
      <c r="N161" s="231" t="s">
        <v>41</v>
      </c>
      <c r="O161" s="88"/>
      <c r="P161" s="232">
        <f>O161*H161</f>
        <v>0</v>
      </c>
      <c r="Q161" s="232">
        <v>0</v>
      </c>
      <c r="R161" s="232">
        <f>Q161*H161</f>
        <v>0</v>
      </c>
      <c r="S161" s="232">
        <v>0</v>
      </c>
      <c r="T161" s="233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34" t="s">
        <v>172</v>
      </c>
      <c r="AT161" s="234" t="s">
        <v>167</v>
      </c>
      <c r="AU161" s="234" t="s">
        <v>85</v>
      </c>
      <c r="AY161" s="14" t="s">
        <v>164</v>
      </c>
      <c r="BE161" s="235">
        <f>IF(N161="základní",J161,0)</f>
        <v>0</v>
      </c>
      <c r="BF161" s="235">
        <f>IF(N161="snížená",J161,0)</f>
        <v>0</v>
      </c>
      <c r="BG161" s="235">
        <f>IF(N161="zákl. přenesená",J161,0)</f>
        <v>0</v>
      </c>
      <c r="BH161" s="235">
        <f>IF(N161="sníž. přenesená",J161,0)</f>
        <v>0</v>
      </c>
      <c r="BI161" s="235">
        <f>IF(N161="nulová",J161,0)</f>
        <v>0</v>
      </c>
      <c r="BJ161" s="14" t="s">
        <v>83</v>
      </c>
      <c r="BK161" s="235">
        <f>ROUND(I161*H161,2)</f>
        <v>0</v>
      </c>
      <c r="BL161" s="14" t="s">
        <v>172</v>
      </c>
      <c r="BM161" s="234" t="s">
        <v>266</v>
      </c>
    </row>
    <row r="162" spans="1:65" s="2" customFormat="1" ht="16.5" customHeight="1">
      <c r="A162" s="35"/>
      <c r="B162" s="36"/>
      <c r="C162" s="223" t="s">
        <v>215</v>
      </c>
      <c r="D162" s="223" t="s">
        <v>167</v>
      </c>
      <c r="E162" s="224" t="s">
        <v>991</v>
      </c>
      <c r="F162" s="225" t="s">
        <v>992</v>
      </c>
      <c r="G162" s="226" t="s">
        <v>224</v>
      </c>
      <c r="H162" s="227">
        <v>1</v>
      </c>
      <c r="I162" s="228"/>
      <c r="J162" s="229">
        <f>ROUND(I162*H162,2)</f>
        <v>0</v>
      </c>
      <c r="K162" s="225" t="s">
        <v>178</v>
      </c>
      <c r="L162" s="41"/>
      <c r="M162" s="230" t="s">
        <v>1</v>
      </c>
      <c r="N162" s="231" t="s">
        <v>41</v>
      </c>
      <c r="O162" s="88"/>
      <c r="P162" s="232">
        <f>O162*H162</f>
        <v>0</v>
      </c>
      <c r="Q162" s="232">
        <v>0</v>
      </c>
      <c r="R162" s="232">
        <f>Q162*H162</f>
        <v>0</v>
      </c>
      <c r="S162" s="232">
        <v>0</v>
      </c>
      <c r="T162" s="233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34" t="s">
        <v>172</v>
      </c>
      <c r="AT162" s="234" t="s">
        <v>167</v>
      </c>
      <c r="AU162" s="234" t="s">
        <v>85</v>
      </c>
      <c r="AY162" s="14" t="s">
        <v>164</v>
      </c>
      <c r="BE162" s="235">
        <f>IF(N162="základní",J162,0)</f>
        <v>0</v>
      </c>
      <c r="BF162" s="235">
        <f>IF(N162="snížená",J162,0)</f>
        <v>0</v>
      </c>
      <c r="BG162" s="235">
        <f>IF(N162="zákl. přenesená",J162,0)</f>
        <v>0</v>
      </c>
      <c r="BH162" s="235">
        <f>IF(N162="sníž. přenesená",J162,0)</f>
        <v>0</v>
      </c>
      <c r="BI162" s="235">
        <f>IF(N162="nulová",J162,0)</f>
        <v>0</v>
      </c>
      <c r="BJ162" s="14" t="s">
        <v>83</v>
      </c>
      <c r="BK162" s="235">
        <f>ROUND(I162*H162,2)</f>
        <v>0</v>
      </c>
      <c r="BL162" s="14" t="s">
        <v>172</v>
      </c>
      <c r="BM162" s="234" t="s">
        <v>269</v>
      </c>
    </row>
    <row r="163" spans="1:65" s="2" customFormat="1" ht="37.8" customHeight="1">
      <c r="A163" s="35"/>
      <c r="B163" s="36"/>
      <c r="C163" s="223" t="s">
        <v>270</v>
      </c>
      <c r="D163" s="223" t="s">
        <v>167</v>
      </c>
      <c r="E163" s="224" t="s">
        <v>271</v>
      </c>
      <c r="F163" s="225" t="s">
        <v>993</v>
      </c>
      <c r="G163" s="226" t="s">
        <v>224</v>
      </c>
      <c r="H163" s="227">
        <v>1</v>
      </c>
      <c r="I163" s="228"/>
      <c r="J163" s="229">
        <f>ROUND(I163*H163,2)</f>
        <v>0</v>
      </c>
      <c r="K163" s="225" t="s">
        <v>178</v>
      </c>
      <c r="L163" s="41"/>
      <c r="M163" s="230" t="s">
        <v>1</v>
      </c>
      <c r="N163" s="231" t="s">
        <v>41</v>
      </c>
      <c r="O163" s="88"/>
      <c r="P163" s="232">
        <f>O163*H163</f>
        <v>0</v>
      </c>
      <c r="Q163" s="232">
        <v>0</v>
      </c>
      <c r="R163" s="232">
        <f>Q163*H163</f>
        <v>0</v>
      </c>
      <c r="S163" s="232">
        <v>0</v>
      </c>
      <c r="T163" s="233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34" t="s">
        <v>172</v>
      </c>
      <c r="AT163" s="234" t="s">
        <v>167</v>
      </c>
      <c r="AU163" s="234" t="s">
        <v>85</v>
      </c>
      <c r="AY163" s="14" t="s">
        <v>164</v>
      </c>
      <c r="BE163" s="235">
        <f>IF(N163="základní",J163,0)</f>
        <v>0</v>
      </c>
      <c r="BF163" s="235">
        <f>IF(N163="snížená",J163,0)</f>
        <v>0</v>
      </c>
      <c r="BG163" s="235">
        <f>IF(N163="zákl. přenesená",J163,0)</f>
        <v>0</v>
      </c>
      <c r="BH163" s="235">
        <f>IF(N163="sníž. přenesená",J163,0)</f>
        <v>0</v>
      </c>
      <c r="BI163" s="235">
        <f>IF(N163="nulová",J163,0)</f>
        <v>0</v>
      </c>
      <c r="BJ163" s="14" t="s">
        <v>83</v>
      </c>
      <c r="BK163" s="235">
        <f>ROUND(I163*H163,2)</f>
        <v>0</v>
      </c>
      <c r="BL163" s="14" t="s">
        <v>172</v>
      </c>
      <c r="BM163" s="234" t="s">
        <v>273</v>
      </c>
    </row>
    <row r="164" spans="1:65" s="2" customFormat="1" ht="37.8" customHeight="1">
      <c r="A164" s="35"/>
      <c r="B164" s="36"/>
      <c r="C164" s="223" t="s">
        <v>220</v>
      </c>
      <c r="D164" s="223" t="s">
        <v>167</v>
      </c>
      <c r="E164" s="224" t="s">
        <v>994</v>
      </c>
      <c r="F164" s="225" t="s">
        <v>995</v>
      </c>
      <c r="G164" s="226" t="s">
        <v>889</v>
      </c>
      <c r="H164" s="227">
        <v>1</v>
      </c>
      <c r="I164" s="228"/>
      <c r="J164" s="229">
        <f>ROUND(I164*H164,2)</f>
        <v>0</v>
      </c>
      <c r="K164" s="225" t="s">
        <v>171</v>
      </c>
      <c r="L164" s="41"/>
      <c r="M164" s="230" t="s">
        <v>1</v>
      </c>
      <c r="N164" s="231" t="s">
        <v>41</v>
      </c>
      <c r="O164" s="88"/>
      <c r="P164" s="232">
        <f>O164*H164</f>
        <v>0</v>
      </c>
      <c r="Q164" s="232">
        <v>0</v>
      </c>
      <c r="R164" s="232">
        <f>Q164*H164</f>
        <v>0</v>
      </c>
      <c r="S164" s="232">
        <v>0</v>
      </c>
      <c r="T164" s="233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34" t="s">
        <v>172</v>
      </c>
      <c r="AT164" s="234" t="s">
        <v>167</v>
      </c>
      <c r="AU164" s="234" t="s">
        <v>85</v>
      </c>
      <c r="AY164" s="14" t="s">
        <v>164</v>
      </c>
      <c r="BE164" s="235">
        <f>IF(N164="základní",J164,0)</f>
        <v>0</v>
      </c>
      <c r="BF164" s="235">
        <f>IF(N164="snížená",J164,0)</f>
        <v>0</v>
      </c>
      <c r="BG164" s="235">
        <f>IF(N164="zákl. přenesená",J164,0)</f>
        <v>0</v>
      </c>
      <c r="BH164" s="235">
        <f>IF(N164="sníž. přenesená",J164,0)</f>
        <v>0</v>
      </c>
      <c r="BI164" s="235">
        <f>IF(N164="nulová",J164,0)</f>
        <v>0</v>
      </c>
      <c r="BJ164" s="14" t="s">
        <v>83</v>
      </c>
      <c r="BK164" s="235">
        <f>ROUND(I164*H164,2)</f>
        <v>0</v>
      </c>
      <c r="BL164" s="14" t="s">
        <v>172</v>
      </c>
      <c r="BM164" s="234" t="s">
        <v>276</v>
      </c>
    </row>
    <row r="165" spans="1:47" s="2" customFormat="1" ht="12">
      <c r="A165" s="35"/>
      <c r="B165" s="36"/>
      <c r="C165" s="37"/>
      <c r="D165" s="236" t="s">
        <v>173</v>
      </c>
      <c r="E165" s="37"/>
      <c r="F165" s="237" t="s">
        <v>996</v>
      </c>
      <c r="G165" s="37"/>
      <c r="H165" s="37"/>
      <c r="I165" s="238"/>
      <c r="J165" s="37"/>
      <c r="K165" s="37"/>
      <c r="L165" s="41"/>
      <c r="M165" s="239"/>
      <c r="N165" s="240"/>
      <c r="O165" s="88"/>
      <c r="P165" s="88"/>
      <c r="Q165" s="88"/>
      <c r="R165" s="88"/>
      <c r="S165" s="88"/>
      <c r="T165" s="89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T165" s="14" t="s">
        <v>173</v>
      </c>
      <c r="AU165" s="14" t="s">
        <v>85</v>
      </c>
    </row>
    <row r="166" spans="1:65" s="2" customFormat="1" ht="33" customHeight="1">
      <c r="A166" s="35"/>
      <c r="B166" s="36"/>
      <c r="C166" s="223" t="s">
        <v>277</v>
      </c>
      <c r="D166" s="223" t="s">
        <v>167</v>
      </c>
      <c r="E166" s="224" t="s">
        <v>274</v>
      </c>
      <c r="F166" s="225" t="s">
        <v>997</v>
      </c>
      <c r="G166" s="226" t="s">
        <v>889</v>
      </c>
      <c r="H166" s="227">
        <v>1</v>
      </c>
      <c r="I166" s="228"/>
      <c r="J166" s="229">
        <f>ROUND(I166*H166,2)</f>
        <v>0</v>
      </c>
      <c r="K166" s="225" t="s">
        <v>178</v>
      </c>
      <c r="L166" s="41"/>
      <c r="M166" s="230" t="s">
        <v>1</v>
      </c>
      <c r="N166" s="231" t="s">
        <v>41</v>
      </c>
      <c r="O166" s="88"/>
      <c r="P166" s="232">
        <f>O166*H166</f>
        <v>0</v>
      </c>
      <c r="Q166" s="232">
        <v>0</v>
      </c>
      <c r="R166" s="232">
        <f>Q166*H166</f>
        <v>0</v>
      </c>
      <c r="S166" s="232">
        <v>0</v>
      </c>
      <c r="T166" s="233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34" t="s">
        <v>172</v>
      </c>
      <c r="AT166" s="234" t="s">
        <v>167</v>
      </c>
      <c r="AU166" s="234" t="s">
        <v>85</v>
      </c>
      <c r="AY166" s="14" t="s">
        <v>164</v>
      </c>
      <c r="BE166" s="235">
        <f>IF(N166="základní",J166,0)</f>
        <v>0</v>
      </c>
      <c r="BF166" s="235">
        <f>IF(N166="snížená",J166,0)</f>
        <v>0</v>
      </c>
      <c r="BG166" s="235">
        <f>IF(N166="zákl. přenesená",J166,0)</f>
        <v>0</v>
      </c>
      <c r="BH166" s="235">
        <f>IF(N166="sníž. přenesená",J166,0)</f>
        <v>0</v>
      </c>
      <c r="BI166" s="235">
        <f>IF(N166="nulová",J166,0)</f>
        <v>0</v>
      </c>
      <c r="BJ166" s="14" t="s">
        <v>83</v>
      </c>
      <c r="BK166" s="235">
        <f>ROUND(I166*H166,2)</f>
        <v>0</v>
      </c>
      <c r="BL166" s="14" t="s">
        <v>172</v>
      </c>
      <c r="BM166" s="234" t="s">
        <v>280</v>
      </c>
    </row>
    <row r="167" spans="1:47" s="2" customFormat="1" ht="12">
      <c r="A167" s="35"/>
      <c r="B167" s="36"/>
      <c r="C167" s="37"/>
      <c r="D167" s="251" t="s">
        <v>252</v>
      </c>
      <c r="E167" s="37"/>
      <c r="F167" s="252" t="s">
        <v>998</v>
      </c>
      <c r="G167" s="37"/>
      <c r="H167" s="37"/>
      <c r="I167" s="238"/>
      <c r="J167" s="37"/>
      <c r="K167" s="37"/>
      <c r="L167" s="41"/>
      <c r="M167" s="239"/>
      <c r="N167" s="240"/>
      <c r="O167" s="88"/>
      <c r="P167" s="88"/>
      <c r="Q167" s="88"/>
      <c r="R167" s="88"/>
      <c r="S167" s="88"/>
      <c r="T167" s="89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T167" s="14" t="s">
        <v>252</v>
      </c>
      <c r="AU167" s="14" t="s">
        <v>85</v>
      </c>
    </row>
    <row r="168" spans="1:65" s="2" customFormat="1" ht="16.5" customHeight="1">
      <c r="A168" s="35"/>
      <c r="B168" s="36"/>
      <c r="C168" s="223" t="s">
        <v>225</v>
      </c>
      <c r="D168" s="223" t="s">
        <v>167</v>
      </c>
      <c r="E168" s="224" t="s">
        <v>278</v>
      </c>
      <c r="F168" s="225" t="s">
        <v>999</v>
      </c>
      <c r="G168" s="226" t="s">
        <v>1000</v>
      </c>
      <c r="H168" s="227">
        <v>100</v>
      </c>
      <c r="I168" s="228"/>
      <c r="J168" s="229">
        <f>ROUND(I168*H168,2)</f>
        <v>0</v>
      </c>
      <c r="K168" s="225" t="s">
        <v>178</v>
      </c>
      <c r="L168" s="41"/>
      <c r="M168" s="230" t="s">
        <v>1</v>
      </c>
      <c r="N168" s="231" t="s">
        <v>41</v>
      </c>
      <c r="O168" s="88"/>
      <c r="P168" s="232">
        <f>O168*H168</f>
        <v>0</v>
      </c>
      <c r="Q168" s="232">
        <v>0</v>
      </c>
      <c r="R168" s="232">
        <f>Q168*H168</f>
        <v>0</v>
      </c>
      <c r="S168" s="232">
        <v>0</v>
      </c>
      <c r="T168" s="233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34" t="s">
        <v>172</v>
      </c>
      <c r="AT168" s="234" t="s">
        <v>167</v>
      </c>
      <c r="AU168" s="234" t="s">
        <v>85</v>
      </c>
      <c r="AY168" s="14" t="s">
        <v>164</v>
      </c>
      <c r="BE168" s="235">
        <f>IF(N168="základní",J168,0)</f>
        <v>0</v>
      </c>
      <c r="BF168" s="235">
        <f>IF(N168="snížená",J168,0)</f>
        <v>0</v>
      </c>
      <c r="BG168" s="235">
        <f>IF(N168="zákl. přenesená",J168,0)</f>
        <v>0</v>
      </c>
      <c r="BH168" s="235">
        <f>IF(N168="sníž. přenesená",J168,0)</f>
        <v>0</v>
      </c>
      <c r="BI168" s="235">
        <f>IF(N168="nulová",J168,0)</f>
        <v>0</v>
      </c>
      <c r="BJ168" s="14" t="s">
        <v>83</v>
      </c>
      <c r="BK168" s="235">
        <f>ROUND(I168*H168,2)</f>
        <v>0</v>
      </c>
      <c r="BL168" s="14" t="s">
        <v>172</v>
      </c>
      <c r="BM168" s="234" t="s">
        <v>283</v>
      </c>
    </row>
    <row r="169" spans="1:65" s="2" customFormat="1" ht="24.15" customHeight="1">
      <c r="A169" s="35"/>
      <c r="B169" s="36"/>
      <c r="C169" s="223" t="s">
        <v>284</v>
      </c>
      <c r="D169" s="223" t="s">
        <v>167</v>
      </c>
      <c r="E169" s="224" t="s">
        <v>281</v>
      </c>
      <c r="F169" s="225" t="s">
        <v>1001</v>
      </c>
      <c r="G169" s="226" t="s">
        <v>224</v>
      </c>
      <c r="H169" s="227">
        <v>1</v>
      </c>
      <c r="I169" s="228"/>
      <c r="J169" s="229">
        <f>ROUND(I169*H169,2)</f>
        <v>0</v>
      </c>
      <c r="K169" s="225" t="s">
        <v>178</v>
      </c>
      <c r="L169" s="41"/>
      <c r="M169" s="230" t="s">
        <v>1</v>
      </c>
      <c r="N169" s="231" t="s">
        <v>41</v>
      </c>
      <c r="O169" s="88"/>
      <c r="P169" s="232">
        <f>O169*H169</f>
        <v>0</v>
      </c>
      <c r="Q169" s="232">
        <v>0</v>
      </c>
      <c r="R169" s="232">
        <f>Q169*H169</f>
        <v>0</v>
      </c>
      <c r="S169" s="232">
        <v>0</v>
      </c>
      <c r="T169" s="233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34" t="s">
        <v>172</v>
      </c>
      <c r="AT169" s="234" t="s">
        <v>167</v>
      </c>
      <c r="AU169" s="234" t="s">
        <v>85</v>
      </c>
      <c r="AY169" s="14" t="s">
        <v>164</v>
      </c>
      <c r="BE169" s="235">
        <f>IF(N169="základní",J169,0)</f>
        <v>0</v>
      </c>
      <c r="BF169" s="235">
        <f>IF(N169="snížená",J169,0)</f>
        <v>0</v>
      </c>
      <c r="BG169" s="235">
        <f>IF(N169="zákl. přenesená",J169,0)</f>
        <v>0</v>
      </c>
      <c r="BH169" s="235">
        <f>IF(N169="sníž. přenesená",J169,0)</f>
        <v>0</v>
      </c>
      <c r="BI169" s="235">
        <f>IF(N169="nulová",J169,0)</f>
        <v>0</v>
      </c>
      <c r="BJ169" s="14" t="s">
        <v>83</v>
      </c>
      <c r="BK169" s="235">
        <f>ROUND(I169*H169,2)</f>
        <v>0</v>
      </c>
      <c r="BL169" s="14" t="s">
        <v>172</v>
      </c>
      <c r="BM169" s="234" t="s">
        <v>287</v>
      </c>
    </row>
    <row r="170" spans="1:65" s="2" customFormat="1" ht="16.5" customHeight="1">
      <c r="A170" s="35"/>
      <c r="B170" s="36"/>
      <c r="C170" s="223" t="s">
        <v>229</v>
      </c>
      <c r="D170" s="223" t="s">
        <v>167</v>
      </c>
      <c r="E170" s="224" t="s">
        <v>1002</v>
      </c>
      <c r="F170" s="225" t="s">
        <v>282</v>
      </c>
      <c r="G170" s="226" t="s">
        <v>260</v>
      </c>
      <c r="H170" s="227">
        <v>120</v>
      </c>
      <c r="I170" s="228"/>
      <c r="J170" s="229">
        <f>ROUND(I170*H170,2)</f>
        <v>0</v>
      </c>
      <c r="K170" s="225" t="s">
        <v>178</v>
      </c>
      <c r="L170" s="41"/>
      <c r="M170" s="230" t="s">
        <v>1</v>
      </c>
      <c r="N170" s="231" t="s">
        <v>41</v>
      </c>
      <c r="O170" s="88"/>
      <c r="P170" s="232">
        <f>O170*H170</f>
        <v>0</v>
      </c>
      <c r="Q170" s="232">
        <v>0</v>
      </c>
      <c r="R170" s="232">
        <f>Q170*H170</f>
        <v>0</v>
      </c>
      <c r="S170" s="232">
        <v>0</v>
      </c>
      <c r="T170" s="233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34" t="s">
        <v>172</v>
      </c>
      <c r="AT170" s="234" t="s">
        <v>167</v>
      </c>
      <c r="AU170" s="234" t="s">
        <v>85</v>
      </c>
      <c r="AY170" s="14" t="s">
        <v>164</v>
      </c>
      <c r="BE170" s="235">
        <f>IF(N170="základní",J170,0)</f>
        <v>0</v>
      </c>
      <c r="BF170" s="235">
        <f>IF(N170="snížená",J170,0)</f>
        <v>0</v>
      </c>
      <c r="BG170" s="235">
        <f>IF(N170="zákl. přenesená",J170,0)</f>
        <v>0</v>
      </c>
      <c r="BH170" s="235">
        <f>IF(N170="sníž. přenesená",J170,0)</f>
        <v>0</v>
      </c>
      <c r="BI170" s="235">
        <f>IF(N170="nulová",J170,0)</f>
        <v>0</v>
      </c>
      <c r="BJ170" s="14" t="s">
        <v>83</v>
      </c>
      <c r="BK170" s="235">
        <f>ROUND(I170*H170,2)</f>
        <v>0</v>
      </c>
      <c r="BL170" s="14" t="s">
        <v>172</v>
      </c>
      <c r="BM170" s="234" t="s">
        <v>293</v>
      </c>
    </row>
    <row r="171" spans="1:65" s="2" customFormat="1" ht="49.05" customHeight="1">
      <c r="A171" s="35"/>
      <c r="B171" s="36"/>
      <c r="C171" s="223" t="s">
        <v>295</v>
      </c>
      <c r="D171" s="223" t="s">
        <v>167</v>
      </c>
      <c r="E171" s="224" t="s">
        <v>285</v>
      </c>
      <c r="F171" s="225" t="s">
        <v>286</v>
      </c>
      <c r="G171" s="226" t="s">
        <v>177</v>
      </c>
      <c r="H171" s="227">
        <v>2.223</v>
      </c>
      <c r="I171" s="228"/>
      <c r="J171" s="229">
        <f>ROUND(I171*H171,2)</f>
        <v>0</v>
      </c>
      <c r="K171" s="225" t="s">
        <v>171</v>
      </c>
      <c r="L171" s="41"/>
      <c r="M171" s="230" t="s">
        <v>1</v>
      </c>
      <c r="N171" s="231" t="s">
        <v>41</v>
      </c>
      <c r="O171" s="88"/>
      <c r="P171" s="232">
        <f>O171*H171</f>
        <v>0</v>
      </c>
      <c r="Q171" s="232">
        <v>0</v>
      </c>
      <c r="R171" s="232">
        <f>Q171*H171</f>
        <v>0</v>
      </c>
      <c r="S171" s="232">
        <v>0</v>
      </c>
      <c r="T171" s="233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34" t="s">
        <v>172</v>
      </c>
      <c r="AT171" s="234" t="s">
        <v>167</v>
      </c>
      <c r="AU171" s="234" t="s">
        <v>85</v>
      </c>
      <c r="AY171" s="14" t="s">
        <v>164</v>
      </c>
      <c r="BE171" s="235">
        <f>IF(N171="základní",J171,0)</f>
        <v>0</v>
      </c>
      <c r="BF171" s="235">
        <f>IF(N171="snížená",J171,0)</f>
        <v>0</v>
      </c>
      <c r="BG171" s="235">
        <f>IF(N171="zákl. přenesená",J171,0)</f>
        <v>0</v>
      </c>
      <c r="BH171" s="235">
        <f>IF(N171="sníž. přenesená",J171,0)</f>
        <v>0</v>
      </c>
      <c r="BI171" s="235">
        <f>IF(N171="nulová",J171,0)</f>
        <v>0</v>
      </c>
      <c r="BJ171" s="14" t="s">
        <v>83</v>
      </c>
      <c r="BK171" s="235">
        <f>ROUND(I171*H171,2)</f>
        <v>0</v>
      </c>
      <c r="BL171" s="14" t="s">
        <v>172</v>
      </c>
      <c r="BM171" s="234" t="s">
        <v>298</v>
      </c>
    </row>
    <row r="172" spans="1:47" s="2" customFormat="1" ht="12">
      <c r="A172" s="35"/>
      <c r="B172" s="36"/>
      <c r="C172" s="37"/>
      <c r="D172" s="236" t="s">
        <v>173</v>
      </c>
      <c r="E172" s="37"/>
      <c r="F172" s="237" t="s">
        <v>288</v>
      </c>
      <c r="G172" s="37"/>
      <c r="H172" s="37"/>
      <c r="I172" s="238"/>
      <c r="J172" s="37"/>
      <c r="K172" s="37"/>
      <c r="L172" s="41"/>
      <c r="M172" s="239"/>
      <c r="N172" s="240"/>
      <c r="O172" s="88"/>
      <c r="P172" s="88"/>
      <c r="Q172" s="88"/>
      <c r="R172" s="88"/>
      <c r="S172" s="88"/>
      <c r="T172" s="89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T172" s="14" t="s">
        <v>173</v>
      </c>
      <c r="AU172" s="14" t="s">
        <v>85</v>
      </c>
    </row>
    <row r="173" spans="1:63" s="12" customFormat="1" ht="22.8" customHeight="1">
      <c r="A173" s="12"/>
      <c r="B173" s="207"/>
      <c r="C173" s="208"/>
      <c r="D173" s="209" t="s">
        <v>75</v>
      </c>
      <c r="E173" s="221" t="s">
        <v>289</v>
      </c>
      <c r="F173" s="221" t="s">
        <v>290</v>
      </c>
      <c r="G173" s="208"/>
      <c r="H173" s="208"/>
      <c r="I173" s="211"/>
      <c r="J173" s="222">
        <f>BK173</f>
        <v>0</v>
      </c>
      <c r="K173" s="208"/>
      <c r="L173" s="213"/>
      <c r="M173" s="214"/>
      <c r="N173" s="215"/>
      <c r="O173" s="215"/>
      <c r="P173" s="216">
        <f>SUM(P174:P226)</f>
        <v>0</v>
      </c>
      <c r="Q173" s="215"/>
      <c r="R173" s="216">
        <f>SUM(R174:R226)</f>
        <v>0</v>
      </c>
      <c r="S173" s="215"/>
      <c r="T173" s="217">
        <f>SUM(T174:T226)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18" t="s">
        <v>85</v>
      </c>
      <c r="AT173" s="219" t="s">
        <v>75</v>
      </c>
      <c r="AU173" s="219" t="s">
        <v>83</v>
      </c>
      <c r="AY173" s="218" t="s">
        <v>164</v>
      </c>
      <c r="BK173" s="220">
        <f>SUM(BK174:BK226)</f>
        <v>0</v>
      </c>
    </row>
    <row r="174" spans="1:65" s="2" customFormat="1" ht="24.15" customHeight="1">
      <c r="A174" s="35"/>
      <c r="B174" s="36"/>
      <c r="C174" s="223" t="s">
        <v>184</v>
      </c>
      <c r="D174" s="223" t="s">
        <v>167</v>
      </c>
      <c r="E174" s="224" t="s">
        <v>296</v>
      </c>
      <c r="F174" s="225" t="s">
        <v>297</v>
      </c>
      <c r="G174" s="226" t="s">
        <v>170</v>
      </c>
      <c r="H174" s="227">
        <v>80</v>
      </c>
      <c r="I174" s="228"/>
      <c r="J174" s="229">
        <f>ROUND(I174*H174,2)</f>
        <v>0</v>
      </c>
      <c r="K174" s="225" t="s">
        <v>171</v>
      </c>
      <c r="L174" s="41"/>
      <c r="M174" s="230" t="s">
        <v>1</v>
      </c>
      <c r="N174" s="231" t="s">
        <v>41</v>
      </c>
      <c r="O174" s="88"/>
      <c r="P174" s="232">
        <f>O174*H174</f>
        <v>0</v>
      </c>
      <c r="Q174" s="232">
        <v>0</v>
      </c>
      <c r="R174" s="232">
        <f>Q174*H174</f>
        <v>0</v>
      </c>
      <c r="S174" s="232">
        <v>0</v>
      </c>
      <c r="T174" s="233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34" t="s">
        <v>172</v>
      </c>
      <c r="AT174" s="234" t="s">
        <v>167</v>
      </c>
      <c r="AU174" s="234" t="s">
        <v>85</v>
      </c>
      <c r="AY174" s="14" t="s">
        <v>164</v>
      </c>
      <c r="BE174" s="235">
        <f>IF(N174="základní",J174,0)</f>
        <v>0</v>
      </c>
      <c r="BF174" s="235">
        <f>IF(N174="snížená",J174,0)</f>
        <v>0</v>
      </c>
      <c r="BG174" s="235">
        <f>IF(N174="zákl. přenesená",J174,0)</f>
        <v>0</v>
      </c>
      <c r="BH174" s="235">
        <f>IF(N174="sníž. přenesená",J174,0)</f>
        <v>0</v>
      </c>
      <c r="BI174" s="235">
        <f>IF(N174="nulová",J174,0)</f>
        <v>0</v>
      </c>
      <c r="BJ174" s="14" t="s">
        <v>83</v>
      </c>
      <c r="BK174" s="235">
        <f>ROUND(I174*H174,2)</f>
        <v>0</v>
      </c>
      <c r="BL174" s="14" t="s">
        <v>172</v>
      </c>
      <c r="BM174" s="234" t="s">
        <v>302</v>
      </c>
    </row>
    <row r="175" spans="1:47" s="2" customFormat="1" ht="12">
      <c r="A175" s="35"/>
      <c r="B175" s="36"/>
      <c r="C175" s="37"/>
      <c r="D175" s="236" t="s">
        <v>173</v>
      </c>
      <c r="E175" s="37"/>
      <c r="F175" s="237" t="s">
        <v>299</v>
      </c>
      <c r="G175" s="37"/>
      <c r="H175" s="37"/>
      <c r="I175" s="238"/>
      <c r="J175" s="37"/>
      <c r="K175" s="37"/>
      <c r="L175" s="41"/>
      <c r="M175" s="239"/>
      <c r="N175" s="240"/>
      <c r="O175" s="88"/>
      <c r="P175" s="88"/>
      <c r="Q175" s="88"/>
      <c r="R175" s="88"/>
      <c r="S175" s="88"/>
      <c r="T175" s="89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T175" s="14" t="s">
        <v>173</v>
      </c>
      <c r="AU175" s="14" t="s">
        <v>85</v>
      </c>
    </row>
    <row r="176" spans="1:65" s="2" customFormat="1" ht="24.15" customHeight="1">
      <c r="A176" s="35"/>
      <c r="B176" s="36"/>
      <c r="C176" s="223" t="s">
        <v>304</v>
      </c>
      <c r="D176" s="223" t="s">
        <v>167</v>
      </c>
      <c r="E176" s="224" t="s">
        <v>1003</v>
      </c>
      <c r="F176" s="225" t="s">
        <v>1004</v>
      </c>
      <c r="G176" s="226" t="s">
        <v>170</v>
      </c>
      <c r="H176" s="227">
        <v>180</v>
      </c>
      <c r="I176" s="228"/>
      <c r="J176" s="229">
        <f>ROUND(I176*H176,2)</f>
        <v>0</v>
      </c>
      <c r="K176" s="225" t="s">
        <v>171</v>
      </c>
      <c r="L176" s="41"/>
      <c r="M176" s="230" t="s">
        <v>1</v>
      </c>
      <c r="N176" s="231" t="s">
        <v>41</v>
      </c>
      <c r="O176" s="88"/>
      <c r="P176" s="232">
        <f>O176*H176</f>
        <v>0</v>
      </c>
      <c r="Q176" s="232">
        <v>0</v>
      </c>
      <c r="R176" s="232">
        <f>Q176*H176</f>
        <v>0</v>
      </c>
      <c r="S176" s="232">
        <v>0</v>
      </c>
      <c r="T176" s="233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34" t="s">
        <v>172</v>
      </c>
      <c r="AT176" s="234" t="s">
        <v>167</v>
      </c>
      <c r="AU176" s="234" t="s">
        <v>85</v>
      </c>
      <c r="AY176" s="14" t="s">
        <v>164</v>
      </c>
      <c r="BE176" s="235">
        <f>IF(N176="základní",J176,0)</f>
        <v>0</v>
      </c>
      <c r="BF176" s="235">
        <f>IF(N176="snížená",J176,0)</f>
        <v>0</v>
      </c>
      <c r="BG176" s="235">
        <f>IF(N176="zákl. přenesená",J176,0)</f>
        <v>0</v>
      </c>
      <c r="BH176" s="235">
        <f>IF(N176="sníž. přenesená",J176,0)</f>
        <v>0</v>
      </c>
      <c r="BI176" s="235">
        <f>IF(N176="nulová",J176,0)</f>
        <v>0</v>
      </c>
      <c r="BJ176" s="14" t="s">
        <v>83</v>
      </c>
      <c r="BK176" s="235">
        <f>ROUND(I176*H176,2)</f>
        <v>0</v>
      </c>
      <c r="BL176" s="14" t="s">
        <v>172</v>
      </c>
      <c r="BM176" s="234" t="s">
        <v>307</v>
      </c>
    </row>
    <row r="177" spans="1:47" s="2" customFormat="1" ht="12">
      <c r="A177" s="35"/>
      <c r="B177" s="36"/>
      <c r="C177" s="37"/>
      <c r="D177" s="236" t="s">
        <v>173</v>
      </c>
      <c r="E177" s="37"/>
      <c r="F177" s="237" t="s">
        <v>1005</v>
      </c>
      <c r="G177" s="37"/>
      <c r="H177" s="37"/>
      <c r="I177" s="238"/>
      <c r="J177" s="37"/>
      <c r="K177" s="37"/>
      <c r="L177" s="41"/>
      <c r="M177" s="239"/>
      <c r="N177" s="240"/>
      <c r="O177" s="88"/>
      <c r="P177" s="88"/>
      <c r="Q177" s="88"/>
      <c r="R177" s="88"/>
      <c r="S177" s="88"/>
      <c r="T177" s="89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T177" s="14" t="s">
        <v>173</v>
      </c>
      <c r="AU177" s="14" t="s">
        <v>85</v>
      </c>
    </row>
    <row r="178" spans="1:65" s="2" customFormat="1" ht="24.15" customHeight="1">
      <c r="A178" s="35"/>
      <c r="B178" s="36"/>
      <c r="C178" s="223" t="s">
        <v>239</v>
      </c>
      <c r="D178" s="223" t="s">
        <v>167</v>
      </c>
      <c r="E178" s="224" t="s">
        <v>1006</v>
      </c>
      <c r="F178" s="225" t="s">
        <v>1007</v>
      </c>
      <c r="G178" s="226" t="s">
        <v>170</v>
      </c>
      <c r="H178" s="227">
        <v>840</v>
      </c>
      <c r="I178" s="228"/>
      <c r="J178" s="229">
        <f>ROUND(I178*H178,2)</f>
        <v>0</v>
      </c>
      <c r="K178" s="225" t="s">
        <v>171</v>
      </c>
      <c r="L178" s="41"/>
      <c r="M178" s="230" t="s">
        <v>1</v>
      </c>
      <c r="N178" s="231" t="s">
        <v>41</v>
      </c>
      <c r="O178" s="88"/>
      <c r="P178" s="232">
        <f>O178*H178</f>
        <v>0</v>
      </c>
      <c r="Q178" s="232">
        <v>0</v>
      </c>
      <c r="R178" s="232">
        <f>Q178*H178</f>
        <v>0</v>
      </c>
      <c r="S178" s="232">
        <v>0</v>
      </c>
      <c r="T178" s="233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34" t="s">
        <v>172</v>
      </c>
      <c r="AT178" s="234" t="s">
        <v>167</v>
      </c>
      <c r="AU178" s="234" t="s">
        <v>85</v>
      </c>
      <c r="AY178" s="14" t="s">
        <v>164</v>
      </c>
      <c r="BE178" s="235">
        <f>IF(N178="základní",J178,0)</f>
        <v>0</v>
      </c>
      <c r="BF178" s="235">
        <f>IF(N178="snížená",J178,0)</f>
        <v>0</v>
      </c>
      <c r="BG178" s="235">
        <f>IF(N178="zákl. přenesená",J178,0)</f>
        <v>0</v>
      </c>
      <c r="BH178" s="235">
        <f>IF(N178="sníž. přenesená",J178,0)</f>
        <v>0</v>
      </c>
      <c r="BI178" s="235">
        <f>IF(N178="nulová",J178,0)</f>
        <v>0</v>
      </c>
      <c r="BJ178" s="14" t="s">
        <v>83</v>
      </c>
      <c r="BK178" s="235">
        <f>ROUND(I178*H178,2)</f>
        <v>0</v>
      </c>
      <c r="BL178" s="14" t="s">
        <v>172</v>
      </c>
      <c r="BM178" s="234" t="s">
        <v>311</v>
      </c>
    </row>
    <row r="179" spans="1:47" s="2" customFormat="1" ht="12">
      <c r="A179" s="35"/>
      <c r="B179" s="36"/>
      <c r="C179" s="37"/>
      <c r="D179" s="236" t="s">
        <v>173</v>
      </c>
      <c r="E179" s="37"/>
      <c r="F179" s="237" t="s">
        <v>1008</v>
      </c>
      <c r="G179" s="37"/>
      <c r="H179" s="37"/>
      <c r="I179" s="238"/>
      <c r="J179" s="37"/>
      <c r="K179" s="37"/>
      <c r="L179" s="41"/>
      <c r="M179" s="239"/>
      <c r="N179" s="240"/>
      <c r="O179" s="88"/>
      <c r="P179" s="88"/>
      <c r="Q179" s="88"/>
      <c r="R179" s="88"/>
      <c r="S179" s="88"/>
      <c r="T179" s="89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T179" s="14" t="s">
        <v>173</v>
      </c>
      <c r="AU179" s="14" t="s">
        <v>85</v>
      </c>
    </row>
    <row r="180" spans="1:65" s="2" customFormat="1" ht="21.75" customHeight="1">
      <c r="A180" s="35"/>
      <c r="B180" s="36"/>
      <c r="C180" s="223" t="s">
        <v>312</v>
      </c>
      <c r="D180" s="223" t="s">
        <v>167</v>
      </c>
      <c r="E180" s="224" t="s">
        <v>1009</v>
      </c>
      <c r="F180" s="225" t="s">
        <v>1010</v>
      </c>
      <c r="G180" s="226" t="s">
        <v>170</v>
      </c>
      <c r="H180" s="227">
        <v>36</v>
      </c>
      <c r="I180" s="228"/>
      <c r="J180" s="229">
        <f>ROUND(I180*H180,2)</f>
        <v>0</v>
      </c>
      <c r="K180" s="225" t="s">
        <v>171</v>
      </c>
      <c r="L180" s="41"/>
      <c r="M180" s="230" t="s">
        <v>1</v>
      </c>
      <c r="N180" s="231" t="s">
        <v>41</v>
      </c>
      <c r="O180" s="88"/>
      <c r="P180" s="232">
        <f>O180*H180</f>
        <v>0</v>
      </c>
      <c r="Q180" s="232">
        <v>0</v>
      </c>
      <c r="R180" s="232">
        <f>Q180*H180</f>
        <v>0</v>
      </c>
      <c r="S180" s="232">
        <v>0</v>
      </c>
      <c r="T180" s="233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34" t="s">
        <v>172</v>
      </c>
      <c r="AT180" s="234" t="s">
        <v>167</v>
      </c>
      <c r="AU180" s="234" t="s">
        <v>85</v>
      </c>
      <c r="AY180" s="14" t="s">
        <v>164</v>
      </c>
      <c r="BE180" s="235">
        <f>IF(N180="základní",J180,0)</f>
        <v>0</v>
      </c>
      <c r="BF180" s="235">
        <f>IF(N180="snížená",J180,0)</f>
        <v>0</v>
      </c>
      <c r="BG180" s="235">
        <f>IF(N180="zákl. přenesená",J180,0)</f>
        <v>0</v>
      </c>
      <c r="BH180" s="235">
        <f>IF(N180="sníž. přenesená",J180,0)</f>
        <v>0</v>
      </c>
      <c r="BI180" s="235">
        <f>IF(N180="nulová",J180,0)</f>
        <v>0</v>
      </c>
      <c r="BJ180" s="14" t="s">
        <v>83</v>
      </c>
      <c r="BK180" s="235">
        <f>ROUND(I180*H180,2)</f>
        <v>0</v>
      </c>
      <c r="BL180" s="14" t="s">
        <v>172</v>
      </c>
      <c r="BM180" s="234" t="s">
        <v>315</v>
      </c>
    </row>
    <row r="181" spans="1:47" s="2" customFormat="1" ht="12">
      <c r="A181" s="35"/>
      <c r="B181" s="36"/>
      <c r="C181" s="37"/>
      <c r="D181" s="236" t="s">
        <v>173</v>
      </c>
      <c r="E181" s="37"/>
      <c r="F181" s="237" t="s">
        <v>1011</v>
      </c>
      <c r="G181" s="37"/>
      <c r="H181" s="37"/>
      <c r="I181" s="238"/>
      <c r="J181" s="37"/>
      <c r="K181" s="37"/>
      <c r="L181" s="41"/>
      <c r="M181" s="239"/>
      <c r="N181" s="240"/>
      <c r="O181" s="88"/>
      <c r="P181" s="88"/>
      <c r="Q181" s="88"/>
      <c r="R181" s="88"/>
      <c r="S181" s="88"/>
      <c r="T181" s="89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T181" s="14" t="s">
        <v>173</v>
      </c>
      <c r="AU181" s="14" t="s">
        <v>85</v>
      </c>
    </row>
    <row r="182" spans="1:65" s="2" customFormat="1" ht="24.15" customHeight="1">
      <c r="A182" s="35"/>
      <c r="B182" s="36"/>
      <c r="C182" s="223" t="s">
        <v>243</v>
      </c>
      <c r="D182" s="223" t="s">
        <v>167</v>
      </c>
      <c r="E182" s="224" t="s">
        <v>309</v>
      </c>
      <c r="F182" s="225" t="s">
        <v>310</v>
      </c>
      <c r="G182" s="226" t="s">
        <v>177</v>
      </c>
      <c r="H182" s="227">
        <v>16.325</v>
      </c>
      <c r="I182" s="228"/>
      <c r="J182" s="229">
        <f>ROUND(I182*H182,2)</f>
        <v>0</v>
      </c>
      <c r="K182" s="225" t="s">
        <v>265</v>
      </c>
      <c r="L182" s="41"/>
      <c r="M182" s="230" t="s">
        <v>1</v>
      </c>
      <c r="N182" s="231" t="s">
        <v>41</v>
      </c>
      <c r="O182" s="88"/>
      <c r="P182" s="232">
        <f>O182*H182</f>
        <v>0</v>
      </c>
      <c r="Q182" s="232">
        <v>0</v>
      </c>
      <c r="R182" s="232">
        <f>Q182*H182</f>
        <v>0</v>
      </c>
      <c r="S182" s="232">
        <v>0</v>
      </c>
      <c r="T182" s="233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34" t="s">
        <v>172</v>
      </c>
      <c r="AT182" s="234" t="s">
        <v>167</v>
      </c>
      <c r="AU182" s="234" t="s">
        <v>85</v>
      </c>
      <c r="AY182" s="14" t="s">
        <v>164</v>
      </c>
      <c r="BE182" s="235">
        <f>IF(N182="základní",J182,0)</f>
        <v>0</v>
      </c>
      <c r="BF182" s="235">
        <f>IF(N182="snížená",J182,0)</f>
        <v>0</v>
      </c>
      <c r="BG182" s="235">
        <f>IF(N182="zákl. přenesená",J182,0)</f>
        <v>0</v>
      </c>
      <c r="BH182" s="235">
        <f>IF(N182="sníž. přenesená",J182,0)</f>
        <v>0</v>
      </c>
      <c r="BI182" s="235">
        <f>IF(N182="nulová",J182,0)</f>
        <v>0</v>
      </c>
      <c r="BJ182" s="14" t="s">
        <v>83</v>
      </c>
      <c r="BK182" s="235">
        <f>ROUND(I182*H182,2)</f>
        <v>0</v>
      </c>
      <c r="BL182" s="14" t="s">
        <v>172</v>
      </c>
      <c r="BM182" s="234" t="s">
        <v>319</v>
      </c>
    </row>
    <row r="183" spans="1:65" s="2" customFormat="1" ht="37.8" customHeight="1">
      <c r="A183" s="35"/>
      <c r="B183" s="36"/>
      <c r="C183" s="223" t="s">
        <v>321</v>
      </c>
      <c r="D183" s="223" t="s">
        <v>167</v>
      </c>
      <c r="E183" s="224" t="s">
        <v>947</v>
      </c>
      <c r="F183" s="225" t="s">
        <v>948</v>
      </c>
      <c r="G183" s="226" t="s">
        <v>170</v>
      </c>
      <c r="H183" s="227">
        <v>14</v>
      </c>
      <c r="I183" s="228"/>
      <c r="J183" s="229">
        <f>ROUND(I183*H183,2)</f>
        <v>0</v>
      </c>
      <c r="K183" s="225" t="s">
        <v>171</v>
      </c>
      <c r="L183" s="41"/>
      <c r="M183" s="230" t="s">
        <v>1</v>
      </c>
      <c r="N183" s="231" t="s">
        <v>41</v>
      </c>
      <c r="O183" s="88"/>
      <c r="P183" s="232">
        <f>O183*H183</f>
        <v>0</v>
      </c>
      <c r="Q183" s="232">
        <v>0</v>
      </c>
      <c r="R183" s="232">
        <f>Q183*H183</f>
        <v>0</v>
      </c>
      <c r="S183" s="232">
        <v>0</v>
      </c>
      <c r="T183" s="233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34" t="s">
        <v>172</v>
      </c>
      <c r="AT183" s="234" t="s">
        <v>167</v>
      </c>
      <c r="AU183" s="234" t="s">
        <v>85</v>
      </c>
      <c r="AY183" s="14" t="s">
        <v>164</v>
      </c>
      <c r="BE183" s="235">
        <f>IF(N183="základní",J183,0)</f>
        <v>0</v>
      </c>
      <c r="BF183" s="235">
        <f>IF(N183="snížená",J183,0)</f>
        <v>0</v>
      </c>
      <c r="BG183" s="235">
        <f>IF(N183="zákl. přenesená",J183,0)</f>
        <v>0</v>
      </c>
      <c r="BH183" s="235">
        <f>IF(N183="sníž. přenesená",J183,0)</f>
        <v>0</v>
      </c>
      <c r="BI183" s="235">
        <f>IF(N183="nulová",J183,0)</f>
        <v>0</v>
      </c>
      <c r="BJ183" s="14" t="s">
        <v>83</v>
      </c>
      <c r="BK183" s="235">
        <f>ROUND(I183*H183,2)</f>
        <v>0</v>
      </c>
      <c r="BL183" s="14" t="s">
        <v>172</v>
      </c>
      <c r="BM183" s="234" t="s">
        <v>324</v>
      </c>
    </row>
    <row r="184" spans="1:47" s="2" customFormat="1" ht="12">
      <c r="A184" s="35"/>
      <c r="B184" s="36"/>
      <c r="C184" s="37"/>
      <c r="D184" s="236" t="s">
        <v>173</v>
      </c>
      <c r="E184" s="37"/>
      <c r="F184" s="237" t="s">
        <v>949</v>
      </c>
      <c r="G184" s="37"/>
      <c r="H184" s="37"/>
      <c r="I184" s="238"/>
      <c r="J184" s="37"/>
      <c r="K184" s="37"/>
      <c r="L184" s="41"/>
      <c r="M184" s="239"/>
      <c r="N184" s="240"/>
      <c r="O184" s="88"/>
      <c r="P184" s="88"/>
      <c r="Q184" s="88"/>
      <c r="R184" s="88"/>
      <c r="S184" s="88"/>
      <c r="T184" s="89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T184" s="14" t="s">
        <v>173</v>
      </c>
      <c r="AU184" s="14" t="s">
        <v>85</v>
      </c>
    </row>
    <row r="185" spans="1:65" s="2" customFormat="1" ht="37.8" customHeight="1">
      <c r="A185" s="35"/>
      <c r="B185" s="36"/>
      <c r="C185" s="223" t="s">
        <v>247</v>
      </c>
      <c r="D185" s="223" t="s">
        <v>167</v>
      </c>
      <c r="E185" s="224" t="s">
        <v>317</v>
      </c>
      <c r="F185" s="225" t="s">
        <v>318</v>
      </c>
      <c r="G185" s="226" t="s">
        <v>170</v>
      </c>
      <c r="H185" s="227">
        <v>20</v>
      </c>
      <c r="I185" s="228"/>
      <c r="J185" s="229">
        <f>ROUND(I185*H185,2)</f>
        <v>0</v>
      </c>
      <c r="K185" s="225" t="s">
        <v>171</v>
      </c>
      <c r="L185" s="41"/>
      <c r="M185" s="230" t="s">
        <v>1</v>
      </c>
      <c r="N185" s="231" t="s">
        <v>41</v>
      </c>
      <c r="O185" s="88"/>
      <c r="P185" s="232">
        <f>O185*H185</f>
        <v>0</v>
      </c>
      <c r="Q185" s="232">
        <v>0</v>
      </c>
      <c r="R185" s="232">
        <f>Q185*H185</f>
        <v>0</v>
      </c>
      <c r="S185" s="232">
        <v>0</v>
      </c>
      <c r="T185" s="233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34" t="s">
        <v>172</v>
      </c>
      <c r="AT185" s="234" t="s">
        <v>167</v>
      </c>
      <c r="AU185" s="234" t="s">
        <v>85</v>
      </c>
      <c r="AY185" s="14" t="s">
        <v>164</v>
      </c>
      <c r="BE185" s="235">
        <f>IF(N185="základní",J185,0)</f>
        <v>0</v>
      </c>
      <c r="BF185" s="235">
        <f>IF(N185="snížená",J185,0)</f>
        <v>0</v>
      </c>
      <c r="BG185" s="235">
        <f>IF(N185="zákl. přenesená",J185,0)</f>
        <v>0</v>
      </c>
      <c r="BH185" s="235">
        <f>IF(N185="sníž. přenesená",J185,0)</f>
        <v>0</v>
      </c>
      <c r="BI185" s="235">
        <f>IF(N185="nulová",J185,0)</f>
        <v>0</v>
      </c>
      <c r="BJ185" s="14" t="s">
        <v>83</v>
      </c>
      <c r="BK185" s="235">
        <f>ROUND(I185*H185,2)</f>
        <v>0</v>
      </c>
      <c r="BL185" s="14" t="s">
        <v>172</v>
      </c>
      <c r="BM185" s="234" t="s">
        <v>328</v>
      </c>
    </row>
    <row r="186" spans="1:47" s="2" customFormat="1" ht="12">
      <c r="A186" s="35"/>
      <c r="B186" s="36"/>
      <c r="C186" s="37"/>
      <c r="D186" s="236" t="s">
        <v>173</v>
      </c>
      <c r="E186" s="37"/>
      <c r="F186" s="237" t="s">
        <v>320</v>
      </c>
      <c r="G186" s="37"/>
      <c r="H186" s="37"/>
      <c r="I186" s="238"/>
      <c r="J186" s="37"/>
      <c r="K186" s="37"/>
      <c r="L186" s="41"/>
      <c r="M186" s="239"/>
      <c r="N186" s="240"/>
      <c r="O186" s="88"/>
      <c r="P186" s="88"/>
      <c r="Q186" s="88"/>
      <c r="R186" s="88"/>
      <c r="S186" s="88"/>
      <c r="T186" s="89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T186" s="14" t="s">
        <v>173</v>
      </c>
      <c r="AU186" s="14" t="s">
        <v>85</v>
      </c>
    </row>
    <row r="187" spans="1:65" s="2" customFormat="1" ht="37.8" customHeight="1">
      <c r="A187" s="35"/>
      <c r="B187" s="36"/>
      <c r="C187" s="223" t="s">
        <v>330</v>
      </c>
      <c r="D187" s="223" t="s">
        <v>167</v>
      </c>
      <c r="E187" s="224" t="s">
        <v>1012</v>
      </c>
      <c r="F187" s="225" t="s">
        <v>1013</v>
      </c>
      <c r="G187" s="226" t="s">
        <v>170</v>
      </c>
      <c r="H187" s="227">
        <v>36</v>
      </c>
      <c r="I187" s="228"/>
      <c r="J187" s="229">
        <f>ROUND(I187*H187,2)</f>
        <v>0</v>
      </c>
      <c r="K187" s="225" t="s">
        <v>171</v>
      </c>
      <c r="L187" s="41"/>
      <c r="M187" s="230" t="s">
        <v>1</v>
      </c>
      <c r="N187" s="231" t="s">
        <v>41</v>
      </c>
      <c r="O187" s="88"/>
      <c r="P187" s="232">
        <f>O187*H187</f>
        <v>0</v>
      </c>
      <c r="Q187" s="232">
        <v>0</v>
      </c>
      <c r="R187" s="232">
        <f>Q187*H187</f>
        <v>0</v>
      </c>
      <c r="S187" s="232">
        <v>0</v>
      </c>
      <c r="T187" s="233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34" t="s">
        <v>172</v>
      </c>
      <c r="AT187" s="234" t="s">
        <v>167</v>
      </c>
      <c r="AU187" s="234" t="s">
        <v>85</v>
      </c>
      <c r="AY187" s="14" t="s">
        <v>164</v>
      </c>
      <c r="BE187" s="235">
        <f>IF(N187="základní",J187,0)</f>
        <v>0</v>
      </c>
      <c r="BF187" s="235">
        <f>IF(N187="snížená",J187,0)</f>
        <v>0</v>
      </c>
      <c r="BG187" s="235">
        <f>IF(N187="zákl. přenesená",J187,0)</f>
        <v>0</v>
      </c>
      <c r="BH187" s="235">
        <f>IF(N187="sníž. přenesená",J187,0)</f>
        <v>0</v>
      </c>
      <c r="BI187" s="235">
        <f>IF(N187="nulová",J187,0)</f>
        <v>0</v>
      </c>
      <c r="BJ187" s="14" t="s">
        <v>83</v>
      </c>
      <c r="BK187" s="235">
        <f>ROUND(I187*H187,2)</f>
        <v>0</v>
      </c>
      <c r="BL187" s="14" t="s">
        <v>172</v>
      </c>
      <c r="BM187" s="234" t="s">
        <v>333</v>
      </c>
    </row>
    <row r="188" spans="1:47" s="2" customFormat="1" ht="12">
      <c r="A188" s="35"/>
      <c r="B188" s="36"/>
      <c r="C188" s="37"/>
      <c r="D188" s="236" t="s">
        <v>173</v>
      </c>
      <c r="E188" s="37"/>
      <c r="F188" s="237" t="s">
        <v>1014</v>
      </c>
      <c r="G188" s="37"/>
      <c r="H188" s="37"/>
      <c r="I188" s="238"/>
      <c r="J188" s="37"/>
      <c r="K188" s="37"/>
      <c r="L188" s="41"/>
      <c r="M188" s="239"/>
      <c r="N188" s="240"/>
      <c r="O188" s="88"/>
      <c r="P188" s="88"/>
      <c r="Q188" s="88"/>
      <c r="R188" s="88"/>
      <c r="S188" s="88"/>
      <c r="T188" s="89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T188" s="14" t="s">
        <v>173</v>
      </c>
      <c r="AU188" s="14" t="s">
        <v>85</v>
      </c>
    </row>
    <row r="189" spans="1:65" s="2" customFormat="1" ht="37.8" customHeight="1">
      <c r="A189" s="35"/>
      <c r="B189" s="36"/>
      <c r="C189" s="223" t="s">
        <v>250</v>
      </c>
      <c r="D189" s="223" t="s">
        <v>167</v>
      </c>
      <c r="E189" s="224" t="s">
        <v>331</v>
      </c>
      <c r="F189" s="225" t="s">
        <v>332</v>
      </c>
      <c r="G189" s="226" t="s">
        <v>170</v>
      </c>
      <c r="H189" s="227">
        <v>120</v>
      </c>
      <c r="I189" s="228"/>
      <c r="J189" s="229">
        <f>ROUND(I189*H189,2)</f>
        <v>0</v>
      </c>
      <c r="K189" s="225" t="s">
        <v>171</v>
      </c>
      <c r="L189" s="41"/>
      <c r="M189" s="230" t="s">
        <v>1</v>
      </c>
      <c r="N189" s="231" t="s">
        <v>41</v>
      </c>
      <c r="O189" s="88"/>
      <c r="P189" s="232">
        <f>O189*H189</f>
        <v>0</v>
      </c>
      <c r="Q189" s="232">
        <v>0</v>
      </c>
      <c r="R189" s="232">
        <f>Q189*H189</f>
        <v>0</v>
      </c>
      <c r="S189" s="232">
        <v>0</v>
      </c>
      <c r="T189" s="233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34" t="s">
        <v>172</v>
      </c>
      <c r="AT189" s="234" t="s">
        <v>167</v>
      </c>
      <c r="AU189" s="234" t="s">
        <v>85</v>
      </c>
      <c r="AY189" s="14" t="s">
        <v>164</v>
      </c>
      <c r="BE189" s="235">
        <f>IF(N189="základní",J189,0)</f>
        <v>0</v>
      </c>
      <c r="BF189" s="235">
        <f>IF(N189="snížená",J189,0)</f>
        <v>0</v>
      </c>
      <c r="BG189" s="235">
        <f>IF(N189="zákl. přenesená",J189,0)</f>
        <v>0</v>
      </c>
      <c r="BH189" s="235">
        <f>IF(N189="sníž. přenesená",J189,0)</f>
        <v>0</v>
      </c>
      <c r="BI189" s="235">
        <f>IF(N189="nulová",J189,0)</f>
        <v>0</v>
      </c>
      <c r="BJ189" s="14" t="s">
        <v>83</v>
      </c>
      <c r="BK189" s="235">
        <f>ROUND(I189*H189,2)</f>
        <v>0</v>
      </c>
      <c r="BL189" s="14" t="s">
        <v>172</v>
      </c>
      <c r="BM189" s="234" t="s">
        <v>338</v>
      </c>
    </row>
    <row r="190" spans="1:47" s="2" customFormat="1" ht="12">
      <c r="A190" s="35"/>
      <c r="B190" s="36"/>
      <c r="C190" s="37"/>
      <c r="D190" s="236" t="s">
        <v>173</v>
      </c>
      <c r="E190" s="37"/>
      <c r="F190" s="237" t="s">
        <v>334</v>
      </c>
      <c r="G190" s="37"/>
      <c r="H190" s="37"/>
      <c r="I190" s="238"/>
      <c r="J190" s="37"/>
      <c r="K190" s="37"/>
      <c r="L190" s="41"/>
      <c r="M190" s="239"/>
      <c r="N190" s="240"/>
      <c r="O190" s="88"/>
      <c r="P190" s="88"/>
      <c r="Q190" s="88"/>
      <c r="R190" s="88"/>
      <c r="S190" s="88"/>
      <c r="T190" s="89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T190" s="14" t="s">
        <v>173</v>
      </c>
      <c r="AU190" s="14" t="s">
        <v>85</v>
      </c>
    </row>
    <row r="191" spans="1:47" s="2" customFormat="1" ht="12">
      <c r="A191" s="35"/>
      <c r="B191" s="36"/>
      <c r="C191" s="37"/>
      <c r="D191" s="251" t="s">
        <v>252</v>
      </c>
      <c r="E191" s="37"/>
      <c r="F191" s="252" t="s">
        <v>335</v>
      </c>
      <c r="G191" s="37"/>
      <c r="H191" s="37"/>
      <c r="I191" s="238"/>
      <c r="J191" s="37"/>
      <c r="K191" s="37"/>
      <c r="L191" s="41"/>
      <c r="M191" s="239"/>
      <c r="N191" s="240"/>
      <c r="O191" s="88"/>
      <c r="P191" s="88"/>
      <c r="Q191" s="88"/>
      <c r="R191" s="88"/>
      <c r="S191" s="88"/>
      <c r="T191" s="89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T191" s="14" t="s">
        <v>252</v>
      </c>
      <c r="AU191" s="14" t="s">
        <v>85</v>
      </c>
    </row>
    <row r="192" spans="1:65" s="2" customFormat="1" ht="37.8" customHeight="1">
      <c r="A192" s="35"/>
      <c r="B192" s="36"/>
      <c r="C192" s="223" t="s">
        <v>341</v>
      </c>
      <c r="D192" s="223" t="s">
        <v>167</v>
      </c>
      <c r="E192" s="224" t="s">
        <v>336</v>
      </c>
      <c r="F192" s="225" t="s">
        <v>337</v>
      </c>
      <c r="G192" s="226" t="s">
        <v>170</v>
      </c>
      <c r="H192" s="227">
        <v>40</v>
      </c>
      <c r="I192" s="228"/>
      <c r="J192" s="229">
        <f>ROUND(I192*H192,2)</f>
        <v>0</v>
      </c>
      <c r="K192" s="225" t="s">
        <v>171</v>
      </c>
      <c r="L192" s="41"/>
      <c r="M192" s="230" t="s">
        <v>1</v>
      </c>
      <c r="N192" s="231" t="s">
        <v>41</v>
      </c>
      <c r="O192" s="88"/>
      <c r="P192" s="232">
        <f>O192*H192</f>
        <v>0</v>
      </c>
      <c r="Q192" s="232">
        <v>0</v>
      </c>
      <c r="R192" s="232">
        <f>Q192*H192</f>
        <v>0</v>
      </c>
      <c r="S192" s="232">
        <v>0</v>
      </c>
      <c r="T192" s="233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34" t="s">
        <v>172</v>
      </c>
      <c r="AT192" s="234" t="s">
        <v>167</v>
      </c>
      <c r="AU192" s="234" t="s">
        <v>85</v>
      </c>
      <c r="AY192" s="14" t="s">
        <v>164</v>
      </c>
      <c r="BE192" s="235">
        <f>IF(N192="základní",J192,0)</f>
        <v>0</v>
      </c>
      <c r="BF192" s="235">
        <f>IF(N192="snížená",J192,0)</f>
        <v>0</v>
      </c>
      <c r="BG192" s="235">
        <f>IF(N192="zákl. přenesená",J192,0)</f>
        <v>0</v>
      </c>
      <c r="BH192" s="235">
        <f>IF(N192="sníž. přenesená",J192,0)</f>
        <v>0</v>
      </c>
      <c r="BI192" s="235">
        <f>IF(N192="nulová",J192,0)</f>
        <v>0</v>
      </c>
      <c r="BJ192" s="14" t="s">
        <v>83</v>
      </c>
      <c r="BK192" s="235">
        <f>ROUND(I192*H192,2)</f>
        <v>0</v>
      </c>
      <c r="BL192" s="14" t="s">
        <v>172</v>
      </c>
      <c r="BM192" s="234" t="s">
        <v>344</v>
      </c>
    </row>
    <row r="193" spans="1:47" s="2" customFormat="1" ht="12">
      <c r="A193" s="35"/>
      <c r="B193" s="36"/>
      <c r="C193" s="37"/>
      <c r="D193" s="236" t="s">
        <v>173</v>
      </c>
      <c r="E193" s="37"/>
      <c r="F193" s="237" t="s">
        <v>339</v>
      </c>
      <c r="G193" s="37"/>
      <c r="H193" s="37"/>
      <c r="I193" s="238"/>
      <c r="J193" s="37"/>
      <c r="K193" s="37"/>
      <c r="L193" s="41"/>
      <c r="M193" s="239"/>
      <c r="N193" s="240"/>
      <c r="O193" s="88"/>
      <c r="P193" s="88"/>
      <c r="Q193" s="88"/>
      <c r="R193" s="88"/>
      <c r="S193" s="88"/>
      <c r="T193" s="89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T193" s="14" t="s">
        <v>173</v>
      </c>
      <c r="AU193" s="14" t="s">
        <v>85</v>
      </c>
    </row>
    <row r="194" spans="1:47" s="2" customFormat="1" ht="12">
      <c r="A194" s="35"/>
      <c r="B194" s="36"/>
      <c r="C194" s="37"/>
      <c r="D194" s="251" t="s">
        <v>252</v>
      </c>
      <c r="E194" s="37"/>
      <c r="F194" s="252" t="s">
        <v>340</v>
      </c>
      <c r="G194" s="37"/>
      <c r="H194" s="37"/>
      <c r="I194" s="238"/>
      <c r="J194" s="37"/>
      <c r="K194" s="37"/>
      <c r="L194" s="41"/>
      <c r="M194" s="239"/>
      <c r="N194" s="240"/>
      <c r="O194" s="88"/>
      <c r="P194" s="88"/>
      <c r="Q194" s="88"/>
      <c r="R194" s="88"/>
      <c r="S194" s="88"/>
      <c r="T194" s="89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T194" s="14" t="s">
        <v>252</v>
      </c>
      <c r="AU194" s="14" t="s">
        <v>85</v>
      </c>
    </row>
    <row r="195" spans="1:65" s="2" customFormat="1" ht="37.8" customHeight="1">
      <c r="A195" s="35"/>
      <c r="B195" s="36"/>
      <c r="C195" s="223" t="s">
        <v>256</v>
      </c>
      <c r="D195" s="223" t="s">
        <v>167</v>
      </c>
      <c r="E195" s="224" t="s">
        <v>342</v>
      </c>
      <c r="F195" s="225" t="s">
        <v>343</v>
      </c>
      <c r="G195" s="226" t="s">
        <v>170</v>
      </c>
      <c r="H195" s="227">
        <v>36</v>
      </c>
      <c r="I195" s="228"/>
      <c r="J195" s="229">
        <f>ROUND(I195*H195,2)</f>
        <v>0</v>
      </c>
      <c r="K195" s="225" t="s">
        <v>171</v>
      </c>
      <c r="L195" s="41"/>
      <c r="M195" s="230" t="s">
        <v>1</v>
      </c>
      <c r="N195" s="231" t="s">
        <v>41</v>
      </c>
      <c r="O195" s="88"/>
      <c r="P195" s="232">
        <f>O195*H195</f>
        <v>0</v>
      </c>
      <c r="Q195" s="232">
        <v>0</v>
      </c>
      <c r="R195" s="232">
        <f>Q195*H195</f>
        <v>0</v>
      </c>
      <c r="S195" s="232">
        <v>0</v>
      </c>
      <c r="T195" s="233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34" t="s">
        <v>172</v>
      </c>
      <c r="AT195" s="234" t="s">
        <v>167</v>
      </c>
      <c r="AU195" s="234" t="s">
        <v>85</v>
      </c>
      <c r="AY195" s="14" t="s">
        <v>164</v>
      </c>
      <c r="BE195" s="235">
        <f>IF(N195="základní",J195,0)</f>
        <v>0</v>
      </c>
      <c r="BF195" s="235">
        <f>IF(N195="snížená",J195,0)</f>
        <v>0</v>
      </c>
      <c r="BG195" s="235">
        <f>IF(N195="zákl. přenesená",J195,0)</f>
        <v>0</v>
      </c>
      <c r="BH195" s="235">
        <f>IF(N195="sníž. přenesená",J195,0)</f>
        <v>0</v>
      </c>
      <c r="BI195" s="235">
        <f>IF(N195="nulová",J195,0)</f>
        <v>0</v>
      </c>
      <c r="BJ195" s="14" t="s">
        <v>83</v>
      </c>
      <c r="BK195" s="235">
        <f>ROUND(I195*H195,2)</f>
        <v>0</v>
      </c>
      <c r="BL195" s="14" t="s">
        <v>172</v>
      </c>
      <c r="BM195" s="234" t="s">
        <v>349</v>
      </c>
    </row>
    <row r="196" spans="1:47" s="2" customFormat="1" ht="12">
      <c r="A196" s="35"/>
      <c r="B196" s="36"/>
      <c r="C196" s="37"/>
      <c r="D196" s="236" t="s">
        <v>173</v>
      </c>
      <c r="E196" s="37"/>
      <c r="F196" s="237" t="s">
        <v>345</v>
      </c>
      <c r="G196" s="37"/>
      <c r="H196" s="37"/>
      <c r="I196" s="238"/>
      <c r="J196" s="37"/>
      <c r="K196" s="37"/>
      <c r="L196" s="41"/>
      <c r="M196" s="239"/>
      <c r="N196" s="240"/>
      <c r="O196" s="88"/>
      <c r="P196" s="88"/>
      <c r="Q196" s="88"/>
      <c r="R196" s="88"/>
      <c r="S196" s="88"/>
      <c r="T196" s="89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T196" s="14" t="s">
        <v>173</v>
      </c>
      <c r="AU196" s="14" t="s">
        <v>85</v>
      </c>
    </row>
    <row r="197" spans="1:47" s="2" customFormat="1" ht="12">
      <c r="A197" s="35"/>
      <c r="B197" s="36"/>
      <c r="C197" s="37"/>
      <c r="D197" s="251" t="s">
        <v>252</v>
      </c>
      <c r="E197" s="37"/>
      <c r="F197" s="252" t="s">
        <v>346</v>
      </c>
      <c r="G197" s="37"/>
      <c r="H197" s="37"/>
      <c r="I197" s="238"/>
      <c r="J197" s="37"/>
      <c r="K197" s="37"/>
      <c r="L197" s="41"/>
      <c r="M197" s="239"/>
      <c r="N197" s="240"/>
      <c r="O197" s="88"/>
      <c r="P197" s="88"/>
      <c r="Q197" s="88"/>
      <c r="R197" s="88"/>
      <c r="S197" s="88"/>
      <c r="T197" s="89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T197" s="14" t="s">
        <v>252</v>
      </c>
      <c r="AU197" s="14" t="s">
        <v>85</v>
      </c>
    </row>
    <row r="198" spans="1:65" s="2" customFormat="1" ht="37.8" customHeight="1">
      <c r="A198" s="35"/>
      <c r="B198" s="36"/>
      <c r="C198" s="223" t="s">
        <v>352</v>
      </c>
      <c r="D198" s="223" t="s">
        <v>167</v>
      </c>
      <c r="E198" s="224" t="s">
        <v>347</v>
      </c>
      <c r="F198" s="225" t="s">
        <v>348</v>
      </c>
      <c r="G198" s="226" t="s">
        <v>170</v>
      </c>
      <c r="H198" s="227">
        <v>20</v>
      </c>
      <c r="I198" s="228"/>
      <c r="J198" s="229">
        <f>ROUND(I198*H198,2)</f>
        <v>0</v>
      </c>
      <c r="K198" s="225" t="s">
        <v>171</v>
      </c>
      <c r="L198" s="41"/>
      <c r="M198" s="230" t="s">
        <v>1</v>
      </c>
      <c r="N198" s="231" t="s">
        <v>41</v>
      </c>
      <c r="O198" s="88"/>
      <c r="P198" s="232">
        <f>O198*H198</f>
        <v>0</v>
      </c>
      <c r="Q198" s="232">
        <v>0</v>
      </c>
      <c r="R198" s="232">
        <f>Q198*H198</f>
        <v>0</v>
      </c>
      <c r="S198" s="232">
        <v>0</v>
      </c>
      <c r="T198" s="233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34" t="s">
        <v>172</v>
      </c>
      <c r="AT198" s="234" t="s">
        <v>167</v>
      </c>
      <c r="AU198" s="234" t="s">
        <v>85</v>
      </c>
      <c r="AY198" s="14" t="s">
        <v>164</v>
      </c>
      <c r="BE198" s="235">
        <f>IF(N198="základní",J198,0)</f>
        <v>0</v>
      </c>
      <c r="BF198" s="235">
        <f>IF(N198="snížená",J198,0)</f>
        <v>0</v>
      </c>
      <c r="BG198" s="235">
        <f>IF(N198="zákl. přenesená",J198,0)</f>
        <v>0</v>
      </c>
      <c r="BH198" s="235">
        <f>IF(N198="sníž. přenesená",J198,0)</f>
        <v>0</v>
      </c>
      <c r="BI198" s="235">
        <f>IF(N198="nulová",J198,0)</f>
        <v>0</v>
      </c>
      <c r="BJ198" s="14" t="s">
        <v>83</v>
      </c>
      <c r="BK198" s="235">
        <f>ROUND(I198*H198,2)</f>
        <v>0</v>
      </c>
      <c r="BL198" s="14" t="s">
        <v>172</v>
      </c>
      <c r="BM198" s="234" t="s">
        <v>355</v>
      </c>
    </row>
    <row r="199" spans="1:47" s="2" customFormat="1" ht="12">
      <c r="A199" s="35"/>
      <c r="B199" s="36"/>
      <c r="C199" s="37"/>
      <c r="D199" s="236" t="s">
        <v>173</v>
      </c>
      <c r="E199" s="37"/>
      <c r="F199" s="237" t="s">
        <v>350</v>
      </c>
      <c r="G199" s="37"/>
      <c r="H199" s="37"/>
      <c r="I199" s="238"/>
      <c r="J199" s="37"/>
      <c r="K199" s="37"/>
      <c r="L199" s="41"/>
      <c r="M199" s="239"/>
      <c r="N199" s="240"/>
      <c r="O199" s="88"/>
      <c r="P199" s="88"/>
      <c r="Q199" s="88"/>
      <c r="R199" s="88"/>
      <c r="S199" s="88"/>
      <c r="T199" s="89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T199" s="14" t="s">
        <v>173</v>
      </c>
      <c r="AU199" s="14" t="s">
        <v>85</v>
      </c>
    </row>
    <row r="200" spans="1:47" s="2" customFormat="1" ht="12">
      <c r="A200" s="35"/>
      <c r="B200" s="36"/>
      <c r="C200" s="37"/>
      <c r="D200" s="251" t="s">
        <v>252</v>
      </c>
      <c r="E200" s="37"/>
      <c r="F200" s="252" t="s">
        <v>351</v>
      </c>
      <c r="G200" s="37"/>
      <c r="H200" s="37"/>
      <c r="I200" s="238"/>
      <c r="J200" s="37"/>
      <c r="K200" s="37"/>
      <c r="L200" s="41"/>
      <c r="M200" s="239"/>
      <c r="N200" s="240"/>
      <c r="O200" s="88"/>
      <c r="P200" s="88"/>
      <c r="Q200" s="88"/>
      <c r="R200" s="88"/>
      <c r="S200" s="88"/>
      <c r="T200" s="89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T200" s="14" t="s">
        <v>252</v>
      </c>
      <c r="AU200" s="14" t="s">
        <v>85</v>
      </c>
    </row>
    <row r="201" spans="1:65" s="2" customFormat="1" ht="37.8" customHeight="1">
      <c r="A201" s="35"/>
      <c r="B201" s="36"/>
      <c r="C201" s="223" t="s">
        <v>261</v>
      </c>
      <c r="D201" s="223" t="s">
        <v>167</v>
      </c>
      <c r="E201" s="224" t="s">
        <v>353</v>
      </c>
      <c r="F201" s="225" t="s">
        <v>354</v>
      </c>
      <c r="G201" s="226" t="s">
        <v>170</v>
      </c>
      <c r="H201" s="227">
        <v>48</v>
      </c>
      <c r="I201" s="228"/>
      <c r="J201" s="229">
        <f>ROUND(I201*H201,2)</f>
        <v>0</v>
      </c>
      <c r="K201" s="225" t="s">
        <v>171</v>
      </c>
      <c r="L201" s="41"/>
      <c r="M201" s="230" t="s">
        <v>1</v>
      </c>
      <c r="N201" s="231" t="s">
        <v>41</v>
      </c>
      <c r="O201" s="88"/>
      <c r="P201" s="232">
        <f>O201*H201</f>
        <v>0</v>
      </c>
      <c r="Q201" s="232">
        <v>0</v>
      </c>
      <c r="R201" s="232">
        <f>Q201*H201</f>
        <v>0</v>
      </c>
      <c r="S201" s="232">
        <v>0</v>
      </c>
      <c r="T201" s="233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34" t="s">
        <v>172</v>
      </c>
      <c r="AT201" s="234" t="s">
        <v>167</v>
      </c>
      <c r="AU201" s="234" t="s">
        <v>85</v>
      </c>
      <c r="AY201" s="14" t="s">
        <v>164</v>
      </c>
      <c r="BE201" s="235">
        <f>IF(N201="základní",J201,0)</f>
        <v>0</v>
      </c>
      <c r="BF201" s="235">
        <f>IF(N201="snížená",J201,0)</f>
        <v>0</v>
      </c>
      <c r="BG201" s="235">
        <f>IF(N201="zákl. přenesená",J201,0)</f>
        <v>0</v>
      </c>
      <c r="BH201" s="235">
        <f>IF(N201="sníž. přenesená",J201,0)</f>
        <v>0</v>
      </c>
      <c r="BI201" s="235">
        <f>IF(N201="nulová",J201,0)</f>
        <v>0</v>
      </c>
      <c r="BJ201" s="14" t="s">
        <v>83</v>
      </c>
      <c r="BK201" s="235">
        <f>ROUND(I201*H201,2)</f>
        <v>0</v>
      </c>
      <c r="BL201" s="14" t="s">
        <v>172</v>
      </c>
      <c r="BM201" s="234" t="s">
        <v>360</v>
      </c>
    </row>
    <row r="202" spans="1:47" s="2" customFormat="1" ht="12">
      <c r="A202" s="35"/>
      <c r="B202" s="36"/>
      <c r="C202" s="37"/>
      <c r="D202" s="236" t="s">
        <v>173</v>
      </c>
      <c r="E202" s="37"/>
      <c r="F202" s="237" t="s">
        <v>356</v>
      </c>
      <c r="G202" s="37"/>
      <c r="H202" s="37"/>
      <c r="I202" s="238"/>
      <c r="J202" s="37"/>
      <c r="K202" s="37"/>
      <c r="L202" s="41"/>
      <c r="M202" s="239"/>
      <c r="N202" s="240"/>
      <c r="O202" s="88"/>
      <c r="P202" s="88"/>
      <c r="Q202" s="88"/>
      <c r="R202" s="88"/>
      <c r="S202" s="88"/>
      <c r="T202" s="89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T202" s="14" t="s">
        <v>173</v>
      </c>
      <c r="AU202" s="14" t="s">
        <v>85</v>
      </c>
    </row>
    <row r="203" spans="1:47" s="2" customFormat="1" ht="12">
      <c r="A203" s="35"/>
      <c r="B203" s="36"/>
      <c r="C203" s="37"/>
      <c r="D203" s="251" t="s">
        <v>252</v>
      </c>
      <c r="E203" s="37"/>
      <c r="F203" s="252" t="s">
        <v>357</v>
      </c>
      <c r="G203" s="37"/>
      <c r="H203" s="37"/>
      <c r="I203" s="238"/>
      <c r="J203" s="37"/>
      <c r="K203" s="37"/>
      <c r="L203" s="41"/>
      <c r="M203" s="239"/>
      <c r="N203" s="240"/>
      <c r="O203" s="88"/>
      <c r="P203" s="88"/>
      <c r="Q203" s="88"/>
      <c r="R203" s="88"/>
      <c r="S203" s="88"/>
      <c r="T203" s="89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T203" s="14" t="s">
        <v>252</v>
      </c>
      <c r="AU203" s="14" t="s">
        <v>85</v>
      </c>
    </row>
    <row r="204" spans="1:65" s="2" customFormat="1" ht="37.8" customHeight="1">
      <c r="A204" s="35"/>
      <c r="B204" s="36"/>
      <c r="C204" s="223" t="s">
        <v>363</v>
      </c>
      <c r="D204" s="223" t="s">
        <v>167</v>
      </c>
      <c r="E204" s="224" t="s">
        <v>358</v>
      </c>
      <c r="F204" s="225" t="s">
        <v>359</v>
      </c>
      <c r="G204" s="226" t="s">
        <v>170</v>
      </c>
      <c r="H204" s="227">
        <v>30</v>
      </c>
      <c r="I204" s="228"/>
      <c r="J204" s="229">
        <f>ROUND(I204*H204,2)</f>
        <v>0</v>
      </c>
      <c r="K204" s="225" t="s">
        <v>171</v>
      </c>
      <c r="L204" s="41"/>
      <c r="M204" s="230" t="s">
        <v>1</v>
      </c>
      <c r="N204" s="231" t="s">
        <v>41</v>
      </c>
      <c r="O204" s="88"/>
      <c r="P204" s="232">
        <f>O204*H204</f>
        <v>0</v>
      </c>
      <c r="Q204" s="232">
        <v>0</v>
      </c>
      <c r="R204" s="232">
        <f>Q204*H204</f>
        <v>0</v>
      </c>
      <c r="S204" s="232">
        <v>0</v>
      </c>
      <c r="T204" s="233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34" t="s">
        <v>172</v>
      </c>
      <c r="AT204" s="234" t="s">
        <v>167</v>
      </c>
      <c r="AU204" s="234" t="s">
        <v>85</v>
      </c>
      <c r="AY204" s="14" t="s">
        <v>164</v>
      </c>
      <c r="BE204" s="235">
        <f>IF(N204="základní",J204,0)</f>
        <v>0</v>
      </c>
      <c r="BF204" s="235">
        <f>IF(N204="snížená",J204,0)</f>
        <v>0</v>
      </c>
      <c r="BG204" s="235">
        <f>IF(N204="zákl. přenesená",J204,0)</f>
        <v>0</v>
      </c>
      <c r="BH204" s="235">
        <f>IF(N204="sníž. přenesená",J204,0)</f>
        <v>0</v>
      </c>
      <c r="BI204" s="235">
        <f>IF(N204="nulová",J204,0)</f>
        <v>0</v>
      </c>
      <c r="BJ204" s="14" t="s">
        <v>83</v>
      </c>
      <c r="BK204" s="235">
        <f>ROUND(I204*H204,2)</f>
        <v>0</v>
      </c>
      <c r="BL204" s="14" t="s">
        <v>172</v>
      </c>
      <c r="BM204" s="234" t="s">
        <v>366</v>
      </c>
    </row>
    <row r="205" spans="1:47" s="2" customFormat="1" ht="12">
      <c r="A205" s="35"/>
      <c r="B205" s="36"/>
      <c r="C205" s="37"/>
      <c r="D205" s="236" t="s">
        <v>173</v>
      </c>
      <c r="E205" s="37"/>
      <c r="F205" s="237" t="s">
        <v>361</v>
      </c>
      <c r="G205" s="37"/>
      <c r="H205" s="37"/>
      <c r="I205" s="238"/>
      <c r="J205" s="37"/>
      <c r="K205" s="37"/>
      <c r="L205" s="41"/>
      <c r="M205" s="239"/>
      <c r="N205" s="240"/>
      <c r="O205" s="88"/>
      <c r="P205" s="88"/>
      <c r="Q205" s="88"/>
      <c r="R205" s="88"/>
      <c r="S205" s="88"/>
      <c r="T205" s="89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T205" s="14" t="s">
        <v>173</v>
      </c>
      <c r="AU205" s="14" t="s">
        <v>85</v>
      </c>
    </row>
    <row r="206" spans="1:47" s="2" customFormat="1" ht="12">
      <c r="A206" s="35"/>
      <c r="B206" s="36"/>
      <c r="C206" s="37"/>
      <c r="D206" s="251" t="s">
        <v>252</v>
      </c>
      <c r="E206" s="37"/>
      <c r="F206" s="252" t="s">
        <v>362</v>
      </c>
      <c r="G206" s="37"/>
      <c r="H206" s="37"/>
      <c r="I206" s="238"/>
      <c r="J206" s="37"/>
      <c r="K206" s="37"/>
      <c r="L206" s="41"/>
      <c r="M206" s="239"/>
      <c r="N206" s="240"/>
      <c r="O206" s="88"/>
      <c r="P206" s="88"/>
      <c r="Q206" s="88"/>
      <c r="R206" s="88"/>
      <c r="S206" s="88"/>
      <c r="T206" s="89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T206" s="14" t="s">
        <v>252</v>
      </c>
      <c r="AU206" s="14" t="s">
        <v>85</v>
      </c>
    </row>
    <row r="207" spans="1:65" s="2" customFormat="1" ht="44.25" customHeight="1">
      <c r="A207" s="35"/>
      <c r="B207" s="36"/>
      <c r="C207" s="223" t="s">
        <v>266</v>
      </c>
      <c r="D207" s="223" t="s">
        <v>167</v>
      </c>
      <c r="E207" s="224" t="s">
        <v>369</v>
      </c>
      <c r="F207" s="225" t="s">
        <v>370</v>
      </c>
      <c r="G207" s="226" t="s">
        <v>170</v>
      </c>
      <c r="H207" s="227">
        <v>308</v>
      </c>
      <c r="I207" s="228"/>
      <c r="J207" s="229">
        <f>ROUND(I207*H207,2)</f>
        <v>0</v>
      </c>
      <c r="K207" s="225" t="s">
        <v>171</v>
      </c>
      <c r="L207" s="41"/>
      <c r="M207" s="230" t="s">
        <v>1</v>
      </c>
      <c r="N207" s="231" t="s">
        <v>41</v>
      </c>
      <c r="O207" s="88"/>
      <c r="P207" s="232">
        <f>O207*H207</f>
        <v>0</v>
      </c>
      <c r="Q207" s="232">
        <v>0</v>
      </c>
      <c r="R207" s="232">
        <f>Q207*H207</f>
        <v>0</v>
      </c>
      <c r="S207" s="232">
        <v>0</v>
      </c>
      <c r="T207" s="233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34" t="s">
        <v>172</v>
      </c>
      <c r="AT207" s="234" t="s">
        <v>167</v>
      </c>
      <c r="AU207" s="234" t="s">
        <v>85</v>
      </c>
      <c r="AY207" s="14" t="s">
        <v>164</v>
      </c>
      <c r="BE207" s="235">
        <f>IF(N207="základní",J207,0)</f>
        <v>0</v>
      </c>
      <c r="BF207" s="235">
        <f>IF(N207="snížená",J207,0)</f>
        <v>0</v>
      </c>
      <c r="BG207" s="235">
        <f>IF(N207="zákl. přenesená",J207,0)</f>
        <v>0</v>
      </c>
      <c r="BH207" s="235">
        <f>IF(N207="sníž. přenesená",J207,0)</f>
        <v>0</v>
      </c>
      <c r="BI207" s="235">
        <f>IF(N207="nulová",J207,0)</f>
        <v>0</v>
      </c>
      <c r="BJ207" s="14" t="s">
        <v>83</v>
      </c>
      <c r="BK207" s="235">
        <f>ROUND(I207*H207,2)</f>
        <v>0</v>
      </c>
      <c r="BL207" s="14" t="s">
        <v>172</v>
      </c>
      <c r="BM207" s="234" t="s">
        <v>371</v>
      </c>
    </row>
    <row r="208" spans="1:47" s="2" customFormat="1" ht="12">
      <c r="A208" s="35"/>
      <c r="B208" s="36"/>
      <c r="C208" s="37"/>
      <c r="D208" s="236" t="s">
        <v>173</v>
      </c>
      <c r="E208" s="37"/>
      <c r="F208" s="237" t="s">
        <v>372</v>
      </c>
      <c r="G208" s="37"/>
      <c r="H208" s="37"/>
      <c r="I208" s="238"/>
      <c r="J208" s="37"/>
      <c r="K208" s="37"/>
      <c r="L208" s="41"/>
      <c r="M208" s="239"/>
      <c r="N208" s="240"/>
      <c r="O208" s="88"/>
      <c r="P208" s="88"/>
      <c r="Q208" s="88"/>
      <c r="R208" s="88"/>
      <c r="S208" s="88"/>
      <c r="T208" s="89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T208" s="14" t="s">
        <v>173</v>
      </c>
      <c r="AU208" s="14" t="s">
        <v>85</v>
      </c>
    </row>
    <row r="209" spans="1:65" s="2" customFormat="1" ht="44.25" customHeight="1">
      <c r="A209" s="35"/>
      <c r="B209" s="36"/>
      <c r="C209" s="223" t="s">
        <v>373</v>
      </c>
      <c r="D209" s="223" t="s">
        <v>167</v>
      </c>
      <c r="E209" s="224" t="s">
        <v>374</v>
      </c>
      <c r="F209" s="225" t="s">
        <v>375</v>
      </c>
      <c r="G209" s="226" t="s">
        <v>170</v>
      </c>
      <c r="H209" s="227">
        <v>20</v>
      </c>
      <c r="I209" s="228"/>
      <c r="J209" s="229">
        <f>ROUND(I209*H209,2)</f>
        <v>0</v>
      </c>
      <c r="K209" s="225" t="s">
        <v>171</v>
      </c>
      <c r="L209" s="41"/>
      <c r="M209" s="230" t="s">
        <v>1</v>
      </c>
      <c r="N209" s="231" t="s">
        <v>41</v>
      </c>
      <c r="O209" s="88"/>
      <c r="P209" s="232">
        <f>O209*H209</f>
        <v>0</v>
      </c>
      <c r="Q209" s="232">
        <v>0</v>
      </c>
      <c r="R209" s="232">
        <f>Q209*H209</f>
        <v>0</v>
      </c>
      <c r="S209" s="232">
        <v>0</v>
      </c>
      <c r="T209" s="233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34" t="s">
        <v>172</v>
      </c>
      <c r="AT209" s="234" t="s">
        <v>167</v>
      </c>
      <c r="AU209" s="234" t="s">
        <v>85</v>
      </c>
      <c r="AY209" s="14" t="s">
        <v>164</v>
      </c>
      <c r="BE209" s="235">
        <f>IF(N209="základní",J209,0)</f>
        <v>0</v>
      </c>
      <c r="BF209" s="235">
        <f>IF(N209="snížená",J209,0)</f>
        <v>0</v>
      </c>
      <c r="BG209" s="235">
        <f>IF(N209="zákl. přenesená",J209,0)</f>
        <v>0</v>
      </c>
      <c r="BH209" s="235">
        <f>IF(N209="sníž. přenesená",J209,0)</f>
        <v>0</v>
      </c>
      <c r="BI209" s="235">
        <f>IF(N209="nulová",J209,0)</f>
        <v>0</v>
      </c>
      <c r="BJ209" s="14" t="s">
        <v>83</v>
      </c>
      <c r="BK209" s="235">
        <f>ROUND(I209*H209,2)</f>
        <v>0</v>
      </c>
      <c r="BL209" s="14" t="s">
        <v>172</v>
      </c>
      <c r="BM209" s="234" t="s">
        <v>376</v>
      </c>
    </row>
    <row r="210" spans="1:47" s="2" customFormat="1" ht="12">
      <c r="A210" s="35"/>
      <c r="B210" s="36"/>
      <c r="C210" s="37"/>
      <c r="D210" s="236" t="s">
        <v>173</v>
      </c>
      <c r="E210" s="37"/>
      <c r="F210" s="237" t="s">
        <v>377</v>
      </c>
      <c r="G210" s="37"/>
      <c r="H210" s="37"/>
      <c r="I210" s="238"/>
      <c r="J210" s="37"/>
      <c r="K210" s="37"/>
      <c r="L210" s="41"/>
      <c r="M210" s="239"/>
      <c r="N210" s="240"/>
      <c r="O210" s="88"/>
      <c r="P210" s="88"/>
      <c r="Q210" s="88"/>
      <c r="R210" s="88"/>
      <c r="S210" s="88"/>
      <c r="T210" s="89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T210" s="14" t="s">
        <v>173</v>
      </c>
      <c r="AU210" s="14" t="s">
        <v>85</v>
      </c>
    </row>
    <row r="211" spans="1:65" s="2" customFormat="1" ht="44.25" customHeight="1">
      <c r="A211" s="35"/>
      <c r="B211" s="36"/>
      <c r="C211" s="223" t="s">
        <v>269</v>
      </c>
      <c r="D211" s="223" t="s">
        <v>167</v>
      </c>
      <c r="E211" s="224" t="s">
        <v>1015</v>
      </c>
      <c r="F211" s="225" t="s">
        <v>1016</v>
      </c>
      <c r="G211" s="226" t="s">
        <v>170</v>
      </c>
      <c r="H211" s="227">
        <v>36</v>
      </c>
      <c r="I211" s="228"/>
      <c r="J211" s="229">
        <f>ROUND(I211*H211,2)</f>
        <v>0</v>
      </c>
      <c r="K211" s="225" t="s">
        <v>171</v>
      </c>
      <c r="L211" s="41"/>
      <c r="M211" s="230" t="s">
        <v>1</v>
      </c>
      <c r="N211" s="231" t="s">
        <v>41</v>
      </c>
      <c r="O211" s="88"/>
      <c r="P211" s="232">
        <f>O211*H211</f>
        <v>0</v>
      </c>
      <c r="Q211" s="232">
        <v>0</v>
      </c>
      <c r="R211" s="232">
        <f>Q211*H211</f>
        <v>0</v>
      </c>
      <c r="S211" s="232">
        <v>0</v>
      </c>
      <c r="T211" s="233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34" t="s">
        <v>172</v>
      </c>
      <c r="AT211" s="234" t="s">
        <v>167</v>
      </c>
      <c r="AU211" s="234" t="s">
        <v>85</v>
      </c>
      <c r="AY211" s="14" t="s">
        <v>164</v>
      </c>
      <c r="BE211" s="235">
        <f>IF(N211="základní",J211,0)</f>
        <v>0</v>
      </c>
      <c r="BF211" s="235">
        <f>IF(N211="snížená",J211,0)</f>
        <v>0</v>
      </c>
      <c r="BG211" s="235">
        <f>IF(N211="zákl. přenesená",J211,0)</f>
        <v>0</v>
      </c>
      <c r="BH211" s="235">
        <f>IF(N211="sníž. přenesená",J211,0)</f>
        <v>0</v>
      </c>
      <c r="BI211" s="235">
        <f>IF(N211="nulová",J211,0)</f>
        <v>0</v>
      </c>
      <c r="BJ211" s="14" t="s">
        <v>83</v>
      </c>
      <c r="BK211" s="235">
        <f>ROUND(I211*H211,2)</f>
        <v>0</v>
      </c>
      <c r="BL211" s="14" t="s">
        <v>172</v>
      </c>
      <c r="BM211" s="234" t="s">
        <v>380</v>
      </c>
    </row>
    <row r="212" spans="1:47" s="2" customFormat="1" ht="12">
      <c r="A212" s="35"/>
      <c r="B212" s="36"/>
      <c r="C212" s="37"/>
      <c r="D212" s="236" t="s">
        <v>173</v>
      </c>
      <c r="E212" s="37"/>
      <c r="F212" s="237" t="s">
        <v>1017</v>
      </c>
      <c r="G212" s="37"/>
      <c r="H212" s="37"/>
      <c r="I212" s="238"/>
      <c r="J212" s="37"/>
      <c r="K212" s="37"/>
      <c r="L212" s="41"/>
      <c r="M212" s="239"/>
      <c r="N212" s="240"/>
      <c r="O212" s="88"/>
      <c r="P212" s="88"/>
      <c r="Q212" s="88"/>
      <c r="R212" s="88"/>
      <c r="S212" s="88"/>
      <c r="T212" s="89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T212" s="14" t="s">
        <v>173</v>
      </c>
      <c r="AU212" s="14" t="s">
        <v>85</v>
      </c>
    </row>
    <row r="213" spans="1:65" s="2" customFormat="1" ht="24.15" customHeight="1">
      <c r="A213" s="35"/>
      <c r="B213" s="36"/>
      <c r="C213" s="223" t="s">
        <v>382</v>
      </c>
      <c r="D213" s="223" t="s">
        <v>167</v>
      </c>
      <c r="E213" s="224" t="s">
        <v>383</v>
      </c>
      <c r="F213" s="225" t="s">
        <v>384</v>
      </c>
      <c r="G213" s="226" t="s">
        <v>224</v>
      </c>
      <c r="H213" s="227">
        <v>15</v>
      </c>
      <c r="I213" s="228"/>
      <c r="J213" s="229">
        <f>ROUND(I213*H213,2)</f>
        <v>0</v>
      </c>
      <c r="K213" s="225" t="s">
        <v>178</v>
      </c>
      <c r="L213" s="41"/>
      <c r="M213" s="230" t="s">
        <v>1</v>
      </c>
      <c r="N213" s="231" t="s">
        <v>41</v>
      </c>
      <c r="O213" s="88"/>
      <c r="P213" s="232">
        <f>O213*H213</f>
        <v>0</v>
      </c>
      <c r="Q213" s="232">
        <v>0</v>
      </c>
      <c r="R213" s="232">
        <f>Q213*H213</f>
        <v>0</v>
      </c>
      <c r="S213" s="232">
        <v>0</v>
      </c>
      <c r="T213" s="233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34" t="s">
        <v>172</v>
      </c>
      <c r="AT213" s="234" t="s">
        <v>167</v>
      </c>
      <c r="AU213" s="234" t="s">
        <v>85</v>
      </c>
      <c r="AY213" s="14" t="s">
        <v>164</v>
      </c>
      <c r="BE213" s="235">
        <f>IF(N213="základní",J213,0)</f>
        <v>0</v>
      </c>
      <c r="BF213" s="235">
        <f>IF(N213="snížená",J213,0)</f>
        <v>0</v>
      </c>
      <c r="BG213" s="235">
        <f>IF(N213="zákl. přenesená",J213,0)</f>
        <v>0</v>
      </c>
      <c r="BH213" s="235">
        <f>IF(N213="sníž. přenesená",J213,0)</f>
        <v>0</v>
      </c>
      <c r="BI213" s="235">
        <f>IF(N213="nulová",J213,0)</f>
        <v>0</v>
      </c>
      <c r="BJ213" s="14" t="s">
        <v>83</v>
      </c>
      <c r="BK213" s="235">
        <f>ROUND(I213*H213,2)</f>
        <v>0</v>
      </c>
      <c r="BL213" s="14" t="s">
        <v>172</v>
      </c>
      <c r="BM213" s="234" t="s">
        <v>385</v>
      </c>
    </row>
    <row r="214" spans="1:65" s="2" customFormat="1" ht="16.5" customHeight="1">
      <c r="A214" s="35"/>
      <c r="B214" s="36"/>
      <c r="C214" s="223" t="s">
        <v>273</v>
      </c>
      <c r="D214" s="223" t="s">
        <v>167</v>
      </c>
      <c r="E214" s="224" t="s">
        <v>386</v>
      </c>
      <c r="F214" s="225" t="s">
        <v>1018</v>
      </c>
      <c r="G214" s="226" t="s">
        <v>177</v>
      </c>
      <c r="H214" s="227">
        <v>8.4</v>
      </c>
      <c r="I214" s="228"/>
      <c r="J214" s="229">
        <f>ROUND(I214*H214,2)</f>
        <v>0</v>
      </c>
      <c r="K214" s="225" t="s">
        <v>178</v>
      </c>
      <c r="L214" s="41"/>
      <c r="M214" s="230" t="s">
        <v>1</v>
      </c>
      <c r="N214" s="231" t="s">
        <v>41</v>
      </c>
      <c r="O214" s="88"/>
      <c r="P214" s="232">
        <f>O214*H214</f>
        <v>0</v>
      </c>
      <c r="Q214" s="232">
        <v>0</v>
      </c>
      <c r="R214" s="232">
        <f>Q214*H214</f>
        <v>0</v>
      </c>
      <c r="S214" s="232">
        <v>0</v>
      </c>
      <c r="T214" s="233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34" t="s">
        <v>172</v>
      </c>
      <c r="AT214" s="234" t="s">
        <v>167</v>
      </c>
      <c r="AU214" s="234" t="s">
        <v>85</v>
      </c>
      <c r="AY214" s="14" t="s">
        <v>164</v>
      </c>
      <c r="BE214" s="235">
        <f>IF(N214="základní",J214,0)</f>
        <v>0</v>
      </c>
      <c r="BF214" s="235">
        <f>IF(N214="snížená",J214,0)</f>
        <v>0</v>
      </c>
      <c r="BG214" s="235">
        <f>IF(N214="zákl. přenesená",J214,0)</f>
        <v>0</v>
      </c>
      <c r="BH214" s="235">
        <f>IF(N214="sníž. přenesená",J214,0)</f>
        <v>0</v>
      </c>
      <c r="BI214" s="235">
        <f>IF(N214="nulová",J214,0)</f>
        <v>0</v>
      </c>
      <c r="BJ214" s="14" t="s">
        <v>83</v>
      </c>
      <c r="BK214" s="235">
        <f>ROUND(I214*H214,2)</f>
        <v>0</v>
      </c>
      <c r="BL214" s="14" t="s">
        <v>172</v>
      </c>
      <c r="BM214" s="234" t="s">
        <v>388</v>
      </c>
    </row>
    <row r="215" spans="1:65" s="2" customFormat="1" ht="16.5" customHeight="1">
      <c r="A215" s="35"/>
      <c r="B215" s="36"/>
      <c r="C215" s="223" t="s">
        <v>389</v>
      </c>
      <c r="D215" s="223" t="s">
        <v>167</v>
      </c>
      <c r="E215" s="224" t="s">
        <v>390</v>
      </c>
      <c r="F215" s="225" t="s">
        <v>387</v>
      </c>
      <c r="G215" s="226" t="s">
        <v>224</v>
      </c>
      <c r="H215" s="227">
        <v>30</v>
      </c>
      <c r="I215" s="228"/>
      <c r="J215" s="229">
        <f>ROUND(I215*H215,2)</f>
        <v>0</v>
      </c>
      <c r="K215" s="225" t="s">
        <v>178</v>
      </c>
      <c r="L215" s="41"/>
      <c r="M215" s="230" t="s">
        <v>1</v>
      </c>
      <c r="N215" s="231" t="s">
        <v>41</v>
      </c>
      <c r="O215" s="88"/>
      <c r="P215" s="232">
        <f>O215*H215</f>
        <v>0</v>
      </c>
      <c r="Q215" s="232">
        <v>0</v>
      </c>
      <c r="R215" s="232">
        <f>Q215*H215</f>
        <v>0</v>
      </c>
      <c r="S215" s="232">
        <v>0</v>
      </c>
      <c r="T215" s="233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34" t="s">
        <v>172</v>
      </c>
      <c r="AT215" s="234" t="s">
        <v>167</v>
      </c>
      <c r="AU215" s="234" t="s">
        <v>85</v>
      </c>
      <c r="AY215" s="14" t="s">
        <v>164</v>
      </c>
      <c r="BE215" s="235">
        <f>IF(N215="základní",J215,0)</f>
        <v>0</v>
      </c>
      <c r="BF215" s="235">
        <f>IF(N215="snížená",J215,0)</f>
        <v>0</v>
      </c>
      <c r="BG215" s="235">
        <f>IF(N215="zákl. přenesená",J215,0)</f>
        <v>0</v>
      </c>
      <c r="BH215" s="235">
        <f>IF(N215="sníž. přenesená",J215,0)</f>
        <v>0</v>
      </c>
      <c r="BI215" s="235">
        <f>IF(N215="nulová",J215,0)</f>
        <v>0</v>
      </c>
      <c r="BJ215" s="14" t="s">
        <v>83</v>
      </c>
      <c r="BK215" s="235">
        <f>ROUND(I215*H215,2)</f>
        <v>0</v>
      </c>
      <c r="BL215" s="14" t="s">
        <v>172</v>
      </c>
      <c r="BM215" s="234" t="s">
        <v>392</v>
      </c>
    </row>
    <row r="216" spans="1:65" s="2" customFormat="1" ht="16.5" customHeight="1">
      <c r="A216" s="35"/>
      <c r="B216" s="36"/>
      <c r="C216" s="223" t="s">
        <v>276</v>
      </c>
      <c r="D216" s="223" t="s">
        <v>167</v>
      </c>
      <c r="E216" s="224" t="s">
        <v>393</v>
      </c>
      <c r="F216" s="225" t="s">
        <v>1019</v>
      </c>
      <c r="G216" s="226" t="s">
        <v>1000</v>
      </c>
      <c r="H216" s="227">
        <v>50</v>
      </c>
      <c r="I216" s="228"/>
      <c r="J216" s="229">
        <f>ROUND(I216*H216,2)</f>
        <v>0</v>
      </c>
      <c r="K216" s="225" t="s">
        <v>178</v>
      </c>
      <c r="L216" s="41"/>
      <c r="M216" s="230" t="s">
        <v>1</v>
      </c>
      <c r="N216" s="231" t="s">
        <v>41</v>
      </c>
      <c r="O216" s="88"/>
      <c r="P216" s="232">
        <f>O216*H216</f>
        <v>0</v>
      </c>
      <c r="Q216" s="232">
        <v>0</v>
      </c>
      <c r="R216" s="232">
        <f>Q216*H216</f>
        <v>0</v>
      </c>
      <c r="S216" s="232">
        <v>0</v>
      </c>
      <c r="T216" s="233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34" t="s">
        <v>172</v>
      </c>
      <c r="AT216" s="234" t="s">
        <v>167</v>
      </c>
      <c r="AU216" s="234" t="s">
        <v>85</v>
      </c>
      <c r="AY216" s="14" t="s">
        <v>164</v>
      </c>
      <c r="BE216" s="235">
        <f>IF(N216="základní",J216,0)</f>
        <v>0</v>
      </c>
      <c r="BF216" s="235">
        <f>IF(N216="snížená",J216,0)</f>
        <v>0</v>
      </c>
      <c r="BG216" s="235">
        <f>IF(N216="zákl. přenesená",J216,0)</f>
        <v>0</v>
      </c>
      <c r="BH216" s="235">
        <f>IF(N216="sníž. přenesená",J216,0)</f>
        <v>0</v>
      </c>
      <c r="BI216" s="235">
        <f>IF(N216="nulová",J216,0)</f>
        <v>0</v>
      </c>
      <c r="BJ216" s="14" t="s">
        <v>83</v>
      </c>
      <c r="BK216" s="235">
        <f>ROUND(I216*H216,2)</f>
        <v>0</v>
      </c>
      <c r="BL216" s="14" t="s">
        <v>172</v>
      </c>
      <c r="BM216" s="234" t="s">
        <v>395</v>
      </c>
    </row>
    <row r="217" spans="1:65" s="2" customFormat="1" ht="16.5" customHeight="1">
      <c r="A217" s="35"/>
      <c r="B217" s="36"/>
      <c r="C217" s="223" t="s">
        <v>396</v>
      </c>
      <c r="D217" s="223" t="s">
        <v>167</v>
      </c>
      <c r="E217" s="224" t="s">
        <v>397</v>
      </c>
      <c r="F217" s="225" t="s">
        <v>391</v>
      </c>
      <c r="G217" s="226" t="s">
        <v>260</v>
      </c>
      <c r="H217" s="227">
        <v>48</v>
      </c>
      <c r="I217" s="228"/>
      <c r="J217" s="229">
        <f>ROUND(I217*H217,2)</f>
        <v>0</v>
      </c>
      <c r="K217" s="225" t="s">
        <v>178</v>
      </c>
      <c r="L217" s="41"/>
      <c r="M217" s="230" t="s">
        <v>1</v>
      </c>
      <c r="N217" s="231" t="s">
        <v>41</v>
      </c>
      <c r="O217" s="88"/>
      <c r="P217" s="232">
        <f>O217*H217</f>
        <v>0</v>
      </c>
      <c r="Q217" s="232">
        <v>0</v>
      </c>
      <c r="R217" s="232">
        <f>Q217*H217</f>
        <v>0</v>
      </c>
      <c r="S217" s="232">
        <v>0</v>
      </c>
      <c r="T217" s="233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34" t="s">
        <v>172</v>
      </c>
      <c r="AT217" s="234" t="s">
        <v>167</v>
      </c>
      <c r="AU217" s="234" t="s">
        <v>85</v>
      </c>
      <c r="AY217" s="14" t="s">
        <v>164</v>
      </c>
      <c r="BE217" s="235">
        <f>IF(N217="základní",J217,0)</f>
        <v>0</v>
      </c>
      <c r="BF217" s="235">
        <f>IF(N217="snížená",J217,0)</f>
        <v>0</v>
      </c>
      <c r="BG217" s="235">
        <f>IF(N217="zákl. přenesená",J217,0)</f>
        <v>0</v>
      </c>
      <c r="BH217" s="235">
        <f>IF(N217="sníž. přenesená",J217,0)</f>
        <v>0</v>
      </c>
      <c r="BI217" s="235">
        <f>IF(N217="nulová",J217,0)</f>
        <v>0</v>
      </c>
      <c r="BJ217" s="14" t="s">
        <v>83</v>
      </c>
      <c r="BK217" s="235">
        <f>ROUND(I217*H217,2)</f>
        <v>0</v>
      </c>
      <c r="BL217" s="14" t="s">
        <v>172</v>
      </c>
      <c r="BM217" s="234" t="s">
        <v>399</v>
      </c>
    </row>
    <row r="218" spans="1:65" s="2" customFormat="1" ht="16.5" customHeight="1">
      <c r="A218" s="35"/>
      <c r="B218" s="36"/>
      <c r="C218" s="223" t="s">
        <v>280</v>
      </c>
      <c r="D218" s="223" t="s">
        <v>167</v>
      </c>
      <c r="E218" s="224" t="s">
        <v>400</v>
      </c>
      <c r="F218" s="225" t="s">
        <v>394</v>
      </c>
      <c r="G218" s="226" t="s">
        <v>260</v>
      </c>
      <c r="H218" s="227">
        <v>48</v>
      </c>
      <c r="I218" s="228"/>
      <c r="J218" s="229">
        <f>ROUND(I218*H218,2)</f>
        <v>0</v>
      </c>
      <c r="K218" s="225" t="s">
        <v>178</v>
      </c>
      <c r="L218" s="41"/>
      <c r="M218" s="230" t="s">
        <v>1</v>
      </c>
      <c r="N218" s="231" t="s">
        <v>41</v>
      </c>
      <c r="O218" s="88"/>
      <c r="P218" s="232">
        <f>O218*H218</f>
        <v>0</v>
      </c>
      <c r="Q218" s="232">
        <v>0</v>
      </c>
      <c r="R218" s="232">
        <f>Q218*H218</f>
        <v>0</v>
      </c>
      <c r="S218" s="232">
        <v>0</v>
      </c>
      <c r="T218" s="233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34" t="s">
        <v>172</v>
      </c>
      <c r="AT218" s="234" t="s">
        <v>167</v>
      </c>
      <c r="AU218" s="234" t="s">
        <v>85</v>
      </c>
      <c r="AY218" s="14" t="s">
        <v>164</v>
      </c>
      <c r="BE218" s="235">
        <f>IF(N218="základní",J218,0)</f>
        <v>0</v>
      </c>
      <c r="BF218" s="235">
        <f>IF(N218="snížená",J218,0)</f>
        <v>0</v>
      </c>
      <c r="BG218" s="235">
        <f>IF(N218="zákl. přenesená",J218,0)</f>
        <v>0</v>
      </c>
      <c r="BH218" s="235">
        <f>IF(N218="sníž. přenesená",J218,0)</f>
        <v>0</v>
      </c>
      <c r="BI218" s="235">
        <f>IF(N218="nulová",J218,0)</f>
        <v>0</v>
      </c>
      <c r="BJ218" s="14" t="s">
        <v>83</v>
      </c>
      <c r="BK218" s="235">
        <f>ROUND(I218*H218,2)</f>
        <v>0</v>
      </c>
      <c r="BL218" s="14" t="s">
        <v>172</v>
      </c>
      <c r="BM218" s="234" t="s">
        <v>402</v>
      </c>
    </row>
    <row r="219" spans="1:65" s="2" customFormat="1" ht="16.5" customHeight="1">
      <c r="A219" s="35"/>
      <c r="B219" s="36"/>
      <c r="C219" s="223" t="s">
        <v>403</v>
      </c>
      <c r="D219" s="223" t="s">
        <v>167</v>
      </c>
      <c r="E219" s="224" t="s">
        <v>404</v>
      </c>
      <c r="F219" s="225" t="s">
        <v>398</v>
      </c>
      <c r="G219" s="226" t="s">
        <v>260</v>
      </c>
      <c r="H219" s="227">
        <v>96</v>
      </c>
      <c r="I219" s="228"/>
      <c r="J219" s="229">
        <f>ROUND(I219*H219,2)</f>
        <v>0</v>
      </c>
      <c r="K219" s="225" t="s">
        <v>178</v>
      </c>
      <c r="L219" s="41"/>
      <c r="M219" s="230" t="s">
        <v>1</v>
      </c>
      <c r="N219" s="231" t="s">
        <v>41</v>
      </c>
      <c r="O219" s="88"/>
      <c r="P219" s="232">
        <f>O219*H219</f>
        <v>0</v>
      </c>
      <c r="Q219" s="232">
        <v>0</v>
      </c>
      <c r="R219" s="232">
        <f>Q219*H219</f>
        <v>0</v>
      </c>
      <c r="S219" s="232">
        <v>0</v>
      </c>
      <c r="T219" s="233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34" t="s">
        <v>172</v>
      </c>
      <c r="AT219" s="234" t="s">
        <v>167</v>
      </c>
      <c r="AU219" s="234" t="s">
        <v>85</v>
      </c>
      <c r="AY219" s="14" t="s">
        <v>164</v>
      </c>
      <c r="BE219" s="235">
        <f>IF(N219="základní",J219,0)</f>
        <v>0</v>
      </c>
      <c r="BF219" s="235">
        <f>IF(N219="snížená",J219,0)</f>
        <v>0</v>
      </c>
      <c r="BG219" s="235">
        <f>IF(N219="zákl. přenesená",J219,0)</f>
        <v>0</v>
      </c>
      <c r="BH219" s="235">
        <f>IF(N219="sníž. přenesená",J219,0)</f>
        <v>0</v>
      </c>
      <c r="BI219" s="235">
        <f>IF(N219="nulová",J219,0)</f>
        <v>0</v>
      </c>
      <c r="BJ219" s="14" t="s">
        <v>83</v>
      </c>
      <c r="BK219" s="235">
        <f>ROUND(I219*H219,2)</f>
        <v>0</v>
      </c>
      <c r="BL219" s="14" t="s">
        <v>172</v>
      </c>
      <c r="BM219" s="234" t="s">
        <v>406</v>
      </c>
    </row>
    <row r="220" spans="1:65" s="2" customFormat="1" ht="16.5" customHeight="1">
      <c r="A220" s="35"/>
      <c r="B220" s="36"/>
      <c r="C220" s="223" t="s">
        <v>283</v>
      </c>
      <c r="D220" s="223" t="s">
        <v>167</v>
      </c>
      <c r="E220" s="224" t="s">
        <v>902</v>
      </c>
      <c r="F220" s="225" t="s">
        <v>1020</v>
      </c>
      <c r="G220" s="226" t="s">
        <v>224</v>
      </c>
      <c r="H220" s="227">
        <v>2</v>
      </c>
      <c r="I220" s="228"/>
      <c r="J220" s="229">
        <f>ROUND(I220*H220,2)</f>
        <v>0</v>
      </c>
      <c r="K220" s="225" t="s">
        <v>178</v>
      </c>
      <c r="L220" s="41"/>
      <c r="M220" s="230" t="s">
        <v>1</v>
      </c>
      <c r="N220" s="231" t="s">
        <v>41</v>
      </c>
      <c r="O220" s="88"/>
      <c r="P220" s="232">
        <f>O220*H220</f>
        <v>0</v>
      </c>
      <c r="Q220" s="232">
        <v>0</v>
      </c>
      <c r="R220" s="232">
        <f>Q220*H220</f>
        <v>0</v>
      </c>
      <c r="S220" s="232">
        <v>0</v>
      </c>
      <c r="T220" s="233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34" t="s">
        <v>172</v>
      </c>
      <c r="AT220" s="234" t="s">
        <v>167</v>
      </c>
      <c r="AU220" s="234" t="s">
        <v>85</v>
      </c>
      <c r="AY220" s="14" t="s">
        <v>164</v>
      </c>
      <c r="BE220" s="235">
        <f>IF(N220="základní",J220,0)</f>
        <v>0</v>
      </c>
      <c r="BF220" s="235">
        <f>IF(N220="snížená",J220,0)</f>
        <v>0</v>
      </c>
      <c r="BG220" s="235">
        <f>IF(N220="zákl. přenesená",J220,0)</f>
        <v>0</v>
      </c>
      <c r="BH220" s="235">
        <f>IF(N220="sníž. přenesená",J220,0)</f>
        <v>0</v>
      </c>
      <c r="BI220" s="235">
        <f>IF(N220="nulová",J220,0)</f>
        <v>0</v>
      </c>
      <c r="BJ220" s="14" t="s">
        <v>83</v>
      </c>
      <c r="BK220" s="235">
        <f>ROUND(I220*H220,2)</f>
        <v>0</v>
      </c>
      <c r="BL220" s="14" t="s">
        <v>172</v>
      </c>
      <c r="BM220" s="234" t="s">
        <v>409</v>
      </c>
    </row>
    <row r="221" spans="1:65" s="2" customFormat="1" ht="16.5" customHeight="1">
      <c r="A221" s="35"/>
      <c r="B221" s="36"/>
      <c r="C221" s="223" t="s">
        <v>410</v>
      </c>
      <c r="D221" s="223" t="s">
        <v>167</v>
      </c>
      <c r="E221" s="224" t="s">
        <v>411</v>
      </c>
      <c r="F221" s="225" t="s">
        <v>1021</v>
      </c>
      <c r="G221" s="226" t="s">
        <v>224</v>
      </c>
      <c r="H221" s="227">
        <v>8</v>
      </c>
      <c r="I221" s="228"/>
      <c r="J221" s="229">
        <f>ROUND(I221*H221,2)</f>
        <v>0</v>
      </c>
      <c r="K221" s="225" t="s">
        <v>178</v>
      </c>
      <c r="L221" s="41"/>
      <c r="M221" s="230" t="s">
        <v>1</v>
      </c>
      <c r="N221" s="231" t="s">
        <v>41</v>
      </c>
      <c r="O221" s="88"/>
      <c r="P221" s="232">
        <f>O221*H221</f>
        <v>0</v>
      </c>
      <c r="Q221" s="232">
        <v>0</v>
      </c>
      <c r="R221" s="232">
        <f>Q221*H221</f>
        <v>0</v>
      </c>
      <c r="S221" s="232">
        <v>0</v>
      </c>
      <c r="T221" s="233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34" t="s">
        <v>172</v>
      </c>
      <c r="AT221" s="234" t="s">
        <v>167</v>
      </c>
      <c r="AU221" s="234" t="s">
        <v>85</v>
      </c>
      <c r="AY221" s="14" t="s">
        <v>164</v>
      </c>
      <c r="BE221" s="235">
        <f>IF(N221="základní",J221,0)</f>
        <v>0</v>
      </c>
      <c r="BF221" s="235">
        <f>IF(N221="snížená",J221,0)</f>
        <v>0</v>
      </c>
      <c r="BG221" s="235">
        <f>IF(N221="zákl. přenesená",J221,0)</f>
        <v>0</v>
      </c>
      <c r="BH221" s="235">
        <f>IF(N221="sníž. přenesená",J221,0)</f>
        <v>0</v>
      </c>
      <c r="BI221" s="235">
        <f>IF(N221="nulová",J221,0)</f>
        <v>0</v>
      </c>
      <c r="BJ221" s="14" t="s">
        <v>83</v>
      </c>
      <c r="BK221" s="235">
        <f>ROUND(I221*H221,2)</f>
        <v>0</v>
      </c>
      <c r="BL221" s="14" t="s">
        <v>172</v>
      </c>
      <c r="BM221" s="234" t="s">
        <v>413</v>
      </c>
    </row>
    <row r="222" spans="1:65" s="2" customFormat="1" ht="24.15" customHeight="1">
      <c r="A222" s="35"/>
      <c r="B222" s="36"/>
      <c r="C222" s="223" t="s">
        <v>287</v>
      </c>
      <c r="D222" s="223" t="s">
        <v>167</v>
      </c>
      <c r="E222" s="224" t="s">
        <v>1022</v>
      </c>
      <c r="F222" s="225" t="s">
        <v>1023</v>
      </c>
      <c r="G222" s="226" t="s">
        <v>224</v>
      </c>
      <c r="H222" s="227">
        <v>18</v>
      </c>
      <c r="I222" s="228"/>
      <c r="J222" s="229">
        <f>ROUND(I222*H222,2)</f>
        <v>0</v>
      </c>
      <c r="K222" s="225" t="s">
        <v>178</v>
      </c>
      <c r="L222" s="41"/>
      <c r="M222" s="230" t="s">
        <v>1</v>
      </c>
      <c r="N222" s="231" t="s">
        <v>41</v>
      </c>
      <c r="O222" s="88"/>
      <c r="P222" s="232">
        <f>O222*H222</f>
        <v>0</v>
      </c>
      <c r="Q222" s="232">
        <v>0</v>
      </c>
      <c r="R222" s="232">
        <f>Q222*H222</f>
        <v>0</v>
      </c>
      <c r="S222" s="232">
        <v>0</v>
      </c>
      <c r="T222" s="233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34" t="s">
        <v>172</v>
      </c>
      <c r="AT222" s="234" t="s">
        <v>167</v>
      </c>
      <c r="AU222" s="234" t="s">
        <v>85</v>
      </c>
      <c r="AY222" s="14" t="s">
        <v>164</v>
      </c>
      <c r="BE222" s="235">
        <f>IF(N222="základní",J222,0)</f>
        <v>0</v>
      </c>
      <c r="BF222" s="235">
        <f>IF(N222="snížená",J222,0)</f>
        <v>0</v>
      </c>
      <c r="BG222" s="235">
        <f>IF(N222="zákl. přenesená",J222,0)</f>
        <v>0</v>
      </c>
      <c r="BH222" s="235">
        <f>IF(N222="sníž. přenesená",J222,0)</f>
        <v>0</v>
      </c>
      <c r="BI222" s="235">
        <f>IF(N222="nulová",J222,0)</f>
        <v>0</v>
      </c>
      <c r="BJ222" s="14" t="s">
        <v>83</v>
      </c>
      <c r="BK222" s="235">
        <f>ROUND(I222*H222,2)</f>
        <v>0</v>
      </c>
      <c r="BL222" s="14" t="s">
        <v>172</v>
      </c>
      <c r="BM222" s="234" t="s">
        <v>416</v>
      </c>
    </row>
    <row r="223" spans="1:65" s="2" customFormat="1" ht="24.15" customHeight="1">
      <c r="A223" s="35"/>
      <c r="B223" s="36"/>
      <c r="C223" s="223" t="s">
        <v>420</v>
      </c>
      <c r="D223" s="223" t="s">
        <v>167</v>
      </c>
      <c r="E223" s="224" t="s">
        <v>1024</v>
      </c>
      <c r="F223" s="225" t="s">
        <v>1025</v>
      </c>
      <c r="G223" s="226" t="s">
        <v>224</v>
      </c>
      <c r="H223" s="227">
        <v>28</v>
      </c>
      <c r="I223" s="228"/>
      <c r="J223" s="229">
        <f>ROUND(I223*H223,2)</f>
        <v>0</v>
      </c>
      <c r="K223" s="225" t="s">
        <v>178</v>
      </c>
      <c r="L223" s="41"/>
      <c r="M223" s="230" t="s">
        <v>1</v>
      </c>
      <c r="N223" s="231" t="s">
        <v>41</v>
      </c>
      <c r="O223" s="88"/>
      <c r="P223" s="232">
        <f>O223*H223</f>
        <v>0</v>
      </c>
      <c r="Q223" s="232">
        <v>0</v>
      </c>
      <c r="R223" s="232">
        <f>Q223*H223</f>
        <v>0</v>
      </c>
      <c r="S223" s="232">
        <v>0</v>
      </c>
      <c r="T223" s="233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34" t="s">
        <v>172</v>
      </c>
      <c r="AT223" s="234" t="s">
        <v>167</v>
      </c>
      <c r="AU223" s="234" t="s">
        <v>85</v>
      </c>
      <c r="AY223" s="14" t="s">
        <v>164</v>
      </c>
      <c r="BE223" s="235">
        <f>IF(N223="základní",J223,0)</f>
        <v>0</v>
      </c>
      <c r="BF223" s="235">
        <f>IF(N223="snížená",J223,0)</f>
        <v>0</v>
      </c>
      <c r="BG223" s="235">
        <f>IF(N223="zákl. přenesená",J223,0)</f>
        <v>0</v>
      </c>
      <c r="BH223" s="235">
        <f>IF(N223="sníž. přenesená",J223,0)</f>
        <v>0</v>
      </c>
      <c r="BI223" s="235">
        <f>IF(N223="nulová",J223,0)</f>
        <v>0</v>
      </c>
      <c r="BJ223" s="14" t="s">
        <v>83</v>
      </c>
      <c r="BK223" s="235">
        <f>ROUND(I223*H223,2)</f>
        <v>0</v>
      </c>
      <c r="BL223" s="14" t="s">
        <v>172</v>
      </c>
      <c r="BM223" s="234" t="s">
        <v>423</v>
      </c>
    </row>
    <row r="224" spans="1:65" s="2" customFormat="1" ht="16.5" customHeight="1">
      <c r="A224" s="35"/>
      <c r="B224" s="36"/>
      <c r="C224" s="223" t="s">
        <v>293</v>
      </c>
      <c r="D224" s="223" t="s">
        <v>167</v>
      </c>
      <c r="E224" s="224" t="s">
        <v>1026</v>
      </c>
      <c r="F224" s="225" t="s">
        <v>412</v>
      </c>
      <c r="G224" s="226" t="s">
        <v>260</v>
      </c>
      <c r="H224" s="227">
        <v>72</v>
      </c>
      <c r="I224" s="228"/>
      <c r="J224" s="229">
        <f>ROUND(I224*H224,2)</f>
        <v>0</v>
      </c>
      <c r="K224" s="225" t="s">
        <v>178</v>
      </c>
      <c r="L224" s="41"/>
      <c r="M224" s="230" t="s">
        <v>1</v>
      </c>
      <c r="N224" s="231" t="s">
        <v>41</v>
      </c>
      <c r="O224" s="88"/>
      <c r="P224" s="232">
        <f>O224*H224</f>
        <v>0</v>
      </c>
      <c r="Q224" s="232">
        <v>0</v>
      </c>
      <c r="R224" s="232">
        <f>Q224*H224</f>
        <v>0</v>
      </c>
      <c r="S224" s="232">
        <v>0</v>
      </c>
      <c r="T224" s="233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34" t="s">
        <v>172</v>
      </c>
      <c r="AT224" s="234" t="s">
        <v>167</v>
      </c>
      <c r="AU224" s="234" t="s">
        <v>85</v>
      </c>
      <c r="AY224" s="14" t="s">
        <v>164</v>
      </c>
      <c r="BE224" s="235">
        <f>IF(N224="základní",J224,0)</f>
        <v>0</v>
      </c>
      <c r="BF224" s="235">
        <f>IF(N224="snížená",J224,0)</f>
        <v>0</v>
      </c>
      <c r="BG224" s="235">
        <f>IF(N224="zákl. přenesená",J224,0)</f>
        <v>0</v>
      </c>
      <c r="BH224" s="235">
        <f>IF(N224="sníž. přenesená",J224,0)</f>
        <v>0</v>
      </c>
      <c r="BI224" s="235">
        <f>IF(N224="nulová",J224,0)</f>
        <v>0</v>
      </c>
      <c r="BJ224" s="14" t="s">
        <v>83</v>
      </c>
      <c r="BK224" s="235">
        <f>ROUND(I224*H224,2)</f>
        <v>0</v>
      </c>
      <c r="BL224" s="14" t="s">
        <v>172</v>
      </c>
      <c r="BM224" s="234" t="s">
        <v>427</v>
      </c>
    </row>
    <row r="225" spans="1:65" s="2" customFormat="1" ht="49.05" customHeight="1">
      <c r="A225" s="35"/>
      <c r="B225" s="36"/>
      <c r="C225" s="223" t="s">
        <v>429</v>
      </c>
      <c r="D225" s="223" t="s">
        <v>167</v>
      </c>
      <c r="E225" s="224" t="s">
        <v>414</v>
      </c>
      <c r="F225" s="225" t="s">
        <v>415</v>
      </c>
      <c r="G225" s="226" t="s">
        <v>177</v>
      </c>
      <c r="H225" s="227">
        <v>1.266</v>
      </c>
      <c r="I225" s="228"/>
      <c r="J225" s="229">
        <f>ROUND(I225*H225,2)</f>
        <v>0</v>
      </c>
      <c r="K225" s="225" t="s">
        <v>171</v>
      </c>
      <c r="L225" s="41"/>
      <c r="M225" s="230" t="s">
        <v>1</v>
      </c>
      <c r="N225" s="231" t="s">
        <v>41</v>
      </c>
      <c r="O225" s="88"/>
      <c r="P225" s="232">
        <f>O225*H225</f>
        <v>0</v>
      </c>
      <c r="Q225" s="232">
        <v>0</v>
      </c>
      <c r="R225" s="232">
        <f>Q225*H225</f>
        <v>0</v>
      </c>
      <c r="S225" s="232">
        <v>0</v>
      </c>
      <c r="T225" s="233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34" t="s">
        <v>172</v>
      </c>
      <c r="AT225" s="234" t="s">
        <v>167</v>
      </c>
      <c r="AU225" s="234" t="s">
        <v>85</v>
      </c>
      <c r="AY225" s="14" t="s">
        <v>164</v>
      </c>
      <c r="BE225" s="235">
        <f>IF(N225="základní",J225,0)</f>
        <v>0</v>
      </c>
      <c r="BF225" s="235">
        <f>IF(N225="snížená",J225,0)</f>
        <v>0</v>
      </c>
      <c r="BG225" s="235">
        <f>IF(N225="zákl. přenesená",J225,0)</f>
        <v>0</v>
      </c>
      <c r="BH225" s="235">
        <f>IF(N225="sníž. přenesená",J225,0)</f>
        <v>0</v>
      </c>
      <c r="BI225" s="235">
        <f>IF(N225="nulová",J225,0)</f>
        <v>0</v>
      </c>
      <c r="BJ225" s="14" t="s">
        <v>83</v>
      </c>
      <c r="BK225" s="235">
        <f>ROUND(I225*H225,2)</f>
        <v>0</v>
      </c>
      <c r="BL225" s="14" t="s">
        <v>172</v>
      </c>
      <c r="BM225" s="234" t="s">
        <v>432</v>
      </c>
    </row>
    <row r="226" spans="1:47" s="2" customFormat="1" ht="12">
      <c r="A226" s="35"/>
      <c r="B226" s="36"/>
      <c r="C226" s="37"/>
      <c r="D226" s="236" t="s">
        <v>173</v>
      </c>
      <c r="E226" s="37"/>
      <c r="F226" s="237" t="s">
        <v>417</v>
      </c>
      <c r="G226" s="37"/>
      <c r="H226" s="37"/>
      <c r="I226" s="238"/>
      <c r="J226" s="37"/>
      <c r="K226" s="37"/>
      <c r="L226" s="41"/>
      <c r="M226" s="239"/>
      <c r="N226" s="240"/>
      <c r="O226" s="88"/>
      <c r="P226" s="88"/>
      <c r="Q226" s="88"/>
      <c r="R226" s="88"/>
      <c r="S226" s="88"/>
      <c r="T226" s="89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T226" s="14" t="s">
        <v>173</v>
      </c>
      <c r="AU226" s="14" t="s">
        <v>85</v>
      </c>
    </row>
    <row r="227" spans="1:63" s="12" customFormat="1" ht="22.8" customHeight="1">
      <c r="A227" s="12"/>
      <c r="B227" s="207"/>
      <c r="C227" s="208"/>
      <c r="D227" s="209" t="s">
        <v>75</v>
      </c>
      <c r="E227" s="221" t="s">
        <v>418</v>
      </c>
      <c r="F227" s="221" t="s">
        <v>419</v>
      </c>
      <c r="G227" s="208"/>
      <c r="H227" s="208"/>
      <c r="I227" s="211"/>
      <c r="J227" s="222">
        <f>BK227</f>
        <v>0</v>
      </c>
      <c r="K227" s="208"/>
      <c r="L227" s="213"/>
      <c r="M227" s="214"/>
      <c r="N227" s="215"/>
      <c r="O227" s="215"/>
      <c r="P227" s="216">
        <f>SUM(P228:P322)</f>
        <v>0</v>
      </c>
      <c r="Q227" s="215"/>
      <c r="R227" s="216">
        <f>SUM(R228:R322)</f>
        <v>0</v>
      </c>
      <c r="S227" s="215"/>
      <c r="T227" s="217">
        <f>SUM(T228:T322)</f>
        <v>0</v>
      </c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R227" s="218" t="s">
        <v>85</v>
      </c>
      <c r="AT227" s="219" t="s">
        <v>75</v>
      </c>
      <c r="AU227" s="219" t="s">
        <v>83</v>
      </c>
      <c r="AY227" s="218" t="s">
        <v>164</v>
      </c>
      <c r="BK227" s="220">
        <f>SUM(BK228:BK322)</f>
        <v>0</v>
      </c>
    </row>
    <row r="228" spans="1:65" s="2" customFormat="1" ht="24.15" customHeight="1">
      <c r="A228" s="35"/>
      <c r="B228" s="36"/>
      <c r="C228" s="223" t="s">
        <v>298</v>
      </c>
      <c r="D228" s="223" t="s">
        <v>167</v>
      </c>
      <c r="E228" s="224" t="s">
        <v>1027</v>
      </c>
      <c r="F228" s="225" t="s">
        <v>1028</v>
      </c>
      <c r="G228" s="226" t="s">
        <v>224</v>
      </c>
      <c r="H228" s="227">
        <v>18</v>
      </c>
      <c r="I228" s="228"/>
      <c r="J228" s="229">
        <f>ROUND(I228*H228,2)</f>
        <v>0</v>
      </c>
      <c r="K228" s="225" t="s">
        <v>171</v>
      </c>
      <c r="L228" s="41"/>
      <c r="M228" s="230" t="s">
        <v>1</v>
      </c>
      <c r="N228" s="231" t="s">
        <v>41</v>
      </c>
      <c r="O228" s="88"/>
      <c r="P228" s="232">
        <f>O228*H228</f>
        <v>0</v>
      </c>
      <c r="Q228" s="232">
        <v>0</v>
      </c>
      <c r="R228" s="232">
        <f>Q228*H228</f>
        <v>0</v>
      </c>
      <c r="S228" s="232">
        <v>0</v>
      </c>
      <c r="T228" s="233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34" t="s">
        <v>172</v>
      </c>
      <c r="AT228" s="234" t="s">
        <v>167</v>
      </c>
      <c r="AU228" s="234" t="s">
        <v>85</v>
      </c>
      <c r="AY228" s="14" t="s">
        <v>164</v>
      </c>
      <c r="BE228" s="235">
        <f>IF(N228="základní",J228,0)</f>
        <v>0</v>
      </c>
      <c r="BF228" s="235">
        <f>IF(N228="snížená",J228,0)</f>
        <v>0</v>
      </c>
      <c r="BG228" s="235">
        <f>IF(N228="zákl. přenesená",J228,0)</f>
        <v>0</v>
      </c>
      <c r="BH228" s="235">
        <f>IF(N228="sníž. přenesená",J228,0)</f>
        <v>0</v>
      </c>
      <c r="BI228" s="235">
        <f>IF(N228="nulová",J228,0)</f>
        <v>0</v>
      </c>
      <c r="BJ228" s="14" t="s">
        <v>83</v>
      </c>
      <c r="BK228" s="235">
        <f>ROUND(I228*H228,2)</f>
        <v>0</v>
      </c>
      <c r="BL228" s="14" t="s">
        <v>172</v>
      </c>
      <c r="BM228" s="234" t="s">
        <v>435</v>
      </c>
    </row>
    <row r="229" spans="1:47" s="2" customFormat="1" ht="12">
      <c r="A229" s="35"/>
      <c r="B229" s="36"/>
      <c r="C229" s="37"/>
      <c r="D229" s="236" t="s">
        <v>173</v>
      </c>
      <c r="E229" s="37"/>
      <c r="F229" s="237" t="s">
        <v>1029</v>
      </c>
      <c r="G229" s="37"/>
      <c r="H229" s="37"/>
      <c r="I229" s="238"/>
      <c r="J229" s="37"/>
      <c r="K229" s="37"/>
      <c r="L229" s="41"/>
      <c r="M229" s="239"/>
      <c r="N229" s="240"/>
      <c r="O229" s="88"/>
      <c r="P229" s="88"/>
      <c r="Q229" s="88"/>
      <c r="R229" s="88"/>
      <c r="S229" s="88"/>
      <c r="T229" s="89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T229" s="14" t="s">
        <v>173</v>
      </c>
      <c r="AU229" s="14" t="s">
        <v>85</v>
      </c>
    </row>
    <row r="230" spans="1:65" s="2" customFormat="1" ht="24.15" customHeight="1">
      <c r="A230" s="35"/>
      <c r="B230" s="36"/>
      <c r="C230" s="223" t="s">
        <v>437</v>
      </c>
      <c r="D230" s="223" t="s">
        <v>167</v>
      </c>
      <c r="E230" s="224" t="s">
        <v>1030</v>
      </c>
      <c r="F230" s="225" t="s">
        <v>1031</v>
      </c>
      <c r="G230" s="226" t="s">
        <v>224</v>
      </c>
      <c r="H230" s="227">
        <v>16</v>
      </c>
      <c r="I230" s="228"/>
      <c r="J230" s="229">
        <f>ROUND(I230*H230,2)</f>
        <v>0</v>
      </c>
      <c r="K230" s="225" t="s">
        <v>171</v>
      </c>
      <c r="L230" s="41"/>
      <c r="M230" s="230" t="s">
        <v>1</v>
      </c>
      <c r="N230" s="231" t="s">
        <v>41</v>
      </c>
      <c r="O230" s="88"/>
      <c r="P230" s="232">
        <f>O230*H230</f>
        <v>0</v>
      </c>
      <c r="Q230" s="232">
        <v>0</v>
      </c>
      <c r="R230" s="232">
        <f>Q230*H230</f>
        <v>0</v>
      </c>
      <c r="S230" s="232">
        <v>0</v>
      </c>
      <c r="T230" s="233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234" t="s">
        <v>172</v>
      </c>
      <c r="AT230" s="234" t="s">
        <v>167</v>
      </c>
      <c r="AU230" s="234" t="s">
        <v>85</v>
      </c>
      <c r="AY230" s="14" t="s">
        <v>164</v>
      </c>
      <c r="BE230" s="235">
        <f>IF(N230="základní",J230,0)</f>
        <v>0</v>
      </c>
      <c r="BF230" s="235">
        <f>IF(N230="snížená",J230,0)</f>
        <v>0</v>
      </c>
      <c r="BG230" s="235">
        <f>IF(N230="zákl. přenesená",J230,0)</f>
        <v>0</v>
      </c>
      <c r="BH230" s="235">
        <f>IF(N230="sníž. přenesená",J230,0)</f>
        <v>0</v>
      </c>
      <c r="BI230" s="235">
        <f>IF(N230="nulová",J230,0)</f>
        <v>0</v>
      </c>
      <c r="BJ230" s="14" t="s">
        <v>83</v>
      </c>
      <c r="BK230" s="235">
        <f>ROUND(I230*H230,2)</f>
        <v>0</v>
      </c>
      <c r="BL230" s="14" t="s">
        <v>172</v>
      </c>
      <c r="BM230" s="234" t="s">
        <v>440</v>
      </c>
    </row>
    <row r="231" spans="1:47" s="2" customFormat="1" ht="12">
      <c r="A231" s="35"/>
      <c r="B231" s="36"/>
      <c r="C231" s="37"/>
      <c r="D231" s="236" t="s">
        <v>173</v>
      </c>
      <c r="E231" s="37"/>
      <c r="F231" s="237" t="s">
        <v>1032</v>
      </c>
      <c r="G231" s="37"/>
      <c r="H231" s="37"/>
      <c r="I231" s="238"/>
      <c r="J231" s="37"/>
      <c r="K231" s="37"/>
      <c r="L231" s="41"/>
      <c r="M231" s="239"/>
      <c r="N231" s="240"/>
      <c r="O231" s="88"/>
      <c r="P231" s="88"/>
      <c r="Q231" s="88"/>
      <c r="R231" s="88"/>
      <c r="S231" s="88"/>
      <c r="T231" s="89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T231" s="14" t="s">
        <v>173</v>
      </c>
      <c r="AU231" s="14" t="s">
        <v>85</v>
      </c>
    </row>
    <row r="232" spans="1:65" s="2" customFormat="1" ht="24.15" customHeight="1">
      <c r="A232" s="35"/>
      <c r="B232" s="36"/>
      <c r="C232" s="223" t="s">
        <v>302</v>
      </c>
      <c r="D232" s="223" t="s">
        <v>167</v>
      </c>
      <c r="E232" s="224" t="s">
        <v>1033</v>
      </c>
      <c r="F232" s="225" t="s">
        <v>1034</v>
      </c>
      <c r="G232" s="226" t="s">
        <v>224</v>
      </c>
      <c r="H232" s="227">
        <v>8</v>
      </c>
      <c r="I232" s="228"/>
      <c r="J232" s="229">
        <f>ROUND(I232*H232,2)</f>
        <v>0</v>
      </c>
      <c r="K232" s="225" t="s">
        <v>171</v>
      </c>
      <c r="L232" s="41"/>
      <c r="M232" s="230" t="s">
        <v>1</v>
      </c>
      <c r="N232" s="231" t="s">
        <v>41</v>
      </c>
      <c r="O232" s="88"/>
      <c r="P232" s="232">
        <f>O232*H232</f>
        <v>0</v>
      </c>
      <c r="Q232" s="232">
        <v>0</v>
      </c>
      <c r="R232" s="232">
        <f>Q232*H232</f>
        <v>0</v>
      </c>
      <c r="S232" s="232">
        <v>0</v>
      </c>
      <c r="T232" s="233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34" t="s">
        <v>172</v>
      </c>
      <c r="AT232" s="234" t="s">
        <v>167</v>
      </c>
      <c r="AU232" s="234" t="s">
        <v>85</v>
      </c>
      <c r="AY232" s="14" t="s">
        <v>164</v>
      </c>
      <c r="BE232" s="235">
        <f>IF(N232="základní",J232,0)</f>
        <v>0</v>
      </c>
      <c r="BF232" s="235">
        <f>IF(N232="snížená",J232,0)</f>
        <v>0</v>
      </c>
      <c r="BG232" s="235">
        <f>IF(N232="zákl. přenesená",J232,0)</f>
        <v>0</v>
      </c>
      <c r="BH232" s="235">
        <f>IF(N232="sníž. přenesená",J232,0)</f>
        <v>0</v>
      </c>
      <c r="BI232" s="235">
        <f>IF(N232="nulová",J232,0)</f>
        <v>0</v>
      </c>
      <c r="BJ232" s="14" t="s">
        <v>83</v>
      </c>
      <c r="BK232" s="235">
        <f>ROUND(I232*H232,2)</f>
        <v>0</v>
      </c>
      <c r="BL232" s="14" t="s">
        <v>172</v>
      </c>
      <c r="BM232" s="234" t="s">
        <v>443</v>
      </c>
    </row>
    <row r="233" spans="1:47" s="2" customFormat="1" ht="12">
      <c r="A233" s="35"/>
      <c r="B233" s="36"/>
      <c r="C233" s="37"/>
      <c r="D233" s="236" t="s">
        <v>173</v>
      </c>
      <c r="E233" s="37"/>
      <c r="F233" s="237" t="s">
        <v>1035</v>
      </c>
      <c r="G233" s="37"/>
      <c r="H233" s="37"/>
      <c r="I233" s="238"/>
      <c r="J233" s="37"/>
      <c r="K233" s="37"/>
      <c r="L233" s="41"/>
      <c r="M233" s="239"/>
      <c r="N233" s="240"/>
      <c r="O233" s="88"/>
      <c r="P233" s="88"/>
      <c r="Q233" s="88"/>
      <c r="R233" s="88"/>
      <c r="S233" s="88"/>
      <c r="T233" s="89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T233" s="14" t="s">
        <v>173</v>
      </c>
      <c r="AU233" s="14" t="s">
        <v>85</v>
      </c>
    </row>
    <row r="234" spans="1:65" s="2" customFormat="1" ht="24.15" customHeight="1">
      <c r="A234" s="35"/>
      <c r="B234" s="36"/>
      <c r="C234" s="223" t="s">
        <v>445</v>
      </c>
      <c r="D234" s="223" t="s">
        <v>167</v>
      </c>
      <c r="E234" s="224" t="s">
        <v>421</v>
      </c>
      <c r="F234" s="225" t="s">
        <v>422</v>
      </c>
      <c r="G234" s="226" t="s">
        <v>224</v>
      </c>
      <c r="H234" s="227">
        <v>14</v>
      </c>
      <c r="I234" s="228"/>
      <c r="J234" s="229">
        <f>ROUND(I234*H234,2)</f>
        <v>0</v>
      </c>
      <c r="K234" s="225" t="s">
        <v>171</v>
      </c>
      <c r="L234" s="41"/>
      <c r="M234" s="230" t="s">
        <v>1</v>
      </c>
      <c r="N234" s="231" t="s">
        <v>41</v>
      </c>
      <c r="O234" s="88"/>
      <c r="P234" s="232">
        <f>O234*H234</f>
        <v>0</v>
      </c>
      <c r="Q234" s="232">
        <v>0</v>
      </c>
      <c r="R234" s="232">
        <f>Q234*H234</f>
        <v>0</v>
      </c>
      <c r="S234" s="232">
        <v>0</v>
      </c>
      <c r="T234" s="233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34" t="s">
        <v>172</v>
      </c>
      <c r="AT234" s="234" t="s">
        <v>167</v>
      </c>
      <c r="AU234" s="234" t="s">
        <v>85</v>
      </c>
      <c r="AY234" s="14" t="s">
        <v>164</v>
      </c>
      <c r="BE234" s="235">
        <f>IF(N234="základní",J234,0)</f>
        <v>0</v>
      </c>
      <c r="BF234" s="235">
        <f>IF(N234="snížená",J234,0)</f>
        <v>0</v>
      </c>
      <c r="BG234" s="235">
        <f>IF(N234="zákl. přenesená",J234,0)</f>
        <v>0</v>
      </c>
      <c r="BH234" s="235">
        <f>IF(N234="sníž. přenesená",J234,0)</f>
        <v>0</v>
      </c>
      <c r="BI234" s="235">
        <f>IF(N234="nulová",J234,0)</f>
        <v>0</v>
      </c>
      <c r="BJ234" s="14" t="s">
        <v>83</v>
      </c>
      <c r="BK234" s="235">
        <f>ROUND(I234*H234,2)</f>
        <v>0</v>
      </c>
      <c r="BL234" s="14" t="s">
        <v>172</v>
      </c>
      <c r="BM234" s="234" t="s">
        <v>448</v>
      </c>
    </row>
    <row r="235" spans="1:47" s="2" customFormat="1" ht="12">
      <c r="A235" s="35"/>
      <c r="B235" s="36"/>
      <c r="C235" s="37"/>
      <c r="D235" s="236" t="s">
        <v>173</v>
      </c>
      <c r="E235" s="37"/>
      <c r="F235" s="237" t="s">
        <v>424</v>
      </c>
      <c r="G235" s="37"/>
      <c r="H235" s="37"/>
      <c r="I235" s="238"/>
      <c r="J235" s="37"/>
      <c r="K235" s="37"/>
      <c r="L235" s="41"/>
      <c r="M235" s="239"/>
      <c r="N235" s="240"/>
      <c r="O235" s="88"/>
      <c r="P235" s="88"/>
      <c r="Q235" s="88"/>
      <c r="R235" s="88"/>
      <c r="S235" s="88"/>
      <c r="T235" s="89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T235" s="14" t="s">
        <v>173</v>
      </c>
      <c r="AU235" s="14" t="s">
        <v>85</v>
      </c>
    </row>
    <row r="236" spans="1:65" s="2" customFormat="1" ht="24.15" customHeight="1">
      <c r="A236" s="35"/>
      <c r="B236" s="36"/>
      <c r="C236" s="223" t="s">
        <v>307</v>
      </c>
      <c r="D236" s="223" t="s">
        <v>167</v>
      </c>
      <c r="E236" s="224" t="s">
        <v>1036</v>
      </c>
      <c r="F236" s="225" t="s">
        <v>1037</v>
      </c>
      <c r="G236" s="226" t="s">
        <v>224</v>
      </c>
      <c r="H236" s="227">
        <v>14</v>
      </c>
      <c r="I236" s="228"/>
      <c r="J236" s="229">
        <f>ROUND(I236*H236,2)</f>
        <v>0</v>
      </c>
      <c r="K236" s="225" t="s">
        <v>171</v>
      </c>
      <c r="L236" s="41"/>
      <c r="M236" s="230" t="s">
        <v>1</v>
      </c>
      <c r="N236" s="231" t="s">
        <v>41</v>
      </c>
      <c r="O236" s="88"/>
      <c r="P236" s="232">
        <f>O236*H236</f>
        <v>0</v>
      </c>
      <c r="Q236" s="232">
        <v>0</v>
      </c>
      <c r="R236" s="232">
        <f>Q236*H236</f>
        <v>0</v>
      </c>
      <c r="S236" s="232">
        <v>0</v>
      </c>
      <c r="T236" s="233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34" t="s">
        <v>172</v>
      </c>
      <c r="AT236" s="234" t="s">
        <v>167</v>
      </c>
      <c r="AU236" s="234" t="s">
        <v>85</v>
      </c>
      <c r="AY236" s="14" t="s">
        <v>164</v>
      </c>
      <c r="BE236" s="235">
        <f>IF(N236="základní",J236,0)</f>
        <v>0</v>
      </c>
      <c r="BF236" s="235">
        <f>IF(N236="snížená",J236,0)</f>
        <v>0</v>
      </c>
      <c r="BG236" s="235">
        <f>IF(N236="zákl. přenesená",J236,0)</f>
        <v>0</v>
      </c>
      <c r="BH236" s="235">
        <f>IF(N236="sníž. přenesená",J236,0)</f>
        <v>0</v>
      </c>
      <c r="BI236" s="235">
        <f>IF(N236="nulová",J236,0)</f>
        <v>0</v>
      </c>
      <c r="BJ236" s="14" t="s">
        <v>83</v>
      </c>
      <c r="BK236" s="235">
        <f>ROUND(I236*H236,2)</f>
        <v>0</v>
      </c>
      <c r="BL236" s="14" t="s">
        <v>172</v>
      </c>
      <c r="BM236" s="234" t="s">
        <v>452</v>
      </c>
    </row>
    <row r="237" spans="1:47" s="2" customFormat="1" ht="12">
      <c r="A237" s="35"/>
      <c r="B237" s="36"/>
      <c r="C237" s="37"/>
      <c r="D237" s="236" t="s">
        <v>173</v>
      </c>
      <c r="E237" s="37"/>
      <c r="F237" s="237" t="s">
        <v>1038</v>
      </c>
      <c r="G237" s="37"/>
      <c r="H237" s="37"/>
      <c r="I237" s="238"/>
      <c r="J237" s="37"/>
      <c r="K237" s="37"/>
      <c r="L237" s="41"/>
      <c r="M237" s="239"/>
      <c r="N237" s="240"/>
      <c r="O237" s="88"/>
      <c r="P237" s="88"/>
      <c r="Q237" s="88"/>
      <c r="R237" s="88"/>
      <c r="S237" s="88"/>
      <c r="T237" s="89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T237" s="14" t="s">
        <v>173</v>
      </c>
      <c r="AU237" s="14" t="s">
        <v>85</v>
      </c>
    </row>
    <row r="238" spans="1:65" s="2" customFormat="1" ht="24.15" customHeight="1">
      <c r="A238" s="35"/>
      <c r="B238" s="36"/>
      <c r="C238" s="223" t="s">
        <v>454</v>
      </c>
      <c r="D238" s="223" t="s">
        <v>167</v>
      </c>
      <c r="E238" s="224" t="s">
        <v>430</v>
      </c>
      <c r="F238" s="225" t="s">
        <v>431</v>
      </c>
      <c r="G238" s="226" t="s">
        <v>177</v>
      </c>
      <c r="H238" s="227">
        <v>3.907</v>
      </c>
      <c r="I238" s="228"/>
      <c r="J238" s="229">
        <f>ROUND(I238*H238,2)</f>
        <v>0</v>
      </c>
      <c r="K238" s="225" t="s">
        <v>265</v>
      </c>
      <c r="L238" s="41"/>
      <c r="M238" s="230" t="s">
        <v>1</v>
      </c>
      <c r="N238" s="231" t="s">
        <v>41</v>
      </c>
      <c r="O238" s="88"/>
      <c r="P238" s="232">
        <f>O238*H238</f>
        <v>0</v>
      </c>
      <c r="Q238" s="232">
        <v>0</v>
      </c>
      <c r="R238" s="232">
        <f>Q238*H238</f>
        <v>0</v>
      </c>
      <c r="S238" s="232">
        <v>0</v>
      </c>
      <c r="T238" s="233">
        <f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234" t="s">
        <v>172</v>
      </c>
      <c r="AT238" s="234" t="s">
        <v>167</v>
      </c>
      <c r="AU238" s="234" t="s">
        <v>85</v>
      </c>
      <c r="AY238" s="14" t="s">
        <v>164</v>
      </c>
      <c r="BE238" s="235">
        <f>IF(N238="základní",J238,0)</f>
        <v>0</v>
      </c>
      <c r="BF238" s="235">
        <f>IF(N238="snížená",J238,0)</f>
        <v>0</v>
      </c>
      <c r="BG238" s="235">
        <f>IF(N238="zákl. přenesená",J238,0)</f>
        <v>0</v>
      </c>
      <c r="BH238" s="235">
        <f>IF(N238="sníž. přenesená",J238,0)</f>
        <v>0</v>
      </c>
      <c r="BI238" s="235">
        <f>IF(N238="nulová",J238,0)</f>
        <v>0</v>
      </c>
      <c r="BJ238" s="14" t="s">
        <v>83</v>
      </c>
      <c r="BK238" s="235">
        <f>ROUND(I238*H238,2)</f>
        <v>0</v>
      </c>
      <c r="BL238" s="14" t="s">
        <v>172</v>
      </c>
      <c r="BM238" s="234" t="s">
        <v>457</v>
      </c>
    </row>
    <row r="239" spans="1:65" s="2" customFormat="1" ht="24.15" customHeight="1">
      <c r="A239" s="35"/>
      <c r="B239" s="36"/>
      <c r="C239" s="223" t="s">
        <v>311</v>
      </c>
      <c r="D239" s="223" t="s">
        <v>167</v>
      </c>
      <c r="E239" s="224" t="s">
        <v>433</v>
      </c>
      <c r="F239" s="225" t="s">
        <v>434</v>
      </c>
      <c r="G239" s="226" t="s">
        <v>224</v>
      </c>
      <c r="H239" s="227">
        <v>2</v>
      </c>
      <c r="I239" s="228"/>
      <c r="J239" s="229">
        <f>ROUND(I239*H239,2)</f>
        <v>0</v>
      </c>
      <c r="K239" s="225" t="s">
        <v>171</v>
      </c>
      <c r="L239" s="41"/>
      <c r="M239" s="230" t="s">
        <v>1</v>
      </c>
      <c r="N239" s="231" t="s">
        <v>41</v>
      </c>
      <c r="O239" s="88"/>
      <c r="P239" s="232">
        <f>O239*H239</f>
        <v>0</v>
      </c>
      <c r="Q239" s="232">
        <v>0</v>
      </c>
      <c r="R239" s="232">
        <f>Q239*H239</f>
        <v>0</v>
      </c>
      <c r="S239" s="232">
        <v>0</v>
      </c>
      <c r="T239" s="233">
        <f>S239*H239</f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234" t="s">
        <v>172</v>
      </c>
      <c r="AT239" s="234" t="s">
        <v>167</v>
      </c>
      <c r="AU239" s="234" t="s">
        <v>85</v>
      </c>
      <c r="AY239" s="14" t="s">
        <v>164</v>
      </c>
      <c r="BE239" s="235">
        <f>IF(N239="základní",J239,0)</f>
        <v>0</v>
      </c>
      <c r="BF239" s="235">
        <f>IF(N239="snížená",J239,0)</f>
        <v>0</v>
      </c>
      <c r="BG239" s="235">
        <f>IF(N239="zákl. přenesená",J239,0)</f>
        <v>0</v>
      </c>
      <c r="BH239" s="235">
        <f>IF(N239="sníž. přenesená",J239,0)</f>
        <v>0</v>
      </c>
      <c r="BI239" s="235">
        <f>IF(N239="nulová",J239,0)</f>
        <v>0</v>
      </c>
      <c r="BJ239" s="14" t="s">
        <v>83</v>
      </c>
      <c r="BK239" s="235">
        <f>ROUND(I239*H239,2)</f>
        <v>0</v>
      </c>
      <c r="BL239" s="14" t="s">
        <v>172</v>
      </c>
      <c r="BM239" s="234" t="s">
        <v>461</v>
      </c>
    </row>
    <row r="240" spans="1:47" s="2" customFormat="1" ht="12">
      <c r="A240" s="35"/>
      <c r="B240" s="36"/>
      <c r="C240" s="37"/>
      <c r="D240" s="236" t="s">
        <v>173</v>
      </c>
      <c r="E240" s="37"/>
      <c r="F240" s="237" t="s">
        <v>436</v>
      </c>
      <c r="G240" s="37"/>
      <c r="H240" s="37"/>
      <c r="I240" s="238"/>
      <c r="J240" s="37"/>
      <c r="K240" s="37"/>
      <c r="L240" s="41"/>
      <c r="M240" s="239"/>
      <c r="N240" s="240"/>
      <c r="O240" s="88"/>
      <c r="P240" s="88"/>
      <c r="Q240" s="88"/>
      <c r="R240" s="88"/>
      <c r="S240" s="88"/>
      <c r="T240" s="89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T240" s="14" t="s">
        <v>173</v>
      </c>
      <c r="AU240" s="14" t="s">
        <v>85</v>
      </c>
    </row>
    <row r="241" spans="1:65" s="2" customFormat="1" ht="16.5" customHeight="1">
      <c r="A241" s="35"/>
      <c r="B241" s="36"/>
      <c r="C241" s="223" t="s">
        <v>463</v>
      </c>
      <c r="D241" s="223" t="s">
        <v>167</v>
      </c>
      <c r="E241" s="224" t="s">
        <v>438</v>
      </c>
      <c r="F241" s="225" t="s">
        <v>439</v>
      </c>
      <c r="G241" s="226" t="s">
        <v>224</v>
      </c>
      <c r="H241" s="227">
        <v>2</v>
      </c>
      <c r="I241" s="228"/>
      <c r="J241" s="229">
        <f>ROUND(I241*H241,2)</f>
        <v>0</v>
      </c>
      <c r="K241" s="225" t="s">
        <v>178</v>
      </c>
      <c r="L241" s="41"/>
      <c r="M241" s="230" t="s">
        <v>1</v>
      </c>
      <c r="N241" s="231" t="s">
        <v>41</v>
      </c>
      <c r="O241" s="88"/>
      <c r="P241" s="232">
        <f>O241*H241</f>
        <v>0</v>
      </c>
      <c r="Q241" s="232">
        <v>0</v>
      </c>
      <c r="R241" s="232">
        <f>Q241*H241</f>
        <v>0</v>
      </c>
      <c r="S241" s="232">
        <v>0</v>
      </c>
      <c r="T241" s="233">
        <f>S241*H241</f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234" t="s">
        <v>172</v>
      </c>
      <c r="AT241" s="234" t="s">
        <v>167</v>
      </c>
      <c r="AU241" s="234" t="s">
        <v>85</v>
      </c>
      <c r="AY241" s="14" t="s">
        <v>164</v>
      </c>
      <c r="BE241" s="235">
        <f>IF(N241="základní",J241,0)</f>
        <v>0</v>
      </c>
      <c r="BF241" s="235">
        <f>IF(N241="snížená",J241,0)</f>
        <v>0</v>
      </c>
      <c r="BG241" s="235">
        <f>IF(N241="zákl. přenesená",J241,0)</f>
        <v>0</v>
      </c>
      <c r="BH241" s="235">
        <f>IF(N241="sníž. přenesená",J241,0)</f>
        <v>0</v>
      </c>
      <c r="BI241" s="235">
        <f>IF(N241="nulová",J241,0)</f>
        <v>0</v>
      </c>
      <c r="BJ241" s="14" t="s">
        <v>83</v>
      </c>
      <c r="BK241" s="235">
        <f>ROUND(I241*H241,2)</f>
        <v>0</v>
      </c>
      <c r="BL241" s="14" t="s">
        <v>172</v>
      </c>
      <c r="BM241" s="234" t="s">
        <v>466</v>
      </c>
    </row>
    <row r="242" spans="1:65" s="2" customFormat="1" ht="24.15" customHeight="1">
      <c r="A242" s="35"/>
      <c r="B242" s="36"/>
      <c r="C242" s="223" t="s">
        <v>315</v>
      </c>
      <c r="D242" s="223" t="s">
        <v>167</v>
      </c>
      <c r="E242" s="224" t="s">
        <v>441</v>
      </c>
      <c r="F242" s="225" t="s">
        <v>442</v>
      </c>
      <c r="G242" s="226" t="s">
        <v>224</v>
      </c>
      <c r="H242" s="227">
        <v>8</v>
      </c>
      <c r="I242" s="228"/>
      <c r="J242" s="229">
        <f>ROUND(I242*H242,2)</f>
        <v>0</v>
      </c>
      <c r="K242" s="225" t="s">
        <v>171</v>
      </c>
      <c r="L242" s="41"/>
      <c r="M242" s="230" t="s">
        <v>1</v>
      </c>
      <c r="N242" s="231" t="s">
        <v>41</v>
      </c>
      <c r="O242" s="88"/>
      <c r="P242" s="232">
        <f>O242*H242</f>
        <v>0</v>
      </c>
      <c r="Q242" s="232">
        <v>0</v>
      </c>
      <c r="R242" s="232">
        <f>Q242*H242</f>
        <v>0</v>
      </c>
      <c r="S242" s="232">
        <v>0</v>
      </c>
      <c r="T242" s="233">
        <f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234" t="s">
        <v>172</v>
      </c>
      <c r="AT242" s="234" t="s">
        <v>167</v>
      </c>
      <c r="AU242" s="234" t="s">
        <v>85</v>
      </c>
      <c r="AY242" s="14" t="s">
        <v>164</v>
      </c>
      <c r="BE242" s="235">
        <f>IF(N242="základní",J242,0)</f>
        <v>0</v>
      </c>
      <c r="BF242" s="235">
        <f>IF(N242="snížená",J242,0)</f>
        <v>0</v>
      </c>
      <c r="BG242" s="235">
        <f>IF(N242="zákl. přenesená",J242,0)</f>
        <v>0</v>
      </c>
      <c r="BH242" s="235">
        <f>IF(N242="sníž. přenesená",J242,0)</f>
        <v>0</v>
      </c>
      <c r="BI242" s="235">
        <f>IF(N242="nulová",J242,0)</f>
        <v>0</v>
      </c>
      <c r="BJ242" s="14" t="s">
        <v>83</v>
      </c>
      <c r="BK242" s="235">
        <f>ROUND(I242*H242,2)</f>
        <v>0</v>
      </c>
      <c r="BL242" s="14" t="s">
        <v>172</v>
      </c>
      <c r="BM242" s="234" t="s">
        <v>469</v>
      </c>
    </row>
    <row r="243" spans="1:47" s="2" customFormat="1" ht="12">
      <c r="A243" s="35"/>
      <c r="B243" s="36"/>
      <c r="C243" s="37"/>
      <c r="D243" s="236" t="s">
        <v>173</v>
      </c>
      <c r="E243" s="37"/>
      <c r="F243" s="237" t="s">
        <v>444</v>
      </c>
      <c r="G243" s="37"/>
      <c r="H243" s="37"/>
      <c r="I243" s="238"/>
      <c r="J243" s="37"/>
      <c r="K243" s="37"/>
      <c r="L243" s="41"/>
      <c r="M243" s="239"/>
      <c r="N243" s="240"/>
      <c r="O243" s="88"/>
      <c r="P243" s="88"/>
      <c r="Q243" s="88"/>
      <c r="R243" s="88"/>
      <c r="S243" s="88"/>
      <c r="T243" s="89"/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T243" s="14" t="s">
        <v>173</v>
      </c>
      <c r="AU243" s="14" t="s">
        <v>85</v>
      </c>
    </row>
    <row r="244" spans="1:65" s="2" customFormat="1" ht="24.15" customHeight="1">
      <c r="A244" s="35"/>
      <c r="B244" s="36"/>
      <c r="C244" s="223" t="s">
        <v>470</v>
      </c>
      <c r="D244" s="223" t="s">
        <v>167</v>
      </c>
      <c r="E244" s="224" t="s">
        <v>446</v>
      </c>
      <c r="F244" s="225" t="s">
        <v>447</v>
      </c>
      <c r="G244" s="226" t="s">
        <v>224</v>
      </c>
      <c r="H244" s="227">
        <v>8</v>
      </c>
      <c r="I244" s="228"/>
      <c r="J244" s="229">
        <f>ROUND(I244*H244,2)</f>
        <v>0</v>
      </c>
      <c r="K244" s="225" t="s">
        <v>171</v>
      </c>
      <c r="L244" s="41"/>
      <c r="M244" s="230" t="s">
        <v>1</v>
      </c>
      <c r="N244" s="231" t="s">
        <v>41</v>
      </c>
      <c r="O244" s="88"/>
      <c r="P244" s="232">
        <f>O244*H244</f>
        <v>0</v>
      </c>
      <c r="Q244" s="232">
        <v>0</v>
      </c>
      <c r="R244" s="232">
        <f>Q244*H244</f>
        <v>0</v>
      </c>
      <c r="S244" s="232">
        <v>0</v>
      </c>
      <c r="T244" s="233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234" t="s">
        <v>172</v>
      </c>
      <c r="AT244" s="234" t="s">
        <v>167</v>
      </c>
      <c r="AU244" s="234" t="s">
        <v>85</v>
      </c>
      <c r="AY244" s="14" t="s">
        <v>164</v>
      </c>
      <c r="BE244" s="235">
        <f>IF(N244="základní",J244,0)</f>
        <v>0</v>
      </c>
      <c r="BF244" s="235">
        <f>IF(N244="snížená",J244,0)</f>
        <v>0</v>
      </c>
      <c r="BG244" s="235">
        <f>IF(N244="zákl. přenesená",J244,0)</f>
        <v>0</v>
      </c>
      <c r="BH244" s="235">
        <f>IF(N244="sníž. přenesená",J244,0)</f>
        <v>0</v>
      </c>
      <c r="BI244" s="235">
        <f>IF(N244="nulová",J244,0)</f>
        <v>0</v>
      </c>
      <c r="BJ244" s="14" t="s">
        <v>83</v>
      </c>
      <c r="BK244" s="235">
        <f>ROUND(I244*H244,2)</f>
        <v>0</v>
      </c>
      <c r="BL244" s="14" t="s">
        <v>172</v>
      </c>
      <c r="BM244" s="234" t="s">
        <v>473</v>
      </c>
    </row>
    <row r="245" spans="1:47" s="2" customFormat="1" ht="12">
      <c r="A245" s="35"/>
      <c r="B245" s="36"/>
      <c r="C245" s="37"/>
      <c r="D245" s="236" t="s">
        <v>173</v>
      </c>
      <c r="E245" s="37"/>
      <c r="F245" s="237" t="s">
        <v>449</v>
      </c>
      <c r="G245" s="37"/>
      <c r="H245" s="37"/>
      <c r="I245" s="238"/>
      <c r="J245" s="37"/>
      <c r="K245" s="37"/>
      <c r="L245" s="41"/>
      <c r="M245" s="239"/>
      <c r="N245" s="240"/>
      <c r="O245" s="88"/>
      <c r="P245" s="88"/>
      <c r="Q245" s="88"/>
      <c r="R245" s="88"/>
      <c r="S245" s="88"/>
      <c r="T245" s="89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T245" s="14" t="s">
        <v>173</v>
      </c>
      <c r="AU245" s="14" t="s">
        <v>85</v>
      </c>
    </row>
    <row r="246" spans="1:65" s="2" customFormat="1" ht="24.15" customHeight="1">
      <c r="A246" s="35"/>
      <c r="B246" s="36"/>
      <c r="C246" s="223" t="s">
        <v>319</v>
      </c>
      <c r="D246" s="223" t="s">
        <v>167</v>
      </c>
      <c r="E246" s="224" t="s">
        <v>450</v>
      </c>
      <c r="F246" s="225" t="s">
        <v>451</v>
      </c>
      <c r="G246" s="226" t="s">
        <v>224</v>
      </c>
      <c r="H246" s="227">
        <v>2</v>
      </c>
      <c r="I246" s="228"/>
      <c r="J246" s="229">
        <f>ROUND(I246*H246,2)</f>
        <v>0</v>
      </c>
      <c r="K246" s="225" t="s">
        <v>171</v>
      </c>
      <c r="L246" s="41"/>
      <c r="M246" s="230" t="s">
        <v>1</v>
      </c>
      <c r="N246" s="231" t="s">
        <v>41</v>
      </c>
      <c r="O246" s="88"/>
      <c r="P246" s="232">
        <f>O246*H246</f>
        <v>0</v>
      </c>
      <c r="Q246" s="232">
        <v>0</v>
      </c>
      <c r="R246" s="232">
        <f>Q246*H246</f>
        <v>0</v>
      </c>
      <c r="S246" s="232">
        <v>0</v>
      </c>
      <c r="T246" s="233">
        <f>S246*H246</f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234" t="s">
        <v>172</v>
      </c>
      <c r="AT246" s="234" t="s">
        <v>167</v>
      </c>
      <c r="AU246" s="234" t="s">
        <v>85</v>
      </c>
      <c r="AY246" s="14" t="s">
        <v>164</v>
      </c>
      <c r="BE246" s="235">
        <f>IF(N246="základní",J246,0)</f>
        <v>0</v>
      </c>
      <c r="BF246" s="235">
        <f>IF(N246="snížená",J246,0)</f>
        <v>0</v>
      </c>
      <c r="BG246" s="235">
        <f>IF(N246="zákl. přenesená",J246,0)</f>
        <v>0</v>
      </c>
      <c r="BH246" s="235">
        <f>IF(N246="sníž. přenesená",J246,0)</f>
        <v>0</v>
      </c>
      <c r="BI246" s="235">
        <f>IF(N246="nulová",J246,0)</f>
        <v>0</v>
      </c>
      <c r="BJ246" s="14" t="s">
        <v>83</v>
      </c>
      <c r="BK246" s="235">
        <f>ROUND(I246*H246,2)</f>
        <v>0</v>
      </c>
      <c r="BL246" s="14" t="s">
        <v>172</v>
      </c>
      <c r="BM246" s="234" t="s">
        <v>476</v>
      </c>
    </row>
    <row r="247" spans="1:47" s="2" customFormat="1" ht="12">
      <c r="A247" s="35"/>
      <c r="B247" s="36"/>
      <c r="C247" s="37"/>
      <c r="D247" s="236" t="s">
        <v>173</v>
      </c>
      <c r="E247" s="37"/>
      <c r="F247" s="237" t="s">
        <v>453</v>
      </c>
      <c r="G247" s="37"/>
      <c r="H247" s="37"/>
      <c r="I247" s="238"/>
      <c r="J247" s="37"/>
      <c r="K247" s="37"/>
      <c r="L247" s="41"/>
      <c r="M247" s="239"/>
      <c r="N247" s="240"/>
      <c r="O247" s="88"/>
      <c r="P247" s="88"/>
      <c r="Q247" s="88"/>
      <c r="R247" s="88"/>
      <c r="S247" s="88"/>
      <c r="T247" s="89"/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T247" s="14" t="s">
        <v>173</v>
      </c>
      <c r="AU247" s="14" t="s">
        <v>85</v>
      </c>
    </row>
    <row r="248" spans="1:65" s="2" customFormat="1" ht="24.15" customHeight="1">
      <c r="A248" s="35"/>
      <c r="B248" s="36"/>
      <c r="C248" s="223" t="s">
        <v>477</v>
      </c>
      <c r="D248" s="223" t="s">
        <v>167</v>
      </c>
      <c r="E248" s="224" t="s">
        <v>455</v>
      </c>
      <c r="F248" s="225" t="s">
        <v>456</v>
      </c>
      <c r="G248" s="226" t="s">
        <v>224</v>
      </c>
      <c r="H248" s="227">
        <v>3</v>
      </c>
      <c r="I248" s="228"/>
      <c r="J248" s="229">
        <f>ROUND(I248*H248,2)</f>
        <v>0</v>
      </c>
      <c r="K248" s="225" t="s">
        <v>171</v>
      </c>
      <c r="L248" s="41"/>
      <c r="M248" s="230" t="s">
        <v>1</v>
      </c>
      <c r="N248" s="231" t="s">
        <v>41</v>
      </c>
      <c r="O248" s="88"/>
      <c r="P248" s="232">
        <f>O248*H248</f>
        <v>0</v>
      </c>
      <c r="Q248" s="232">
        <v>0</v>
      </c>
      <c r="R248" s="232">
        <f>Q248*H248</f>
        <v>0</v>
      </c>
      <c r="S248" s="232">
        <v>0</v>
      </c>
      <c r="T248" s="233">
        <f>S248*H248</f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234" t="s">
        <v>172</v>
      </c>
      <c r="AT248" s="234" t="s">
        <v>167</v>
      </c>
      <c r="AU248" s="234" t="s">
        <v>85</v>
      </c>
      <c r="AY248" s="14" t="s">
        <v>164</v>
      </c>
      <c r="BE248" s="235">
        <f>IF(N248="základní",J248,0)</f>
        <v>0</v>
      </c>
      <c r="BF248" s="235">
        <f>IF(N248="snížená",J248,0)</f>
        <v>0</v>
      </c>
      <c r="BG248" s="235">
        <f>IF(N248="zákl. přenesená",J248,0)</f>
        <v>0</v>
      </c>
      <c r="BH248" s="235">
        <f>IF(N248="sníž. přenesená",J248,0)</f>
        <v>0</v>
      </c>
      <c r="BI248" s="235">
        <f>IF(N248="nulová",J248,0)</f>
        <v>0</v>
      </c>
      <c r="BJ248" s="14" t="s">
        <v>83</v>
      </c>
      <c r="BK248" s="235">
        <f>ROUND(I248*H248,2)</f>
        <v>0</v>
      </c>
      <c r="BL248" s="14" t="s">
        <v>172</v>
      </c>
      <c r="BM248" s="234" t="s">
        <v>480</v>
      </c>
    </row>
    <row r="249" spans="1:47" s="2" customFormat="1" ht="12">
      <c r="A249" s="35"/>
      <c r="B249" s="36"/>
      <c r="C249" s="37"/>
      <c r="D249" s="236" t="s">
        <v>173</v>
      </c>
      <c r="E249" s="37"/>
      <c r="F249" s="237" t="s">
        <v>458</v>
      </c>
      <c r="G249" s="37"/>
      <c r="H249" s="37"/>
      <c r="I249" s="238"/>
      <c r="J249" s="37"/>
      <c r="K249" s="37"/>
      <c r="L249" s="41"/>
      <c r="M249" s="239"/>
      <c r="N249" s="240"/>
      <c r="O249" s="88"/>
      <c r="P249" s="88"/>
      <c r="Q249" s="88"/>
      <c r="R249" s="88"/>
      <c r="S249" s="88"/>
      <c r="T249" s="89"/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T249" s="14" t="s">
        <v>173</v>
      </c>
      <c r="AU249" s="14" t="s">
        <v>85</v>
      </c>
    </row>
    <row r="250" spans="1:65" s="2" customFormat="1" ht="24.15" customHeight="1">
      <c r="A250" s="35"/>
      <c r="B250" s="36"/>
      <c r="C250" s="223" t="s">
        <v>324</v>
      </c>
      <c r="D250" s="223" t="s">
        <v>167</v>
      </c>
      <c r="E250" s="224" t="s">
        <v>1039</v>
      </c>
      <c r="F250" s="225" t="s">
        <v>1040</v>
      </c>
      <c r="G250" s="226" t="s">
        <v>224</v>
      </c>
      <c r="H250" s="227">
        <v>2</v>
      </c>
      <c r="I250" s="228"/>
      <c r="J250" s="229">
        <f>ROUND(I250*H250,2)</f>
        <v>0</v>
      </c>
      <c r="K250" s="225" t="s">
        <v>171</v>
      </c>
      <c r="L250" s="41"/>
      <c r="M250" s="230" t="s">
        <v>1</v>
      </c>
      <c r="N250" s="231" t="s">
        <v>41</v>
      </c>
      <c r="O250" s="88"/>
      <c r="P250" s="232">
        <f>O250*H250</f>
        <v>0</v>
      </c>
      <c r="Q250" s="232">
        <v>0</v>
      </c>
      <c r="R250" s="232">
        <f>Q250*H250</f>
        <v>0</v>
      </c>
      <c r="S250" s="232">
        <v>0</v>
      </c>
      <c r="T250" s="233">
        <f>S250*H250</f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234" t="s">
        <v>172</v>
      </c>
      <c r="AT250" s="234" t="s">
        <v>167</v>
      </c>
      <c r="AU250" s="234" t="s">
        <v>85</v>
      </c>
      <c r="AY250" s="14" t="s">
        <v>164</v>
      </c>
      <c r="BE250" s="235">
        <f>IF(N250="základní",J250,0)</f>
        <v>0</v>
      </c>
      <c r="BF250" s="235">
        <f>IF(N250="snížená",J250,0)</f>
        <v>0</v>
      </c>
      <c r="BG250" s="235">
        <f>IF(N250="zákl. přenesená",J250,0)</f>
        <v>0</v>
      </c>
      <c r="BH250" s="235">
        <f>IF(N250="sníž. přenesená",J250,0)</f>
        <v>0</v>
      </c>
      <c r="BI250" s="235">
        <f>IF(N250="nulová",J250,0)</f>
        <v>0</v>
      </c>
      <c r="BJ250" s="14" t="s">
        <v>83</v>
      </c>
      <c r="BK250" s="235">
        <f>ROUND(I250*H250,2)</f>
        <v>0</v>
      </c>
      <c r="BL250" s="14" t="s">
        <v>172</v>
      </c>
      <c r="BM250" s="234" t="s">
        <v>483</v>
      </c>
    </row>
    <row r="251" spans="1:47" s="2" customFormat="1" ht="12">
      <c r="A251" s="35"/>
      <c r="B251" s="36"/>
      <c r="C251" s="37"/>
      <c r="D251" s="236" t="s">
        <v>173</v>
      </c>
      <c r="E251" s="37"/>
      <c r="F251" s="237" t="s">
        <v>1041</v>
      </c>
      <c r="G251" s="37"/>
      <c r="H251" s="37"/>
      <c r="I251" s="238"/>
      <c r="J251" s="37"/>
      <c r="K251" s="37"/>
      <c r="L251" s="41"/>
      <c r="M251" s="239"/>
      <c r="N251" s="240"/>
      <c r="O251" s="88"/>
      <c r="P251" s="88"/>
      <c r="Q251" s="88"/>
      <c r="R251" s="88"/>
      <c r="S251" s="88"/>
      <c r="T251" s="89"/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T251" s="14" t="s">
        <v>173</v>
      </c>
      <c r="AU251" s="14" t="s">
        <v>85</v>
      </c>
    </row>
    <row r="252" spans="1:65" s="2" customFormat="1" ht="24.15" customHeight="1">
      <c r="A252" s="35"/>
      <c r="B252" s="36"/>
      <c r="C252" s="223" t="s">
        <v>485</v>
      </c>
      <c r="D252" s="223" t="s">
        <v>167</v>
      </c>
      <c r="E252" s="224" t="s">
        <v>1042</v>
      </c>
      <c r="F252" s="225" t="s">
        <v>1043</v>
      </c>
      <c r="G252" s="226" t="s">
        <v>224</v>
      </c>
      <c r="H252" s="227">
        <v>1</v>
      </c>
      <c r="I252" s="228"/>
      <c r="J252" s="229">
        <f>ROUND(I252*H252,2)</f>
        <v>0</v>
      </c>
      <c r="K252" s="225" t="s">
        <v>171</v>
      </c>
      <c r="L252" s="41"/>
      <c r="M252" s="230" t="s">
        <v>1</v>
      </c>
      <c r="N252" s="231" t="s">
        <v>41</v>
      </c>
      <c r="O252" s="88"/>
      <c r="P252" s="232">
        <f>O252*H252</f>
        <v>0</v>
      </c>
      <c r="Q252" s="232">
        <v>0</v>
      </c>
      <c r="R252" s="232">
        <f>Q252*H252</f>
        <v>0</v>
      </c>
      <c r="S252" s="232">
        <v>0</v>
      </c>
      <c r="T252" s="233">
        <f>S252*H252</f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234" t="s">
        <v>172</v>
      </c>
      <c r="AT252" s="234" t="s">
        <v>167</v>
      </c>
      <c r="AU252" s="234" t="s">
        <v>85</v>
      </c>
      <c r="AY252" s="14" t="s">
        <v>164</v>
      </c>
      <c r="BE252" s="235">
        <f>IF(N252="základní",J252,0)</f>
        <v>0</v>
      </c>
      <c r="BF252" s="235">
        <f>IF(N252="snížená",J252,0)</f>
        <v>0</v>
      </c>
      <c r="BG252" s="235">
        <f>IF(N252="zákl. přenesená",J252,0)</f>
        <v>0</v>
      </c>
      <c r="BH252" s="235">
        <f>IF(N252="sníž. přenesená",J252,0)</f>
        <v>0</v>
      </c>
      <c r="BI252" s="235">
        <f>IF(N252="nulová",J252,0)</f>
        <v>0</v>
      </c>
      <c r="BJ252" s="14" t="s">
        <v>83</v>
      </c>
      <c r="BK252" s="235">
        <f>ROUND(I252*H252,2)</f>
        <v>0</v>
      </c>
      <c r="BL252" s="14" t="s">
        <v>172</v>
      </c>
      <c r="BM252" s="234" t="s">
        <v>488</v>
      </c>
    </row>
    <row r="253" spans="1:47" s="2" customFormat="1" ht="12">
      <c r="A253" s="35"/>
      <c r="B253" s="36"/>
      <c r="C253" s="37"/>
      <c r="D253" s="236" t="s">
        <v>173</v>
      </c>
      <c r="E253" s="37"/>
      <c r="F253" s="237" t="s">
        <v>1044</v>
      </c>
      <c r="G253" s="37"/>
      <c r="H253" s="37"/>
      <c r="I253" s="238"/>
      <c r="J253" s="37"/>
      <c r="K253" s="37"/>
      <c r="L253" s="41"/>
      <c r="M253" s="239"/>
      <c r="N253" s="240"/>
      <c r="O253" s="88"/>
      <c r="P253" s="88"/>
      <c r="Q253" s="88"/>
      <c r="R253" s="88"/>
      <c r="S253" s="88"/>
      <c r="T253" s="89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T253" s="14" t="s">
        <v>173</v>
      </c>
      <c r="AU253" s="14" t="s">
        <v>85</v>
      </c>
    </row>
    <row r="254" spans="1:65" s="2" customFormat="1" ht="24.15" customHeight="1">
      <c r="A254" s="35"/>
      <c r="B254" s="36"/>
      <c r="C254" s="223" t="s">
        <v>328</v>
      </c>
      <c r="D254" s="223" t="s">
        <v>167</v>
      </c>
      <c r="E254" s="224" t="s">
        <v>1045</v>
      </c>
      <c r="F254" s="225" t="s">
        <v>1046</v>
      </c>
      <c r="G254" s="226" t="s">
        <v>224</v>
      </c>
      <c r="H254" s="227">
        <v>3</v>
      </c>
      <c r="I254" s="228"/>
      <c r="J254" s="229">
        <f>ROUND(I254*H254,2)</f>
        <v>0</v>
      </c>
      <c r="K254" s="225" t="s">
        <v>171</v>
      </c>
      <c r="L254" s="41"/>
      <c r="M254" s="230" t="s">
        <v>1</v>
      </c>
      <c r="N254" s="231" t="s">
        <v>41</v>
      </c>
      <c r="O254" s="88"/>
      <c r="P254" s="232">
        <f>O254*H254</f>
        <v>0</v>
      </c>
      <c r="Q254" s="232">
        <v>0</v>
      </c>
      <c r="R254" s="232">
        <f>Q254*H254</f>
        <v>0</v>
      </c>
      <c r="S254" s="232">
        <v>0</v>
      </c>
      <c r="T254" s="233">
        <f>S254*H254</f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234" t="s">
        <v>172</v>
      </c>
      <c r="AT254" s="234" t="s">
        <v>167</v>
      </c>
      <c r="AU254" s="234" t="s">
        <v>85</v>
      </c>
      <c r="AY254" s="14" t="s">
        <v>164</v>
      </c>
      <c r="BE254" s="235">
        <f>IF(N254="základní",J254,0)</f>
        <v>0</v>
      </c>
      <c r="BF254" s="235">
        <f>IF(N254="snížená",J254,0)</f>
        <v>0</v>
      </c>
      <c r="BG254" s="235">
        <f>IF(N254="zákl. přenesená",J254,0)</f>
        <v>0</v>
      </c>
      <c r="BH254" s="235">
        <f>IF(N254="sníž. přenesená",J254,0)</f>
        <v>0</v>
      </c>
      <c r="BI254" s="235">
        <f>IF(N254="nulová",J254,0)</f>
        <v>0</v>
      </c>
      <c r="BJ254" s="14" t="s">
        <v>83</v>
      </c>
      <c r="BK254" s="235">
        <f>ROUND(I254*H254,2)</f>
        <v>0</v>
      </c>
      <c r="BL254" s="14" t="s">
        <v>172</v>
      </c>
      <c r="BM254" s="234" t="s">
        <v>491</v>
      </c>
    </row>
    <row r="255" spans="1:47" s="2" customFormat="1" ht="12">
      <c r="A255" s="35"/>
      <c r="B255" s="36"/>
      <c r="C255" s="37"/>
      <c r="D255" s="236" t="s">
        <v>173</v>
      </c>
      <c r="E255" s="37"/>
      <c r="F255" s="237" t="s">
        <v>1047</v>
      </c>
      <c r="G255" s="37"/>
      <c r="H255" s="37"/>
      <c r="I255" s="238"/>
      <c r="J255" s="37"/>
      <c r="K255" s="37"/>
      <c r="L255" s="41"/>
      <c r="M255" s="239"/>
      <c r="N255" s="240"/>
      <c r="O255" s="88"/>
      <c r="P255" s="88"/>
      <c r="Q255" s="88"/>
      <c r="R255" s="88"/>
      <c r="S255" s="88"/>
      <c r="T255" s="89"/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T255" s="14" t="s">
        <v>173</v>
      </c>
      <c r="AU255" s="14" t="s">
        <v>85</v>
      </c>
    </row>
    <row r="256" spans="1:65" s="2" customFormat="1" ht="44.25" customHeight="1">
      <c r="A256" s="35"/>
      <c r="B256" s="36"/>
      <c r="C256" s="223" t="s">
        <v>493</v>
      </c>
      <c r="D256" s="223" t="s">
        <v>167</v>
      </c>
      <c r="E256" s="224" t="s">
        <v>459</v>
      </c>
      <c r="F256" s="225" t="s">
        <v>460</v>
      </c>
      <c r="G256" s="226" t="s">
        <v>224</v>
      </c>
      <c r="H256" s="227">
        <v>11</v>
      </c>
      <c r="I256" s="228"/>
      <c r="J256" s="229">
        <f>ROUND(I256*H256,2)</f>
        <v>0</v>
      </c>
      <c r="K256" s="225" t="s">
        <v>178</v>
      </c>
      <c r="L256" s="41"/>
      <c r="M256" s="230" t="s">
        <v>1</v>
      </c>
      <c r="N256" s="231" t="s">
        <v>41</v>
      </c>
      <c r="O256" s="88"/>
      <c r="P256" s="232">
        <f>O256*H256</f>
        <v>0</v>
      </c>
      <c r="Q256" s="232">
        <v>0</v>
      </c>
      <c r="R256" s="232">
        <f>Q256*H256</f>
        <v>0</v>
      </c>
      <c r="S256" s="232">
        <v>0</v>
      </c>
      <c r="T256" s="233">
        <f>S256*H256</f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234" t="s">
        <v>172</v>
      </c>
      <c r="AT256" s="234" t="s">
        <v>167</v>
      </c>
      <c r="AU256" s="234" t="s">
        <v>85</v>
      </c>
      <c r="AY256" s="14" t="s">
        <v>164</v>
      </c>
      <c r="BE256" s="235">
        <f>IF(N256="základní",J256,0)</f>
        <v>0</v>
      </c>
      <c r="BF256" s="235">
        <f>IF(N256="snížená",J256,0)</f>
        <v>0</v>
      </c>
      <c r="BG256" s="235">
        <f>IF(N256="zákl. přenesená",J256,0)</f>
        <v>0</v>
      </c>
      <c r="BH256" s="235">
        <f>IF(N256="sníž. přenesená",J256,0)</f>
        <v>0</v>
      </c>
      <c r="BI256" s="235">
        <f>IF(N256="nulová",J256,0)</f>
        <v>0</v>
      </c>
      <c r="BJ256" s="14" t="s">
        <v>83</v>
      </c>
      <c r="BK256" s="235">
        <f>ROUND(I256*H256,2)</f>
        <v>0</v>
      </c>
      <c r="BL256" s="14" t="s">
        <v>172</v>
      </c>
      <c r="BM256" s="234" t="s">
        <v>496</v>
      </c>
    </row>
    <row r="257" spans="1:47" s="2" customFormat="1" ht="12">
      <c r="A257" s="35"/>
      <c r="B257" s="36"/>
      <c r="C257" s="37"/>
      <c r="D257" s="251" t="s">
        <v>252</v>
      </c>
      <c r="E257" s="37"/>
      <c r="F257" s="252" t="s">
        <v>462</v>
      </c>
      <c r="G257" s="37"/>
      <c r="H257" s="37"/>
      <c r="I257" s="238"/>
      <c r="J257" s="37"/>
      <c r="K257" s="37"/>
      <c r="L257" s="41"/>
      <c r="M257" s="239"/>
      <c r="N257" s="240"/>
      <c r="O257" s="88"/>
      <c r="P257" s="88"/>
      <c r="Q257" s="88"/>
      <c r="R257" s="88"/>
      <c r="S257" s="88"/>
      <c r="T257" s="89"/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T257" s="14" t="s">
        <v>252</v>
      </c>
      <c r="AU257" s="14" t="s">
        <v>85</v>
      </c>
    </row>
    <row r="258" spans="1:65" s="2" customFormat="1" ht="16.5" customHeight="1">
      <c r="A258" s="35"/>
      <c r="B258" s="36"/>
      <c r="C258" s="223" t="s">
        <v>333</v>
      </c>
      <c r="D258" s="223" t="s">
        <v>167</v>
      </c>
      <c r="E258" s="224" t="s">
        <v>464</v>
      </c>
      <c r="F258" s="225" t="s">
        <v>465</v>
      </c>
      <c r="G258" s="226" t="s">
        <v>224</v>
      </c>
      <c r="H258" s="227">
        <v>11</v>
      </c>
      <c r="I258" s="228"/>
      <c r="J258" s="229">
        <f>ROUND(I258*H258,2)</f>
        <v>0</v>
      </c>
      <c r="K258" s="225" t="s">
        <v>178</v>
      </c>
      <c r="L258" s="41"/>
      <c r="M258" s="230" t="s">
        <v>1</v>
      </c>
      <c r="N258" s="231" t="s">
        <v>41</v>
      </c>
      <c r="O258" s="88"/>
      <c r="P258" s="232">
        <f>O258*H258</f>
        <v>0</v>
      </c>
      <c r="Q258" s="232">
        <v>0</v>
      </c>
      <c r="R258" s="232">
        <f>Q258*H258</f>
        <v>0</v>
      </c>
      <c r="S258" s="232">
        <v>0</v>
      </c>
      <c r="T258" s="233">
        <f>S258*H258</f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234" t="s">
        <v>172</v>
      </c>
      <c r="AT258" s="234" t="s">
        <v>167</v>
      </c>
      <c r="AU258" s="234" t="s">
        <v>85</v>
      </c>
      <c r="AY258" s="14" t="s">
        <v>164</v>
      </c>
      <c r="BE258" s="235">
        <f>IF(N258="základní",J258,0)</f>
        <v>0</v>
      </c>
      <c r="BF258" s="235">
        <f>IF(N258="snížená",J258,0)</f>
        <v>0</v>
      </c>
      <c r="BG258" s="235">
        <f>IF(N258="zákl. přenesená",J258,0)</f>
        <v>0</v>
      </c>
      <c r="BH258" s="235">
        <f>IF(N258="sníž. přenesená",J258,0)</f>
        <v>0</v>
      </c>
      <c r="BI258" s="235">
        <f>IF(N258="nulová",J258,0)</f>
        <v>0</v>
      </c>
      <c r="BJ258" s="14" t="s">
        <v>83</v>
      </c>
      <c r="BK258" s="235">
        <f>ROUND(I258*H258,2)</f>
        <v>0</v>
      </c>
      <c r="BL258" s="14" t="s">
        <v>172</v>
      </c>
      <c r="BM258" s="234" t="s">
        <v>500</v>
      </c>
    </row>
    <row r="259" spans="1:65" s="2" customFormat="1" ht="21.75" customHeight="1">
      <c r="A259" s="35"/>
      <c r="B259" s="36"/>
      <c r="C259" s="223" t="s">
        <v>502</v>
      </c>
      <c r="D259" s="223" t="s">
        <v>167</v>
      </c>
      <c r="E259" s="224" t="s">
        <v>467</v>
      </c>
      <c r="F259" s="225" t="s">
        <v>468</v>
      </c>
      <c r="G259" s="226" t="s">
        <v>224</v>
      </c>
      <c r="H259" s="227">
        <v>4</v>
      </c>
      <c r="I259" s="228"/>
      <c r="J259" s="229">
        <f>ROUND(I259*H259,2)</f>
        <v>0</v>
      </c>
      <c r="K259" s="225" t="s">
        <v>178</v>
      </c>
      <c r="L259" s="41"/>
      <c r="M259" s="230" t="s">
        <v>1</v>
      </c>
      <c r="N259" s="231" t="s">
        <v>41</v>
      </c>
      <c r="O259" s="88"/>
      <c r="P259" s="232">
        <f>O259*H259</f>
        <v>0</v>
      </c>
      <c r="Q259" s="232">
        <v>0</v>
      </c>
      <c r="R259" s="232">
        <f>Q259*H259</f>
        <v>0</v>
      </c>
      <c r="S259" s="232">
        <v>0</v>
      </c>
      <c r="T259" s="233">
        <f>S259*H259</f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234" t="s">
        <v>172</v>
      </c>
      <c r="AT259" s="234" t="s">
        <v>167</v>
      </c>
      <c r="AU259" s="234" t="s">
        <v>85</v>
      </c>
      <c r="AY259" s="14" t="s">
        <v>164</v>
      </c>
      <c r="BE259" s="235">
        <f>IF(N259="základní",J259,0)</f>
        <v>0</v>
      </c>
      <c r="BF259" s="235">
        <f>IF(N259="snížená",J259,0)</f>
        <v>0</v>
      </c>
      <c r="BG259" s="235">
        <f>IF(N259="zákl. přenesená",J259,0)</f>
        <v>0</v>
      </c>
      <c r="BH259" s="235">
        <f>IF(N259="sníž. přenesená",J259,0)</f>
        <v>0</v>
      </c>
      <c r="BI259" s="235">
        <f>IF(N259="nulová",J259,0)</f>
        <v>0</v>
      </c>
      <c r="BJ259" s="14" t="s">
        <v>83</v>
      </c>
      <c r="BK259" s="235">
        <f>ROUND(I259*H259,2)</f>
        <v>0</v>
      </c>
      <c r="BL259" s="14" t="s">
        <v>172</v>
      </c>
      <c r="BM259" s="234" t="s">
        <v>505</v>
      </c>
    </row>
    <row r="260" spans="1:65" s="2" customFormat="1" ht="24.15" customHeight="1">
      <c r="A260" s="35"/>
      <c r="B260" s="36"/>
      <c r="C260" s="223" t="s">
        <v>338</v>
      </c>
      <c r="D260" s="223" t="s">
        <v>167</v>
      </c>
      <c r="E260" s="224" t="s">
        <v>471</v>
      </c>
      <c r="F260" s="225" t="s">
        <v>472</v>
      </c>
      <c r="G260" s="226" t="s">
        <v>224</v>
      </c>
      <c r="H260" s="227">
        <v>1</v>
      </c>
      <c r="I260" s="228"/>
      <c r="J260" s="229">
        <f>ROUND(I260*H260,2)</f>
        <v>0</v>
      </c>
      <c r="K260" s="225" t="s">
        <v>178</v>
      </c>
      <c r="L260" s="41"/>
      <c r="M260" s="230" t="s">
        <v>1</v>
      </c>
      <c r="N260" s="231" t="s">
        <v>41</v>
      </c>
      <c r="O260" s="88"/>
      <c r="P260" s="232">
        <f>O260*H260</f>
        <v>0</v>
      </c>
      <c r="Q260" s="232">
        <v>0</v>
      </c>
      <c r="R260" s="232">
        <f>Q260*H260</f>
        <v>0</v>
      </c>
      <c r="S260" s="232">
        <v>0</v>
      </c>
      <c r="T260" s="233">
        <f>S260*H260</f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234" t="s">
        <v>172</v>
      </c>
      <c r="AT260" s="234" t="s">
        <v>167</v>
      </c>
      <c r="AU260" s="234" t="s">
        <v>85</v>
      </c>
      <c r="AY260" s="14" t="s">
        <v>164</v>
      </c>
      <c r="BE260" s="235">
        <f>IF(N260="základní",J260,0)</f>
        <v>0</v>
      </c>
      <c r="BF260" s="235">
        <f>IF(N260="snížená",J260,0)</f>
        <v>0</v>
      </c>
      <c r="BG260" s="235">
        <f>IF(N260="zákl. přenesená",J260,0)</f>
        <v>0</v>
      </c>
      <c r="BH260" s="235">
        <f>IF(N260="sníž. přenesená",J260,0)</f>
        <v>0</v>
      </c>
      <c r="BI260" s="235">
        <f>IF(N260="nulová",J260,0)</f>
        <v>0</v>
      </c>
      <c r="BJ260" s="14" t="s">
        <v>83</v>
      </c>
      <c r="BK260" s="235">
        <f>ROUND(I260*H260,2)</f>
        <v>0</v>
      </c>
      <c r="BL260" s="14" t="s">
        <v>172</v>
      </c>
      <c r="BM260" s="234" t="s">
        <v>509</v>
      </c>
    </row>
    <row r="261" spans="1:65" s="2" customFormat="1" ht="24.15" customHeight="1">
      <c r="A261" s="35"/>
      <c r="B261" s="36"/>
      <c r="C261" s="223" t="s">
        <v>510</v>
      </c>
      <c r="D261" s="223" t="s">
        <v>167</v>
      </c>
      <c r="E261" s="224" t="s">
        <v>474</v>
      </c>
      <c r="F261" s="225" t="s">
        <v>475</v>
      </c>
      <c r="G261" s="226" t="s">
        <v>224</v>
      </c>
      <c r="H261" s="227">
        <v>1</v>
      </c>
      <c r="I261" s="228"/>
      <c r="J261" s="229">
        <f>ROUND(I261*H261,2)</f>
        <v>0</v>
      </c>
      <c r="K261" s="225" t="s">
        <v>178</v>
      </c>
      <c r="L261" s="41"/>
      <c r="M261" s="230" t="s">
        <v>1</v>
      </c>
      <c r="N261" s="231" t="s">
        <v>41</v>
      </c>
      <c r="O261" s="88"/>
      <c r="P261" s="232">
        <f>O261*H261</f>
        <v>0</v>
      </c>
      <c r="Q261" s="232">
        <v>0</v>
      </c>
      <c r="R261" s="232">
        <f>Q261*H261</f>
        <v>0</v>
      </c>
      <c r="S261" s="232">
        <v>0</v>
      </c>
      <c r="T261" s="233">
        <f>S261*H261</f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234" t="s">
        <v>172</v>
      </c>
      <c r="AT261" s="234" t="s">
        <v>167</v>
      </c>
      <c r="AU261" s="234" t="s">
        <v>85</v>
      </c>
      <c r="AY261" s="14" t="s">
        <v>164</v>
      </c>
      <c r="BE261" s="235">
        <f>IF(N261="základní",J261,0)</f>
        <v>0</v>
      </c>
      <c r="BF261" s="235">
        <f>IF(N261="snížená",J261,0)</f>
        <v>0</v>
      </c>
      <c r="BG261" s="235">
        <f>IF(N261="zákl. přenesená",J261,0)</f>
        <v>0</v>
      </c>
      <c r="BH261" s="235">
        <f>IF(N261="sníž. přenesená",J261,0)</f>
        <v>0</v>
      </c>
      <c r="BI261" s="235">
        <f>IF(N261="nulová",J261,0)</f>
        <v>0</v>
      </c>
      <c r="BJ261" s="14" t="s">
        <v>83</v>
      </c>
      <c r="BK261" s="235">
        <f>ROUND(I261*H261,2)</f>
        <v>0</v>
      </c>
      <c r="BL261" s="14" t="s">
        <v>172</v>
      </c>
      <c r="BM261" s="234" t="s">
        <v>513</v>
      </c>
    </row>
    <row r="262" spans="1:65" s="2" customFormat="1" ht="24.15" customHeight="1">
      <c r="A262" s="35"/>
      <c r="B262" s="36"/>
      <c r="C262" s="223" t="s">
        <v>344</v>
      </c>
      <c r="D262" s="223" t="s">
        <v>167</v>
      </c>
      <c r="E262" s="224" t="s">
        <v>478</v>
      </c>
      <c r="F262" s="225" t="s">
        <v>1048</v>
      </c>
      <c r="G262" s="226" t="s">
        <v>224</v>
      </c>
      <c r="H262" s="227">
        <v>2</v>
      </c>
      <c r="I262" s="228"/>
      <c r="J262" s="229">
        <f>ROUND(I262*H262,2)</f>
        <v>0</v>
      </c>
      <c r="K262" s="225" t="s">
        <v>178</v>
      </c>
      <c r="L262" s="41"/>
      <c r="M262" s="230" t="s">
        <v>1</v>
      </c>
      <c r="N262" s="231" t="s">
        <v>41</v>
      </c>
      <c r="O262" s="88"/>
      <c r="P262" s="232">
        <f>O262*H262</f>
        <v>0</v>
      </c>
      <c r="Q262" s="232">
        <v>0</v>
      </c>
      <c r="R262" s="232">
        <f>Q262*H262</f>
        <v>0</v>
      </c>
      <c r="S262" s="232">
        <v>0</v>
      </c>
      <c r="T262" s="233">
        <f>S262*H262</f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234" t="s">
        <v>172</v>
      </c>
      <c r="AT262" s="234" t="s">
        <v>167</v>
      </c>
      <c r="AU262" s="234" t="s">
        <v>85</v>
      </c>
      <c r="AY262" s="14" t="s">
        <v>164</v>
      </c>
      <c r="BE262" s="235">
        <f>IF(N262="základní",J262,0)</f>
        <v>0</v>
      </c>
      <c r="BF262" s="235">
        <f>IF(N262="snížená",J262,0)</f>
        <v>0</v>
      </c>
      <c r="BG262" s="235">
        <f>IF(N262="zákl. přenesená",J262,0)</f>
        <v>0</v>
      </c>
      <c r="BH262" s="235">
        <f>IF(N262="sníž. přenesená",J262,0)</f>
        <v>0</v>
      </c>
      <c r="BI262" s="235">
        <f>IF(N262="nulová",J262,0)</f>
        <v>0</v>
      </c>
      <c r="BJ262" s="14" t="s">
        <v>83</v>
      </c>
      <c r="BK262" s="235">
        <f>ROUND(I262*H262,2)</f>
        <v>0</v>
      </c>
      <c r="BL262" s="14" t="s">
        <v>172</v>
      </c>
      <c r="BM262" s="234" t="s">
        <v>516</v>
      </c>
    </row>
    <row r="263" spans="1:65" s="2" customFormat="1" ht="24.15" customHeight="1">
      <c r="A263" s="35"/>
      <c r="B263" s="36"/>
      <c r="C263" s="223" t="s">
        <v>517</v>
      </c>
      <c r="D263" s="223" t="s">
        <v>167</v>
      </c>
      <c r="E263" s="224" t="s">
        <v>481</v>
      </c>
      <c r="F263" s="225" t="s">
        <v>1049</v>
      </c>
      <c r="G263" s="226" t="s">
        <v>224</v>
      </c>
      <c r="H263" s="227">
        <v>10</v>
      </c>
      <c r="I263" s="228"/>
      <c r="J263" s="229">
        <f>ROUND(I263*H263,2)</f>
        <v>0</v>
      </c>
      <c r="K263" s="225" t="s">
        <v>178</v>
      </c>
      <c r="L263" s="41"/>
      <c r="M263" s="230" t="s">
        <v>1</v>
      </c>
      <c r="N263" s="231" t="s">
        <v>41</v>
      </c>
      <c r="O263" s="88"/>
      <c r="P263" s="232">
        <f>O263*H263</f>
        <v>0</v>
      </c>
      <c r="Q263" s="232">
        <v>0</v>
      </c>
      <c r="R263" s="232">
        <f>Q263*H263</f>
        <v>0</v>
      </c>
      <c r="S263" s="232">
        <v>0</v>
      </c>
      <c r="T263" s="233">
        <f>S263*H263</f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234" t="s">
        <v>172</v>
      </c>
      <c r="AT263" s="234" t="s">
        <v>167</v>
      </c>
      <c r="AU263" s="234" t="s">
        <v>85</v>
      </c>
      <c r="AY263" s="14" t="s">
        <v>164</v>
      </c>
      <c r="BE263" s="235">
        <f>IF(N263="základní",J263,0)</f>
        <v>0</v>
      </c>
      <c r="BF263" s="235">
        <f>IF(N263="snížená",J263,0)</f>
        <v>0</v>
      </c>
      <c r="BG263" s="235">
        <f>IF(N263="zákl. přenesená",J263,0)</f>
        <v>0</v>
      </c>
      <c r="BH263" s="235">
        <f>IF(N263="sníž. přenesená",J263,0)</f>
        <v>0</v>
      </c>
      <c r="BI263" s="235">
        <f>IF(N263="nulová",J263,0)</f>
        <v>0</v>
      </c>
      <c r="BJ263" s="14" t="s">
        <v>83</v>
      </c>
      <c r="BK263" s="235">
        <f>ROUND(I263*H263,2)</f>
        <v>0</v>
      </c>
      <c r="BL263" s="14" t="s">
        <v>172</v>
      </c>
      <c r="BM263" s="234" t="s">
        <v>520</v>
      </c>
    </row>
    <row r="264" spans="1:65" s="2" customFormat="1" ht="21.75" customHeight="1">
      <c r="A264" s="35"/>
      <c r="B264" s="36"/>
      <c r="C264" s="223" t="s">
        <v>349</v>
      </c>
      <c r="D264" s="223" t="s">
        <v>167</v>
      </c>
      <c r="E264" s="224" t="s">
        <v>489</v>
      </c>
      <c r="F264" s="225" t="s">
        <v>490</v>
      </c>
      <c r="G264" s="226" t="s">
        <v>224</v>
      </c>
      <c r="H264" s="227">
        <v>18</v>
      </c>
      <c r="I264" s="228"/>
      <c r="J264" s="229">
        <f>ROUND(I264*H264,2)</f>
        <v>0</v>
      </c>
      <c r="K264" s="225" t="s">
        <v>171</v>
      </c>
      <c r="L264" s="41"/>
      <c r="M264" s="230" t="s">
        <v>1</v>
      </c>
      <c r="N264" s="231" t="s">
        <v>41</v>
      </c>
      <c r="O264" s="88"/>
      <c r="P264" s="232">
        <f>O264*H264</f>
        <v>0</v>
      </c>
      <c r="Q264" s="232">
        <v>0</v>
      </c>
      <c r="R264" s="232">
        <f>Q264*H264</f>
        <v>0</v>
      </c>
      <c r="S264" s="232">
        <v>0</v>
      </c>
      <c r="T264" s="233">
        <f>S264*H264</f>
        <v>0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234" t="s">
        <v>172</v>
      </c>
      <c r="AT264" s="234" t="s">
        <v>167</v>
      </c>
      <c r="AU264" s="234" t="s">
        <v>85</v>
      </c>
      <c r="AY264" s="14" t="s">
        <v>164</v>
      </c>
      <c r="BE264" s="235">
        <f>IF(N264="základní",J264,0)</f>
        <v>0</v>
      </c>
      <c r="BF264" s="235">
        <f>IF(N264="snížená",J264,0)</f>
        <v>0</v>
      </c>
      <c r="BG264" s="235">
        <f>IF(N264="zákl. přenesená",J264,0)</f>
        <v>0</v>
      </c>
      <c r="BH264" s="235">
        <f>IF(N264="sníž. přenesená",J264,0)</f>
        <v>0</v>
      </c>
      <c r="BI264" s="235">
        <f>IF(N264="nulová",J264,0)</f>
        <v>0</v>
      </c>
      <c r="BJ264" s="14" t="s">
        <v>83</v>
      </c>
      <c r="BK264" s="235">
        <f>ROUND(I264*H264,2)</f>
        <v>0</v>
      </c>
      <c r="BL264" s="14" t="s">
        <v>172</v>
      </c>
      <c r="BM264" s="234" t="s">
        <v>524</v>
      </c>
    </row>
    <row r="265" spans="1:47" s="2" customFormat="1" ht="12">
      <c r="A265" s="35"/>
      <c r="B265" s="36"/>
      <c r="C265" s="37"/>
      <c r="D265" s="236" t="s">
        <v>173</v>
      </c>
      <c r="E265" s="37"/>
      <c r="F265" s="237" t="s">
        <v>492</v>
      </c>
      <c r="G265" s="37"/>
      <c r="H265" s="37"/>
      <c r="I265" s="238"/>
      <c r="J265" s="37"/>
      <c r="K265" s="37"/>
      <c r="L265" s="41"/>
      <c r="M265" s="239"/>
      <c r="N265" s="240"/>
      <c r="O265" s="88"/>
      <c r="P265" s="88"/>
      <c r="Q265" s="88"/>
      <c r="R265" s="88"/>
      <c r="S265" s="88"/>
      <c r="T265" s="89"/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T265" s="14" t="s">
        <v>173</v>
      </c>
      <c r="AU265" s="14" t="s">
        <v>85</v>
      </c>
    </row>
    <row r="266" spans="1:65" s="2" customFormat="1" ht="21.75" customHeight="1">
      <c r="A266" s="35"/>
      <c r="B266" s="36"/>
      <c r="C266" s="223" t="s">
        <v>526</v>
      </c>
      <c r="D266" s="223" t="s">
        <v>167</v>
      </c>
      <c r="E266" s="224" t="s">
        <v>494</v>
      </c>
      <c r="F266" s="225" t="s">
        <v>495</v>
      </c>
      <c r="G266" s="226" t="s">
        <v>224</v>
      </c>
      <c r="H266" s="227">
        <v>18</v>
      </c>
      <c r="I266" s="228"/>
      <c r="J266" s="229">
        <f>ROUND(I266*H266,2)</f>
        <v>0</v>
      </c>
      <c r="K266" s="225" t="s">
        <v>171</v>
      </c>
      <c r="L266" s="41"/>
      <c r="M266" s="230" t="s">
        <v>1</v>
      </c>
      <c r="N266" s="231" t="s">
        <v>41</v>
      </c>
      <c r="O266" s="88"/>
      <c r="P266" s="232">
        <f>O266*H266</f>
        <v>0</v>
      </c>
      <c r="Q266" s="232">
        <v>0</v>
      </c>
      <c r="R266" s="232">
        <f>Q266*H266</f>
        <v>0</v>
      </c>
      <c r="S266" s="232">
        <v>0</v>
      </c>
      <c r="T266" s="233">
        <f>S266*H266</f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234" t="s">
        <v>172</v>
      </c>
      <c r="AT266" s="234" t="s">
        <v>167</v>
      </c>
      <c r="AU266" s="234" t="s">
        <v>85</v>
      </c>
      <c r="AY266" s="14" t="s">
        <v>164</v>
      </c>
      <c r="BE266" s="235">
        <f>IF(N266="základní",J266,0)</f>
        <v>0</v>
      </c>
      <c r="BF266" s="235">
        <f>IF(N266="snížená",J266,0)</f>
        <v>0</v>
      </c>
      <c r="BG266" s="235">
        <f>IF(N266="zákl. přenesená",J266,0)</f>
        <v>0</v>
      </c>
      <c r="BH266" s="235">
        <f>IF(N266="sníž. přenesená",J266,0)</f>
        <v>0</v>
      </c>
      <c r="BI266" s="235">
        <f>IF(N266="nulová",J266,0)</f>
        <v>0</v>
      </c>
      <c r="BJ266" s="14" t="s">
        <v>83</v>
      </c>
      <c r="BK266" s="235">
        <f>ROUND(I266*H266,2)</f>
        <v>0</v>
      </c>
      <c r="BL266" s="14" t="s">
        <v>172</v>
      </c>
      <c r="BM266" s="234" t="s">
        <v>529</v>
      </c>
    </row>
    <row r="267" spans="1:47" s="2" customFormat="1" ht="12">
      <c r="A267" s="35"/>
      <c r="B267" s="36"/>
      <c r="C267" s="37"/>
      <c r="D267" s="236" t="s">
        <v>173</v>
      </c>
      <c r="E267" s="37"/>
      <c r="F267" s="237" t="s">
        <v>497</v>
      </c>
      <c r="G267" s="37"/>
      <c r="H267" s="37"/>
      <c r="I267" s="238"/>
      <c r="J267" s="37"/>
      <c r="K267" s="37"/>
      <c r="L267" s="41"/>
      <c r="M267" s="239"/>
      <c r="N267" s="240"/>
      <c r="O267" s="88"/>
      <c r="P267" s="88"/>
      <c r="Q267" s="88"/>
      <c r="R267" s="88"/>
      <c r="S267" s="88"/>
      <c r="T267" s="89"/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T267" s="14" t="s">
        <v>173</v>
      </c>
      <c r="AU267" s="14" t="s">
        <v>85</v>
      </c>
    </row>
    <row r="268" spans="1:65" s="2" customFormat="1" ht="37.8" customHeight="1">
      <c r="A268" s="35"/>
      <c r="B268" s="36"/>
      <c r="C268" s="223" t="s">
        <v>355</v>
      </c>
      <c r="D268" s="223" t="s">
        <v>167</v>
      </c>
      <c r="E268" s="224" t="s">
        <v>498</v>
      </c>
      <c r="F268" s="225" t="s">
        <v>499</v>
      </c>
      <c r="G268" s="226" t="s">
        <v>224</v>
      </c>
      <c r="H268" s="227">
        <v>4</v>
      </c>
      <c r="I268" s="228"/>
      <c r="J268" s="229">
        <f>ROUND(I268*H268,2)</f>
        <v>0</v>
      </c>
      <c r="K268" s="225" t="s">
        <v>171</v>
      </c>
      <c r="L268" s="41"/>
      <c r="M268" s="230" t="s">
        <v>1</v>
      </c>
      <c r="N268" s="231" t="s">
        <v>41</v>
      </c>
      <c r="O268" s="88"/>
      <c r="P268" s="232">
        <f>O268*H268</f>
        <v>0</v>
      </c>
      <c r="Q268" s="232">
        <v>0</v>
      </c>
      <c r="R268" s="232">
        <f>Q268*H268</f>
        <v>0</v>
      </c>
      <c r="S268" s="232">
        <v>0</v>
      </c>
      <c r="T268" s="233">
        <f>S268*H268</f>
        <v>0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234" t="s">
        <v>172</v>
      </c>
      <c r="AT268" s="234" t="s">
        <v>167</v>
      </c>
      <c r="AU268" s="234" t="s">
        <v>85</v>
      </c>
      <c r="AY268" s="14" t="s">
        <v>164</v>
      </c>
      <c r="BE268" s="235">
        <f>IF(N268="základní",J268,0)</f>
        <v>0</v>
      </c>
      <c r="BF268" s="235">
        <f>IF(N268="snížená",J268,0)</f>
        <v>0</v>
      </c>
      <c r="BG268" s="235">
        <f>IF(N268="zákl. přenesená",J268,0)</f>
        <v>0</v>
      </c>
      <c r="BH268" s="235">
        <f>IF(N268="sníž. přenesená",J268,0)</f>
        <v>0</v>
      </c>
      <c r="BI268" s="235">
        <f>IF(N268="nulová",J268,0)</f>
        <v>0</v>
      </c>
      <c r="BJ268" s="14" t="s">
        <v>83</v>
      </c>
      <c r="BK268" s="235">
        <f>ROUND(I268*H268,2)</f>
        <v>0</v>
      </c>
      <c r="BL268" s="14" t="s">
        <v>172</v>
      </c>
      <c r="BM268" s="234" t="s">
        <v>534</v>
      </c>
    </row>
    <row r="269" spans="1:47" s="2" customFormat="1" ht="12">
      <c r="A269" s="35"/>
      <c r="B269" s="36"/>
      <c r="C269" s="37"/>
      <c r="D269" s="236" t="s">
        <v>173</v>
      </c>
      <c r="E269" s="37"/>
      <c r="F269" s="237" t="s">
        <v>501</v>
      </c>
      <c r="G269" s="37"/>
      <c r="H269" s="37"/>
      <c r="I269" s="238"/>
      <c r="J269" s="37"/>
      <c r="K269" s="37"/>
      <c r="L269" s="41"/>
      <c r="M269" s="239"/>
      <c r="N269" s="240"/>
      <c r="O269" s="88"/>
      <c r="P269" s="88"/>
      <c r="Q269" s="88"/>
      <c r="R269" s="88"/>
      <c r="S269" s="88"/>
      <c r="T269" s="89"/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T269" s="14" t="s">
        <v>173</v>
      </c>
      <c r="AU269" s="14" t="s">
        <v>85</v>
      </c>
    </row>
    <row r="270" spans="1:65" s="2" customFormat="1" ht="37.8" customHeight="1">
      <c r="A270" s="35"/>
      <c r="B270" s="36"/>
      <c r="C270" s="223" t="s">
        <v>536</v>
      </c>
      <c r="D270" s="223" t="s">
        <v>167</v>
      </c>
      <c r="E270" s="224" t="s">
        <v>503</v>
      </c>
      <c r="F270" s="225" t="s">
        <v>504</v>
      </c>
      <c r="G270" s="226" t="s">
        <v>224</v>
      </c>
      <c r="H270" s="227">
        <v>4</v>
      </c>
      <c r="I270" s="228"/>
      <c r="J270" s="229">
        <f>ROUND(I270*H270,2)</f>
        <v>0</v>
      </c>
      <c r="K270" s="225" t="s">
        <v>171</v>
      </c>
      <c r="L270" s="41"/>
      <c r="M270" s="230" t="s">
        <v>1</v>
      </c>
      <c r="N270" s="231" t="s">
        <v>41</v>
      </c>
      <c r="O270" s="88"/>
      <c r="P270" s="232">
        <f>O270*H270</f>
        <v>0</v>
      </c>
      <c r="Q270" s="232">
        <v>0</v>
      </c>
      <c r="R270" s="232">
        <f>Q270*H270</f>
        <v>0</v>
      </c>
      <c r="S270" s="232">
        <v>0</v>
      </c>
      <c r="T270" s="233">
        <f>S270*H270</f>
        <v>0</v>
      </c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R270" s="234" t="s">
        <v>172</v>
      </c>
      <c r="AT270" s="234" t="s">
        <v>167</v>
      </c>
      <c r="AU270" s="234" t="s">
        <v>85</v>
      </c>
      <c r="AY270" s="14" t="s">
        <v>164</v>
      </c>
      <c r="BE270" s="235">
        <f>IF(N270="základní",J270,0)</f>
        <v>0</v>
      </c>
      <c r="BF270" s="235">
        <f>IF(N270="snížená",J270,0)</f>
        <v>0</v>
      </c>
      <c r="BG270" s="235">
        <f>IF(N270="zákl. přenesená",J270,0)</f>
        <v>0</v>
      </c>
      <c r="BH270" s="235">
        <f>IF(N270="sníž. přenesená",J270,0)</f>
        <v>0</v>
      </c>
      <c r="BI270" s="235">
        <f>IF(N270="nulová",J270,0)</f>
        <v>0</v>
      </c>
      <c r="BJ270" s="14" t="s">
        <v>83</v>
      </c>
      <c r="BK270" s="235">
        <f>ROUND(I270*H270,2)</f>
        <v>0</v>
      </c>
      <c r="BL270" s="14" t="s">
        <v>172</v>
      </c>
      <c r="BM270" s="234" t="s">
        <v>539</v>
      </c>
    </row>
    <row r="271" spans="1:47" s="2" customFormat="1" ht="12">
      <c r="A271" s="35"/>
      <c r="B271" s="36"/>
      <c r="C271" s="37"/>
      <c r="D271" s="236" t="s">
        <v>173</v>
      </c>
      <c r="E271" s="37"/>
      <c r="F271" s="237" t="s">
        <v>506</v>
      </c>
      <c r="G271" s="37"/>
      <c r="H271" s="37"/>
      <c r="I271" s="238"/>
      <c r="J271" s="37"/>
      <c r="K271" s="37"/>
      <c r="L271" s="41"/>
      <c r="M271" s="239"/>
      <c r="N271" s="240"/>
      <c r="O271" s="88"/>
      <c r="P271" s="88"/>
      <c r="Q271" s="88"/>
      <c r="R271" s="88"/>
      <c r="S271" s="88"/>
      <c r="T271" s="89"/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T271" s="14" t="s">
        <v>173</v>
      </c>
      <c r="AU271" s="14" t="s">
        <v>85</v>
      </c>
    </row>
    <row r="272" spans="1:65" s="2" customFormat="1" ht="24.15" customHeight="1">
      <c r="A272" s="35"/>
      <c r="B272" s="36"/>
      <c r="C272" s="223" t="s">
        <v>360</v>
      </c>
      <c r="D272" s="223" t="s">
        <v>167</v>
      </c>
      <c r="E272" s="224" t="s">
        <v>486</v>
      </c>
      <c r="F272" s="225" t="s">
        <v>1050</v>
      </c>
      <c r="G272" s="226" t="s">
        <v>224</v>
      </c>
      <c r="H272" s="227">
        <v>1</v>
      </c>
      <c r="I272" s="228"/>
      <c r="J272" s="229">
        <f>ROUND(I272*H272,2)</f>
        <v>0</v>
      </c>
      <c r="K272" s="225" t="s">
        <v>178</v>
      </c>
      <c r="L272" s="41"/>
      <c r="M272" s="230" t="s">
        <v>1</v>
      </c>
      <c r="N272" s="231" t="s">
        <v>41</v>
      </c>
      <c r="O272" s="88"/>
      <c r="P272" s="232">
        <f>O272*H272</f>
        <v>0</v>
      </c>
      <c r="Q272" s="232">
        <v>0</v>
      </c>
      <c r="R272" s="232">
        <f>Q272*H272</f>
        <v>0</v>
      </c>
      <c r="S272" s="232">
        <v>0</v>
      </c>
      <c r="T272" s="233">
        <f>S272*H272</f>
        <v>0</v>
      </c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R272" s="234" t="s">
        <v>172</v>
      </c>
      <c r="AT272" s="234" t="s">
        <v>167</v>
      </c>
      <c r="AU272" s="234" t="s">
        <v>85</v>
      </c>
      <c r="AY272" s="14" t="s">
        <v>164</v>
      </c>
      <c r="BE272" s="235">
        <f>IF(N272="základní",J272,0)</f>
        <v>0</v>
      </c>
      <c r="BF272" s="235">
        <f>IF(N272="snížená",J272,0)</f>
        <v>0</v>
      </c>
      <c r="BG272" s="235">
        <f>IF(N272="zákl. přenesená",J272,0)</f>
        <v>0</v>
      </c>
      <c r="BH272" s="235">
        <f>IF(N272="sníž. přenesená",J272,0)</f>
        <v>0</v>
      </c>
      <c r="BI272" s="235">
        <f>IF(N272="nulová",J272,0)</f>
        <v>0</v>
      </c>
      <c r="BJ272" s="14" t="s">
        <v>83</v>
      </c>
      <c r="BK272" s="235">
        <f>ROUND(I272*H272,2)</f>
        <v>0</v>
      </c>
      <c r="BL272" s="14" t="s">
        <v>172</v>
      </c>
      <c r="BM272" s="234" t="s">
        <v>543</v>
      </c>
    </row>
    <row r="273" spans="1:47" s="2" customFormat="1" ht="12">
      <c r="A273" s="35"/>
      <c r="B273" s="36"/>
      <c r="C273" s="37"/>
      <c r="D273" s="251" t="s">
        <v>252</v>
      </c>
      <c r="E273" s="37"/>
      <c r="F273" s="252" t="s">
        <v>1051</v>
      </c>
      <c r="G273" s="37"/>
      <c r="H273" s="37"/>
      <c r="I273" s="238"/>
      <c r="J273" s="37"/>
      <c r="K273" s="37"/>
      <c r="L273" s="41"/>
      <c r="M273" s="239"/>
      <c r="N273" s="240"/>
      <c r="O273" s="88"/>
      <c r="P273" s="88"/>
      <c r="Q273" s="88"/>
      <c r="R273" s="88"/>
      <c r="S273" s="88"/>
      <c r="T273" s="89"/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T273" s="14" t="s">
        <v>252</v>
      </c>
      <c r="AU273" s="14" t="s">
        <v>85</v>
      </c>
    </row>
    <row r="274" spans="1:65" s="2" customFormat="1" ht="21.75" customHeight="1">
      <c r="A274" s="35"/>
      <c r="B274" s="36"/>
      <c r="C274" s="223" t="s">
        <v>545</v>
      </c>
      <c r="D274" s="223" t="s">
        <v>167</v>
      </c>
      <c r="E274" s="224" t="s">
        <v>1052</v>
      </c>
      <c r="F274" s="225" t="s">
        <v>1053</v>
      </c>
      <c r="G274" s="226" t="s">
        <v>224</v>
      </c>
      <c r="H274" s="227">
        <v>1</v>
      </c>
      <c r="I274" s="228"/>
      <c r="J274" s="229">
        <f>ROUND(I274*H274,2)</f>
        <v>0</v>
      </c>
      <c r="K274" s="225" t="s">
        <v>265</v>
      </c>
      <c r="L274" s="41"/>
      <c r="M274" s="230" t="s">
        <v>1</v>
      </c>
      <c r="N274" s="231" t="s">
        <v>41</v>
      </c>
      <c r="O274" s="88"/>
      <c r="P274" s="232">
        <f>O274*H274</f>
        <v>0</v>
      </c>
      <c r="Q274" s="232">
        <v>0</v>
      </c>
      <c r="R274" s="232">
        <f>Q274*H274</f>
        <v>0</v>
      </c>
      <c r="S274" s="232">
        <v>0</v>
      </c>
      <c r="T274" s="233">
        <f>S274*H274</f>
        <v>0</v>
      </c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R274" s="234" t="s">
        <v>172</v>
      </c>
      <c r="AT274" s="234" t="s">
        <v>167</v>
      </c>
      <c r="AU274" s="234" t="s">
        <v>85</v>
      </c>
      <c r="AY274" s="14" t="s">
        <v>164</v>
      </c>
      <c r="BE274" s="235">
        <f>IF(N274="základní",J274,0)</f>
        <v>0</v>
      </c>
      <c r="BF274" s="235">
        <f>IF(N274="snížená",J274,0)</f>
        <v>0</v>
      </c>
      <c r="BG274" s="235">
        <f>IF(N274="zákl. přenesená",J274,0)</f>
        <v>0</v>
      </c>
      <c r="BH274" s="235">
        <f>IF(N274="sníž. přenesená",J274,0)</f>
        <v>0</v>
      </c>
      <c r="BI274" s="235">
        <f>IF(N274="nulová",J274,0)</f>
        <v>0</v>
      </c>
      <c r="BJ274" s="14" t="s">
        <v>83</v>
      </c>
      <c r="BK274" s="235">
        <f>ROUND(I274*H274,2)</f>
        <v>0</v>
      </c>
      <c r="BL274" s="14" t="s">
        <v>172</v>
      </c>
      <c r="BM274" s="234" t="s">
        <v>548</v>
      </c>
    </row>
    <row r="275" spans="1:65" s="2" customFormat="1" ht="24.15" customHeight="1">
      <c r="A275" s="35"/>
      <c r="B275" s="36"/>
      <c r="C275" s="223" t="s">
        <v>366</v>
      </c>
      <c r="D275" s="223" t="s">
        <v>167</v>
      </c>
      <c r="E275" s="224" t="s">
        <v>1054</v>
      </c>
      <c r="F275" s="225" t="s">
        <v>1055</v>
      </c>
      <c r="G275" s="226" t="s">
        <v>889</v>
      </c>
      <c r="H275" s="227">
        <v>1</v>
      </c>
      <c r="I275" s="228"/>
      <c r="J275" s="229">
        <f>ROUND(I275*H275,2)</f>
        <v>0</v>
      </c>
      <c r="K275" s="225" t="s">
        <v>171</v>
      </c>
      <c r="L275" s="41"/>
      <c r="M275" s="230" t="s">
        <v>1</v>
      </c>
      <c r="N275" s="231" t="s">
        <v>41</v>
      </c>
      <c r="O275" s="88"/>
      <c r="P275" s="232">
        <f>O275*H275</f>
        <v>0</v>
      </c>
      <c r="Q275" s="232">
        <v>0</v>
      </c>
      <c r="R275" s="232">
        <f>Q275*H275</f>
        <v>0</v>
      </c>
      <c r="S275" s="232">
        <v>0</v>
      </c>
      <c r="T275" s="233">
        <f>S275*H275</f>
        <v>0</v>
      </c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R275" s="234" t="s">
        <v>172</v>
      </c>
      <c r="AT275" s="234" t="s">
        <v>167</v>
      </c>
      <c r="AU275" s="234" t="s">
        <v>85</v>
      </c>
      <c r="AY275" s="14" t="s">
        <v>164</v>
      </c>
      <c r="BE275" s="235">
        <f>IF(N275="základní",J275,0)</f>
        <v>0</v>
      </c>
      <c r="BF275" s="235">
        <f>IF(N275="snížená",J275,0)</f>
        <v>0</v>
      </c>
      <c r="BG275" s="235">
        <f>IF(N275="zákl. přenesená",J275,0)</f>
        <v>0</v>
      </c>
      <c r="BH275" s="235">
        <f>IF(N275="sníž. přenesená",J275,0)</f>
        <v>0</v>
      </c>
      <c r="BI275" s="235">
        <f>IF(N275="nulová",J275,0)</f>
        <v>0</v>
      </c>
      <c r="BJ275" s="14" t="s">
        <v>83</v>
      </c>
      <c r="BK275" s="235">
        <f>ROUND(I275*H275,2)</f>
        <v>0</v>
      </c>
      <c r="BL275" s="14" t="s">
        <v>172</v>
      </c>
      <c r="BM275" s="234" t="s">
        <v>552</v>
      </c>
    </row>
    <row r="276" spans="1:47" s="2" customFormat="1" ht="12">
      <c r="A276" s="35"/>
      <c r="B276" s="36"/>
      <c r="C276" s="37"/>
      <c r="D276" s="236" t="s">
        <v>173</v>
      </c>
      <c r="E276" s="37"/>
      <c r="F276" s="237" t="s">
        <v>1056</v>
      </c>
      <c r="G276" s="37"/>
      <c r="H276" s="37"/>
      <c r="I276" s="238"/>
      <c r="J276" s="37"/>
      <c r="K276" s="37"/>
      <c r="L276" s="41"/>
      <c r="M276" s="239"/>
      <c r="N276" s="240"/>
      <c r="O276" s="88"/>
      <c r="P276" s="88"/>
      <c r="Q276" s="88"/>
      <c r="R276" s="88"/>
      <c r="S276" s="88"/>
      <c r="T276" s="89"/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T276" s="14" t="s">
        <v>173</v>
      </c>
      <c r="AU276" s="14" t="s">
        <v>85</v>
      </c>
    </row>
    <row r="277" spans="1:65" s="2" customFormat="1" ht="24.15" customHeight="1">
      <c r="A277" s="35"/>
      <c r="B277" s="36"/>
      <c r="C277" s="223" t="s">
        <v>554</v>
      </c>
      <c r="D277" s="223" t="s">
        <v>167</v>
      </c>
      <c r="E277" s="224" t="s">
        <v>1057</v>
      </c>
      <c r="F277" s="225" t="s">
        <v>1058</v>
      </c>
      <c r="G277" s="226" t="s">
        <v>889</v>
      </c>
      <c r="H277" s="227">
        <v>1</v>
      </c>
      <c r="I277" s="228"/>
      <c r="J277" s="229">
        <f>ROUND(I277*H277,2)</f>
        <v>0</v>
      </c>
      <c r="K277" s="225" t="s">
        <v>171</v>
      </c>
      <c r="L277" s="41"/>
      <c r="M277" s="230" t="s">
        <v>1</v>
      </c>
      <c r="N277" s="231" t="s">
        <v>41</v>
      </c>
      <c r="O277" s="88"/>
      <c r="P277" s="232">
        <f>O277*H277</f>
        <v>0</v>
      </c>
      <c r="Q277" s="232">
        <v>0</v>
      </c>
      <c r="R277" s="232">
        <f>Q277*H277</f>
        <v>0</v>
      </c>
      <c r="S277" s="232">
        <v>0</v>
      </c>
      <c r="T277" s="233">
        <f>S277*H277</f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234" t="s">
        <v>172</v>
      </c>
      <c r="AT277" s="234" t="s">
        <v>167</v>
      </c>
      <c r="AU277" s="234" t="s">
        <v>85</v>
      </c>
      <c r="AY277" s="14" t="s">
        <v>164</v>
      </c>
      <c r="BE277" s="235">
        <f>IF(N277="základní",J277,0)</f>
        <v>0</v>
      </c>
      <c r="BF277" s="235">
        <f>IF(N277="snížená",J277,0)</f>
        <v>0</v>
      </c>
      <c r="BG277" s="235">
        <f>IF(N277="zákl. přenesená",J277,0)</f>
        <v>0</v>
      </c>
      <c r="BH277" s="235">
        <f>IF(N277="sníž. přenesená",J277,0)</f>
        <v>0</v>
      </c>
      <c r="BI277" s="235">
        <f>IF(N277="nulová",J277,0)</f>
        <v>0</v>
      </c>
      <c r="BJ277" s="14" t="s">
        <v>83</v>
      </c>
      <c r="BK277" s="235">
        <f>ROUND(I277*H277,2)</f>
        <v>0</v>
      </c>
      <c r="BL277" s="14" t="s">
        <v>172</v>
      </c>
      <c r="BM277" s="234" t="s">
        <v>557</v>
      </c>
    </row>
    <row r="278" spans="1:47" s="2" customFormat="1" ht="12">
      <c r="A278" s="35"/>
      <c r="B278" s="36"/>
      <c r="C278" s="37"/>
      <c r="D278" s="236" t="s">
        <v>173</v>
      </c>
      <c r="E278" s="37"/>
      <c r="F278" s="237" t="s">
        <v>1059</v>
      </c>
      <c r="G278" s="37"/>
      <c r="H278" s="37"/>
      <c r="I278" s="238"/>
      <c r="J278" s="37"/>
      <c r="K278" s="37"/>
      <c r="L278" s="41"/>
      <c r="M278" s="239"/>
      <c r="N278" s="240"/>
      <c r="O278" s="88"/>
      <c r="P278" s="88"/>
      <c r="Q278" s="88"/>
      <c r="R278" s="88"/>
      <c r="S278" s="88"/>
      <c r="T278" s="89"/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T278" s="14" t="s">
        <v>173</v>
      </c>
      <c r="AU278" s="14" t="s">
        <v>85</v>
      </c>
    </row>
    <row r="279" spans="1:65" s="2" customFormat="1" ht="33" customHeight="1">
      <c r="A279" s="35"/>
      <c r="B279" s="36"/>
      <c r="C279" s="223" t="s">
        <v>371</v>
      </c>
      <c r="D279" s="223" t="s">
        <v>167</v>
      </c>
      <c r="E279" s="224" t="s">
        <v>1060</v>
      </c>
      <c r="F279" s="225" t="s">
        <v>1061</v>
      </c>
      <c r="G279" s="226" t="s">
        <v>889</v>
      </c>
      <c r="H279" s="227">
        <v>3</v>
      </c>
      <c r="I279" s="228"/>
      <c r="J279" s="229">
        <f>ROUND(I279*H279,2)</f>
        <v>0</v>
      </c>
      <c r="K279" s="225" t="s">
        <v>171</v>
      </c>
      <c r="L279" s="41"/>
      <c r="M279" s="230" t="s">
        <v>1</v>
      </c>
      <c r="N279" s="231" t="s">
        <v>41</v>
      </c>
      <c r="O279" s="88"/>
      <c r="P279" s="232">
        <f>O279*H279</f>
        <v>0</v>
      </c>
      <c r="Q279" s="232">
        <v>0</v>
      </c>
      <c r="R279" s="232">
        <f>Q279*H279</f>
        <v>0</v>
      </c>
      <c r="S279" s="232">
        <v>0</v>
      </c>
      <c r="T279" s="233">
        <f>S279*H279</f>
        <v>0</v>
      </c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R279" s="234" t="s">
        <v>172</v>
      </c>
      <c r="AT279" s="234" t="s">
        <v>167</v>
      </c>
      <c r="AU279" s="234" t="s">
        <v>85</v>
      </c>
      <c r="AY279" s="14" t="s">
        <v>164</v>
      </c>
      <c r="BE279" s="235">
        <f>IF(N279="základní",J279,0)</f>
        <v>0</v>
      </c>
      <c r="BF279" s="235">
        <f>IF(N279="snížená",J279,0)</f>
        <v>0</v>
      </c>
      <c r="BG279" s="235">
        <f>IF(N279="zákl. přenesená",J279,0)</f>
        <v>0</v>
      </c>
      <c r="BH279" s="235">
        <f>IF(N279="sníž. přenesená",J279,0)</f>
        <v>0</v>
      </c>
      <c r="BI279" s="235">
        <f>IF(N279="nulová",J279,0)</f>
        <v>0</v>
      </c>
      <c r="BJ279" s="14" t="s">
        <v>83</v>
      </c>
      <c r="BK279" s="235">
        <f>ROUND(I279*H279,2)</f>
        <v>0</v>
      </c>
      <c r="BL279" s="14" t="s">
        <v>172</v>
      </c>
      <c r="BM279" s="234" t="s">
        <v>560</v>
      </c>
    </row>
    <row r="280" spans="1:47" s="2" customFormat="1" ht="12">
      <c r="A280" s="35"/>
      <c r="B280" s="36"/>
      <c r="C280" s="37"/>
      <c r="D280" s="236" t="s">
        <v>173</v>
      </c>
      <c r="E280" s="37"/>
      <c r="F280" s="237" t="s">
        <v>1062</v>
      </c>
      <c r="G280" s="37"/>
      <c r="H280" s="37"/>
      <c r="I280" s="238"/>
      <c r="J280" s="37"/>
      <c r="K280" s="37"/>
      <c r="L280" s="41"/>
      <c r="M280" s="239"/>
      <c r="N280" s="240"/>
      <c r="O280" s="88"/>
      <c r="P280" s="88"/>
      <c r="Q280" s="88"/>
      <c r="R280" s="88"/>
      <c r="S280" s="88"/>
      <c r="T280" s="89"/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T280" s="14" t="s">
        <v>173</v>
      </c>
      <c r="AU280" s="14" t="s">
        <v>85</v>
      </c>
    </row>
    <row r="281" spans="1:65" s="2" customFormat="1" ht="21.75" customHeight="1">
      <c r="A281" s="35"/>
      <c r="B281" s="36"/>
      <c r="C281" s="223" t="s">
        <v>561</v>
      </c>
      <c r="D281" s="223" t="s">
        <v>167</v>
      </c>
      <c r="E281" s="224" t="s">
        <v>518</v>
      </c>
      <c r="F281" s="225" t="s">
        <v>519</v>
      </c>
      <c r="G281" s="226" t="s">
        <v>224</v>
      </c>
      <c r="H281" s="227">
        <v>10</v>
      </c>
      <c r="I281" s="228"/>
      <c r="J281" s="229">
        <f>ROUND(I281*H281,2)</f>
        <v>0</v>
      </c>
      <c r="K281" s="225" t="s">
        <v>171</v>
      </c>
      <c r="L281" s="41"/>
      <c r="M281" s="230" t="s">
        <v>1</v>
      </c>
      <c r="N281" s="231" t="s">
        <v>41</v>
      </c>
      <c r="O281" s="88"/>
      <c r="P281" s="232">
        <f>O281*H281</f>
        <v>0</v>
      </c>
      <c r="Q281" s="232">
        <v>0</v>
      </c>
      <c r="R281" s="232">
        <f>Q281*H281</f>
        <v>0</v>
      </c>
      <c r="S281" s="232">
        <v>0</v>
      </c>
      <c r="T281" s="233">
        <f>S281*H281</f>
        <v>0</v>
      </c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R281" s="234" t="s">
        <v>172</v>
      </c>
      <c r="AT281" s="234" t="s">
        <v>167</v>
      </c>
      <c r="AU281" s="234" t="s">
        <v>85</v>
      </c>
      <c r="AY281" s="14" t="s">
        <v>164</v>
      </c>
      <c r="BE281" s="235">
        <f>IF(N281="základní",J281,0)</f>
        <v>0</v>
      </c>
      <c r="BF281" s="235">
        <f>IF(N281="snížená",J281,0)</f>
        <v>0</v>
      </c>
      <c r="BG281" s="235">
        <f>IF(N281="zákl. přenesená",J281,0)</f>
        <v>0</v>
      </c>
      <c r="BH281" s="235">
        <f>IF(N281="sníž. přenesená",J281,0)</f>
        <v>0</v>
      </c>
      <c r="BI281" s="235">
        <f>IF(N281="nulová",J281,0)</f>
        <v>0</v>
      </c>
      <c r="BJ281" s="14" t="s">
        <v>83</v>
      </c>
      <c r="BK281" s="235">
        <f>ROUND(I281*H281,2)</f>
        <v>0</v>
      </c>
      <c r="BL281" s="14" t="s">
        <v>172</v>
      </c>
      <c r="BM281" s="234" t="s">
        <v>564</v>
      </c>
    </row>
    <row r="282" spans="1:47" s="2" customFormat="1" ht="12">
      <c r="A282" s="35"/>
      <c r="B282" s="36"/>
      <c r="C282" s="37"/>
      <c r="D282" s="236" t="s">
        <v>173</v>
      </c>
      <c r="E282" s="37"/>
      <c r="F282" s="237" t="s">
        <v>521</v>
      </c>
      <c r="G282" s="37"/>
      <c r="H282" s="37"/>
      <c r="I282" s="238"/>
      <c r="J282" s="37"/>
      <c r="K282" s="37"/>
      <c r="L282" s="41"/>
      <c r="M282" s="239"/>
      <c r="N282" s="240"/>
      <c r="O282" s="88"/>
      <c r="P282" s="88"/>
      <c r="Q282" s="88"/>
      <c r="R282" s="88"/>
      <c r="S282" s="88"/>
      <c r="T282" s="89"/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T282" s="14" t="s">
        <v>173</v>
      </c>
      <c r="AU282" s="14" t="s">
        <v>85</v>
      </c>
    </row>
    <row r="283" spans="1:65" s="2" customFormat="1" ht="21.75" customHeight="1">
      <c r="A283" s="35"/>
      <c r="B283" s="36"/>
      <c r="C283" s="223" t="s">
        <v>376</v>
      </c>
      <c r="D283" s="223" t="s">
        <v>167</v>
      </c>
      <c r="E283" s="224" t="s">
        <v>522</v>
      </c>
      <c r="F283" s="225" t="s">
        <v>523</v>
      </c>
      <c r="G283" s="226" t="s">
        <v>224</v>
      </c>
      <c r="H283" s="227">
        <v>10</v>
      </c>
      <c r="I283" s="228"/>
      <c r="J283" s="229">
        <f>ROUND(I283*H283,2)</f>
        <v>0</v>
      </c>
      <c r="K283" s="225" t="s">
        <v>171</v>
      </c>
      <c r="L283" s="41"/>
      <c r="M283" s="230" t="s">
        <v>1</v>
      </c>
      <c r="N283" s="231" t="s">
        <v>41</v>
      </c>
      <c r="O283" s="88"/>
      <c r="P283" s="232">
        <f>O283*H283</f>
        <v>0</v>
      </c>
      <c r="Q283" s="232">
        <v>0</v>
      </c>
      <c r="R283" s="232">
        <f>Q283*H283</f>
        <v>0</v>
      </c>
      <c r="S283" s="232">
        <v>0</v>
      </c>
      <c r="T283" s="233">
        <f>S283*H283</f>
        <v>0</v>
      </c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R283" s="234" t="s">
        <v>172</v>
      </c>
      <c r="AT283" s="234" t="s">
        <v>167</v>
      </c>
      <c r="AU283" s="234" t="s">
        <v>85</v>
      </c>
      <c r="AY283" s="14" t="s">
        <v>164</v>
      </c>
      <c r="BE283" s="235">
        <f>IF(N283="základní",J283,0)</f>
        <v>0</v>
      </c>
      <c r="BF283" s="235">
        <f>IF(N283="snížená",J283,0)</f>
        <v>0</v>
      </c>
      <c r="BG283" s="235">
        <f>IF(N283="zákl. přenesená",J283,0)</f>
        <v>0</v>
      </c>
      <c r="BH283" s="235">
        <f>IF(N283="sníž. přenesená",J283,0)</f>
        <v>0</v>
      </c>
      <c r="BI283" s="235">
        <f>IF(N283="nulová",J283,0)</f>
        <v>0</v>
      </c>
      <c r="BJ283" s="14" t="s">
        <v>83</v>
      </c>
      <c r="BK283" s="235">
        <f>ROUND(I283*H283,2)</f>
        <v>0</v>
      </c>
      <c r="BL283" s="14" t="s">
        <v>172</v>
      </c>
      <c r="BM283" s="234" t="s">
        <v>569</v>
      </c>
    </row>
    <row r="284" spans="1:47" s="2" customFormat="1" ht="12">
      <c r="A284" s="35"/>
      <c r="B284" s="36"/>
      <c r="C284" s="37"/>
      <c r="D284" s="236" t="s">
        <v>173</v>
      </c>
      <c r="E284" s="37"/>
      <c r="F284" s="237" t="s">
        <v>525</v>
      </c>
      <c r="G284" s="37"/>
      <c r="H284" s="37"/>
      <c r="I284" s="238"/>
      <c r="J284" s="37"/>
      <c r="K284" s="37"/>
      <c r="L284" s="41"/>
      <c r="M284" s="239"/>
      <c r="N284" s="240"/>
      <c r="O284" s="88"/>
      <c r="P284" s="88"/>
      <c r="Q284" s="88"/>
      <c r="R284" s="88"/>
      <c r="S284" s="88"/>
      <c r="T284" s="89"/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T284" s="14" t="s">
        <v>173</v>
      </c>
      <c r="AU284" s="14" t="s">
        <v>85</v>
      </c>
    </row>
    <row r="285" spans="1:65" s="2" customFormat="1" ht="21.75" customHeight="1">
      <c r="A285" s="35"/>
      <c r="B285" s="36"/>
      <c r="C285" s="223" t="s">
        <v>571</v>
      </c>
      <c r="D285" s="223" t="s">
        <v>167</v>
      </c>
      <c r="E285" s="224" t="s">
        <v>527</v>
      </c>
      <c r="F285" s="225" t="s">
        <v>528</v>
      </c>
      <c r="G285" s="226" t="s">
        <v>224</v>
      </c>
      <c r="H285" s="227">
        <v>15</v>
      </c>
      <c r="I285" s="228"/>
      <c r="J285" s="229">
        <f>ROUND(I285*H285,2)</f>
        <v>0</v>
      </c>
      <c r="K285" s="225" t="s">
        <v>171</v>
      </c>
      <c r="L285" s="41"/>
      <c r="M285" s="230" t="s">
        <v>1</v>
      </c>
      <c r="N285" s="231" t="s">
        <v>41</v>
      </c>
      <c r="O285" s="88"/>
      <c r="P285" s="232">
        <f>O285*H285</f>
        <v>0</v>
      </c>
      <c r="Q285" s="232">
        <v>0</v>
      </c>
      <c r="R285" s="232">
        <f>Q285*H285</f>
        <v>0</v>
      </c>
      <c r="S285" s="232">
        <v>0</v>
      </c>
      <c r="T285" s="233">
        <f>S285*H285</f>
        <v>0</v>
      </c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R285" s="234" t="s">
        <v>172</v>
      </c>
      <c r="AT285" s="234" t="s">
        <v>167</v>
      </c>
      <c r="AU285" s="234" t="s">
        <v>85</v>
      </c>
      <c r="AY285" s="14" t="s">
        <v>164</v>
      </c>
      <c r="BE285" s="235">
        <f>IF(N285="základní",J285,0)</f>
        <v>0</v>
      </c>
      <c r="BF285" s="235">
        <f>IF(N285="snížená",J285,0)</f>
        <v>0</v>
      </c>
      <c r="BG285" s="235">
        <f>IF(N285="zákl. přenesená",J285,0)</f>
        <v>0</v>
      </c>
      <c r="BH285" s="235">
        <f>IF(N285="sníž. přenesená",J285,0)</f>
        <v>0</v>
      </c>
      <c r="BI285" s="235">
        <f>IF(N285="nulová",J285,0)</f>
        <v>0</v>
      </c>
      <c r="BJ285" s="14" t="s">
        <v>83</v>
      </c>
      <c r="BK285" s="235">
        <f>ROUND(I285*H285,2)</f>
        <v>0</v>
      </c>
      <c r="BL285" s="14" t="s">
        <v>172</v>
      </c>
      <c r="BM285" s="234" t="s">
        <v>574</v>
      </c>
    </row>
    <row r="286" spans="1:47" s="2" customFormat="1" ht="12">
      <c r="A286" s="35"/>
      <c r="B286" s="36"/>
      <c r="C286" s="37"/>
      <c r="D286" s="236" t="s">
        <v>173</v>
      </c>
      <c r="E286" s="37"/>
      <c r="F286" s="237" t="s">
        <v>530</v>
      </c>
      <c r="G286" s="37"/>
      <c r="H286" s="37"/>
      <c r="I286" s="238"/>
      <c r="J286" s="37"/>
      <c r="K286" s="37"/>
      <c r="L286" s="41"/>
      <c r="M286" s="239"/>
      <c r="N286" s="240"/>
      <c r="O286" s="88"/>
      <c r="P286" s="88"/>
      <c r="Q286" s="88"/>
      <c r="R286" s="88"/>
      <c r="S286" s="88"/>
      <c r="T286" s="89"/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T286" s="14" t="s">
        <v>173</v>
      </c>
      <c r="AU286" s="14" t="s">
        <v>85</v>
      </c>
    </row>
    <row r="287" spans="1:47" s="2" customFormat="1" ht="12">
      <c r="A287" s="35"/>
      <c r="B287" s="36"/>
      <c r="C287" s="37"/>
      <c r="D287" s="251" t="s">
        <v>252</v>
      </c>
      <c r="E287" s="37"/>
      <c r="F287" s="252" t="s">
        <v>531</v>
      </c>
      <c r="G287" s="37"/>
      <c r="H287" s="37"/>
      <c r="I287" s="238"/>
      <c r="J287" s="37"/>
      <c r="K287" s="37"/>
      <c r="L287" s="41"/>
      <c r="M287" s="239"/>
      <c r="N287" s="240"/>
      <c r="O287" s="88"/>
      <c r="P287" s="88"/>
      <c r="Q287" s="88"/>
      <c r="R287" s="88"/>
      <c r="S287" s="88"/>
      <c r="T287" s="89"/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T287" s="14" t="s">
        <v>252</v>
      </c>
      <c r="AU287" s="14" t="s">
        <v>85</v>
      </c>
    </row>
    <row r="288" spans="1:65" s="2" customFormat="1" ht="21.75" customHeight="1">
      <c r="A288" s="35"/>
      <c r="B288" s="36"/>
      <c r="C288" s="223" t="s">
        <v>380</v>
      </c>
      <c r="D288" s="223" t="s">
        <v>167</v>
      </c>
      <c r="E288" s="224" t="s">
        <v>532</v>
      </c>
      <c r="F288" s="225" t="s">
        <v>533</v>
      </c>
      <c r="G288" s="226" t="s">
        <v>224</v>
      </c>
      <c r="H288" s="227">
        <v>17</v>
      </c>
      <c r="I288" s="228"/>
      <c r="J288" s="229">
        <f>ROUND(I288*H288,2)</f>
        <v>0</v>
      </c>
      <c r="K288" s="225" t="s">
        <v>171</v>
      </c>
      <c r="L288" s="41"/>
      <c r="M288" s="230" t="s">
        <v>1</v>
      </c>
      <c r="N288" s="231" t="s">
        <v>41</v>
      </c>
      <c r="O288" s="88"/>
      <c r="P288" s="232">
        <f>O288*H288</f>
        <v>0</v>
      </c>
      <c r="Q288" s="232">
        <v>0</v>
      </c>
      <c r="R288" s="232">
        <f>Q288*H288</f>
        <v>0</v>
      </c>
      <c r="S288" s="232">
        <v>0</v>
      </c>
      <c r="T288" s="233">
        <f>S288*H288</f>
        <v>0</v>
      </c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R288" s="234" t="s">
        <v>172</v>
      </c>
      <c r="AT288" s="234" t="s">
        <v>167</v>
      </c>
      <c r="AU288" s="234" t="s">
        <v>85</v>
      </c>
      <c r="AY288" s="14" t="s">
        <v>164</v>
      </c>
      <c r="BE288" s="235">
        <f>IF(N288="základní",J288,0)</f>
        <v>0</v>
      </c>
      <c r="BF288" s="235">
        <f>IF(N288="snížená",J288,0)</f>
        <v>0</v>
      </c>
      <c r="BG288" s="235">
        <f>IF(N288="zákl. přenesená",J288,0)</f>
        <v>0</v>
      </c>
      <c r="BH288" s="235">
        <f>IF(N288="sníž. přenesená",J288,0)</f>
        <v>0</v>
      </c>
      <c r="BI288" s="235">
        <f>IF(N288="nulová",J288,0)</f>
        <v>0</v>
      </c>
      <c r="BJ288" s="14" t="s">
        <v>83</v>
      </c>
      <c r="BK288" s="235">
        <f>ROUND(I288*H288,2)</f>
        <v>0</v>
      </c>
      <c r="BL288" s="14" t="s">
        <v>172</v>
      </c>
      <c r="BM288" s="234" t="s">
        <v>578</v>
      </c>
    </row>
    <row r="289" spans="1:47" s="2" customFormat="1" ht="12">
      <c r="A289" s="35"/>
      <c r="B289" s="36"/>
      <c r="C289" s="37"/>
      <c r="D289" s="236" t="s">
        <v>173</v>
      </c>
      <c r="E289" s="37"/>
      <c r="F289" s="237" t="s">
        <v>535</v>
      </c>
      <c r="G289" s="37"/>
      <c r="H289" s="37"/>
      <c r="I289" s="238"/>
      <c r="J289" s="37"/>
      <c r="K289" s="37"/>
      <c r="L289" s="41"/>
      <c r="M289" s="239"/>
      <c r="N289" s="240"/>
      <c r="O289" s="88"/>
      <c r="P289" s="88"/>
      <c r="Q289" s="88"/>
      <c r="R289" s="88"/>
      <c r="S289" s="88"/>
      <c r="T289" s="89"/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T289" s="14" t="s">
        <v>173</v>
      </c>
      <c r="AU289" s="14" t="s">
        <v>85</v>
      </c>
    </row>
    <row r="290" spans="1:65" s="2" customFormat="1" ht="21.75" customHeight="1">
      <c r="A290" s="35"/>
      <c r="B290" s="36"/>
      <c r="C290" s="223" t="s">
        <v>579</v>
      </c>
      <c r="D290" s="223" t="s">
        <v>167</v>
      </c>
      <c r="E290" s="224" t="s">
        <v>537</v>
      </c>
      <c r="F290" s="225" t="s">
        <v>538</v>
      </c>
      <c r="G290" s="226" t="s">
        <v>224</v>
      </c>
      <c r="H290" s="227">
        <v>3</v>
      </c>
      <c r="I290" s="228"/>
      <c r="J290" s="229">
        <f>ROUND(I290*H290,2)</f>
        <v>0</v>
      </c>
      <c r="K290" s="225" t="s">
        <v>171</v>
      </c>
      <c r="L290" s="41"/>
      <c r="M290" s="230" t="s">
        <v>1</v>
      </c>
      <c r="N290" s="231" t="s">
        <v>41</v>
      </c>
      <c r="O290" s="88"/>
      <c r="P290" s="232">
        <f>O290*H290</f>
        <v>0</v>
      </c>
      <c r="Q290" s="232">
        <v>0</v>
      </c>
      <c r="R290" s="232">
        <f>Q290*H290</f>
        <v>0</v>
      </c>
      <c r="S290" s="232">
        <v>0</v>
      </c>
      <c r="T290" s="233">
        <f>S290*H290</f>
        <v>0</v>
      </c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R290" s="234" t="s">
        <v>172</v>
      </c>
      <c r="AT290" s="234" t="s">
        <v>167</v>
      </c>
      <c r="AU290" s="234" t="s">
        <v>85</v>
      </c>
      <c r="AY290" s="14" t="s">
        <v>164</v>
      </c>
      <c r="BE290" s="235">
        <f>IF(N290="základní",J290,0)</f>
        <v>0</v>
      </c>
      <c r="BF290" s="235">
        <f>IF(N290="snížená",J290,0)</f>
        <v>0</v>
      </c>
      <c r="BG290" s="235">
        <f>IF(N290="zákl. přenesená",J290,0)</f>
        <v>0</v>
      </c>
      <c r="BH290" s="235">
        <f>IF(N290="sníž. přenesená",J290,0)</f>
        <v>0</v>
      </c>
      <c r="BI290" s="235">
        <f>IF(N290="nulová",J290,0)</f>
        <v>0</v>
      </c>
      <c r="BJ290" s="14" t="s">
        <v>83</v>
      </c>
      <c r="BK290" s="235">
        <f>ROUND(I290*H290,2)</f>
        <v>0</v>
      </c>
      <c r="BL290" s="14" t="s">
        <v>172</v>
      </c>
      <c r="BM290" s="234" t="s">
        <v>582</v>
      </c>
    </row>
    <row r="291" spans="1:47" s="2" customFormat="1" ht="12">
      <c r="A291" s="35"/>
      <c r="B291" s="36"/>
      <c r="C291" s="37"/>
      <c r="D291" s="236" t="s">
        <v>173</v>
      </c>
      <c r="E291" s="37"/>
      <c r="F291" s="237" t="s">
        <v>540</v>
      </c>
      <c r="G291" s="37"/>
      <c r="H291" s="37"/>
      <c r="I291" s="238"/>
      <c r="J291" s="37"/>
      <c r="K291" s="37"/>
      <c r="L291" s="41"/>
      <c r="M291" s="239"/>
      <c r="N291" s="240"/>
      <c r="O291" s="88"/>
      <c r="P291" s="88"/>
      <c r="Q291" s="88"/>
      <c r="R291" s="88"/>
      <c r="S291" s="88"/>
      <c r="T291" s="89"/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T291" s="14" t="s">
        <v>173</v>
      </c>
      <c r="AU291" s="14" t="s">
        <v>85</v>
      </c>
    </row>
    <row r="292" spans="1:65" s="2" customFormat="1" ht="21.75" customHeight="1">
      <c r="A292" s="35"/>
      <c r="B292" s="36"/>
      <c r="C292" s="223" t="s">
        <v>385</v>
      </c>
      <c r="D292" s="223" t="s">
        <v>167</v>
      </c>
      <c r="E292" s="224" t="s">
        <v>929</v>
      </c>
      <c r="F292" s="225" t="s">
        <v>930</v>
      </c>
      <c r="G292" s="226" t="s">
        <v>224</v>
      </c>
      <c r="H292" s="227">
        <v>2</v>
      </c>
      <c r="I292" s="228"/>
      <c r="J292" s="229">
        <f>ROUND(I292*H292,2)</f>
        <v>0</v>
      </c>
      <c r="K292" s="225" t="s">
        <v>171</v>
      </c>
      <c r="L292" s="41"/>
      <c r="M292" s="230" t="s">
        <v>1</v>
      </c>
      <c r="N292" s="231" t="s">
        <v>41</v>
      </c>
      <c r="O292" s="88"/>
      <c r="P292" s="232">
        <f>O292*H292</f>
        <v>0</v>
      </c>
      <c r="Q292" s="232">
        <v>0</v>
      </c>
      <c r="R292" s="232">
        <f>Q292*H292</f>
        <v>0</v>
      </c>
      <c r="S292" s="232">
        <v>0</v>
      </c>
      <c r="T292" s="233">
        <f>S292*H292</f>
        <v>0</v>
      </c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R292" s="234" t="s">
        <v>172</v>
      </c>
      <c r="AT292" s="234" t="s">
        <v>167</v>
      </c>
      <c r="AU292" s="234" t="s">
        <v>85</v>
      </c>
      <c r="AY292" s="14" t="s">
        <v>164</v>
      </c>
      <c r="BE292" s="235">
        <f>IF(N292="základní",J292,0)</f>
        <v>0</v>
      </c>
      <c r="BF292" s="235">
        <f>IF(N292="snížená",J292,0)</f>
        <v>0</v>
      </c>
      <c r="BG292" s="235">
        <f>IF(N292="zákl. přenesená",J292,0)</f>
        <v>0</v>
      </c>
      <c r="BH292" s="235">
        <f>IF(N292="sníž. přenesená",J292,0)</f>
        <v>0</v>
      </c>
      <c r="BI292" s="235">
        <f>IF(N292="nulová",J292,0)</f>
        <v>0</v>
      </c>
      <c r="BJ292" s="14" t="s">
        <v>83</v>
      </c>
      <c r="BK292" s="235">
        <f>ROUND(I292*H292,2)</f>
        <v>0</v>
      </c>
      <c r="BL292" s="14" t="s">
        <v>172</v>
      </c>
      <c r="BM292" s="234" t="s">
        <v>587</v>
      </c>
    </row>
    <row r="293" spans="1:47" s="2" customFormat="1" ht="12">
      <c r="A293" s="35"/>
      <c r="B293" s="36"/>
      <c r="C293" s="37"/>
      <c r="D293" s="236" t="s">
        <v>173</v>
      </c>
      <c r="E293" s="37"/>
      <c r="F293" s="237" t="s">
        <v>931</v>
      </c>
      <c r="G293" s="37"/>
      <c r="H293" s="37"/>
      <c r="I293" s="238"/>
      <c r="J293" s="37"/>
      <c r="K293" s="37"/>
      <c r="L293" s="41"/>
      <c r="M293" s="239"/>
      <c r="N293" s="240"/>
      <c r="O293" s="88"/>
      <c r="P293" s="88"/>
      <c r="Q293" s="88"/>
      <c r="R293" s="88"/>
      <c r="S293" s="88"/>
      <c r="T293" s="89"/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T293" s="14" t="s">
        <v>173</v>
      </c>
      <c r="AU293" s="14" t="s">
        <v>85</v>
      </c>
    </row>
    <row r="294" spans="1:65" s="2" customFormat="1" ht="21.75" customHeight="1">
      <c r="A294" s="35"/>
      <c r="B294" s="36"/>
      <c r="C294" s="223" t="s">
        <v>591</v>
      </c>
      <c r="D294" s="223" t="s">
        <v>167</v>
      </c>
      <c r="E294" s="224" t="s">
        <v>541</v>
      </c>
      <c r="F294" s="225" t="s">
        <v>542</v>
      </c>
      <c r="G294" s="226" t="s">
        <v>224</v>
      </c>
      <c r="H294" s="227">
        <v>3</v>
      </c>
      <c r="I294" s="228"/>
      <c r="J294" s="229">
        <f>ROUND(I294*H294,2)</f>
        <v>0</v>
      </c>
      <c r="K294" s="225" t="s">
        <v>171</v>
      </c>
      <c r="L294" s="41"/>
      <c r="M294" s="230" t="s">
        <v>1</v>
      </c>
      <c r="N294" s="231" t="s">
        <v>41</v>
      </c>
      <c r="O294" s="88"/>
      <c r="P294" s="232">
        <f>O294*H294</f>
        <v>0</v>
      </c>
      <c r="Q294" s="232">
        <v>0</v>
      </c>
      <c r="R294" s="232">
        <f>Q294*H294</f>
        <v>0</v>
      </c>
      <c r="S294" s="232">
        <v>0</v>
      </c>
      <c r="T294" s="233">
        <f>S294*H294</f>
        <v>0</v>
      </c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R294" s="234" t="s">
        <v>172</v>
      </c>
      <c r="AT294" s="234" t="s">
        <v>167</v>
      </c>
      <c r="AU294" s="234" t="s">
        <v>85</v>
      </c>
      <c r="AY294" s="14" t="s">
        <v>164</v>
      </c>
      <c r="BE294" s="235">
        <f>IF(N294="základní",J294,0)</f>
        <v>0</v>
      </c>
      <c r="BF294" s="235">
        <f>IF(N294="snížená",J294,0)</f>
        <v>0</v>
      </c>
      <c r="BG294" s="235">
        <f>IF(N294="zákl. přenesená",J294,0)</f>
        <v>0</v>
      </c>
      <c r="BH294" s="235">
        <f>IF(N294="sníž. přenesená",J294,0)</f>
        <v>0</v>
      </c>
      <c r="BI294" s="235">
        <f>IF(N294="nulová",J294,0)</f>
        <v>0</v>
      </c>
      <c r="BJ294" s="14" t="s">
        <v>83</v>
      </c>
      <c r="BK294" s="235">
        <f>ROUND(I294*H294,2)</f>
        <v>0</v>
      </c>
      <c r="BL294" s="14" t="s">
        <v>172</v>
      </c>
      <c r="BM294" s="234" t="s">
        <v>594</v>
      </c>
    </row>
    <row r="295" spans="1:47" s="2" customFormat="1" ht="12">
      <c r="A295" s="35"/>
      <c r="B295" s="36"/>
      <c r="C295" s="37"/>
      <c r="D295" s="236" t="s">
        <v>173</v>
      </c>
      <c r="E295" s="37"/>
      <c r="F295" s="237" t="s">
        <v>544</v>
      </c>
      <c r="G295" s="37"/>
      <c r="H295" s="37"/>
      <c r="I295" s="238"/>
      <c r="J295" s="37"/>
      <c r="K295" s="37"/>
      <c r="L295" s="41"/>
      <c r="M295" s="239"/>
      <c r="N295" s="240"/>
      <c r="O295" s="88"/>
      <c r="P295" s="88"/>
      <c r="Q295" s="88"/>
      <c r="R295" s="88"/>
      <c r="S295" s="88"/>
      <c r="T295" s="89"/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T295" s="14" t="s">
        <v>173</v>
      </c>
      <c r="AU295" s="14" t="s">
        <v>85</v>
      </c>
    </row>
    <row r="296" spans="1:65" s="2" customFormat="1" ht="21.75" customHeight="1">
      <c r="A296" s="35"/>
      <c r="B296" s="36"/>
      <c r="C296" s="223" t="s">
        <v>388</v>
      </c>
      <c r="D296" s="223" t="s">
        <v>167</v>
      </c>
      <c r="E296" s="224" t="s">
        <v>546</v>
      </c>
      <c r="F296" s="225" t="s">
        <v>547</v>
      </c>
      <c r="G296" s="226" t="s">
        <v>224</v>
      </c>
      <c r="H296" s="227">
        <v>2</v>
      </c>
      <c r="I296" s="228"/>
      <c r="J296" s="229">
        <f>ROUND(I296*H296,2)</f>
        <v>0</v>
      </c>
      <c r="K296" s="225" t="s">
        <v>171</v>
      </c>
      <c r="L296" s="41"/>
      <c r="M296" s="230" t="s">
        <v>1</v>
      </c>
      <c r="N296" s="231" t="s">
        <v>41</v>
      </c>
      <c r="O296" s="88"/>
      <c r="P296" s="232">
        <f>O296*H296</f>
        <v>0</v>
      </c>
      <c r="Q296" s="232">
        <v>0</v>
      </c>
      <c r="R296" s="232">
        <f>Q296*H296</f>
        <v>0</v>
      </c>
      <c r="S296" s="232">
        <v>0</v>
      </c>
      <c r="T296" s="233">
        <f>S296*H296</f>
        <v>0</v>
      </c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R296" s="234" t="s">
        <v>172</v>
      </c>
      <c r="AT296" s="234" t="s">
        <v>167</v>
      </c>
      <c r="AU296" s="234" t="s">
        <v>85</v>
      </c>
      <c r="AY296" s="14" t="s">
        <v>164</v>
      </c>
      <c r="BE296" s="235">
        <f>IF(N296="základní",J296,0)</f>
        <v>0</v>
      </c>
      <c r="BF296" s="235">
        <f>IF(N296="snížená",J296,0)</f>
        <v>0</v>
      </c>
      <c r="BG296" s="235">
        <f>IF(N296="zákl. přenesená",J296,0)</f>
        <v>0</v>
      </c>
      <c r="BH296" s="235">
        <f>IF(N296="sníž. přenesená",J296,0)</f>
        <v>0</v>
      </c>
      <c r="BI296" s="235">
        <f>IF(N296="nulová",J296,0)</f>
        <v>0</v>
      </c>
      <c r="BJ296" s="14" t="s">
        <v>83</v>
      </c>
      <c r="BK296" s="235">
        <f>ROUND(I296*H296,2)</f>
        <v>0</v>
      </c>
      <c r="BL296" s="14" t="s">
        <v>172</v>
      </c>
      <c r="BM296" s="234" t="s">
        <v>598</v>
      </c>
    </row>
    <row r="297" spans="1:47" s="2" customFormat="1" ht="12">
      <c r="A297" s="35"/>
      <c r="B297" s="36"/>
      <c r="C297" s="37"/>
      <c r="D297" s="236" t="s">
        <v>173</v>
      </c>
      <c r="E297" s="37"/>
      <c r="F297" s="237" t="s">
        <v>549</v>
      </c>
      <c r="G297" s="37"/>
      <c r="H297" s="37"/>
      <c r="I297" s="238"/>
      <c r="J297" s="37"/>
      <c r="K297" s="37"/>
      <c r="L297" s="41"/>
      <c r="M297" s="239"/>
      <c r="N297" s="240"/>
      <c r="O297" s="88"/>
      <c r="P297" s="88"/>
      <c r="Q297" s="88"/>
      <c r="R297" s="88"/>
      <c r="S297" s="88"/>
      <c r="T297" s="89"/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T297" s="14" t="s">
        <v>173</v>
      </c>
      <c r="AU297" s="14" t="s">
        <v>85</v>
      </c>
    </row>
    <row r="298" spans="1:65" s="2" customFormat="1" ht="21.75" customHeight="1">
      <c r="A298" s="35"/>
      <c r="B298" s="36"/>
      <c r="C298" s="223" t="s">
        <v>599</v>
      </c>
      <c r="D298" s="223" t="s">
        <v>167</v>
      </c>
      <c r="E298" s="224" t="s">
        <v>1063</v>
      </c>
      <c r="F298" s="225" t="s">
        <v>1064</v>
      </c>
      <c r="G298" s="226" t="s">
        <v>224</v>
      </c>
      <c r="H298" s="227">
        <v>4</v>
      </c>
      <c r="I298" s="228"/>
      <c r="J298" s="229">
        <f>ROUND(I298*H298,2)</f>
        <v>0</v>
      </c>
      <c r="K298" s="225" t="s">
        <v>171</v>
      </c>
      <c r="L298" s="41"/>
      <c r="M298" s="230" t="s">
        <v>1</v>
      </c>
      <c r="N298" s="231" t="s">
        <v>41</v>
      </c>
      <c r="O298" s="88"/>
      <c r="P298" s="232">
        <f>O298*H298</f>
        <v>0</v>
      </c>
      <c r="Q298" s="232">
        <v>0</v>
      </c>
      <c r="R298" s="232">
        <f>Q298*H298</f>
        <v>0</v>
      </c>
      <c r="S298" s="232">
        <v>0</v>
      </c>
      <c r="T298" s="233">
        <f>S298*H298</f>
        <v>0</v>
      </c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R298" s="234" t="s">
        <v>172</v>
      </c>
      <c r="AT298" s="234" t="s">
        <v>167</v>
      </c>
      <c r="AU298" s="234" t="s">
        <v>85</v>
      </c>
      <c r="AY298" s="14" t="s">
        <v>164</v>
      </c>
      <c r="BE298" s="235">
        <f>IF(N298="základní",J298,0)</f>
        <v>0</v>
      </c>
      <c r="BF298" s="235">
        <f>IF(N298="snížená",J298,0)</f>
        <v>0</v>
      </c>
      <c r="BG298" s="235">
        <f>IF(N298="zákl. přenesená",J298,0)</f>
        <v>0</v>
      </c>
      <c r="BH298" s="235">
        <f>IF(N298="sníž. přenesená",J298,0)</f>
        <v>0</v>
      </c>
      <c r="BI298" s="235">
        <f>IF(N298="nulová",J298,0)</f>
        <v>0</v>
      </c>
      <c r="BJ298" s="14" t="s">
        <v>83</v>
      </c>
      <c r="BK298" s="235">
        <f>ROUND(I298*H298,2)</f>
        <v>0</v>
      </c>
      <c r="BL298" s="14" t="s">
        <v>172</v>
      </c>
      <c r="BM298" s="234" t="s">
        <v>602</v>
      </c>
    </row>
    <row r="299" spans="1:47" s="2" customFormat="1" ht="12">
      <c r="A299" s="35"/>
      <c r="B299" s="36"/>
      <c r="C299" s="37"/>
      <c r="D299" s="236" t="s">
        <v>173</v>
      </c>
      <c r="E299" s="37"/>
      <c r="F299" s="237" t="s">
        <v>1065</v>
      </c>
      <c r="G299" s="37"/>
      <c r="H299" s="37"/>
      <c r="I299" s="238"/>
      <c r="J299" s="37"/>
      <c r="K299" s="37"/>
      <c r="L299" s="41"/>
      <c r="M299" s="239"/>
      <c r="N299" s="240"/>
      <c r="O299" s="88"/>
      <c r="P299" s="88"/>
      <c r="Q299" s="88"/>
      <c r="R299" s="88"/>
      <c r="S299" s="88"/>
      <c r="T299" s="89"/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T299" s="14" t="s">
        <v>173</v>
      </c>
      <c r="AU299" s="14" t="s">
        <v>85</v>
      </c>
    </row>
    <row r="300" spans="1:65" s="2" customFormat="1" ht="21.75" customHeight="1">
      <c r="A300" s="35"/>
      <c r="B300" s="36"/>
      <c r="C300" s="223" t="s">
        <v>392</v>
      </c>
      <c r="D300" s="223" t="s">
        <v>167</v>
      </c>
      <c r="E300" s="224" t="s">
        <v>1066</v>
      </c>
      <c r="F300" s="225" t="s">
        <v>1067</v>
      </c>
      <c r="G300" s="226" t="s">
        <v>224</v>
      </c>
      <c r="H300" s="227">
        <v>1</v>
      </c>
      <c r="I300" s="228"/>
      <c r="J300" s="229">
        <f>ROUND(I300*H300,2)</f>
        <v>0</v>
      </c>
      <c r="K300" s="225" t="s">
        <v>171</v>
      </c>
      <c r="L300" s="41"/>
      <c r="M300" s="230" t="s">
        <v>1</v>
      </c>
      <c r="N300" s="231" t="s">
        <v>41</v>
      </c>
      <c r="O300" s="88"/>
      <c r="P300" s="232">
        <f>O300*H300</f>
        <v>0</v>
      </c>
      <c r="Q300" s="232">
        <v>0</v>
      </c>
      <c r="R300" s="232">
        <f>Q300*H300</f>
        <v>0</v>
      </c>
      <c r="S300" s="232">
        <v>0</v>
      </c>
      <c r="T300" s="233">
        <f>S300*H300</f>
        <v>0</v>
      </c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R300" s="234" t="s">
        <v>172</v>
      </c>
      <c r="AT300" s="234" t="s">
        <v>167</v>
      </c>
      <c r="AU300" s="234" t="s">
        <v>85</v>
      </c>
      <c r="AY300" s="14" t="s">
        <v>164</v>
      </c>
      <c r="BE300" s="235">
        <f>IF(N300="základní",J300,0)</f>
        <v>0</v>
      </c>
      <c r="BF300" s="235">
        <f>IF(N300="snížená",J300,0)</f>
        <v>0</v>
      </c>
      <c r="BG300" s="235">
        <f>IF(N300="zákl. přenesená",J300,0)</f>
        <v>0</v>
      </c>
      <c r="BH300" s="235">
        <f>IF(N300="sníž. přenesená",J300,0)</f>
        <v>0</v>
      </c>
      <c r="BI300" s="235">
        <f>IF(N300="nulová",J300,0)</f>
        <v>0</v>
      </c>
      <c r="BJ300" s="14" t="s">
        <v>83</v>
      </c>
      <c r="BK300" s="235">
        <f>ROUND(I300*H300,2)</f>
        <v>0</v>
      </c>
      <c r="BL300" s="14" t="s">
        <v>172</v>
      </c>
      <c r="BM300" s="234" t="s">
        <v>606</v>
      </c>
    </row>
    <row r="301" spans="1:47" s="2" customFormat="1" ht="12">
      <c r="A301" s="35"/>
      <c r="B301" s="36"/>
      <c r="C301" s="37"/>
      <c r="D301" s="236" t="s">
        <v>173</v>
      </c>
      <c r="E301" s="37"/>
      <c r="F301" s="237" t="s">
        <v>1068</v>
      </c>
      <c r="G301" s="37"/>
      <c r="H301" s="37"/>
      <c r="I301" s="238"/>
      <c r="J301" s="37"/>
      <c r="K301" s="37"/>
      <c r="L301" s="41"/>
      <c r="M301" s="239"/>
      <c r="N301" s="240"/>
      <c r="O301" s="88"/>
      <c r="P301" s="88"/>
      <c r="Q301" s="88"/>
      <c r="R301" s="88"/>
      <c r="S301" s="88"/>
      <c r="T301" s="89"/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T301" s="14" t="s">
        <v>173</v>
      </c>
      <c r="AU301" s="14" t="s">
        <v>85</v>
      </c>
    </row>
    <row r="302" spans="1:47" s="2" customFormat="1" ht="12">
      <c r="A302" s="35"/>
      <c r="B302" s="36"/>
      <c r="C302" s="37"/>
      <c r="D302" s="251" t="s">
        <v>252</v>
      </c>
      <c r="E302" s="37"/>
      <c r="F302" s="252" t="s">
        <v>1069</v>
      </c>
      <c r="G302" s="37"/>
      <c r="H302" s="37"/>
      <c r="I302" s="238"/>
      <c r="J302" s="37"/>
      <c r="K302" s="37"/>
      <c r="L302" s="41"/>
      <c r="M302" s="239"/>
      <c r="N302" s="240"/>
      <c r="O302" s="88"/>
      <c r="P302" s="88"/>
      <c r="Q302" s="88"/>
      <c r="R302" s="88"/>
      <c r="S302" s="88"/>
      <c r="T302" s="89"/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T302" s="14" t="s">
        <v>252</v>
      </c>
      <c r="AU302" s="14" t="s">
        <v>85</v>
      </c>
    </row>
    <row r="303" spans="1:65" s="2" customFormat="1" ht="24.15" customHeight="1">
      <c r="A303" s="35"/>
      <c r="B303" s="36"/>
      <c r="C303" s="223" t="s">
        <v>609</v>
      </c>
      <c r="D303" s="223" t="s">
        <v>167</v>
      </c>
      <c r="E303" s="224" t="s">
        <v>1070</v>
      </c>
      <c r="F303" s="225" t="s">
        <v>1071</v>
      </c>
      <c r="G303" s="226" t="s">
        <v>889</v>
      </c>
      <c r="H303" s="227">
        <v>1</v>
      </c>
      <c r="I303" s="228"/>
      <c r="J303" s="229">
        <f>ROUND(I303*H303,2)</f>
        <v>0</v>
      </c>
      <c r="K303" s="225" t="s">
        <v>171</v>
      </c>
      <c r="L303" s="41"/>
      <c r="M303" s="230" t="s">
        <v>1</v>
      </c>
      <c r="N303" s="231" t="s">
        <v>41</v>
      </c>
      <c r="O303" s="88"/>
      <c r="P303" s="232">
        <f>O303*H303</f>
        <v>0</v>
      </c>
      <c r="Q303" s="232">
        <v>0</v>
      </c>
      <c r="R303" s="232">
        <f>Q303*H303</f>
        <v>0</v>
      </c>
      <c r="S303" s="232">
        <v>0</v>
      </c>
      <c r="T303" s="233">
        <f>S303*H303</f>
        <v>0</v>
      </c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R303" s="234" t="s">
        <v>172</v>
      </c>
      <c r="AT303" s="234" t="s">
        <v>167</v>
      </c>
      <c r="AU303" s="234" t="s">
        <v>85</v>
      </c>
      <c r="AY303" s="14" t="s">
        <v>164</v>
      </c>
      <c r="BE303" s="235">
        <f>IF(N303="základní",J303,0)</f>
        <v>0</v>
      </c>
      <c r="BF303" s="235">
        <f>IF(N303="snížená",J303,0)</f>
        <v>0</v>
      </c>
      <c r="BG303" s="235">
        <f>IF(N303="zákl. přenesená",J303,0)</f>
        <v>0</v>
      </c>
      <c r="BH303" s="235">
        <f>IF(N303="sníž. přenesená",J303,0)</f>
        <v>0</v>
      </c>
      <c r="BI303" s="235">
        <f>IF(N303="nulová",J303,0)</f>
        <v>0</v>
      </c>
      <c r="BJ303" s="14" t="s">
        <v>83</v>
      </c>
      <c r="BK303" s="235">
        <f>ROUND(I303*H303,2)</f>
        <v>0</v>
      </c>
      <c r="BL303" s="14" t="s">
        <v>172</v>
      </c>
      <c r="BM303" s="234" t="s">
        <v>612</v>
      </c>
    </row>
    <row r="304" spans="1:47" s="2" customFormat="1" ht="12">
      <c r="A304" s="35"/>
      <c r="B304" s="36"/>
      <c r="C304" s="37"/>
      <c r="D304" s="236" t="s">
        <v>173</v>
      </c>
      <c r="E304" s="37"/>
      <c r="F304" s="237" t="s">
        <v>1072</v>
      </c>
      <c r="G304" s="37"/>
      <c r="H304" s="37"/>
      <c r="I304" s="238"/>
      <c r="J304" s="37"/>
      <c r="K304" s="37"/>
      <c r="L304" s="41"/>
      <c r="M304" s="239"/>
      <c r="N304" s="240"/>
      <c r="O304" s="88"/>
      <c r="P304" s="88"/>
      <c r="Q304" s="88"/>
      <c r="R304" s="88"/>
      <c r="S304" s="88"/>
      <c r="T304" s="89"/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T304" s="14" t="s">
        <v>173</v>
      </c>
      <c r="AU304" s="14" t="s">
        <v>85</v>
      </c>
    </row>
    <row r="305" spans="1:65" s="2" customFormat="1" ht="24.15" customHeight="1">
      <c r="A305" s="35"/>
      <c r="B305" s="36"/>
      <c r="C305" s="223" t="s">
        <v>395</v>
      </c>
      <c r="D305" s="223" t="s">
        <v>167</v>
      </c>
      <c r="E305" s="224" t="s">
        <v>1073</v>
      </c>
      <c r="F305" s="225" t="s">
        <v>1074</v>
      </c>
      <c r="G305" s="226" t="s">
        <v>889</v>
      </c>
      <c r="H305" s="227">
        <v>1</v>
      </c>
      <c r="I305" s="228"/>
      <c r="J305" s="229">
        <f>ROUND(I305*H305,2)</f>
        <v>0</v>
      </c>
      <c r="K305" s="225" t="s">
        <v>171</v>
      </c>
      <c r="L305" s="41"/>
      <c r="M305" s="230" t="s">
        <v>1</v>
      </c>
      <c r="N305" s="231" t="s">
        <v>41</v>
      </c>
      <c r="O305" s="88"/>
      <c r="P305" s="232">
        <f>O305*H305</f>
        <v>0</v>
      </c>
      <c r="Q305" s="232">
        <v>0</v>
      </c>
      <c r="R305" s="232">
        <f>Q305*H305</f>
        <v>0</v>
      </c>
      <c r="S305" s="232">
        <v>0</v>
      </c>
      <c r="T305" s="233">
        <f>S305*H305</f>
        <v>0</v>
      </c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R305" s="234" t="s">
        <v>172</v>
      </c>
      <c r="AT305" s="234" t="s">
        <v>167</v>
      </c>
      <c r="AU305" s="234" t="s">
        <v>85</v>
      </c>
      <c r="AY305" s="14" t="s">
        <v>164</v>
      </c>
      <c r="BE305" s="235">
        <f>IF(N305="základní",J305,0)</f>
        <v>0</v>
      </c>
      <c r="BF305" s="235">
        <f>IF(N305="snížená",J305,0)</f>
        <v>0</v>
      </c>
      <c r="BG305" s="235">
        <f>IF(N305="zákl. přenesená",J305,0)</f>
        <v>0</v>
      </c>
      <c r="BH305" s="235">
        <f>IF(N305="sníž. přenesená",J305,0)</f>
        <v>0</v>
      </c>
      <c r="BI305" s="235">
        <f>IF(N305="nulová",J305,0)</f>
        <v>0</v>
      </c>
      <c r="BJ305" s="14" t="s">
        <v>83</v>
      </c>
      <c r="BK305" s="235">
        <f>ROUND(I305*H305,2)</f>
        <v>0</v>
      </c>
      <c r="BL305" s="14" t="s">
        <v>172</v>
      </c>
      <c r="BM305" s="234" t="s">
        <v>617</v>
      </c>
    </row>
    <row r="306" spans="1:47" s="2" customFormat="1" ht="12">
      <c r="A306" s="35"/>
      <c r="B306" s="36"/>
      <c r="C306" s="37"/>
      <c r="D306" s="236" t="s">
        <v>173</v>
      </c>
      <c r="E306" s="37"/>
      <c r="F306" s="237" t="s">
        <v>1075</v>
      </c>
      <c r="G306" s="37"/>
      <c r="H306" s="37"/>
      <c r="I306" s="238"/>
      <c r="J306" s="37"/>
      <c r="K306" s="37"/>
      <c r="L306" s="41"/>
      <c r="M306" s="239"/>
      <c r="N306" s="240"/>
      <c r="O306" s="88"/>
      <c r="P306" s="88"/>
      <c r="Q306" s="88"/>
      <c r="R306" s="88"/>
      <c r="S306" s="88"/>
      <c r="T306" s="89"/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T306" s="14" t="s">
        <v>173</v>
      </c>
      <c r="AU306" s="14" t="s">
        <v>85</v>
      </c>
    </row>
    <row r="307" spans="1:65" s="2" customFormat="1" ht="24.15" customHeight="1">
      <c r="A307" s="35"/>
      <c r="B307" s="36"/>
      <c r="C307" s="223" t="s">
        <v>620</v>
      </c>
      <c r="D307" s="223" t="s">
        <v>167</v>
      </c>
      <c r="E307" s="224" t="s">
        <v>1076</v>
      </c>
      <c r="F307" s="225" t="s">
        <v>1077</v>
      </c>
      <c r="G307" s="226" t="s">
        <v>889</v>
      </c>
      <c r="H307" s="227">
        <v>4</v>
      </c>
      <c r="I307" s="228"/>
      <c r="J307" s="229">
        <f>ROUND(I307*H307,2)</f>
        <v>0</v>
      </c>
      <c r="K307" s="225" t="s">
        <v>171</v>
      </c>
      <c r="L307" s="41"/>
      <c r="M307" s="230" t="s">
        <v>1</v>
      </c>
      <c r="N307" s="231" t="s">
        <v>41</v>
      </c>
      <c r="O307" s="88"/>
      <c r="P307" s="232">
        <f>O307*H307</f>
        <v>0</v>
      </c>
      <c r="Q307" s="232">
        <v>0</v>
      </c>
      <c r="R307" s="232">
        <f>Q307*H307</f>
        <v>0</v>
      </c>
      <c r="S307" s="232">
        <v>0</v>
      </c>
      <c r="T307" s="233">
        <f>S307*H307</f>
        <v>0</v>
      </c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R307" s="234" t="s">
        <v>172</v>
      </c>
      <c r="AT307" s="234" t="s">
        <v>167</v>
      </c>
      <c r="AU307" s="234" t="s">
        <v>85</v>
      </c>
      <c r="AY307" s="14" t="s">
        <v>164</v>
      </c>
      <c r="BE307" s="235">
        <f>IF(N307="základní",J307,0)</f>
        <v>0</v>
      </c>
      <c r="BF307" s="235">
        <f>IF(N307="snížená",J307,0)</f>
        <v>0</v>
      </c>
      <c r="BG307" s="235">
        <f>IF(N307="zákl. přenesená",J307,0)</f>
        <v>0</v>
      </c>
      <c r="BH307" s="235">
        <f>IF(N307="sníž. přenesená",J307,0)</f>
        <v>0</v>
      </c>
      <c r="BI307" s="235">
        <f>IF(N307="nulová",J307,0)</f>
        <v>0</v>
      </c>
      <c r="BJ307" s="14" t="s">
        <v>83</v>
      </c>
      <c r="BK307" s="235">
        <f>ROUND(I307*H307,2)</f>
        <v>0</v>
      </c>
      <c r="BL307" s="14" t="s">
        <v>172</v>
      </c>
      <c r="BM307" s="234" t="s">
        <v>623</v>
      </c>
    </row>
    <row r="308" spans="1:47" s="2" customFormat="1" ht="12">
      <c r="A308" s="35"/>
      <c r="B308" s="36"/>
      <c r="C308" s="37"/>
      <c r="D308" s="236" t="s">
        <v>173</v>
      </c>
      <c r="E308" s="37"/>
      <c r="F308" s="237" t="s">
        <v>1078</v>
      </c>
      <c r="G308" s="37"/>
      <c r="H308" s="37"/>
      <c r="I308" s="238"/>
      <c r="J308" s="37"/>
      <c r="K308" s="37"/>
      <c r="L308" s="41"/>
      <c r="M308" s="239"/>
      <c r="N308" s="240"/>
      <c r="O308" s="88"/>
      <c r="P308" s="88"/>
      <c r="Q308" s="88"/>
      <c r="R308" s="88"/>
      <c r="S308" s="88"/>
      <c r="T308" s="89"/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T308" s="14" t="s">
        <v>173</v>
      </c>
      <c r="AU308" s="14" t="s">
        <v>85</v>
      </c>
    </row>
    <row r="309" spans="1:65" s="2" customFormat="1" ht="33" customHeight="1">
      <c r="A309" s="35"/>
      <c r="B309" s="36"/>
      <c r="C309" s="223" t="s">
        <v>399</v>
      </c>
      <c r="D309" s="223" t="s">
        <v>167</v>
      </c>
      <c r="E309" s="224" t="s">
        <v>562</v>
      </c>
      <c r="F309" s="225" t="s">
        <v>563</v>
      </c>
      <c r="G309" s="226" t="s">
        <v>224</v>
      </c>
      <c r="H309" s="227">
        <v>8</v>
      </c>
      <c r="I309" s="228"/>
      <c r="J309" s="229">
        <f>ROUND(I309*H309,2)</f>
        <v>0</v>
      </c>
      <c r="K309" s="225" t="s">
        <v>171</v>
      </c>
      <c r="L309" s="41"/>
      <c r="M309" s="230" t="s">
        <v>1</v>
      </c>
      <c r="N309" s="231" t="s">
        <v>41</v>
      </c>
      <c r="O309" s="88"/>
      <c r="P309" s="232">
        <f>O309*H309</f>
        <v>0</v>
      </c>
      <c r="Q309" s="232">
        <v>0</v>
      </c>
      <c r="R309" s="232">
        <f>Q309*H309</f>
        <v>0</v>
      </c>
      <c r="S309" s="232">
        <v>0</v>
      </c>
      <c r="T309" s="233">
        <f>S309*H309</f>
        <v>0</v>
      </c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R309" s="234" t="s">
        <v>172</v>
      </c>
      <c r="AT309" s="234" t="s">
        <v>167</v>
      </c>
      <c r="AU309" s="234" t="s">
        <v>85</v>
      </c>
      <c r="AY309" s="14" t="s">
        <v>164</v>
      </c>
      <c r="BE309" s="235">
        <f>IF(N309="základní",J309,0)</f>
        <v>0</v>
      </c>
      <c r="BF309" s="235">
        <f>IF(N309="snížená",J309,0)</f>
        <v>0</v>
      </c>
      <c r="BG309" s="235">
        <f>IF(N309="zákl. přenesená",J309,0)</f>
        <v>0</v>
      </c>
      <c r="BH309" s="235">
        <f>IF(N309="sníž. přenesená",J309,0)</f>
        <v>0</v>
      </c>
      <c r="BI309" s="235">
        <f>IF(N309="nulová",J309,0)</f>
        <v>0</v>
      </c>
      <c r="BJ309" s="14" t="s">
        <v>83</v>
      </c>
      <c r="BK309" s="235">
        <f>ROUND(I309*H309,2)</f>
        <v>0</v>
      </c>
      <c r="BL309" s="14" t="s">
        <v>172</v>
      </c>
      <c r="BM309" s="234" t="s">
        <v>628</v>
      </c>
    </row>
    <row r="310" spans="1:47" s="2" customFormat="1" ht="12">
      <c r="A310" s="35"/>
      <c r="B310" s="36"/>
      <c r="C310" s="37"/>
      <c r="D310" s="236" t="s">
        <v>173</v>
      </c>
      <c r="E310" s="37"/>
      <c r="F310" s="237" t="s">
        <v>565</v>
      </c>
      <c r="G310" s="37"/>
      <c r="H310" s="37"/>
      <c r="I310" s="238"/>
      <c r="J310" s="37"/>
      <c r="K310" s="37"/>
      <c r="L310" s="41"/>
      <c r="M310" s="239"/>
      <c r="N310" s="240"/>
      <c r="O310" s="88"/>
      <c r="P310" s="88"/>
      <c r="Q310" s="88"/>
      <c r="R310" s="88"/>
      <c r="S310" s="88"/>
      <c r="T310" s="89"/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T310" s="14" t="s">
        <v>173</v>
      </c>
      <c r="AU310" s="14" t="s">
        <v>85</v>
      </c>
    </row>
    <row r="311" spans="1:47" s="2" customFormat="1" ht="12">
      <c r="A311" s="35"/>
      <c r="B311" s="36"/>
      <c r="C311" s="37"/>
      <c r="D311" s="251" t="s">
        <v>252</v>
      </c>
      <c r="E311" s="37"/>
      <c r="F311" s="252" t="s">
        <v>566</v>
      </c>
      <c r="G311" s="37"/>
      <c r="H311" s="37"/>
      <c r="I311" s="238"/>
      <c r="J311" s="37"/>
      <c r="K311" s="37"/>
      <c r="L311" s="41"/>
      <c r="M311" s="239"/>
      <c r="N311" s="240"/>
      <c r="O311" s="88"/>
      <c r="P311" s="88"/>
      <c r="Q311" s="88"/>
      <c r="R311" s="88"/>
      <c r="S311" s="88"/>
      <c r="T311" s="89"/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T311" s="14" t="s">
        <v>252</v>
      </c>
      <c r="AU311" s="14" t="s">
        <v>85</v>
      </c>
    </row>
    <row r="312" spans="1:65" s="2" customFormat="1" ht="16.5" customHeight="1">
      <c r="A312" s="35"/>
      <c r="B312" s="36"/>
      <c r="C312" s="223" t="s">
        <v>631</v>
      </c>
      <c r="D312" s="223" t="s">
        <v>167</v>
      </c>
      <c r="E312" s="224" t="s">
        <v>507</v>
      </c>
      <c r="F312" s="225" t="s">
        <v>1079</v>
      </c>
      <c r="G312" s="226" t="s">
        <v>224</v>
      </c>
      <c r="H312" s="227">
        <v>10</v>
      </c>
      <c r="I312" s="228"/>
      <c r="J312" s="229">
        <f>ROUND(I312*H312,2)</f>
        <v>0</v>
      </c>
      <c r="K312" s="225" t="s">
        <v>178</v>
      </c>
      <c r="L312" s="41"/>
      <c r="M312" s="230" t="s">
        <v>1</v>
      </c>
      <c r="N312" s="231" t="s">
        <v>41</v>
      </c>
      <c r="O312" s="88"/>
      <c r="P312" s="232">
        <f>O312*H312</f>
        <v>0</v>
      </c>
      <c r="Q312" s="232">
        <v>0</v>
      </c>
      <c r="R312" s="232">
        <f>Q312*H312</f>
        <v>0</v>
      </c>
      <c r="S312" s="232">
        <v>0</v>
      </c>
      <c r="T312" s="233">
        <f>S312*H312</f>
        <v>0</v>
      </c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R312" s="234" t="s">
        <v>172</v>
      </c>
      <c r="AT312" s="234" t="s">
        <v>167</v>
      </c>
      <c r="AU312" s="234" t="s">
        <v>85</v>
      </c>
      <c r="AY312" s="14" t="s">
        <v>164</v>
      </c>
      <c r="BE312" s="235">
        <f>IF(N312="základní",J312,0)</f>
        <v>0</v>
      </c>
      <c r="BF312" s="235">
        <f>IF(N312="snížená",J312,0)</f>
        <v>0</v>
      </c>
      <c r="BG312" s="235">
        <f>IF(N312="zákl. přenesená",J312,0)</f>
        <v>0</v>
      </c>
      <c r="BH312" s="235">
        <f>IF(N312="sníž. přenesená",J312,0)</f>
        <v>0</v>
      </c>
      <c r="BI312" s="235">
        <f>IF(N312="nulová",J312,0)</f>
        <v>0</v>
      </c>
      <c r="BJ312" s="14" t="s">
        <v>83</v>
      </c>
      <c r="BK312" s="235">
        <f>ROUND(I312*H312,2)</f>
        <v>0</v>
      </c>
      <c r="BL312" s="14" t="s">
        <v>172</v>
      </c>
      <c r="BM312" s="234" t="s">
        <v>634</v>
      </c>
    </row>
    <row r="313" spans="1:65" s="2" customFormat="1" ht="16.5" customHeight="1">
      <c r="A313" s="35"/>
      <c r="B313" s="36"/>
      <c r="C313" s="223" t="s">
        <v>402</v>
      </c>
      <c r="D313" s="223" t="s">
        <v>167</v>
      </c>
      <c r="E313" s="224" t="s">
        <v>567</v>
      </c>
      <c r="F313" s="225" t="s">
        <v>568</v>
      </c>
      <c r="G313" s="226" t="s">
        <v>224</v>
      </c>
      <c r="H313" s="227">
        <v>18</v>
      </c>
      <c r="I313" s="228"/>
      <c r="J313" s="229">
        <f>ROUND(I313*H313,2)</f>
        <v>0</v>
      </c>
      <c r="K313" s="225" t="s">
        <v>171</v>
      </c>
      <c r="L313" s="41"/>
      <c r="M313" s="230" t="s">
        <v>1</v>
      </c>
      <c r="N313" s="231" t="s">
        <v>41</v>
      </c>
      <c r="O313" s="88"/>
      <c r="P313" s="232">
        <f>O313*H313</f>
        <v>0</v>
      </c>
      <c r="Q313" s="232">
        <v>0</v>
      </c>
      <c r="R313" s="232">
        <f>Q313*H313</f>
        <v>0</v>
      </c>
      <c r="S313" s="232">
        <v>0</v>
      </c>
      <c r="T313" s="233">
        <f>S313*H313</f>
        <v>0</v>
      </c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R313" s="234" t="s">
        <v>172</v>
      </c>
      <c r="AT313" s="234" t="s">
        <v>167</v>
      </c>
      <c r="AU313" s="234" t="s">
        <v>85</v>
      </c>
      <c r="AY313" s="14" t="s">
        <v>164</v>
      </c>
      <c r="BE313" s="235">
        <f>IF(N313="základní",J313,0)</f>
        <v>0</v>
      </c>
      <c r="BF313" s="235">
        <f>IF(N313="snížená",J313,0)</f>
        <v>0</v>
      </c>
      <c r="BG313" s="235">
        <f>IF(N313="zákl. přenesená",J313,0)</f>
        <v>0</v>
      </c>
      <c r="BH313" s="235">
        <f>IF(N313="sníž. přenesená",J313,0)</f>
        <v>0</v>
      </c>
      <c r="BI313" s="235">
        <f>IF(N313="nulová",J313,0)</f>
        <v>0</v>
      </c>
      <c r="BJ313" s="14" t="s">
        <v>83</v>
      </c>
      <c r="BK313" s="235">
        <f>ROUND(I313*H313,2)</f>
        <v>0</v>
      </c>
      <c r="BL313" s="14" t="s">
        <v>172</v>
      </c>
      <c r="BM313" s="234" t="s">
        <v>639</v>
      </c>
    </row>
    <row r="314" spans="1:47" s="2" customFormat="1" ht="12">
      <c r="A314" s="35"/>
      <c r="B314" s="36"/>
      <c r="C314" s="37"/>
      <c r="D314" s="236" t="s">
        <v>173</v>
      </c>
      <c r="E314" s="37"/>
      <c r="F314" s="237" t="s">
        <v>570</v>
      </c>
      <c r="G314" s="37"/>
      <c r="H314" s="37"/>
      <c r="I314" s="238"/>
      <c r="J314" s="37"/>
      <c r="K314" s="37"/>
      <c r="L314" s="41"/>
      <c r="M314" s="239"/>
      <c r="N314" s="240"/>
      <c r="O314" s="88"/>
      <c r="P314" s="88"/>
      <c r="Q314" s="88"/>
      <c r="R314" s="88"/>
      <c r="S314" s="88"/>
      <c r="T314" s="89"/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T314" s="14" t="s">
        <v>173</v>
      </c>
      <c r="AU314" s="14" t="s">
        <v>85</v>
      </c>
    </row>
    <row r="315" spans="1:65" s="2" customFormat="1" ht="16.5" customHeight="1">
      <c r="A315" s="35"/>
      <c r="B315" s="36"/>
      <c r="C315" s="223" t="s">
        <v>642</v>
      </c>
      <c r="D315" s="223" t="s">
        <v>167</v>
      </c>
      <c r="E315" s="224" t="s">
        <v>572</v>
      </c>
      <c r="F315" s="225" t="s">
        <v>573</v>
      </c>
      <c r="G315" s="226" t="s">
        <v>224</v>
      </c>
      <c r="H315" s="227">
        <v>18</v>
      </c>
      <c r="I315" s="228"/>
      <c r="J315" s="229">
        <f>ROUND(I315*H315,2)</f>
        <v>0</v>
      </c>
      <c r="K315" s="225" t="s">
        <v>171</v>
      </c>
      <c r="L315" s="41"/>
      <c r="M315" s="230" t="s">
        <v>1</v>
      </c>
      <c r="N315" s="231" t="s">
        <v>41</v>
      </c>
      <c r="O315" s="88"/>
      <c r="P315" s="232">
        <f>O315*H315</f>
        <v>0</v>
      </c>
      <c r="Q315" s="232">
        <v>0</v>
      </c>
      <c r="R315" s="232">
        <f>Q315*H315</f>
        <v>0</v>
      </c>
      <c r="S315" s="232">
        <v>0</v>
      </c>
      <c r="T315" s="233">
        <f>S315*H315</f>
        <v>0</v>
      </c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R315" s="234" t="s">
        <v>172</v>
      </c>
      <c r="AT315" s="234" t="s">
        <v>167</v>
      </c>
      <c r="AU315" s="234" t="s">
        <v>85</v>
      </c>
      <c r="AY315" s="14" t="s">
        <v>164</v>
      </c>
      <c r="BE315" s="235">
        <f>IF(N315="základní",J315,0)</f>
        <v>0</v>
      </c>
      <c r="BF315" s="235">
        <f>IF(N315="snížená",J315,0)</f>
        <v>0</v>
      </c>
      <c r="BG315" s="235">
        <f>IF(N315="zákl. přenesená",J315,0)</f>
        <v>0</v>
      </c>
      <c r="BH315" s="235">
        <f>IF(N315="sníž. přenesená",J315,0)</f>
        <v>0</v>
      </c>
      <c r="BI315" s="235">
        <f>IF(N315="nulová",J315,0)</f>
        <v>0</v>
      </c>
      <c r="BJ315" s="14" t="s">
        <v>83</v>
      </c>
      <c r="BK315" s="235">
        <f>ROUND(I315*H315,2)</f>
        <v>0</v>
      </c>
      <c r="BL315" s="14" t="s">
        <v>172</v>
      </c>
      <c r="BM315" s="234" t="s">
        <v>645</v>
      </c>
    </row>
    <row r="316" spans="1:47" s="2" customFormat="1" ht="12">
      <c r="A316" s="35"/>
      <c r="B316" s="36"/>
      <c r="C316" s="37"/>
      <c r="D316" s="236" t="s">
        <v>173</v>
      </c>
      <c r="E316" s="37"/>
      <c r="F316" s="237" t="s">
        <v>575</v>
      </c>
      <c r="G316" s="37"/>
      <c r="H316" s="37"/>
      <c r="I316" s="238"/>
      <c r="J316" s="37"/>
      <c r="K316" s="37"/>
      <c r="L316" s="41"/>
      <c r="M316" s="239"/>
      <c r="N316" s="240"/>
      <c r="O316" s="88"/>
      <c r="P316" s="88"/>
      <c r="Q316" s="88"/>
      <c r="R316" s="88"/>
      <c r="S316" s="88"/>
      <c r="T316" s="89"/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T316" s="14" t="s">
        <v>173</v>
      </c>
      <c r="AU316" s="14" t="s">
        <v>85</v>
      </c>
    </row>
    <row r="317" spans="1:65" s="2" customFormat="1" ht="24.15" customHeight="1">
      <c r="A317" s="35"/>
      <c r="B317" s="36"/>
      <c r="C317" s="223" t="s">
        <v>406</v>
      </c>
      <c r="D317" s="223" t="s">
        <v>167</v>
      </c>
      <c r="E317" s="224" t="s">
        <v>1080</v>
      </c>
      <c r="F317" s="225" t="s">
        <v>577</v>
      </c>
      <c r="G317" s="226" t="s">
        <v>224</v>
      </c>
      <c r="H317" s="227">
        <v>4</v>
      </c>
      <c r="I317" s="228"/>
      <c r="J317" s="229">
        <f>ROUND(I317*H317,2)</f>
        <v>0</v>
      </c>
      <c r="K317" s="225" t="s">
        <v>178</v>
      </c>
      <c r="L317" s="41"/>
      <c r="M317" s="230" t="s">
        <v>1</v>
      </c>
      <c r="N317" s="231" t="s">
        <v>41</v>
      </c>
      <c r="O317" s="88"/>
      <c r="P317" s="232">
        <f>O317*H317</f>
        <v>0</v>
      </c>
      <c r="Q317" s="232">
        <v>0</v>
      </c>
      <c r="R317" s="232">
        <f>Q317*H317</f>
        <v>0</v>
      </c>
      <c r="S317" s="232">
        <v>0</v>
      </c>
      <c r="T317" s="233">
        <f>S317*H317</f>
        <v>0</v>
      </c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R317" s="234" t="s">
        <v>172</v>
      </c>
      <c r="AT317" s="234" t="s">
        <v>167</v>
      </c>
      <c r="AU317" s="234" t="s">
        <v>85</v>
      </c>
      <c r="AY317" s="14" t="s">
        <v>164</v>
      </c>
      <c r="BE317" s="235">
        <f>IF(N317="základní",J317,0)</f>
        <v>0</v>
      </c>
      <c r="BF317" s="235">
        <f>IF(N317="snížená",J317,0)</f>
        <v>0</v>
      </c>
      <c r="BG317" s="235">
        <f>IF(N317="zákl. přenesená",J317,0)</f>
        <v>0</v>
      </c>
      <c r="BH317" s="235">
        <f>IF(N317="sníž. přenesená",J317,0)</f>
        <v>0</v>
      </c>
      <c r="BI317" s="235">
        <f>IF(N317="nulová",J317,0)</f>
        <v>0</v>
      </c>
      <c r="BJ317" s="14" t="s">
        <v>83</v>
      </c>
      <c r="BK317" s="235">
        <f>ROUND(I317*H317,2)</f>
        <v>0</v>
      </c>
      <c r="BL317" s="14" t="s">
        <v>172</v>
      </c>
      <c r="BM317" s="234" t="s">
        <v>650</v>
      </c>
    </row>
    <row r="318" spans="1:65" s="2" customFormat="1" ht="37.8" customHeight="1">
      <c r="A318" s="35"/>
      <c r="B318" s="36"/>
      <c r="C318" s="223" t="s">
        <v>653</v>
      </c>
      <c r="D318" s="223" t="s">
        <v>167</v>
      </c>
      <c r="E318" s="224" t="s">
        <v>580</v>
      </c>
      <c r="F318" s="225" t="s">
        <v>581</v>
      </c>
      <c r="G318" s="226" t="s">
        <v>224</v>
      </c>
      <c r="H318" s="227">
        <v>15</v>
      </c>
      <c r="I318" s="228"/>
      <c r="J318" s="229">
        <f>ROUND(I318*H318,2)</f>
        <v>0</v>
      </c>
      <c r="K318" s="225" t="s">
        <v>171</v>
      </c>
      <c r="L318" s="41"/>
      <c r="M318" s="230" t="s">
        <v>1</v>
      </c>
      <c r="N318" s="231" t="s">
        <v>41</v>
      </c>
      <c r="O318" s="88"/>
      <c r="P318" s="232">
        <f>O318*H318</f>
        <v>0</v>
      </c>
      <c r="Q318" s="232">
        <v>0</v>
      </c>
      <c r="R318" s="232">
        <f>Q318*H318</f>
        <v>0</v>
      </c>
      <c r="S318" s="232">
        <v>0</v>
      </c>
      <c r="T318" s="233">
        <f>S318*H318</f>
        <v>0</v>
      </c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R318" s="234" t="s">
        <v>172</v>
      </c>
      <c r="AT318" s="234" t="s">
        <v>167</v>
      </c>
      <c r="AU318" s="234" t="s">
        <v>85</v>
      </c>
      <c r="AY318" s="14" t="s">
        <v>164</v>
      </c>
      <c r="BE318" s="235">
        <f>IF(N318="základní",J318,0)</f>
        <v>0</v>
      </c>
      <c r="BF318" s="235">
        <f>IF(N318="snížená",J318,0)</f>
        <v>0</v>
      </c>
      <c r="BG318" s="235">
        <f>IF(N318="zákl. přenesená",J318,0)</f>
        <v>0</v>
      </c>
      <c r="BH318" s="235">
        <f>IF(N318="sníž. přenesená",J318,0)</f>
        <v>0</v>
      </c>
      <c r="BI318" s="235">
        <f>IF(N318="nulová",J318,0)</f>
        <v>0</v>
      </c>
      <c r="BJ318" s="14" t="s">
        <v>83</v>
      </c>
      <c r="BK318" s="235">
        <f>ROUND(I318*H318,2)</f>
        <v>0</v>
      </c>
      <c r="BL318" s="14" t="s">
        <v>172</v>
      </c>
      <c r="BM318" s="234" t="s">
        <v>656</v>
      </c>
    </row>
    <row r="319" spans="1:47" s="2" customFormat="1" ht="12">
      <c r="A319" s="35"/>
      <c r="B319" s="36"/>
      <c r="C319" s="37"/>
      <c r="D319" s="236" t="s">
        <v>173</v>
      </c>
      <c r="E319" s="37"/>
      <c r="F319" s="237" t="s">
        <v>583</v>
      </c>
      <c r="G319" s="37"/>
      <c r="H319" s="37"/>
      <c r="I319" s="238"/>
      <c r="J319" s="37"/>
      <c r="K319" s="37"/>
      <c r="L319" s="41"/>
      <c r="M319" s="239"/>
      <c r="N319" s="240"/>
      <c r="O319" s="88"/>
      <c r="P319" s="88"/>
      <c r="Q319" s="88"/>
      <c r="R319" s="88"/>
      <c r="S319" s="88"/>
      <c r="T319" s="89"/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T319" s="14" t="s">
        <v>173</v>
      </c>
      <c r="AU319" s="14" t="s">
        <v>85</v>
      </c>
    </row>
    <row r="320" spans="1:47" s="2" customFormat="1" ht="12">
      <c r="A320" s="35"/>
      <c r="B320" s="36"/>
      <c r="C320" s="37"/>
      <c r="D320" s="251" t="s">
        <v>252</v>
      </c>
      <c r="E320" s="37"/>
      <c r="F320" s="252" t="s">
        <v>584</v>
      </c>
      <c r="G320" s="37"/>
      <c r="H320" s="37"/>
      <c r="I320" s="238"/>
      <c r="J320" s="37"/>
      <c r="K320" s="37"/>
      <c r="L320" s="41"/>
      <c r="M320" s="239"/>
      <c r="N320" s="240"/>
      <c r="O320" s="88"/>
      <c r="P320" s="88"/>
      <c r="Q320" s="88"/>
      <c r="R320" s="88"/>
      <c r="S320" s="88"/>
      <c r="T320" s="89"/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T320" s="14" t="s">
        <v>252</v>
      </c>
      <c r="AU320" s="14" t="s">
        <v>85</v>
      </c>
    </row>
    <row r="321" spans="1:65" s="2" customFormat="1" ht="49.05" customHeight="1">
      <c r="A321" s="35"/>
      <c r="B321" s="36"/>
      <c r="C321" s="223" t="s">
        <v>409</v>
      </c>
      <c r="D321" s="223" t="s">
        <v>167</v>
      </c>
      <c r="E321" s="224" t="s">
        <v>585</v>
      </c>
      <c r="F321" s="225" t="s">
        <v>586</v>
      </c>
      <c r="G321" s="226" t="s">
        <v>177</v>
      </c>
      <c r="H321" s="227">
        <v>0.065</v>
      </c>
      <c r="I321" s="228"/>
      <c r="J321" s="229">
        <f>ROUND(I321*H321,2)</f>
        <v>0</v>
      </c>
      <c r="K321" s="225" t="s">
        <v>171</v>
      </c>
      <c r="L321" s="41"/>
      <c r="M321" s="230" t="s">
        <v>1</v>
      </c>
      <c r="N321" s="231" t="s">
        <v>41</v>
      </c>
      <c r="O321" s="88"/>
      <c r="P321" s="232">
        <f>O321*H321</f>
        <v>0</v>
      </c>
      <c r="Q321" s="232">
        <v>0</v>
      </c>
      <c r="R321" s="232">
        <f>Q321*H321</f>
        <v>0</v>
      </c>
      <c r="S321" s="232">
        <v>0</v>
      </c>
      <c r="T321" s="233">
        <f>S321*H321</f>
        <v>0</v>
      </c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R321" s="234" t="s">
        <v>172</v>
      </c>
      <c r="AT321" s="234" t="s">
        <v>167</v>
      </c>
      <c r="AU321" s="234" t="s">
        <v>85</v>
      </c>
      <c r="AY321" s="14" t="s">
        <v>164</v>
      </c>
      <c r="BE321" s="235">
        <f>IF(N321="základní",J321,0)</f>
        <v>0</v>
      </c>
      <c r="BF321" s="235">
        <f>IF(N321="snížená",J321,0)</f>
        <v>0</v>
      </c>
      <c r="BG321" s="235">
        <f>IF(N321="zákl. přenesená",J321,0)</f>
        <v>0</v>
      </c>
      <c r="BH321" s="235">
        <f>IF(N321="sníž. přenesená",J321,0)</f>
        <v>0</v>
      </c>
      <c r="BI321" s="235">
        <f>IF(N321="nulová",J321,0)</f>
        <v>0</v>
      </c>
      <c r="BJ321" s="14" t="s">
        <v>83</v>
      </c>
      <c r="BK321" s="235">
        <f>ROUND(I321*H321,2)</f>
        <v>0</v>
      </c>
      <c r="BL321" s="14" t="s">
        <v>172</v>
      </c>
      <c r="BM321" s="234" t="s">
        <v>661</v>
      </c>
    </row>
    <row r="322" spans="1:47" s="2" customFormat="1" ht="12">
      <c r="A322" s="35"/>
      <c r="B322" s="36"/>
      <c r="C322" s="37"/>
      <c r="D322" s="236" t="s">
        <v>173</v>
      </c>
      <c r="E322" s="37"/>
      <c r="F322" s="237" t="s">
        <v>588</v>
      </c>
      <c r="G322" s="37"/>
      <c r="H322" s="37"/>
      <c r="I322" s="238"/>
      <c r="J322" s="37"/>
      <c r="K322" s="37"/>
      <c r="L322" s="41"/>
      <c r="M322" s="239"/>
      <c r="N322" s="240"/>
      <c r="O322" s="88"/>
      <c r="P322" s="88"/>
      <c r="Q322" s="88"/>
      <c r="R322" s="88"/>
      <c r="S322" s="88"/>
      <c r="T322" s="89"/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T322" s="14" t="s">
        <v>173</v>
      </c>
      <c r="AU322" s="14" t="s">
        <v>85</v>
      </c>
    </row>
    <row r="323" spans="1:63" s="12" customFormat="1" ht="22.8" customHeight="1">
      <c r="A323" s="12"/>
      <c r="B323" s="207"/>
      <c r="C323" s="208"/>
      <c r="D323" s="209" t="s">
        <v>75</v>
      </c>
      <c r="E323" s="221" t="s">
        <v>589</v>
      </c>
      <c r="F323" s="221" t="s">
        <v>590</v>
      </c>
      <c r="G323" s="208"/>
      <c r="H323" s="208"/>
      <c r="I323" s="211"/>
      <c r="J323" s="222">
        <f>BK323</f>
        <v>0</v>
      </c>
      <c r="K323" s="208"/>
      <c r="L323" s="213"/>
      <c r="M323" s="214"/>
      <c r="N323" s="215"/>
      <c r="O323" s="215"/>
      <c r="P323" s="216">
        <f>SUM(P324:P336)</f>
        <v>0</v>
      </c>
      <c r="Q323" s="215"/>
      <c r="R323" s="216">
        <f>SUM(R324:R336)</f>
        <v>0</v>
      </c>
      <c r="S323" s="215"/>
      <c r="T323" s="217">
        <f>SUM(T324:T336)</f>
        <v>0</v>
      </c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R323" s="218" t="s">
        <v>85</v>
      </c>
      <c r="AT323" s="219" t="s">
        <v>75</v>
      </c>
      <c r="AU323" s="219" t="s">
        <v>83</v>
      </c>
      <c r="AY323" s="218" t="s">
        <v>164</v>
      </c>
      <c r="BK323" s="220">
        <f>SUM(BK324:BK336)</f>
        <v>0</v>
      </c>
    </row>
    <row r="324" spans="1:65" s="2" customFormat="1" ht="49.05" customHeight="1">
      <c r="A324" s="35"/>
      <c r="B324" s="36"/>
      <c r="C324" s="223" t="s">
        <v>664</v>
      </c>
      <c r="D324" s="223" t="s">
        <v>167</v>
      </c>
      <c r="E324" s="224" t="s">
        <v>1081</v>
      </c>
      <c r="F324" s="225" t="s">
        <v>1082</v>
      </c>
      <c r="G324" s="226" t="s">
        <v>224</v>
      </c>
      <c r="H324" s="227">
        <v>1</v>
      </c>
      <c r="I324" s="228"/>
      <c r="J324" s="229">
        <f>ROUND(I324*H324,2)</f>
        <v>0</v>
      </c>
      <c r="K324" s="225" t="s">
        <v>171</v>
      </c>
      <c r="L324" s="41"/>
      <c r="M324" s="230" t="s">
        <v>1</v>
      </c>
      <c r="N324" s="231" t="s">
        <v>41</v>
      </c>
      <c r="O324" s="88"/>
      <c r="P324" s="232">
        <f>O324*H324</f>
        <v>0</v>
      </c>
      <c r="Q324" s="232">
        <v>0</v>
      </c>
      <c r="R324" s="232">
        <f>Q324*H324</f>
        <v>0</v>
      </c>
      <c r="S324" s="232">
        <v>0</v>
      </c>
      <c r="T324" s="233">
        <f>S324*H324</f>
        <v>0</v>
      </c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R324" s="234" t="s">
        <v>172</v>
      </c>
      <c r="AT324" s="234" t="s">
        <v>167</v>
      </c>
      <c r="AU324" s="234" t="s">
        <v>85</v>
      </c>
      <c r="AY324" s="14" t="s">
        <v>164</v>
      </c>
      <c r="BE324" s="235">
        <f>IF(N324="základní",J324,0)</f>
        <v>0</v>
      </c>
      <c r="BF324" s="235">
        <f>IF(N324="snížená",J324,0)</f>
        <v>0</v>
      </c>
      <c r="BG324" s="235">
        <f>IF(N324="zákl. přenesená",J324,0)</f>
        <v>0</v>
      </c>
      <c r="BH324" s="235">
        <f>IF(N324="sníž. přenesená",J324,0)</f>
        <v>0</v>
      </c>
      <c r="BI324" s="235">
        <f>IF(N324="nulová",J324,0)</f>
        <v>0</v>
      </c>
      <c r="BJ324" s="14" t="s">
        <v>83</v>
      </c>
      <c r="BK324" s="235">
        <f>ROUND(I324*H324,2)</f>
        <v>0</v>
      </c>
      <c r="BL324" s="14" t="s">
        <v>172</v>
      </c>
      <c r="BM324" s="234" t="s">
        <v>667</v>
      </c>
    </row>
    <row r="325" spans="1:47" s="2" customFormat="1" ht="12">
      <c r="A325" s="35"/>
      <c r="B325" s="36"/>
      <c r="C325" s="37"/>
      <c r="D325" s="236" t="s">
        <v>173</v>
      </c>
      <c r="E325" s="37"/>
      <c r="F325" s="237" t="s">
        <v>1083</v>
      </c>
      <c r="G325" s="37"/>
      <c r="H325" s="37"/>
      <c r="I325" s="238"/>
      <c r="J325" s="37"/>
      <c r="K325" s="37"/>
      <c r="L325" s="41"/>
      <c r="M325" s="239"/>
      <c r="N325" s="240"/>
      <c r="O325" s="88"/>
      <c r="P325" s="88"/>
      <c r="Q325" s="88"/>
      <c r="R325" s="88"/>
      <c r="S325" s="88"/>
      <c r="T325" s="89"/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T325" s="14" t="s">
        <v>173</v>
      </c>
      <c r="AU325" s="14" t="s">
        <v>85</v>
      </c>
    </row>
    <row r="326" spans="1:47" s="2" customFormat="1" ht="12">
      <c r="A326" s="35"/>
      <c r="B326" s="36"/>
      <c r="C326" s="37"/>
      <c r="D326" s="251" t="s">
        <v>252</v>
      </c>
      <c r="E326" s="37"/>
      <c r="F326" s="252" t="s">
        <v>1084</v>
      </c>
      <c r="G326" s="37"/>
      <c r="H326" s="37"/>
      <c r="I326" s="238"/>
      <c r="J326" s="37"/>
      <c r="K326" s="37"/>
      <c r="L326" s="41"/>
      <c r="M326" s="239"/>
      <c r="N326" s="240"/>
      <c r="O326" s="88"/>
      <c r="P326" s="88"/>
      <c r="Q326" s="88"/>
      <c r="R326" s="88"/>
      <c r="S326" s="88"/>
      <c r="T326" s="89"/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T326" s="14" t="s">
        <v>252</v>
      </c>
      <c r="AU326" s="14" t="s">
        <v>85</v>
      </c>
    </row>
    <row r="327" spans="1:65" s="2" customFormat="1" ht="24.15" customHeight="1">
      <c r="A327" s="35"/>
      <c r="B327" s="36"/>
      <c r="C327" s="223" t="s">
        <v>413</v>
      </c>
      <c r="D327" s="223" t="s">
        <v>167</v>
      </c>
      <c r="E327" s="224" t="s">
        <v>1085</v>
      </c>
      <c r="F327" s="225" t="s">
        <v>1086</v>
      </c>
      <c r="G327" s="226" t="s">
        <v>224</v>
      </c>
      <c r="H327" s="227">
        <v>10</v>
      </c>
      <c r="I327" s="228"/>
      <c r="J327" s="229">
        <f>ROUND(I327*H327,2)</f>
        <v>0</v>
      </c>
      <c r="K327" s="225" t="s">
        <v>178</v>
      </c>
      <c r="L327" s="41"/>
      <c r="M327" s="230" t="s">
        <v>1</v>
      </c>
      <c r="N327" s="231" t="s">
        <v>41</v>
      </c>
      <c r="O327" s="88"/>
      <c r="P327" s="232">
        <f>O327*H327</f>
        <v>0</v>
      </c>
      <c r="Q327" s="232">
        <v>0</v>
      </c>
      <c r="R327" s="232">
        <f>Q327*H327</f>
        <v>0</v>
      </c>
      <c r="S327" s="232">
        <v>0</v>
      </c>
      <c r="T327" s="233">
        <f>S327*H327</f>
        <v>0</v>
      </c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R327" s="234" t="s">
        <v>172</v>
      </c>
      <c r="AT327" s="234" t="s">
        <v>167</v>
      </c>
      <c r="AU327" s="234" t="s">
        <v>85</v>
      </c>
      <c r="AY327" s="14" t="s">
        <v>164</v>
      </c>
      <c r="BE327" s="235">
        <f>IF(N327="základní",J327,0)</f>
        <v>0</v>
      </c>
      <c r="BF327" s="235">
        <f>IF(N327="snížená",J327,0)</f>
        <v>0</v>
      </c>
      <c r="BG327" s="235">
        <f>IF(N327="zákl. přenesená",J327,0)</f>
        <v>0</v>
      </c>
      <c r="BH327" s="235">
        <f>IF(N327="sníž. přenesená",J327,0)</f>
        <v>0</v>
      </c>
      <c r="BI327" s="235">
        <f>IF(N327="nulová",J327,0)</f>
        <v>0</v>
      </c>
      <c r="BJ327" s="14" t="s">
        <v>83</v>
      </c>
      <c r="BK327" s="235">
        <f>ROUND(I327*H327,2)</f>
        <v>0</v>
      </c>
      <c r="BL327" s="14" t="s">
        <v>172</v>
      </c>
      <c r="BM327" s="234" t="s">
        <v>672</v>
      </c>
    </row>
    <row r="328" spans="1:47" s="2" customFormat="1" ht="12">
      <c r="A328" s="35"/>
      <c r="B328" s="36"/>
      <c r="C328" s="37"/>
      <c r="D328" s="251" t="s">
        <v>252</v>
      </c>
      <c r="E328" s="37"/>
      <c r="F328" s="252" t="s">
        <v>1087</v>
      </c>
      <c r="G328" s="37"/>
      <c r="H328" s="37"/>
      <c r="I328" s="238"/>
      <c r="J328" s="37"/>
      <c r="K328" s="37"/>
      <c r="L328" s="41"/>
      <c r="M328" s="239"/>
      <c r="N328" s="240"/>
      <c r="O328" s="88"/>
      <c r="P328" s="88"/>
      <c r="Q328" s="88"/>
      <c r="R328" s="88"/>
      <c r="S328" s="88"/>
      <c r="T328" s="89"/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T328" s="14" t="s">
        <v>252</v>
      </c>
      <c r="AU328" s="14" t="s">
        <v>85</v>
      </c>
    </row>
    <row r="329" spans="1:65" s="2" customFormat="1" ht="33" customHeight="1">
      <c r="A329" s="35"/>
      <c r="B329" s="36"/>
      <c r="C329" s="223" t="s">
        <v>675</v>
      </c>
      <c r="D329" s="223" t="s">
        <v>167</v>
      </c>
      <c r="E329" s="224" t="s">
        <v>940</v>
      </c>
      <c r="F329" s="225" t="s">
        <v>1088</v>
      </c>
      <c r="G329" s="226" t="s">
        <v>224</v>
      </c>
      <c r="H329" s="227">
        <v>4</v>
      </c>
      <c r="I329" s="228"/>
      <c r="J329" s="229">
        <f>ROUND(I329*H329,2)</f>
        <v>0</v>
      </c>
      <c r="K329" s="225" t="s">
        <v>178</v>
      </c>
      <c r="L329" s="41"/>
      <c r="M329" s="230" t="s">
        <v>1</v>
      </c>
      <c r="N329" s="231" t="s">
        <v>41</v>
      </c>
      <c r="O329" s="88"/>
      <c r="P329" s="232">
        <f>O329*H329</f>
        <v>0</v>
      </c>
      <c r="Q329" s="232">
        <v>0</v>
      </c>
      <c r="R329" s="232">
        <f>Q329*H329</f>
        <v>0</v>
      </c>
      <c r="S329" s="232">
        <v>0</v>
      </c>
      <c r="T329" s="233">
        <f>S329*H329</f>
        <v>0</v>
      </c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R329" s="234" t="s">
        <v>172</v>
      </c>
      <c r="AT329" s="234" t="s">
        <v>167</v>
      </c>
      <c r="AU329" s="234" t="s">
        <v>85</v>
      </c>
      <c r="AY329" s="14" t="s">
        <v>164</v>
      </c>
      <c r="BE329" s="235">
        <f>IF(N329="základní",J329,0)</f>
        <v>0</v>
      </c>
      <c r="BF329" s="235">
        <f>IF(N329="snížená",J329,0)</f>
        <v>0</v>
      </c>
      <c r="BG329" s="235">
        <f>IF(N329="zákl. přenesená",J329,0)</f>
        <v>0</v>
      </c>
      <c r="BH329" s="235">
        <f>IF(N329="sníž. přenesená",J329,0)</f>
        <v>0</v>
      </c>
      <c r="BI329" s="235">
        <f>IF(N329="nulová",J329,0)</f>
        <v>0</v>
      </c>
      <c r="BJ329" s="14" t="s">
        <v>83</v>
      </c>
      <c r="BK329" s="235">
        <f>ROUND(I329*H329,2)</f>
        <v>0</v>
      </c>
      <c r="BL329" s="14" t="s">
        <v>172</v>
      </c>
      <c r="BM329" s="234" t="s">
        <v>678</v>
      </c>
    </row>
    <row r="330" spans="1:65" s="2" customFormat="1" ht="24.15" customHeight="1">
      <c r="A330" s="35"/>
      <c r="B330" s="36"/>
      <c r="C330" s="223" t="s">
        <v>416</v>
      </c>
      <c r="D330" s="223" t="s">
        <v>167</v>
      </c>
      <c r="E330" s="224" t="s">
        <v>686</v>
      </c>
      <c r="F330" s="225" t="s">
        <v>687</v>
      </c>
      <c r="G330" s="226" t="s">
        <v>224</v>
      </c>
      <c r="H330" s="227">
        <v>4</v>
      </c>
      <c r="I330" s="228"/>
      <c r="J330" s="229">
        <f>ROUND(I330*H330,2)</f>
        <v>0</v>
      </c>
      <c r="K330" s="225" t="s">
        <v>171</v>
      </c>
      <c r="L330" s="41"/>
      <c r="M330" s="230" t="s">
        <v>1</v>
      </c>
      <c r="N330" s="231" t="s">
        <v>41</v>
      </c>
      <c r="O330" s="88"/>
      <c r="P330" s="232">
        <f>O330*H330</f>
        <v>0</v>
      </c>
      <c r="Q330" s="232">
        <v>0</v>
      </c>
      <c r="R330" s="232">
        <f>Q330*H330</f>
        <v>0</v>
      </c>
      <c r="S330" s="232">
        <v>0</v>
      </c>
      <c r="T330" s="233">
        <f>S330*H330</f>
        <v>0</v>
      </c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R330" s="234" t="s">
        <v>172</v>
      </c>
      <c r="AT330" s="234" t="s">
        <v>167</v>
      </c>
      <c r="AU330" s="234" t="s">
        <v>85</v>
      </c>
      <c r="AY330" s="14" t="s">
        <v>164</v>
      </c>
      <c r="BE330" s="235">
        <f>IF(N330="základní",J330,0)</f>
        <v>0</v>
      </c>
      <c r="BF330" s="235">
        <f>IF(N330="snížená",J330,0)</f>
        <v>0</v>
      </c>
      <c r="BG330" s="235">
        <f>IF(N330="zákl. přenesená",J330,0)</f>
        <v>0</v>
      </c>
      <c r="BH330" s="235">
        <f>IF(N330="sníž. přenesená",J330,0)</f>
        <v>0</v>
      </c>
      <c r="BI330" s="235">
        <f>IF(N330="nulová",J330,0)</f>
        <v>0</v>
      </c>
      <c r="BJ330" s="14" t="s">
        <v>83</v>
      </c>
      <c r="BK330" s="235">
        <f>ROUND(I330*H330,2)</f>
        <v>0</v>
      </c>
      <c r="BL330" s="14" t="s">
        <v>172</v>
      </c>
      <c r="BM330" s="234" t="s">
        <v>683</v>
      </c>
    </row>
    <row r="331" spans="1:47" s="2" customFormat="1" ht="12">
      <c r="A331" s="35"/>
      <c r="B331" s="36"/>
      <c r="C331" s="37"/>
      <c r="D331" s="236" t="s">
        <v>173</v>
      </c>
      <c r="E331" s="37"/>
      <c r="F331" s="237" t="s">
        <v>689</v>
      </c>
      <c r="G331" s="37"/>
      <c r="H331" s="37"/>
      <c r="I331" s="238"/>
      <c r="J331" s="37"/>
      <c r="K331" s="37"/>
      <c r="L331" s="41"/>
      <c r="M331" s="239"/>
      <c r="N331" s="240"/>
      <c r="O331" s="88"/>
      <c r="P331" s="88"/>
      <c r="Q331" s="88"/>
      <c r="R331" s="88"/>
      <c r="S331" s="88"/>
      <c r="T331" s="89"/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T331" s="14" t="s">
        <v>173</v>
      </c>
      <c r="AU331" s="14" t="s">
        <v>85</v>
      </c>
    </row>
    <row r="332" spans="1:65" s="2" customFormat="1" ht="16.5" customHeight="1">
      <c r="A332" s="35"/>
      <c r="B332" s="36"/>
      <c r="C332" s="223" t="s">
        <v>685</v>
      </c>
      <c r="D332" s="223" t="s">
        <v>167</v>
      </c>
      <c r="E332" s="224" t="s">
        <v>694</v>
      </c>
      <c r="F332" s="225" t="s">
        <v>1089</v>
      </c>
      <c r="G332" s="226" t="s">
        <v>224</v>
      </c>
      <c r="H332" s="227">
        <v>10</v>
      </c>
      <c r="I332" s="228"/>
      <c r="J332" s="229">
        <f>ROUND(I332*H332,2)</f>
        <v>0</v>
      </c>
      <c r="K332" s="225" t="s">
        <v>178</v>
      </c>
      <c r="L332" s="41"/>
      <c r="M332" s="230" t="s">
        <v>1</v>
      </c>
      <c r="N332" s="231" t="s">
        <v>41</v>
      </c>
      <c r="O332" s="88"/>
      <c r="P332" s="232">
        <f>O332*H332</f>
        <v>0</v>
      </c>
      <c r="Q332" s="232">
        <v>0</v>
      </c>
      <c r="R332" s="232">
        <f>Q332*H332</f>
        <v>0</v>
      </c>
      <c r="S332" s="232">
        <v>0</v>
      </c>
      <c r="T332" s="233">
        <f>S332*H332</f>
        <v>0</v>
      </c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R332" s="234" t="s">
        <v>172</v>
      </c>
      <c r="AT332" s="234" t="s">
        <v>167</v>
      </c>
      <c r="AU332" s="234" t="s">
        <v>85</v>
      </c>
      <c r="AY332" s="14" t="s">
        <v>164</v>
      </c>
      <c r="BE332" s="235">
        <f>IF(N332="základní",J332,0)</f>
        <v>0</v>
      </c>
      <c r="BF332" s="235">
        <f>IF(N332="snížená",J332,0)</f>
        <v>0</v>
      </c>
      <c r="BG332" s="235">
        <f>IF(N332="zákl. přenesená",J332,0)</f>
        <v>0</v>
      </c>
      <c r="BH332" s="235">
        <f>IF(N332="sníž. přenesená",J332,0)</f>
        <v>0</v>
      </c>
      <c r="BI332" s="235">
        <f>IF(N332="nulová",J332,0)</f>
        <v>0</v>
      </c>
      <c r="BJ332" s="14" t="s">
        <v>83</v>
      </c>
      <c r="BK332" s="235">
        <f>ROUND(I332*H332,2)</f>
        <v>0</v>
      </c>
      <c r="BL332" s="14" t="s">
        <v>172</v>
      </c>
      <c r="BM332" s="234" t="s">
        <v>688</v>
      </c>
    </row>
    <row r="333" spans="1:65" s="2" customFormat="1" ht="16.5" customHeight="1">
      <c r="A333" s="35"/>
      <c r="B333" s="36"/>
      <c r="C333" s="223" t="s">
        <v>423</v>
      </c>
      <c r="D333" s="223" t="s">
        <v>167</v>
      </c>
      <c r="E333" s="224" t="s">
        <v>697</v>
      </c>
      <c r="F333" s="225" t="s">
        <v>695</v>
      </c>
      <c r="G333" s="226" t="s">
        <v>224</v>
      </c>
      <c r="H333" s="227">
        <v>15</v>
      </c>
      <c r="I333" s="228"/>
      <c r="J333" s="229">
        <f>ROUND(I333*H333,2)</f>
        <v>0</v>
      </c>
      <c r="K333" s="225" t="s">
        <v>178</v>
      </c>
      <c r="L333" s="41"/>
      <c r="M333" s="230" t="s">
        <v>1</v>
      </c>
      <c r="N333" s="231" t="s">
        <v>41</v>
      </c>
      <c r="O333" s="88"/>
      <c r="P333" s="232">
        <f>O333*H333</f>
        <v>0</v>
      </c>
      <c r="Q333" s="232">
        <v>0</v>
      </c>
      <c r="R333" s="232">
        <f>Q333*H333</f>
        <v>0</v>
      </c>
      <c r="S333" s="232">
        <v>0</v>
      </c>
      <c r="T333" s="233">
        <f>S333*H333</f>
        <v>0</v>
      </c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R333" s="234" t="s">
        <v>172</v>
      </c>
      <c r="AT333" s="234" t="s">
        <v>167</v>
      </c>
      <c r="AU333" s="234" t="s">
        <v>85</v>
      </c>
      <c r="AY333" s="14" t="s">
        <v>164</v>
      </c>
      <c r="BE333" s="235">
        <f>IF(N333="základní",J333,0)</f>
        <v>0</v>
      </c>
      <c r="BF333" s="235">
        <f>IF(N333="snížená",J333,0)</f>
        <v>0</v>
      </c>
      <c r="BG333" s="235">
        <f>IF(N333="zákl. přenesená",J333,0)</f>
        <v>0</v>
      </c>
      <c r="BH333" s="235">
        <f>IF(N333="sníž. přenesená",J333,0)</f>
        <v>0</v>
      </c>
      <c r="BI333" s="235">
        <f>IF(N333="nulová",J333,0)</f>
        <v>0</v>
      </c>
      <c r="BJ333" s="14" t="s">
        <v>83</v>
      </c>
      <c r="BK333" s="235">
        <f>ROUND(I333*H333,2)</f>
        <v>0</v>
      </c>
      <c r="BL333" s="14" t="s">
        <v>172</v>
      </c>
      <c r="BM333" s="234" t="s">
        <v>692</v>
      </c>
    </row>
    <row r="334" spans="1:65" s="2" customFormat="1" ht="16.5" customHeight="1">
      <c r="A334" s="35"/>
      <c r="B334" s="36"/>
      <c r="C334" s="223" t="s">
        <v>693</v>
      </c>
      <c r="D334" s="223" t="s">
        <v>167</v>
      </c>
      <c r="E334" s="224" t="s">
        <v>943</v>
      </c>
      <c r="F334" s="225" t="s">
        <v>698</v>
      </c>
      <c r="G334" s="226" t="s">
        <v>260</v>
      </c>
      <c r="H334" s="227">
        <v>40</v>
      </c>
      <c r="I334" s="228"/>
      <c r="J334" s="229">
        <f>ROUND(I334*H334,2)</f>
        <v>0</v>
      </c>
      <c r="K334" s="225" t="s">
        <v>178</v>
      </c>
      <c r="L334" s="41"/>
      <c r="M334" s="230" t="s">
        <v>1</v>
      </c>
      <c r="N334" s="231" t="s">
        <v>41</v>
      </c>
      <c r="O334" s="88"/>
      <c r="P334" s="232">
        <f>O334*H334</f>
        <v>0</v>
      </c>
      <c r="Q334" s="232">
        <v>0</v>
      </c>
      <c r="R334" s="232">
        <f>Q334*H334</f>
        <v>0</v>
      </c>
      <c r="S334" s="232">
        <v>0</v>
      </c>
      <c r="T334" s="233">
        <f>S334*H334</f>
        <v>0</v>
      </c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R334" s="234" t="s">
        <v>172</v>
      </c>
      <c r="AT334" s="234" t="s">
        <v>167</v>
      </c>
      <c r="AU334" s="234" t="s">
        <v>85</v>
      </c>
      <c r="AY334" s="14" t="s">
        <v>164</v>
      </c>
      <c r="BE334" s="235">
        <f>IF(N334="základní",J334,0)</f>
        <v>0</v>
      </c>
      <c r="BF334" s="235">
        <f>IF(N334="snížená",J334,0)</f>
        <v>0</v>
      </c>
      <c r="BG334" s="235">
        <f>IF(N334="zákl. přenesená",J334,0)</f>
        <v>0</v>
      </c>
      <c r="BH334" s="235">
        <f>IF(N334="sníž. přenesená",J334,0)</f>
        <v>0</v>
      </c>
      <c r="BI334" s="235">
        <f>IF(N334="nulová",J334,0)</f>
        <v>0</v>
      </c>
      <c r="BJ334" s="14" t="s">
        <v>83</v>
      </c>
      <c r="BK334" s="235">
        <f>ROUND(I334*H334,2)</f>
        <v>0</v>
      </c>
      <c r="BL334" s="14" t="s">
        <v>172</v>
      </c>
      <c r="BM334" s="234" t="s">
        <v>696</v>
      </c>
    </row>
    <row r="335" spans="1:65" s="2" customFormat="1" ht="49.05" customHeight="1">
      <c r="A335" s="35"/>
      <c r="B335" s="36"/>
      <c r="C335" s="223" t="s">
        <v>427</v>
      </c>
      <c r="D335" s="223" t="s">
        <v>167</v>
      </c>
      <c r="E335" s="224" t="s">
        <v>701</v>
      </c>
      <c r="F335" s="225" t="s">
        <v>702</v>
      </c>
      <c r="G335" s="226" t="s">
        <v>177</v>
      </c>
      <c r="H335" s="227">
        <v>1.995</v>
      </c>
      <c r="I335" s="228"/>
      <c r="J335" s="229">
        <f>ROUND(I335*H335,2)</f>
        <v>0</v>
      </c>
      <c r="K335" s="225" t="s">
        <v>171</v>
      </c>
      <c r="L335" s="41"/>
      <c r="M335" s="230" t="s">
        <v>1</v>
      </c>
      <c r="N335" s="231" t="s">
        <v>41</v>
      </c>
      <c r="O335" s="88"/>
      <c r="P335" s="232">
        <f>O335*H335</f>
        <v>0</v>
      </c>
      <c r="Q335" s="232">
        <v>0</v>
      </c>
      <c r="R335" s="232">
        <f>Q335*H335</f>
        <v>0</v>
      </c>
      <c r="S335" s="232">
        <v>0</v>
      </c>
      <c r="T335" s="233">
        <f>S335*H335</f>
        <v>0</v>
      </c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R335" s="234" t="s">
        <v>172</v>
      </c>
      <c r="AT335" s="234" t="s">
        <v>167</v>
      </c>
      <c r="AU335" s="234" t="s">
        <v>85</v>
      </c>
      <c r="AY335" s="14" t="s">
        <v>164</v>
      </c>
      <c r="BE335" s="235">
        <f>IF(N335="základní",J335,0)</f>
        <v>0</v>
      </c>
      <c r="BF335" s="235">
        <f>IF(N335="snížená",J335,0)</f>
        <v>0</v>
      </c>
      <c r="BG335" s="235">
        <f>IF(N335="zákl. přenesená",J335,0)</f>
        <v>0</v>
      </c>
      <c r="BH335" s="235">
        <f>IF(N335="sníž. přenesená",J335,0)</f>
        <v>0</v>
      </c>
      <c r="BI335" s="235">
        <f>IF(N335="nulová",J335,0)</f>
        <v>0</v>
      </c>
      <c r="BJ335" s="14" t="s">
        <v>83</v>
      </c>
      <c r="BK335" s="235">
        <f>ROUND(I335*H335,2)</f>
        <v>0</v>
      </c>
      <c r="BL335" s="14" t="s">
        <v>172</v>
      </c>
      <c r="BM335" s="234" t="s">
        <v>699</v>
      </c>
    </row>
    <row r="336" spans="1:47" s="2" customFormat="1" ht="12">
      <c r="A336" s="35"/>
      <c r="B336" s="36"/>
      <c r="C336" s="37"/>
      <c r="D336" s="236" t="s">
        <v>173</v>
      </c>
      <c r="E336" s="37"/>
      <c r="F336" s="237" t="s">
        <v>704</v>
      </c>
      <c r="G336" s="37"/>
      <c r="H336" s="37"/>
      <c r="I336" s="238"/>
      <c r="J336" s="37"/>
      <c r="K336" s="37"/>
      <c r="L336" s="41"/>
      <c r="M336" s="239"/>
      <c r="N336" s="240"/>
      <c r="O336" s="88"/>
      <c r="P336" s="88"/>
      <c r="Q336" s="88"/>
      <c r="R336" s="88"/>
      <c r="S336" s="88"/>
      <c r="T336" s="89"/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T336" s="14" t="s">
        <v>173</v>
      </c>
      <c r="AU336" s="14" t="s">
        <v>85</v>
      </c>
    </row>
    <row r="337" spans="1:63" s="12" customFormat="1" ht="22.8" customHeight="1">
      <c r="A337" s="12"/>
      <c r="B337" s="207"/>
      <c r="C337" s="208"/>
      <c r="D337" s="209" t="s">
        <v>75</v>
      </c>
      <c r="E337" s="221" t="s">
        <v>705</v>
      </c>
      <c r="F337" s="221" t="s">
        <v>706</v>
      </c>
      <c r="G337" s="208"/>
      <c r="H337" s="208"/>
      <c r="I337" s="211"/>
      <c r="J337" s="222">
        <f>BK337</f>
        <v>0</v>
      </c>
      <c r="K337" s="208"/>
      <c r="L337" s="213"/>
      <c r="M337" s="214"/>
      <c r="N337" s="215"/>
      <c r="O337" s="215"/>
      <c r="P337" s="216">
        <f>SUM(P338:P343)</f>
        <v>0</v>
      </c>
      <c r="Q337" s="215"/>
      <c r="R337" s="216">
        <f>SUM(R338:R343)</f>
        <v>0</v>
      </c>
      <c r="S337" s="215"/>
      <c r="T337" s="217">
        <f>SUM(T338:T343)</f>
        <v>0</v>
      </c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R337" s="218" t="s">
        <v>85</v>
      </c>
      <c r="AT337" s="219" t="s">
        <v>75</v>
      </c>
      <c r="AU337" s="219" t="s">
        <v>83</v>
      </c>
      <c r="AY337" s="218" t="s">
        <v>164</v>
      </c>
      <c r="BK337" s="220">
        <f>SUM(BK338:BK343)</f>
        <v>0</v>
      </c>
    </row>
    <row r="338" spans="1:65" s="2" customFormat="1" ht="24.15" customHeight="1">
      <c r="A338" s="35"/>
      <c r="B338" s="36"/>
      <c r="C338" s="223" t="s">
        <v>700</v>
      </c>
      <c r="D338" s="223" t="s">
        <v>167</v>
      </c>
      <c r="E338" s="224" t="s">
        <v>707</v>
      </c>
      <c r="F338" s="225" t="s">
        <v>708</v>
      </c>
      <c r="G338" s="226" t="s">
        <v>170</v>
      </c>
      <c r="H338" s="227">
        <v>68</v>
      </c>
      <c r="I338" s="228"/>
      <c r="J338" s="229">
        <f>ROUND(I338*H338,2)</f>
        <v>0</v>
      </c>
      <c r="K338" s="225" t="s">
        <v>171</v>
      </c>
      <c r="L338" s="41"/>
      <c r="M338" s="230" t="s">
        <v>1</v>
      </c>
      <c r="N338" s="231" t="s">
        <v>41</v>
      </c>
      <c r="O338" s="88"/>
      <c r="P338" s="232">
        <f>O338*H338</f>
        <v>0</v>
      </c>
      <c r="Q338" s="232">
        <v>0</v>
      </c>
      <c r="R338" s="232">
        <f>Q338*H338</f>
        <v>0</v>
      </c>
      <c r="S338" s="232">
        <v>0</v>
      </c>
      <c r="T338" s="233">
        <f>S338*H338</f>
        <v>0</v>
      </c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R338" s="234" t="s">
        <v>172</v>
      </c>
      <c r="AT338" s="234" t="s">
        <v>167</v>
      </c>
      <c r="AU338" s="234" t="s">
        <v>85</v>
      </c>
      <c r="AY338" s="14" t="s">
        <v>164</v>
      </c>
      <c r="BE338" s="235">
        <f>IF(N338="základní",J338,0)</f>
        <v>0</v>
      </c>
      <c r="BF338" s="235">
        <f>IF(N338="snížená",J338,0)</f>
        <v>0</v>
      </c>
      <c r="BG338" s="235">
        <f>IF(N338="zákl. přenesená",J338,0)</f>
        <v>0</v>
      </c>
      <c r="BH338" s="235">
        <f>IF(N338="sníž. přenesená",J338,0)</f>
        <v>0</v>
      </c>
      <c r="BI338" s="235">
        <f>IF(N338="nulová",J338,0)</f>
        <v>0</v>
      </c>
      <c r="BJ338" s="14" t="s">
        <v>83</v>
      </c>
      <c r="BK338" s="235">
        <f>ROUND(I338*H338,2)</f>
        <v>0</v>
      </c>
      <c r="BL338" s="14" t="s">
        <v>172</v>
      </c>
      <c r="BM338" s="234" t="s">
        <v>703</v>
      </c>
    </row>
    <row r="339" spans="1:47" s="2" customFormat="1" ht="12">
      <c r="A339" s="35"/>
      <c r="B339" s="36"/>
      <c r="C339" s="37"/>
      <c r="D339" s="236" t="s">
        <v>173</v>
      </c>
      <c r="E339" s="37"/>
      <c r="F339" s="237" t="s">
        <v>710</v>
      </c>
      <c r="G339" s="37"/>
      <c r="H339" s="37"/>
      <c r="I339" s="238"/>
      <c r="J339" s="37"/>
      <c r="K339" s="37"/>
      <c r="L339" s="41"/>
      <c r="M339" s="239"/>
      <c r="N339" s="240"/>
      <c r="O339" s="88"/>
      <c r="P339" s="88"/>
      <c r="Q339" s="88"/>
      <c r="R339" s="88"/>
      <c r="S339" s="88"/>
      <c r="T339" s="89"/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T339" s="14" t="s">
        <v>173</v>
      </c>
      <c r="AU339" s="14" t="s">
        <v>85</v>
      </c>
    </row>
    <row r="340" spans="1:47" s="2" customFormat="1" ht="12">
      <c r="A340" s="35"/>
      <c r="B340" s="36"/>
      <c r="C340" s="37"/>
      <c r="D340" s="251" t="s">
        <v>252</v>
      </c>
      <c r="E340" s="37"/>
      <c r="F340" s="252" t="s">
        <v>1090</v>
      </c>
      <c r="G340" s="37"/>
      <c r="H340" s="37"/>
      <c r="I340" s="238"/>
      <c r="J340" s="37"/>
      <c r="K340" s="37"/>
      <c r="L340" s="41"/>
      <c r="M340" s="239"/>
      <c r="N340" s="240"/>
      <c r="O340" s="88"/>
      <c r="P340" s="88"/>
      <c r="Q340" s="88"/>
      <c r="R340" s="88"/>
      <c r="S340" s="88"/>
      <c r="T340" s="89"/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T340" s="14" t="s">
        <v>252</v>
      </c>
      <c r="AU340" s="14" t="s">
        <v>85</v>
      </c>
    </row>
    <row r="341" spans="1:65" s="2" customFormat="1" ht="37.8" customHeight="1">
      <c r="A341" s="35"/>
      <c r="B341" s="36"/>
      <c r="C341" s="223" t="s">
        <v>432</v>
      </c>
      <c r="D341" s="223" t="s">
        <v>167</v>
      </c>
      <c r="E341" s="224" t="s">
        <v>713</v>
      </c>
      <c r="F341" s="225" t="s">
        <v>714</v>
      </c>
      <c r="G341" s="226" t="s">
        <v>170</v>
      </c>
      <c r="H341" s="227">
        <v>72</v>
      </c>
      <c r="I341" s="228"/>
      <c r="J341" s="229">
        <f>ROUND(I341*H341,2)</f>
        <v>0</v>
      </c>
      <c r="K341" s="225" t="s">
        <v>171</v>
      </c>
      <c r="L341" s="41"/>
      <c r="M341" s="230" t="s">
        <v>1</v>
      </c>
      <c r="N341" s="231" t="s">
        <v>41</v>
      </c>
      <c r="O341" s="88"/>
      <c r="P341" s="232">
        <f>O341*H341</f>
        <v>0</v>
      </c>
      <c r="Q341" s="232">
        <v>0</v>
      </c>
      <c r="R341" s="232">
        <f>Q341*H341</f>
        <v>0</v>
      </c>
      <c r="S341" s="232">
        <v>0</v>
      </c>
      <c r="T341" s="233">
        <f>S341*H341</f>
        <v>0</v>
      </c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R341" s="234" t="s">
        <v>172</v>
      </c>
      <c r="AT341" s="234" t="s">
        <v>167</v>
      </c>
      <c r="AU341" s="234" t="s">
        <v>85</v>
      </c>
      <c r="AY341" s="14" t="s">
        <v>164</v>
      </c>
      <c r="BE341" s="235">
        <f>IF(N341="základní",J341,0)</f>
        <v>0</v>
      </c>
      <c r="BF341" s="235">
        <f>IF(N341="snížená",J341,0)</f>
        <v>0</v>
      </c>
      <c r="BG341" s="235">
        <f>IF(N341="zákl. přenesená",J341,0)</f>
        <v>0</v>
      </c>
      <c r="BH341" s="235">
        <f>IF(N341="sníž. přenesená",J341,0)</f>
        <v>0</v>
      </c>
      <c r="BI341" s="235">
        <f>IF(N341="nulová",J341,0)</f>
        <v>0</v>
      </c>
      <c r="BJ341" s="14" t="s">
        <v>83</v>
      </c>
      <c r="BK341" s="235">
        <f>ROUND(I341*H341,2)</f>
        <v>0</v>
      </c>
      <c r="BL341" s="14" t="s">
        <v>172</v>
      </c>
      <c r="BM341" s="234" t="s">
        <v>709</v>
      </c>
    </row>
    <row r="342" spans="1:47" s="2" customFormat="1" ht="12">
      <c r="A342" s="35"/>
      <c r="B342" s="36"/>
      <c r="C342" s="37"/>
      <c r="D342" s="236" t="s">
        <v>173</v>
      </c>
      <c r="E342" s="37"/>
      <c r="F342" s="237" t="s">
        <v>716</v>
      </c>
      <c r="G342" s="37"/>
      <c r="H342" s="37"/>
      <c r="I342" s="238"/>
      <c r="J342" s="37"/>
      <c r="K342" s="37"/>
      <c r="L342" s="41"/>
      <c r="M342" s="239"/>
      <c r="N342" s="240"/>
      <c r="O342" s="88"/>
      <c r="P342" s="88"/>
      <c r="Q342" s="88"/>
      <c r="R342" s="88"/>
      <c r="S342" s="88"/>
      <c r="T342" s="89"/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T342" s="14" t="s">
        <v>173</v>
      </c>
      <c r="AU342" s="14" t="s">
        <v>85</v>
      </c>
    </row>
    <row r="343" spans="1:47" s="2" customFormat="1" ht="12">
      <c r="A343" s="35"/>
      <c r="B343" s="36"/>
      <c r="C343" s="37"/>
      <c r="D343" s="251" t="s">
        <v>252</v>
      </c>
      <c r="E343" s="37"/>
      <c r="F343" s="252" t="s">
        <v>711</v>
      </c>
      <c r="G343" s="37"/>
      <c r="H343" s="37"/>
      <c r="I343" s="238"/>
      <c r="J343" s="37"/>
      <c r="K343" s="37"/>
      <c r="L343" s="41"/>
      <c r="M343" s="253"/>
      <c r="N343" s="254"/>
      <c r="O343" s="255"/>
      <c r="P343" s="255"/>
      <c r="Q343" s="255"/>
      <c r="R343" s="255"/>
      <c r="S343" s="255"/>
      <c r="T343" s="256"/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T343" s="14" t="s">
        <v>252</v>
      </c>
      <c r="AU343" s="14" t="s">
        <v>85</v>
      </c>
    </row>
    <row r="344" spans="1:31" s="2" customFormat="1" ht="6.95" customHeight="1">
      <c r="A344" s="35"/>
      <c r="B344" s="63"/>
      <c r="C344" s="64"/>
      <c r="D344" s="64"/>
      <c r="E344" s="64"/>
      <c r="F344" s="64"/>
      <c r="G344" s="64"/>
      <c r="H344" s="64"/>
      <c r="I344" s="64"/>
      <c r="J344" s="64"/>
      <c r="K344" s="64"/>
      <c r="L344" s="41"/>
      <c r="M344" s="35"/>
      <c r="O344" s="35"/>
      <c r="P344" s="35"/>
      <c r="Q344" s="35"/>
      <c r="R344" s="35"/>
      <c r="S344" s="35"/>
      <c r="T344" s="35"/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</row>
  </sheetData>
  <sheetProtection password="CC35" sheet="1" objects="1" scenarios="1" formatColumns="0" formatRows="0" autoFilter="0"/>
  <autoFilter ref="C126:K343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5:H115"/>
    <mergeCell ref="E117:H117"/>
    <mergeCell ref="E119:H119"/>
    <mergeCell ref="L2:V2"/>
  </mergeCells>
  <hyperlinks>
    <hyperlink ref="F131" r:id="rId1" display="https://podminky.urs.cz/item/CS_URS_2024_01/713410861"/>
    <hyperlink ref="F133" r:id="rId2" display="https://podminky.urs.cz/item/CS_URS_2024_01/713420843"/>
    <hyperlink ref="F145" r:id="rId3" display="https://podminky.urs.cz/item/CS_URS_2024_01/713463211"/>
    <hyperlink ref="F147" r:id="rId4" display="https://podminky.urs.cz/item/CS_URS_2024_01/713463212"/>
    <hyperlink ref="F149" r:id="rId5" display="https://podminky.urs.cz/item/CS_URS_2024_01/713463214"/>
    <hyperlink ref="F152" r:id="rId6" display="https://podminky.urs.cz/item/CS_URS_2024_01/998713103"/>
    <hyperlink ref="F156" r:id="rId7" display="https://podminky.urs.cz/item/CS_URS_2024_01/732110812"/>
    <hyperlink ref="F158" r:id="rId8" display="https://podminky.urs.cz/item/CS_URS_2024_01/732110814"/>
    <hyperlink ref="F165" r:id="rId9" display="https://podminky.urs.cz/item/CS_URS_2024_01/732429212"/>
    <hyperlink ref="F172" r:id="rId10" display="https://podminky.urs.cz/item/CS_URS_2024_01/998731102"/>
    <hyperlink ref="F175" r:id="rId11" display="https://podminky.urs.cz/item/CS_URS_2024_01/733120819"/>
    <hyperlink ref="F177" r:id="rId12" display="https://podminky.urs.cz/item/CS_URS_2024_01/733120826"/>
    <hyperlink ref="F179" r:id="rId13" display="https://podminky.urs.cz/item/CS_URS_2024_01/733120832"/>
    <hyperlink ref="F181" r:id="rId14" display="https://podminky.urs.cz/item/CS_URS_2024_01/733120843"/>
    <hyperlink ref="F184" r:id="rId15" display="https://podminky.urs.cz/item/CS_URS_2024_01/733111226"/>
    <hyperlink ref="F186" r:id="rId16" display="https://podminky.urs.cz/item/CS_URS_2024_01/733111228"/>
    <hyperlink ref="F188" r:id="rId17" display="https://podminky.urs.cz/item/CS_URS_2024_01/733121175"/>
    <hyperlink ref="F190" r:id="rId18" display="https://podminky.urs.cz/item/CS_URS_2024_01/733122202"/>
    <hyperlink ref="F193" r:id="rId19" display="https://podminky.urs.cz/item/CS_URS_2024_01/733122203"/>
    <hyperlink ref="F196" r:id="rId20" display="https://podminky.urs.cz/item/CS_URS_2024_01/733122204"/>
    <hyperlink ref="F199" r:id="rId21" display="https://podminky.urs.cz/item/CS_URS_2024_01/733122205"/>
    <hyperlink ref="F202" r:id="rId22" display="https://podminky.urs.cz/item/CS_URS_2024_01/733122206"/>
    <hyperlink ref="F205" r:id="rId23" display="https://podminky.urs.cz/item/CS_URS_2024_01/733122207"/>
    <hyperlink ref="F208" r:id="rId24" display="https://podminky.urs.cz/item/CS_URS_2024_01/733190217"/>
    <hyperlink ref="F210" r:id="rId25" display="https://podminky.urs.cz/item/CS_URS_2024_01/733190219"/>
    <hyperlink ref="F212" r:id="rId26" display="https://podminky.urs.cz/item/CS_URS_2024_01/733190235"/>
    <hyperlink ref="F226" r:id="rId27" display="https://podminky.urs.cz/item/CS_URS_2024_01/998733103"/>
    <hyperlink ref="F229" r:id="rId28" display="https://podminky.urs.cz/item/CS_URS_2024_01/734100812"/>
    <hyperlink ref="F231" r:id="rId29" display="https://podminky.urs.cz/item/CS_URS_2024_01/734100813"/>
    <hyperlink ref="F233" r:id="rId30" display="https://podminky.urs.cz/item/CS_URS_2024_01/734100816"/>
    <hyperlink ref="F235" r:id="rId31" display="https://podminky.urs.cz/item/CS_URS_2024_01/734200822"/>
    <hyperlink ref="F237" r:id="rId32" display="https://podminky.urs.cz/item/CS_URS_2024_01/734410811"/>
    <hyperlink ref="F240" r:id="rId33" display="https://podminky.urs.cz/item/CS_URS_2024_01/734211120"/>
    <hyperlink ref="F243" r:id="rId34" display="https://podminky.urs.cz/item/CS_URS_2024_01/734291123"/>
    <hyperlink ref="F245" r:id="rId35" display="https://podminky.urs.cz/item/CS_URS_2024_01/734291124"/>
    <hyperlink ref="F247" r:id="rId36" display="https://podminky.urs.cz/item/CS_URS_2024_01/734292713"/>
    <hyperlink ref="F249" r:id="rId37" display="https://podminky.urs.cz/item/CS_URS_2024_01/734292714"/>
    <hyperlink ref="F251" r:id="rId38" display="https://podminky.urs.cz/item/CS_URS_2024_01/734292716"/>
    <hyperlink ref="F253" r:id="rId39" display="https://podminky.urs.cz/item/CS_URS_2024_01/734292717"/>
    <hyperlink ref="F255" r:id="rId40" display="https://podminky.urs.cz/item/CS_URS_2024_01/734292718"/>
    <hyperlink ref="F265" r:id="rId41" display="https://podminky.urs.cz/item/CS_URS_2024_01/734494213"/>
    <hyperlink ref="F267" r:id="rId42" display="https://podminky.urs.cz/item/CS_URS_2024_01/734494214"/>
    <hyperlink ref="F269" r:id="rId43" display="https://podminky.urs.cz/item/CS_URS_2024_01/734411113"/>
    <hyperlink ref="F271" r:id="rId44" display="https://podminky.urs.cz/item/CS_URS_2024_01/734421101"/>
    <hyperlink ref="F276" r:id="rId45" display="https://podminky.urs.cz/item/CS_URS_2024_01/734163431"/>
    <hyperlink ref="F278" r:id="rId46" display="https://podminky.urs.cz/item/CS_URS_2024_01/734192314"/>
    <hyperlink ref="F280" r:id="rId47" display="https://podminky.urs.cz/item/CS_URS_2024_01/734193119"/>
    <hyperlink ref="F282" r:id="rId48" display="https://podminky.urs.cz/item/CS_URS_2024_01/734209103"/>
    <hyperlink ref="F284" r:id="rId49" display="https://podminky.urs.cz/item/CS_URS_2024_01/734209104"/>
    <hyperlink ref="F286" r:id="rId50" display="https://podminky.urs.cz/item/CS_URS_2024_01/734209105"/>
    <hyperlink ref="F289" r:id="rId51" display="https://podminky.urs.cz/item/CS_URS_2024_01/734209113"/>
    <hyperlink ref="F291" r:id="rId52" display="https://podminky.urs.cz/item/CS_URS_2024_01/734209114"/>
    <hyperlink ref="F293" r:id="rId53" display="https://podminky.urs.cz/item/CS_URS_2024_01/734209115"/>
    <hyperlink ref="F295" r:id="rId54" display="https://podminky.urs.cz/item/CS_URS_2024_01/734209116"/>
    <hyperlink ref="F297" r:id="rId55" display="https://podminky.urs.cz/item/CS_URS_2024_01/734209117"/>
    <hyperlink ref="F299" r:id="rId56" display="https://podminky.urs.cz/item/CS_URS_2024_01/734209118"/>
    <hyperlink ref="F301" r:id="rId57" display="https://podminky.urs.cz/item/CS_URS_2024_01/734209127"/>
    <hyperlink ref="F304" r:id="rId58" display="https://podminky.urs.cz/item/CS_URS_2024_01/734109214"/>
    <hyperlink ref="F306" r:id="rId59" display="https://podminky.urs.cz/item/CS_URS_2024_01/734109217"/>
    <hyperlink ref="F308" r:id="rId60" display="https://podminky.urs.cz/item/CS_URS_2024_01/734109219"/>
    <hyperlink ref="F310" r:id="rId61" display="https://podminky.urs.cz/item/CS_URS_2024_01/734419111"/>
    <hyperlink ref="F314" r:id="rId62" display="https://podminky.urs.cz/item/CS_URS_2024_01/734499211"/>
    <hyperlink ref="F316" r:id="rId63" display="https://podminky.urs.cz/item/CS_URS_2024_01/734499212"/>
    <hyperlink ref="F319" r:id="rId64" display="https://podminky.urs.cz/item/CS_URS_2024_01/735000912"/>
    <hyperlink ref="F322" r:id="rId65" display="https://podminky.urs.cz/item/CS_URS_2024_01/998734103"/>
    <hyperlink ref="F325" r:id="rId66" display="https://podminky.urs.cz/item/CS_URS_2024_01/735151582"/>
    <hyperlink ref="F331" r:id="rId67" display="https://podminky.urs.cz/item/CS_URS_2024_01/735159340"/>
    <hyperlink ref="F336" r:id="rId68" display="https://podminky.urs.cz/item/CS_URS_2024_01/998735103"/>
    <hyperlink ref="F339" r:id="rId69" display="https://podminky.urs.cz/item/CS_URS_2024_01/783614551"/>
    <hyperlink ref="F342" r:id="rId70" display="https://podminky.urs.cz/item/CS_URS_2024_01/78361456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7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123</v>
      </c>
    </row>
    <row r="3" spans="2:46" s="1" customFormat="1" ht="6.95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7"/>
      <c r="AT3" s="14" t="s">
        <v>85</v>
      </c>
    </row>
    <row r="4" spans="2:46" s="1" customFormat="1" ht="24.95" customHeight="1">
      <c r="B4" s="17"/>
      <c r="D4" s="145" t="s">
        <v>131</v>
      </c>
      <c r="L4" s="17"/>
      <c r="M4" s="146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47" t="s">
        <v>16</v>
      </c>
      <c r="L6" s="17"/>
    </row>
    <row r="7" spans="2:12" s="1" customFormat="1" ht="26.25" customHeight="1">
      <c r="B7" s="17"/>
      <c r="E7" s="148" t="str">
        <f>'Rekapitulace stavby'!K6</f>
        <v>Rekonstrukce vytápění – Teoretické ústavy, Hněvotínská 3, 775 15 Olomouc</v>
      </c>
      <c r="F7" s="147"/>
      <c r="G7" s="147"/>
      <c r="H7" s="147"/>
      <c r="L7" s="17"/>
    </row>
    <row r="8" spans="2:12" s="1" customFormat="1" ht="12" customHeight="1">
      <c r="B8" s="17"/>
      <c r="D8" s="147" t="s">
        <v>132</v>
      </c>
      <c r="L8" s="17"/>
    </row>
    <row r="9" spans="1:31" s="2" customFormat="1" ht="16.5" customHeight="1">
      <c r="A9" s="35"/>
      <c r="B9" s="41"/>
      <c r="C9" s="35"/>
      <c r="D9" s="35"/>
      <c r="E9" s="148" t="s">
        <v>956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1"/>
      <c r="C10" s="35"/>
      <c r="D10" s="147" t="s">
        <v>134</v>
      </c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6.5" customHeight="1">
      <c r="A11" s="35"/>
      <c r="B11" s="41"/>
      <c r="C11" s="35"/>
      <c r="D11" s="35"/>
      <c r="E11" s="149" t="s">
        <v>1091</v>
      </c>
      <c r="F11" s="35"/>
      <c r="G11" s="35"/>
      <c r="H11" s="35"/>
      <c r="I11" s="35"/>
      <c r="J11" s="35"/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>
      <c r="A12" s="35"/>
      <c r="B12" s="41"/>
      <c r="C12" s="35"/>
      <c r="D12" s="35"/>
      <c r="E12" s="35"/>
      <c r="F12" s="35"/>
      <c r="G12" s="35"/>
      <c r="H12" s="35"/>
      <c r="I12" s="35"/>
      <c r="J12" s="35"/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2" customHeight="1">
      <c r="A13" s="35"/>
      <c r="B13" s="41"/>
      <c r="C13" s="35"/>
      <c r="D13" s="147" t="s">
        <v>18</v>
      </c>
      <c r="E13" s="35"/>
      <c r="F13" s="138" t="s">
        <v>1</v>
      </c>
      <c r="G13" s="35"/>
      <c r="H13" s="35"/>
      <c r="I13" s="147" t="s">
        <v>19</v>
      </c>
      <c r="J13" s="138" t="s">
        <v>1</v>
      </c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47" t="s">
        <v>20</v>
      </c>
      <c r="E14" s="35"/>
      <c r="F14" s="138" t="s">
        <v>21</v>
      </c>
      <c r="G14" s="35"/>
      <c r="H14" s="35"/>
      <c r="I14" s="147" t="s">
        <v>22</v>
      </c>
      <c r="J14" s="150" t="str">
        <f>'Rekapitulace stavby'!AN8</f>
        <v>21. 1. 2024</v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0.8" customHeight="1">
      <c r="A15" s="35"/>
      <c r="B15" s="41"/>
      <c r="C15" s="35"/>
      <c r="D15" s="35"/>
      <c r="E15" s="35"/>
      <c r="F15" s="35"/>
      <c r="G15" s="35"/>
      <c r="H15" s="35"/>
      <c r="I15" s="35"/>
      <c r="J15" s="35"/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41"/>
      <c r="C16" s="35"/>
      <c r="D16" s="147" t="s">
        <v>24</v>
      </c>
      <c r="E16" s="35"/>
      <c r="F16" s="35"/>
      <c r="G16" s="35"/>
      <c r="H16" s="35"/>
      <c r="I16" s="147" t="s">
        <v>25</v>
      </c>
      <c r="J16" s="138" t="str">
        <f>IF('Rekapitulace stavby'!AN10="","",'Rekapitulace stavby'!AN10)</f>
        <v/>
      </c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1"/>
      <c r="C17" s="35"/>
      <c r="D17" s="35"/>
      <c r="E17" s="138" t="str">
        <f>IF('Rekapitulace stavby'!E11="","",'Rekapitulace stavby'!E11)</f>
        <v>Univerzita Palackého v Olomouc, Křížkovského 8</v>
      </c>
      <c r="F17" s="35"/>
      <c r="G17" s="35"/>
      <c r="H17" s="35"/>
      <c r="I17" s="147" t="s">
        <v>27</v>
      </c>
      <c r="J17" s="138" t="str">
        <f>IF('Rekapitulace stavby'!AN11="","",'Rekapitulace stavby'!AN11)</f>
        <v/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1"/>
      <c r="C18" s="35"/>
      <c r="D18" s="35"/>
      <c r="E18" s="35"/>
      <c r="F18" s="35"/>
      <c r="G18" s="35"/>
      <c r="H18" s="35"/>
      <c r="I18" s="35"/>
      <c r="J18" s="35"/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1"/>
      <c r="C19" s="35"/>
      <c r="D19" s="147" t="s">
        <v>28</v>
      </c>
      <c r="E19" s="35"/>
      <c r="F19" s="35"/>
      <c r="G19" s="35"/>
      <c r="H19" s="35"/>
      <c r="I19" s="147" t="s">
        <v>25</v>
      </c>
      <c r="J19" s="30" t="str">
        <f>'Rekapitulace stavby'!AN13</f>
        <v>Vyplň údaj</v>
      </c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1"/>
      <c r="C20" s="35"/>
      <c r="D20" s="35"/>
      <c r="E20" s="30" t="str">
        <f>'Rekapitulace stavby'!E14</f>
        <v>Vyplň údaj</v>
      </c>
      <c r="F20" s="138"/>
      <c r="G20" s="138"/>
      <c r="H20" s="138"/>
      <c r="I20" s="147" t="s">
        <v>27</v>
      </c>
      <c r="J20" s="30" t="str">
        <f>'Rekapitulace stavby'!AN14</f>
        <v>Vyplň údaj</v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1"/>
      <c r="C21" s="35"/>
      <c r="D21" s="35"/>
      <c r="E21" s="35"/>
      <c r="F21" s="35"/>
      <c r="G21" s="35"/>
      <c r="H21" s="35"/>
      <c r="I21" s="35"/>
      <c r="J21" s="35"/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1"/>
      <c r="C22" s="35"/>
      <c r="D22" s="147" t="s">
        <v>30</v>
      </c>
      <c r="E22" s="35"/>
      <c r="F22" s="35"/>
      <c r="G22" s="35"/>
      <c r="H22" s="35"/>
      <c r="I22" s="147" t="s">
        <v>25</v>
      </c>
      <c r="J22" s="138" t="s">
        <v>1</v>
      </c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1"/>
      <c r="C23" s="35"/>
      <c r="D23" s="35"/>
      <c r="E23" s="138" t="s">
        <v>31</v>
      </c>
      <c r="F23" s="35"/>
      <c r="G23" s="35"/>
      <c r="H23" s="35"/>
      <c r="I23" s="147" t="s">
        <v>27</v>
      </c>
      <c r="J23" s="138" t="s">
        <v>1</v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1"/>
      <c r="C24" s="35"/>
      <c r="D24" s="35"/>
      <c r="E24" s="35"/>
      <c r="F24" s="35"/>
      <c r="G24" s="35"/>
      <c r="H24" s="35"/>
      <c r="I24" s="35"/>
      <c r="J24" s="35"/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1"/>
      <c r="C25" s="35"/>
      <c r="D25" s="147" t="s">
        <v>33</v>
      </c>
      <c r="E25" s="35"/>
      <c r="F25" s="35"/>
      <c r="G25" s="35"/>
      <c r="H25" s="35"/>
      <c r="I25" s="147" t="s">
        <v>25</v>
      </c>
      <c r="J25" s="138" t="s">
        <v>1</v>
      </c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1"/>
      <c r="C26" s="35"/>
      <c r="D26" s="35"/>
      <c r="E26" s="138" t="s">
        <v>34</v>
      </c>
      <c r="F26" s="35"/>
      <c r="G26" s="35"/>
      <c r="H26" s="35"/>
      <c r="I26" s="147" t="s">
        <v>27</v>
      </c>
      <c r="J26" s="138" t="s">
        <v>1</v>
      </c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1"/>
      <c r="C27" s="35"/>
      <c r="D27" s="35"/>
      <c r="E27" s="35"/>
      <c r="F27" s="35"/>
      <c r="G27" s="35"/>
      <c r="H27" s="35"/>
      <c r="I27" s="35"/>
      <c r="J27" s="35"/>
      <c r="K27" s="35"/>
      <c r="L27" s="60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1"/>
      <c r="C28" s="35"/>
      <c r="D28" s="147" t="s">
        <v>35</v>
      </c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151"/>
      <c r="B29" s="152"/>
      <c r="C29" s="151"/>
      <c r="D29" s="151"/>
      <c r="E29" s="153" t="s">
        <v>1</v>
      </c>
      <c r="F29" s="153"/>
      <c r="G29" s="153"/>
      <c r="H29" s="153"/>
      <c r="I29" s="151"/>
      <c r="J29" s="151"/>
      <c r="K29" s="151"/>
      <c r="L29" s="154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</row>
    <row r="30" spans="1:31" s="2" customFormat="1" ht="6.95" customHeight="1">
      <c r="A30" s="35"/>
      <c r="B30" s="41"/>
      <c r="C30" s="35"/>
      <c r="D30" s="35"/>
      <c r="E30" s="35"/>
      <c r="F30" s="35"/>
      <c r="G30" s="35"/>
      <c r="H30" s="35"/>
      <c r="I30" s="35"/>
      <c r="J30" s="35"/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55"/>
      <c r="E31" s="155"/>
      <c r="F31" s="155"/>
      <c r="G31" s="155"/>
      <c r="H31" s="155"/>
      <c r="I31" s="155"/>
      <c r="J31" s="155"/>
      <c r="K31" s="155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4" customHeight="1">
      <c r="A32" s="35"/>
      <c r="B32" s="41"/>
      <c r="C32" s="35"/>
      <c r="D32" s="156" t="s">
        <v>36</v>
      </c>
      <c r="E32" s="35"/>
      <c r="F32" s="35"/>
      <c r="G32" s="35"/>
      <c r="H32" s="35"/>
      <c r="I32" s="35"/>
      <c r="J32" s="157">
        <f>ROUND(J126,2)</f>
        <v>0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1"/>
      <c r="C33" s="35"/>
      <c r="D33" s="155"/>
      <c r="E33" s="155"/>
      <c r="F33" s="155"/>
      <c r="G33" s="155"/>
      <c r="H33" s="155"/>
      <c r="I33" s="155"/>
      <c r="J33" s="155"/>
      <c r="K33" s="15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35"/>
      <c r="F34" s="158" t="s">
        <v>38</v>
      </c>
      <c r="G34" s="35"/>
      <c r="H34" s="35"/>
      <c r="I34" s="158" t="s">
        <v>37</v>
      </c>
      <c r="J34" s="158" t="s">
        <v>39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>
      <c r="A35" s="35"/>
      <c r="B35" s="41"/>
      <c r="C35" s="35"/>
      <c r="D35" s="159" t="s">
        <v>40</v>
      </c>
      <c r="E35" s="147" t="s">
        <v>41</v>
      </c>
      <c r="F35" s="160">
        <f>ROUND((SUM(BE126:BE217)),2)</f>
        <v>0</v>
      </c>
      <c r="G35" s="35"/>
      <c r="H35" s="35"/>
      <c r="I35" s="161">
        <v>0.21</v>
      </c>
      <c r="J35" s="160">
        <f>ROUND(((SUM(BE126:BE217))*I35),2)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>
      <c r="A36" s="35"/>
      <c r="B36" s="41"/>
      <c r="C36" s="35"/>
      <c r="D36" s="35"/>
      <c r="E36" s="147" t="s">
        <v>42</v>
      </c>
      <c r="F36" s="160">
        <f>ROUND((SUM(BF126:BF217)),2)</f>
        <v>0</v>
      </c>
      <c r="G36" s="35"/>
      <c r="H36" s="35"/>
      <c r="I36" s="161">
        <v>0.12</v>
      </c>
      <c r="J36" s="160">
        <f>ROUND(((SUM(BF126:BF217))*I36),2)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47" t="s">
        <v>43</v>
      </c>
      <c r="F37" s="160">
        <f>ROUND((SUM(BG126:BG217)),2)</f>
        <v>0</v>
      </c>
      <c r="G37" s="35"/>
      <c r="H37" s="35"/>
      <c r="I37" s="161">
        <v>0.21</v>
      </c>
      <c r="J37" s="160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" customHeight="1" hidden="1">
      <c r="A38" s="35"/>
      <c r="B38" s="41"/>
      <c r="C38" s="35"/>
      <c r="D38" s="35"/>
      <c r="E38" s="147" t="s">
        <v>44</v>
      </c>
      <c r="F38" s="160">
        <f>ROUND((SUM(BH126:BH217)),2)</f>
        <v>0</v>
      </c>
      <c r="G38" s="35"/>
      <c r="H38" s="35"/>
      <c r="I38" s="161">
        <v>0.12</v>
      </c>
      <c r="J38" s="160">
        <f>0</f>
        <v>0</v>
      </c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" customHeight="1" hidden="1">
      <c r="A39" s="35"/>
      <c r="B39" s="41"/>
      <c r="C39" s="35"/>
      <c r="D39" s="35"/>
      <c r="E39" s="147" t="s">
        <v>45</v>
      </c>
      <c r="F39" s="160">
        <f>ROUND((SUM(BI126:BI217)),2)</f>
        <v>0</v>
      </c>
      <c r="G39" s="35"/>
      <c r="H39" s="35"/>
      <c r="I39" s="161">
        <v>0</v>
      </c>
      <c r="J39" s="160">
        <f>0</f>
        <v>0</v>
      </c>
      <c r="K39" s="35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4" customHeight="1">
      <c r="A41" s="35"/>
      <c r="B41" s="41"/>
      <c r="C41" s="162"/>
      <c r="D41" s="163" t="s">
        <v>46</v>
      </c>
      <c r="E41" s="164"/>
      <c r="F41" s="164"/>
      <c r="G41" s="165" t="s">
        <v>47</v>
      </c>
      <c r="H41" s="166" t="s">
        <v>48</v>
      </c>
      <c r="I41" s="164"/>
      <c r="J41" s="167">
        <f>SUM(J32:J39)</f>
        <v>0</v>
      </c>
      <c r="K41" s="168"/>
      <c r="L41" s="60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0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2:12" s="1" customFormat="1" ht="14.4" customHeight="1">
      <c r="B43" s="17"/>
      <c r="L43" s="17"/>
    </row>
    <row r="44" spans="2:12" s="1" customFormat="1" ht="14.4" customHeight="1">
      <c r="B44" s="17"/>
      <c r="L44" s="1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60"/>
      <c r="D50" s="169" t="s">
        <v>49</v>
      </c>
      <c r="E50" s="170"/>
      <c r="F50" s="170"/>
      <c r="G50" s="169" t="s">
        <v>50</v>
      </c>
      <c r="H50" s="170"/>
      <c r="I50" s="170"/>
      <c r="J50" s="170"/>
      <c r="K50" s="170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71" t="s">
        <v>51</v>
      </c>
      <c r="E61" s="172"/>
      <c r="F61" s="173" t="s">
        <v>52</v>
      </c>
      <c r="G61" s="171" t="s">
        <v>51</v>
      </c>
      <c r="H61" s="172"/>
      <c r="I61" s="172"/>
      <c r="J61" s="174" t="s">
        <v>52</v>
      </c>
      <c r="K61" s="172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9" t="s">
        <v>53</v>
      </c>
      <c r="E65" s="175"/>
      <c r="F65" s="175"/>
      <c r="G65" s="169" t="s">
        <v>54</v>
      </c>
      <c r="H65" s="175"/>
      <c r="I65" s="175"/>
      <c r="J65" s="175"/>
      <c r="K65" s="175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71" t="s">
        <v>51</v>
      </c>
      <c r="E76" s="172"/>
      <c r="F76" s="173" t="s">
        <v>52</v>
      </c>
      <c r="G76" s="171" t="s">
        <v>51</v>
      </c>
      <c r="H76" s="172"/>
      <c r="I76" s="172"/>
      <c r="J76" s="174" t="s">
        <v>52</v>
      </c>
      <c r="K76" s="172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76"/>
      <c r="C77" s="177"/>
      <c r="D77" s="177"/>
      <c r="E77" s="177"/>
      <c r="F77" s="177"/>
      <c r="G77" s="177"/>
      <c r="H77" s="177"/>
      <c r="I77" s="177"/>
      <c r="J77" s="177"/>
      <c r="K77" s="177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78"/>
      <c r="C81" s="179"/>
      <c r="D81" s="179"/>
      <c r="E81" s="179"/>
      <c r="F81" s="179"/>
      <c r="G81" s="179"/>
      <c r="H81" s="179"/>
      <c r="I81" s="179"/>
      <c r="J81" s="179"/>
      <c r="K81" s="179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137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26.25" customHeight="1">
      <c r="A85" s="35"/>
      <c r="B85" s="36"/>
      <c r="C85" s="37"/>
      <c r="D85" s="37"/>
      <c r="E85" s="180" t="str">
        <f>E7</f>
        <v>Rekonstrukce vytápění – Teoretické ústavy, Hněvotínská 3, 775 15 Olomouc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2:12" s="1" customFormat="1" ht="12" customHeight="1">
      <c r="B86" s="18"/>
      <c r="C86" s="29" t="s">
        <v>132</v>
      </c>
      <c r="D86" s="19"/>
      <c r="E86" s="19"/>
      <c r="F86" s="19"/>
      <c r="G86" s="19"/>
      <c r="H86" s="19"/>
      <c r="I86" s="19"/>
      <c r="J86" s="19"/>
      <c r="K86" s="19"/>
      <c r="L86" s="17"/>
    </row>
    <row r="87" spans="1:31" s="2" customFormat="1" ht="16.5" customHeight="1">
      <c r="A87" s="35"/>
      <c r="B87" s="36"/>
      <c r="C87" s="37"/>
      <c r="D87" s="37"/>
      <c r="E87" s="180" t="s">
        <v>956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>
      <c r="A88" s="35"/>
      <c r="B88" s="36"/>
      <c r="C88" s="29" t="s">
        <v>134</v>
      </c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6.5" customHeight="1">
      <c r="A89" s="35"/>
      <c r="B89" s="36"/>
      <c r="C89" s="37"/>
      <c r="D89" s="37"/>
      <c r="E89" s="73" t="str">
        <f>E11</f>
        <v>02 - Blok C - Vzduchotechnika</v>
      </c>
      <c r="F89" s="37"/>
      <c r="G89" s="37"/>
      <c r="H89" s="37"/>
      <c r="I89" s="37"/>
      <c r="J89" s="37"/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customHeight="1">
      <c r="A91" s="35"/>
      <c r="B91" s="36"/>
      <c r="C91" s="29" t="s">
        <v>20</v>
      </c>
      <c r="D91" s="37"/>
      <c r="E91" s="37"/>
      <c r="F91" s="24" t="str">
        <f>F14</f>
        <v>Hněvotínská 3, 775 15 Olomouc</v>
      </c>
      <c r="G91" s="37"/>
      <c r="H91" s="37"/>
      <c r="I91" s="29" t="s">
        <v>22</v>
      </c>
      <c r="J91" s="76" t="str">
        <f>IF(J14="","",J14)</f>
        <v>21. 1. 2024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5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5.15" customHeight="1">
      <c r="A93" s="35"/>
      <c r="B93" s="36"/>
      <c r="C93" s="29" t="s">
        <v>24</v>
      </c>
      <c r="D93" s="37"/>
      <c r="E93" s="37"/>
      <c r="F93" s="24" t="str">
        <f>E17</f>
        <v>Univerzita Palackého v Olomouc, Křížkovského 8</v>
      </c>
      <c r="G93" s="37"/>
      <c r="H93" s="37"/>
      <c r="I93" s="29" t="s">
        <v>30</v>
      </c>
      <c r="J93" s="33" t="str">
        <f>E23</f>
        <v>Ing. Petr Machalec</v>
      </c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40.05" customHeight="1">
      <c r="A94" s="35"/>
      <c r="B94" s="36"/>
      <c r="C94" s="29" t="s">
        <v>28</v>
      </c>
      <c r="D94" s="37"/>
      <c r="E94" s="37"/>
      <c r="F94" s="24" t="str">
        <f>IF(E20="","",E20)</f>
        <v>Vyplň údaj</v>
      </c>
      <c r="G94" s="37"/>
      <c r="H94" s="37"/>
      <c r="I94" s="29" t="s">
        <v>33</v>
      </c>
      <c r="J94" s="33" t="str">
        <f>E26</f>
        <v>Ing. Petr Machalec, Werichova 13, Olomouc</v>
      </c>
      <c r="K94" s="37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29.25" customHeight="1">
      <c r="A96" s="35"/>
      <c r="B96" s="36"/>
      <c r="C96" s="181" t="s">
        <v>138</v>
      </c>
      <c r="D96" s="182"/>
      <c r="E96" s="182"/>
      <c r="F96" s="182"/>
      <c r="G96" s="182"/>
      <c r="H96" s="182"/>
      <c r="I96" s="182"/>
      <c r="J96" s="183" t="s">
        <v>139</v>
      </c>
      <c r="K96" s="182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31" s="2" customFormat="1" ht="10.3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0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47" s="2" customFormat="1" ht="22.8" customHeight="1">
      <c r="A98" s="35"/>
      <c r="B98" s="36"/>
      <c r="C98" s="184" t="s">
        <v>140</v>
      </c>
      <c r="D98" s="37"/>
      <c r="E98" s="37"/>
      <c r="F98" s="37"/>
      <c r="G98" s="37"/>
      <c r="H98" s="37"/>
      <c r="I98" s="37"/>
      <c r="J98" s="107">
        <f>J126</f>
        <v>0</v>
      </c>
      <c r="K98" s="37"/>
      <c r="L98" s="60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4" t="s">
        <v>141</v>
      </c>
    </row>
    <row r="99" spans="1:31" s="9" customFormat="1" ht="24.95" customHeight="1">
      <c r="A99" s="9"/>
      <c r="B99" s="185"/>
      <c r="C99" s="186"/>
      <c r="D99" s="187" t="s">
        <v>142</v>
      </c>
      <c r="E99" s="188"/>
      <c r="F99" s="188"/>
      <c r="G99" s="188"/>
      <c r="H99" s="188"/>
      <c r="I99" s="188"/>
      <c r="J99" s="189">
        <f>J127</f>
        <v>0</v>
      </c>
      <c r="K99" s="186"/>
      <c r="L99" s="190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1"/>
      <c r="C100" s="130"/>
      <c r="D100" s="192" t="s">
        <v>143</v>
      </c>
      <c r="E100" s="193"/>
      <c r="F100" s="193"/>
      <c r="G100" s="193"/>
      <c r="H100" s="193"/>
      <c r="I100" s="193"/>
      <c r="J100" s="194">
        <f>J128</f>
        <v>0</v>
      </c>
      <c r="K100" s="130"/>
      <c r="L100" s="19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1"/>
      <c r="C101" s="130"/>
      <c r="D101" s="192" t="s">
        <v>144</v>
      </c>
      <c r="E101" s="193"/>
      <c r="F101" s="193"/>
      <c r="G101" s="193"/>
      <c r="H101" s="193"/>
      <c r="I101" s="193"/>
      <c r="J101" s="194">
        <f>J140</f>
        <v>0</v>
      </c>
      <c r="K101" s="130"/>
      <c r="L101" s="19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1"/>
      <c r="C102" s="130"/>
      <c r="D102" s="192" t="s">
        <v>145</v>
      </c>
      <c r="E102" s="193"/>
      <c r="F102" s="193"/>
      <c r="G102" s="193"/>
      <c r="H102" s="193"/>
      <c r="I102" s="193"/>
      <c r="J102" s="194">
        <f>J152</f>
        <v>0</v>
      </c>
      <c r="K102" s="130"/>
      <c r="L102" s="19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1"/>
      <c r="C103" s="130"/>
      <c r="D103" s="192" t="s">
        <v>146</v>
      </c>
      <c r="E103" s="193"/>
      <c r="F103" s="193"/>
      <c r="G103" s="193"/>
      <c r="H103" s="193"/>
      <c r="I103" s="193"/>
      <c r="J103" s="194">
        <f>J169</f>
        <v>0</v>
      </c>
      <c r="K103" s="130"/>
      <c r="L103" s="19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1"/>
      <c r="C104" s="130"/>
      <c r="D104" s="192" t="s">
        <v>148</v>
      </c>
      <c r="E104" s="193"/>
      <c r="F104" s="193"/>
      <c r="G104" s="193"/>
      <c r="H104" s="193"/>
      <c r="I104" s="193"/>
      <c r="J104" s="194">
        <f>J211</f>
        <v>0</v>
      </c>
      <c r="K104" s="130"/>
      <c r="L104" s="195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5"/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60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6.95" customHeight="1">
      <c r="A106" s="35"/>
      <c r="B106" s="63"/>
      <c r="C106" s="64"/>
      <c r="D106" s="64"/>
      <c r="E106" s="64"/>
      <c r="F106" s="64"/>
      <c r="G106" s="64"/>
      <c r="H106" s="64"/>
      <c r="I106" s="64"/>
      <c r="J106" s="64"/>
      <c r="K106" s="64"/>
      <c r="L106" s="60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10" spans="1:31" s="2" customFormat="1" ht="6.95" customHeight="1">
      <c r="A110" s="35"/>
      <c r="B110" s="65"/>
      <c r="C110" s="66"/>
      <c r="D110" s="66"/>
      <c r="E110" s="66"/>
      <c r="F110" s="66"/>
      <c r="G110" s="66"/>
      <c r="H110" s="66"/>
      <c r="I110" s="66"/>
      <c r="J110" s="66"/>
      <c r="K110" s="66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24.95" customHeight="1">
      <c r="A111" s="35"/>
      <c r="B111" s="36"/>
      <c r="C111" s="20" t="s">
        <v>149</v>
      </c>
      <c r="D111" s="37"/>
      <c r="E111" s="37"/>
      <c r="F111" s="37"/>
      <c r="G111" s="37"/>
      <c r="H111" s="37"/>
      <c r="I111" s="37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5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2" customHeight="1">
      <c r="A113" s="35"/>
      <c r="B113" s="36"/>
      <c r="C113" s="29" t="s">
        <v>16</v>
      </c>
      <c r="D113" s="37"/>
      <c r="E113" s="37"/>
      <c r="F113" s="37"/>
      <c r="G113" s="37"/>
      <c r="H113" s="37"/>
      <c r="I113" s="37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26.25" customHeight="1">
      <c r="A114" s="35"/>
      <c r="B114" s="36"/>
      <c r="C114" s="37"/>
      <c r="D114" s="37"/>
      <c r="E114" s="180" t="str">
        <f>E7</f>
        <v>Rekonstrukce vytápění – Teoretické ústavy, Hněvotínská 3, 775 15 Olomouc</v>
      </c>
      <c r="F114" s="29"/>
      <c r="G114" s="29"/>
      <c r="H114" s="29"/>
      <c r="I114" s="37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2:12" s="1" customFormat="1" ht="12" customHeight="1">
      <c r="B115" s="18"/>
      <c r="C115" s="29" t="s">
        <v>132</v>
      </c>
      <c r="D115" s="19"/>
      <c r="E115" s="19"/>
      <c r="F115" s="19"/>
      <c r="G115" s="19"/>
      <c r="H115" s="19"/>
      <c r="I115" s="19"/>
      <c r="J115" s="19"/>
      <c r="K115" s="19"/>
      <c r="L115" s="17"/>
    </row>
    <row r="116" spans="1:31" s="2" customFormat="1" ht="16.5" customHeight="1">
      <c r="A116" s="35"/>
      <c r="B116" s="36"/>
      <c r="C116" s="37"/>
      <c r="D116" s="37"/>
      <c r="E116" s="180" t="s">
        <v>956</v>
      </c>
      <c r="F116" s="37"/>
      <c r="G116" s="37"/>
      <c r="H116" s="37"/>
      <c r="I116" s="37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2" customHeight="1">
      <c r="A117" s="35"/>
      <c r="B117" s="36"/>
      <c r="C117" s="29" t="s">
        <v>134</v>
      </c>
      <c r="D117" s="37"/>
      <c r="E117" s="37"/>
      <c r="F117" s="37"/>
      <c r="G117" s="37"/>
      <c r="H117" s="37"/>
      <c r="I117" s="37"/>
      <c r="J117" s="37"/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6.5" customHeight="1">
      <c r="A118" s="35"/>
      <c r="B118" s="36"/>
      <c r="C118" s="37"/>
      <c r="D118" s="37"/>
      <c r="E118" s="73" t="str">
        <f>E11</f>
        <v>02 - Blok C - Vzduchotechnika</v>
      </c>
      <c r="F118" s="37"/>
      <c r="G118" s="37"/>
      <c r="H118" s="37"/>
      <c r="I118" s="37"/>
      <c r="J118" s="37"/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6.95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2" customHeight="1">
      <c r="A120" s="35"/>
      <c r="B120" s="36"/>
      <c r="C120" s="29" t="s">
        <v>20</v>
      </c>
      <c r="D120" s="37"/>
      <c r="E120" s="37"/>
      <c r="F120" s="24" t="str">
        <f>F14</f>
        <v>Hněvotínská 3, 775 15 Olomouc</v>
      </c>
      <c r="G120" s="37"/>
      <c r="H120" s="37"/>
      <c r="I120" s="29" t="s">
        <v>22</v>
      </c>
      <c r="J120" s="76" t="str">
        <f>IF(J14="","",J14)</f>
        <v>21. 1. 2024</v>
      </c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6.95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5.15" customHeight="1">
      <c r="A122" s="35"/>
      <c r="B122" s="36"/>
      <c r="C122" s="29" t="s">
        <v>24</v>
      </c>
      <c r="D122" s="37"/>
      <c r="E122" s="37"/>
      <c r="F122" s="24" t="str">
        <f>E17</f>
        <v>Univerzita Palackého v Olomouc, Křížkovského 8</v>
      </c>
      <c r="G122" s="37"/>
      <c r="H122" s="37"/>
      <c r="I122" s="29" t="s">
        <v>30</v>
      </c>
      <c r="J122" s="33" t="str">
        <f>E23</f>
        <v>Ing. Petr Machalec</v>
      </c>
      <c r="K122" s="37"/>
      <c r="L122" s="60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40.05" customHeight="1">
      <c r="A123" s="35"/>
      <c r="B123" s="36"/>
      <c r="C123" s="29" t="s">
        <v>28</v>
      </c>
      <c r="D123" s="37"/>
      <c r="E123" s="37"/>
      <c r="F123" s="24" t="str">
        <f>IF(E20="","",E20)</f>
        <v>Vyplň údaj</v>
      </c>
      <c r="G123" s="37"/>
      <c r="H123" s="37"/>
      <c r="I123" s="29" t="s">
        <v>33</v>
      </c>
      <c r="J123" s="33" t="str">
        <f>E26</f>
        <v>Ing. Petr Machalec, Werichova 13, Olomouc</v>
      </c>
      <c r="K123" s="37"/>
      <c r="L123" s="60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0.3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60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11" customFormat="1" ht="29.25" customHeight="1">
      <c r="A125" s="196"/>
      <c r="B125" s="197"/>
      <c r="C125" s="198" t="s">
        <v>150</v>
      </c>
      <c r="D125" s="199" t="s">
        <v>61</v>
      </c>
      <c r="E125" s="199" t="s">
        <v>57</v>
      </c>
      <c r="F125" s="199" t="s">
        <v>58</v>
      </c>
      <c r="G125" s="199" t="s">
        <v>151</v>
      </c>
      <c r="H125" s="199" t="s">
        <v>152</v>
      </c>
      <c r="I125" s="199" t="s">
        <v>153</v>
      </c>
      <c r="J125" s="199" t="s">
        <v>139</v>
      </c>
      <c r="K125" s="200" t="s">
        <v>154</v>
      </c>
      <c r="L125" s="201"/>
      <c r="M125" s="97" t="s">
        <v>1</v>
      </c>
      <c r="N125" s="98" t="s">
        <v>40</v>
      </c>
      <c r="O125" s="98" t="s">
        <v>155</v>
      </c>
      <c r="P125" s="98" t="s">
        <v>156</v>
      </c>
      <c r="Q125" s="98" t="s">
        <v>157</v>
      </c>
      <c r="R125" s="98" t="s">
        <v>158</v>
      </c>
      <c r="S125" s="98" t="s">
        <v>159</v>
      </c>
      <c r="T125" s="99" t="s">
        <v>160</v>
      </c>
      <c r="U125" s="196"/>
      <c r="V125" s="196"/>
      <c r="W125" s="196"/>
      <c r="X125" s="196"/>
      <c r="Y125" s="196"/>
      <c r="Z125" s="196"/>
      <c r="AA125" s="196"/>
      <c r="AB125" s="196"/>
      <c r="AC125" s="196"/>
      <c r="AD125" s="196"/>
      <c r="AE125" s="196"/>
    </row>
    <row r="126" spans="1:63" s="2" customFormat="1" ht="22.8" customHeight="1">
      <c r="A126" s="35"/>
      <c r="B126" s="36"/>
      <c r="C126" s="104" t="s">
        <v>161</v>
      </c>
      <c r="D126" s="37"/>
      <c r="E126" s="37"/>
      <c r="F126" s="37"/>
      <c r="G126" s="37"/>
      <c r="H126" s="37"/>
      <c r="I126" s="37"/>
      <c r="J126" s="202">
        <f>BK126</f>
        <v>0</v>
      </c>
      <c r="K126" s="37"/>
      <c r="L126" s="41"/>
      <c r="M126" s="100"/>
      <c r="N126" s="203"/>
      <c r="O126" s="101"/>
      <c r="P126" s="204">
        <f>P127</f>
        <v>0</v>
      </c>
      <c r="Q126" s="101"/>
      <c r="R126" s="204">
        <f>R127</f>
        <v>0</v>
      </c>
      <c r="S126" s="101"/>
      <c r="T126" s="205">
        <f>T127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4" t="s">
        <v>75</v>
      </c>
      <c r="AU126" s="14" t="s">
        <v>141</v>
      </c>
      <c r="BK126" s="206">
        <f>BK127</f>
        <v>0</v>
      </c>
    </row>
    <row r="127" spans="1:63" s="12" customFormat="1" ht="25.9" customHeight="1">
      <c r="A127" s="12"/>
      <c r="B127" s="207"/>
      <c r="C127" s="208"/>
      <c r="D127" s="209" t="s">
        <v>75</v>
      </c>
      <c r="E127" s="210" t="s">
        <v>162</v>
      </c>
      <c r="F127" s="210" t="s">
        <v>163</v>
      </c>
      <c r="G127" s="208"/>
      <c r="H127" s="208"/>
      <c r="I127" s="211"/>
      <c r="J127" s="212">
        <f>BK127</f>
        <v>0</v>
      </c>
      <c r="K127" s="208"/>
      <c r="L127" s="213"/>
      <c r="M127" s="214"/>
      <c r="N127" s="215"/>
      <c r="O127" s="215"/>
      <c r="P127" s="216">
        <f>P128+P140+P152+P169+P211</f>
        <v>0</v>
      </c>
      <c r="Q127" s="215"/>
      <c r="R127" s="216">
        <f>R128+R140+R152+R169+R211</f>
        <v>0</v>
      </c>
      <c r="S127" s="215"/>
      <c r="T127" s="217">
        <f>T128+T140+T152+T169+T211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8" t="s">
        <v>85</v>
      </c>
      <c r="AT127" s="219" t="s">
        <v>75</v>
      </c>
      <c r="AU127" s="219" t="s">
        <v>76</v>
      </c>
      <c r="AY127" s="218" t="s">
        <v>164</v>
      </c>
      <c r="BK127" s="220">
        <f>BK128+BK140+BK152+BK169+BK211</f>
        <v>0</v>
      </c>
    </row>
    <row r="128" spans="1:63" s="12" customFormat="1" ht="22.8" customHeight="1">
      <c r="A128" s="12"/>
      <c r="B128" s="207"/>
      <c r="C128" s="208"/>
      <c r="D128" s="209" t="s">
        <v>75</v>
      </c>
      <c r="E128" s="221" t="s">
        <v>165</v>
      </c>
      <c r="F128" s="221" t="s">
        <v>166</v>
      </c>
      <c r="G128" s="208"/>
      <c r="H128" s="208"/>
      <c r="I128" s="211"/>
      <c r="J128" s="222">
        <f>BK128</f>
        <v>0</v>
      </c>
      <c r="K128" s="208"/>
      <c r="L128" s="213"/>
      <c r="M128" s="214"/>
      <c r="N128" s="215"/>
      <c r="O128" s="215"/>
      <c r="P128" s="216">
        <f>SUM(P129:P139)</f>
        <v>0</v>
      </c>
      <c r="Q128" s="215"/>
      <c r="R128" s="216">
        <f>SUM(R129:R139)</f>
        <v>0</v>
      </c>
      <c r="S128" s="215"/>
      <c r="T128" s="217">
        <f>SUM(T129:T139)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8" t="s">
        <v>85</v>
      </c>
      <c r="AT128" s="219" t="s">
        <v>75</v>
      </c>
      <c r="AU128" s="219" t="s">
        <v>83</v>
      </c>
      <c r="AY128" s="218" t="s">
        <v>164</v>
      </c>
      <c r="BK128" s="220">
        <f>SUM(BK129:BK139)</f>
        <v>0</v>
      </c>
    </row>
    <row r="129" spans="1:65" s="2" customFormat="1" ht="24.15" customHeight="1">
      <c r="A129" s="35"/>
      <c r="B129" s="36"/>
      <c r="C129" s="241" t="s">
        <v>83</v>
      </c>
      <c r="D129" s="241" t="s">
        <v>181</v>
      </c>
      <c r="E129" s="242" t="s">
        <v>966</v>
      </c>
      <c r="F129" s="243" t="s">
        <v>967</v>
      </c>
      <c r="G129" s="244" t="s">
        <v>170</v>
      </c>
      <c r="H129" s="245">
        <v>80</v>
      </c>
      <c r="I129" s="246"/>
      <c r="J129" s="247">
        <f>ROUND(I129*H129,2)</f>
        <v>0</v>
      </c>
      <c r="K129" s="243" t="s">
        <v>171</v>
      </c>
      <c r="L129" s="248"/>
      <c r="M129" s="249" t="s">
        <v>1</v>
      </c>
      <c r="N129" s="250" t="s">
        <v>41</v>
      </c>
      <c r="O129" s="88"/>
      <c r="P129" s="232">
        <f>O129*H129</f>
        <v>0</v>
      </c>
      <c r="Q129" s="232">
        <v>0</v>
      </c>
      <c r="R129" s="232">
        <f>Q129*H129</f>
        <v>0</v>
      </c>
      <c r="S129" s="232">
        <v>0</v>
      </c>
      <c r="T129" s="233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34" t="s">
        <v>184</v>
      </c>
      <c r="AT129" s="234" t="s">
        <v>181</v>
      </c>
      <c r="AU129" s="234" t="s">
        <v>85</v>
      </c>
      <c r="AY129" s="14" t="s">
        <v>164</v>
      </c>
      <c r="BE129" s="235">
        <f>IF(N129="základní",J129,0)</f>
        <v>0</v>
      </c>
      <c r="BF129" s="235">
        <f>IF(N129="snížená",J129,0)</f>
        <v>0</v>
      </c>
      <c r="BG129" s="235">
        <f>IF(N129="zákl. přenesená",J129,0)</f>
        <v>0</v>
      </c>
      <c r="BH129" s="235">
        <f>IF(N129="sníž. přenesená",J129,0)</f>
        <v>0</v>
      </c>
      <c r="BI129" s="235">
        <f>IF(N129="nulová",J129,0)</f>
        <v>0</v>
      </c>
      <c r="BJ129" s="14" t="s">
        <v>83</v>
      </c>
      <c r="BK129" s="235">
        <f>ROUND(I129*H129,2)</f>
        <v>0</v>
      </c>
      <c r="BL129" s="14" t="s">
        <v>172</v>
      </c>
      <c r="BM129" s="234" t="s">
        <v>85</v>
      </c>
    </row>
    <row r="130" spans="1:65" s="2" customFormat="1" ht="24.15" customHeight="1">
      <c r="A130" s="35"/>
      <c r="B130" s="36"/>
      <c r="C130" s="241" t="s">
        <v>85</v>
      </c>
      <c r="D130" s="241" t="s">
        <v>181</v>
      </c>
      <c r="E130" s="242" t="s">
        <v>196</v>
      </c>
      <c r="F130" s="243" t="s">
        <v>197</v>
      </c>
      <c r="G130" s="244" t="s">
        <v>170</v>
      </c>
      <c r="H130" s="245">
        <v>5</v>
      </c>
      <c r="I130" s="246"/>
      <c r="J130" s="247">
        <f>ROUND(I130*H130,2)</f>
        <v>0</v>
      </c>
      <c r="K130" s="243" t="s">
        <v>171</v>
      </c>
      <c r="L130" s="248"/>
      <c r="M130" s="249" t="s">
        <v>1</v>
      </c>
      <c r="N130" s="250" t="s">
        <v>41</v>
      </c>
      <c r="O130" s="88"/>
      <c r="P130" s="232">
        <f>O130*H130</f>
        <v>0</v>
      </c>
      <c r="Q130" s="232">
        <v>0</v>
      </c>
      <c r="R130" s="232">
        <f>Q130*H130</f>
        <v>0</v>
      </c>
      <c r="S130" s="232">
        <v>0</v>
      </c>
      <c r="T130" s="233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34" t="s">
        <v>184</v>
      </c>
      <c r="AT130" s="234" t="s">
        <v>181</v>
      </c>
      <c r="AU130" s="234" t="s">
        <v>85</v>
      </c>
      <c r="AY130" s="14" t="s">
        <v>164</v>
      </c>
      <c r="BE130" s="235">
        <f>IF(N130="základní",J130,0)</f>
        <v>0</v>
      </c>
      <c r="BF130" s="235">
        <f>IF(N130="snížená",J130,0)</f>
        <v>0</v>
      </c>
      <c r="BG130" s="235">
        <f>IF(N130="zákl. přenesená",J130,0)</f>
        <v>0</v>
      </c>
      <c r="BH130" s="235">
        <f>IF(N130="sníž. přenesená",J130,0)</f>
        <v>0</v>
      </c>
      <c r="BI130" s="235">
        <f>IF(N130="nulová",J130,0)</f>
        <v>0</v>
      </c>
      <c r="BJ130" s="14" t="s">
        <v>83</v>
      </c>
      <c r="BK130" s="235">
        <f>ROUND(I130*H130,2)</f>
        <v>0</v>
      </c>
      <c r="BL130" s="14" t="s">
        <v>172</v>
      </c>
      <c r="BM130" s="234" t="s">
        <v>179</v>
      </c>
    </row>
    <row r="131" spans="1:65" s="2" customFormat="1" ht="24.15" customHeight="1">
      <c r="A131" s="35"/>
      <c r="B131" s="36"/>
      <c r="C131" s="223" t="s">
        <v>180</v>
      </c>
      <c r="D131" s="223" t="s">
        <v>167</v>
      </c>
      <c r="E131" s="224" t="s">
        <v>175</v>
      </c>
      <c r="F131" s="225" t="s">
        <v>203</v>
      </c>
      <c r="G131" s="226" t="s">
        <v>170</v>
      </c>
      <c r="H131" s="227">
        <v>12</v>
      </c>
      <c r="I131" s="228"/>
      <c r="J131" s="229">
        <f>ROUND(I131*H131,2)</f>
        <v>0</v>
      </c>
      <c r="K131" s="225" t="s">
        <v>178</v>
      </c>
      <c r="L131" s="41"/>
      <c r="M131" s="230" t="s">
        <v>1</v>
      </c>
      <c r="N131" s="231" t="s">
        <v>41</v>
      </c>
      <c r="O131" s="88"/>
      <c r="P131" s="232">
        <f>O131*H131</f>
        <v>0</v>
      </c>
      <c r="Q131" s="232">
        <v>0</v>
      </c>
      <c r="R131" s="232">
        <f>Q131*H131</f>
        <v>0</v>
      </c>
      <c r="S131" s="232">
        <v>0</v>
      </c>
      <c r="T131" s="233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34" t="s">
        <v>172</v>
      </c>
      <c r="AT131" s="234" t="s">
        <v>167</v>
      </c>
      <c r="AU131" s="234" t="s">
        <v>85</v>
      </c>
      <c r="AY131" s="14" t="s">
        <v>164</v>
      </c>
      <c r="BE131" s="235">
        <f>IF(N131="základní",J131,0)</f>
        <v>0</v>
      </c>
      <c r="BF131" s="235">
        <f>IF(N131="snížená",J131,0)</f>
        <v>0</v>
      </c>
      <c r="BG131" s="235">
        <f>IF(N131="zákl. přenesená",J131,0)</f>
        <v>0</v>
      </c>
      <c r="BH131" s="235">
        <f>IF(N131="sníž. přenesená",J131,0)</f>
        <v>0</v>
      </c>
      <c r="BI131" s="235">
        <f>IF(N131="nulová",J131,0)</f>
        <v>0</v>
      </c>
      <c r="BJ131" s="14" t="s">
        <v>83</v>
      </c>
      <c r="BK131" s="235">
        <f>ROUND(I131*H131,2)</f>
        <v>0</v>
      </c>
      <c r="BL131" s="14" t="s">
        <v>172</v>
      </c>
      <c r="BM131" s="234" t="s">
        <v>185</v>
      </c>
    </row>
    <row r="132" spans="1:65" s="2" customFormat="1" ht="24.15" customHeight="1">
      <c r="A132" s="35"/>
      <c r="B132" s="36"/>
      <c r="C132" s="223" t="s">
        <v>179</v>
      </c>
      <c r="D132" s="223" t="s">
        <v>167</v>
      </c>
      <c r="E132" s="224" t="s">
        <v>202</v>
      </c>
      <c r="F132" s="225" t="s">
        <v>206</v>
      </c>
      <c r="G132" s="226" t="s">
        <v>170</v>
      </c>
      <c r="H132" s="227">
        <v>24</v>
      </c>
      <c r="I132" s="228"/>
      <c r="J132" s="229">
        <f>ROUND(I132*H132,2)</f>
        <v>0</v>
      </c>
      <c r="K132" s="225" t="s">
        <v>178</v>
      </c>
      <c r="L132" s="41"/>
      <c r="M132" s="230" t="s">
        <v>1</v>
      </c>
      <c r="N132" s="231" t="s">
        <v>41</v>
      </c>
      <c r="O132" s="88"/>
      <c r="P132" s="232">
        <f>O132*H132</f>
        <v>0</v>
      </c>
      <c r="Q132" s="232">
        <v>0</v>
      </c>
      <c r="R132" s="232">
        <f>Q132*H132</f>
        <v>0</v>
      </c>
      <c r="S132" s="232">
        <v>0</v>
      </c>
      <c r="T132" s="233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34" t="s">
        <v>172</v>
      </c>
      <c r="AT132" s="234" t="s">
        <v>167</v>
      </c>
      <c r="AU132" s="234" t="s">
        <v>85</v>
      </c>
      <c r="AY132" s="14" t="s">
        <v>164</v>
      </c>
      <c r="BE132" s="235">
        <f>IF(N132="základní",J132,0)</f>
        <v>0</v>
      </c>
      <c r="BF132" s="235">
        <f>IF(N132="snížená",J132,0)</f>
        <v>0</v>
      </c>
      <c r="BG132" s="235">
        <f>IF(N132="zákl. přenesená",J132,0)</f>
        <v>0</v>
      </c>
      <c r="BH132" s="235">
        <f>IF(N132="sníž. přenesená",J132,0)</f>
        <v>0</v>
      </c>
      <c r="BI132" s="235">
        <f>IF(N132="nulová",J132,0)</f>
        <v>0</v>
      </c>
      <c r="BJ132" s="14" t="s">
        <v>83</v>
      </c>
      <c r="BK132" s="235">
        <f>ROUND(I132*H132,2)</f>
        <v>0</v>
      </c>
      <c r="BL132" s="14" t="s">
        <v>172</v>
      </c>
      <c r="BM132" s="234" t="s">
        <v>188</v>
      </c>
    </row>
    <row r="133" spans="1:65" s="2" customFormat="1" ht="66.75" customHeight="1">
      <c r="A133" s="35"/>
      <c r="B133" s="36"/>
      <c r="C133" s="223" t="s">
        <v>189</v>
      </c>
      <c r="D133" s="223" t="s">
        <v>167</v>
      </c>
      <c r="E133" s="224" t="s">
        <v>213</v>
      </c>
      <c r="F133" s="225" t="s">
        <v>214</v>
      </c>
      <c r="G133" s="226" t="s">
        <v>170</v>
      </c>
      <c r="H133" s="227">
        <v>85</v>
      </c>
      <c r="I133" s="228"/>
      <c r="J133" s="229">
        <f>ROUND(I133*H133,2)</f>
        <v>0</v>
      </c>
      <c r="K133" s="225" t="s">
        <v>171</v>
      </c>
      <c r="L133" s="41"/>
      <c r="M133" s="230" t="s">
        <v>1</v>
      </c>
      <c r="N133" s="231" t="s">
        <v>41</v>
      </c>
      <c r="O133" s="88"/>
      <c r="P133" s="232">
        <f>O133*H133</f>
        <v>0</v>
      </c>
      <c r="Q133" s="232">
        <v>0</v>
      </c>
      <c r="R133" s="232">
        <f>Q133*H133</f>
        <v>0</v>
      </c>
      <c r="S133" s="232">
        <v>0</v>
      </c>
      <c r="T133" s="233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34" t="s">
        <v>172</v>
      </c>
      <c r="AT133" s="234" t="s">
        <v>167</v>
      </c>
      <c r="AU133" s="234" t="s">
        <v>85</v>
      </c>
      <c r="AY133" s="14" t="s">
        <v>164</v>
      </c>
      <c r="BE133" s="235">
        <f>IF(N133="základní",J133,0)</f>
        <v>0</v>
      </c>
      <c r="BF133" s="235">
        <f>IF(N133="snížená",J133,0)</f>
        <v>0</v>
      </c>
      <c r="BG133" s="235">
        <f>IF(N133="zákl. přenesená",J133,0)</f>
        <v>0</v>
      </c>
      <c r="BH133" s="235">
        <f>IF(N133="sníž. přenesená",J133,0)</f>
        <v>0</v>
      </c>
      <c r="BI133" s="235">
        <f>IF(N133="nulová",J133,0)</f>
        <v>0</v>
      </c>
      <c r="BJ133" s="14" t="s">
        <v>83</v>
      </c>
      <c r="BK133" s="235">
        <f>ROUND(I133*H133,2)</f>
        <v>0</v>
      </c>
      <c r="BL133" s="14" t="s">
        <v>172</v>
      </c>
      <c r="BM133" s="234" t="s">
        <v>192</v>
      </c>
    </row>
    <row r="134" spans="1:47" s="2" customFormat="1" ht="12">
      <c r="A134" s="35"/>
      <c r="B134" s="36"/>
      <c r="C134" s="37"/>
      <c r="D134" s="236" t="s">
        <v>173</v>
      </c>
      <c r="E134" s="37"/>
      <c r="F134" s="237" t="s">
        <v>216</v>
      </c>
      <c r="G134" s="37"/>
      <c r="H134" s="37"/>
      <c r="I134" s="238"/>
      <c r="J134" s="37"/>
      <c r="K134" s="37"/>
      <c r="L134" s="41"/>
      <c r="M134" s="239"/>
      <c r="N134" s="240"/>
      <c r="O134" s="88"/>
      <c r="P134" s="88"/>
      <c r="Q134" s="88"/>
      <c r="R134" s="88"/>
      <c r="S134" s="88"/>
      <c r="T134" s="89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T134" s="14" t="s">
        <v>173</v>
      </c>
      <c r="AU134" s="14" t="s">
        <v>85</v>
      </c>
    </row>
    <row r="135" spans="1:65" s="2" customFormat="1" ht="66.75" customHeight="1">
      <c r="A135" s="35"/>
      <c r="B135" s="36"/>
      <c r="C135" s="223" t="s">
        <v>185</v>
      </c>
      <c r="D135" s="223" t="s">
        <v>167</v>
      </c>
      <c r="E135" s="224" t="s">
        <v>218</v>
      </c>
      <c r="F135" s="225" t="s">
        <v>219</v>
      </c>
      <c r="G135" s="226" t="s">
        <v>170</v>
      </c>
      <c r="H135" s="227">
        <v>36</v>
      </c>
      <c r="I135" s="228"/>
      <c r="J135" s="229">
        <f>ROUND(I135*H135,2)</f>
        <v>0</v>
      </c>
      <c r="K135" s="225" t="s">
        <v>171</v>
      </c>
      <c r="L135" s="41"/>
      <c r="M135" s="230" t="s">
        <v>1</v>
      </c>
      <c r="N135" s="231" t="s">
        <v>41</v>
      </c>
      <c r="O135" s="88"/>
      <c r="P135" s="232">
        <f>O135*H135</f>
        <v>0</v>
      </c>
      <c r="Q135" s="232">
        <v>0</v>
      </c>
      <c r="R135" s="232">
        <f>Q135*H135</f>
        <v>0</v>
      </c>
      <c r="S135" s="232">
        <v>0</v>
      </c>
      <c r="T135" s="233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34" t="s">
        <v>172</v>
      </c>
      <c r="AT135" s="234" t="s">
        <v>167</v>
      </c>
      <c r="AU135" s="234" t="s">
        <v>85</v>
      </c>
      <c r="AY135" s="14" t="s">
        <v>164</v>
      </c>
      <c r="BE135" s="235">
        <f>IF(N135="základní",J135,0)</f>
        <v>0</v>
      </c>
      <c r="BF135" s="235">
        <f>IF(N135="snížená",J135,0)</f>
        <v>0</v>
      </c>
      <c r="BG135" s="235">
        <f>IF(N135="zákl. přenesená",J135,0)</f>
        <v>0</v>
      </c>
      <c r="BH135" s="235">
        <f>IF(N135="sníž. přenesená",J135,0)</f>
        <v>0</v>
      </c>
      <c r="BI135" s="235">
        <f>IF(N135="nulová",J135,0)</f>
        <v>0</v>
      </c>
      <c r="BJ135" s="14" t="s">
        <v>83</v>
      </c>
      <c r="BK135" s="235">
        <f>ROUND(I135*H135,2)</f>
        <v>0</v>
      </c>
      <c r="BL135" s="14" t="s">
        <v>172</v>
      </c>
      <c r="BM135" s="234" t="s">
        <v>8</v>
      </c>
    </row>
    <row r="136" spans="1:47" s="2" customFormat="1" ht="12">
      <c r="A136" s="35"/>
      <c r="B136" s="36"/>
      <c r="C136" s="37"/>
      <c r="D136" s="236" t="s">
        <v>173</v>
      </c>
      <c r="E136" s="37"/>
      <c r="F136" s="237" t="s">
        <v>221</v>
      </c>
      <c r="G136" s="37"/>
      <c r="H136" s="37"/>
      <c r="I136" s="238"/>
      <c r="J136" s="37"/>
      <c r="K136" s="37"/>
      <c r="L136" s="41"/>
      <c r="M136" s="239"/>
      <c r="N136" s="240"/>
      <c r="O136" s="88"/>
      <c r="P136" s="88"/>
      <c r="Q136" s="88"/>
      <c r="R136" s="88"/>
      <c r="S136" s="88"/>
      <c r="T136" s="89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T136" s="14" t="s">
        <v>173</v>
      </c>
      <c r="AU136" s="14" t="s">
        <v>85</v>
      </c>
    </row>
    <row r="137" spans="1:65" s="2" customFormat="1" ht="16.5" customHeight="1">
      <c r="A137" s="35"/>
      <c r="B137" s="36"/>
      <c r="C137" s="223" t="s">
        <v>195</v>
      </c>
      <c r="D137" s="223" t="s">
        <v>167</v>
      </c>
      <c r="E137" s="224" t="s">
        <v>205</v>
      </c>
      <c r="F137" s="225" t="s">
        <v>223</v>
      </c>
      <c r="G137" s="226" t="s">
        <v>224</v>
      </c>
      <c r="H137" s="227">
        <v>1</v>
      </c>
      <c r="I137" s="228"/>
      <c r="J137" s="229">
        <f>ROUND(I137*H137,2)</f>
        <v>0</v>
      </c>
      <c r="K137" s="225" t="s">
        <v>178</v>
      </c>
      <c r="L137" s="41"/>
      <c r="M137" s="230" t="s">
        <v>1</v>
      </c>
      <c r="N137" s="231" t="s">
        <v>41</v>
      </c>
      <c r="O137" s="88"/>
      <c r="P137" s="232">
        <f>O137*H137</f>
        <v>0</v>
      </c>
      <c r="Q137" s="232">
        <v>0</v>
      </c>
      <c r="R137" s="232">
        <f>Q137*H137</f>
        <v>0</v>
      </c>
      <c r="S137" s="232">
        <v>0</v>
      </c>
      <c r="T137" s="233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34" t="s">
        <v>172</v>
      </c>
      <c r="AT137" s="234" t="s">
        <v>167</v>
      </c>
      <c r="AU137" s="234" t="s">
        <v>85</v>
      </c>
      <c r="AY137" s="14" t="s">
        <v>164</v>
      </c>
      <c r="BE137" s="235">
        <f>IF(N137="základní",J137,0)</f>
        <v>0</v>
      </c>
      <c r="BF137" s="235">
        <f>IF(N137="snížená",J137,0)</f>
        <v>0</v>
      </c>
      <c r="BG137" s="235">
        <f>IF(N137="zákl. přenesená",J137,0)</f>
        <v>0</v>
      </c>
      <c r="BH137" s="235">
        <f>IF(N137="sníž. přenesená",J137,0)</f>
        <v>0</v>
      </c>
      <c r="BI137" s="235">
        <f>IF(N137="nulová",J137,0)</f>
        <v>0</v>
      </c>
      <c r="BJ137" s="14" t="s">
        <v>83</v>
      </c>
      <c r="BK137" s="235">
        <f>ROUND(I137*H137,2)</f>
        <v>0</v>
      </c>
      <c r="BL137" s="14" t="s">
        <v>172</v>
      </c>
      <c r="BM137" s="234" t="s">
        <v>198</v>
      </c>
    </row>
    <row r="138" spans="1:65" s="2" customFormat="1" ht="55.5" customHeight="1">
      <c r="A138" s="35"/>
      <c r="B138" s="36"/>
      <c r="C138" s="223" t="s">
        <v>188</v>
      </c>
      <c r="D138" s="223" t="s">
        <v>167</v>
      </c>
      <c r="E138" s="224" t="s">
        <v>227</v>
      </c>
      <c r="F138" s="225" t="s">
        <v>228</v>
      </c>
      <c r="G138" s="226" t="s">
        <v>177</v>
      </c>
      <c r="H138" s="227">
        <v>0.315</v>
      </c>
      <c r="I138" s="228"/>
      <c r="J138" s="229">
        <f>ROUND(I138*H138,2)</f>
        <v>0</v>
      </c>
      <c r="K138" s="225" t="s">
        <v>171</v>
      </c>
      <c r="L138" s="41"/>
      <c r="M138" s="230" t="s">
        <v>1</v>
      </c>
      <c r="N138" s="231" t="s">
        <v>41</v>
      </c>
      <c r="O138" s="88"/>
      <c r="P138" s="232">
        <f>O138*H138</f>
        <v>0</v>
      </c>
      <c r="Q138" s="232">
        <v>0</v>
      </c>
      <c r="R138" s="232">
        <f>Q138*H138</f>
        <v>0</v>
      </c>
      <c r="S138" s="232">
        <v>0</v>
      </c>
      <c r="T138" s="233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34" t="s">
        <v>172</v>
      </c>
      <c r="AT138" s="234" t="s">
        <v>167</v>
      </c>
      <c r="AU138" s="234" t="s">
        <v>85</v>
      </c>
      <c r="AY138" s="14" t="s">
        <v>164</v>
      </c>
      <c r="BE138" s="235">
        <f>IF(N138="základní",J138,0)</f>
        <v>0</v>
      </c>
      <c r="BF138" s="235">
        <f>IF(N138="snížená",J138,0)</f>
        <v>0</v>
      </c>
      <c r="BG138" s="235">
        <f>IF(N138="zákl. přenesená",J138,0)</f>
        <v>0</v>
      </c>
      <c r="BH138" s="235">
        <f>IF(N138="sníž. přenesená",J138,0)</f>
        <v>0</v>
      </c>
      <c r="BI138" s="235">
        <f>IF(N138="nulová",J138,0)</f>
        <v>0</v>
      </c>
      <c r="BJ138" s="14" t="s">
        <v>83</v>
      </c>
      <c r="BK138" s="235">
        <f>ROUND(I138*H138,2)</f>
        <v>0</v>
      </c>
      <c r="BL138" s="14" t="s">
        <v>172</v>
      </c>
      <c r="BM138" s="234" t="s">
        <v>172</v>
      </c>
    </row>
    <row r="139" spans="1:47" s="2" customFormat="1" ht="12">
      <c r="A139" s="35"/>
      <c r="B139" s="36"/>
      <c r="C139" s="37"/>
      <c r="D139" s="236" t="s">
        <v>173</v>
      </c>
      <c r="E139" s="37"/>
      <c r="F139" s="237" t="s">
        <v>230</v>
      </c>
      <c r="G139" s="37"/>
      <c r="H139" s="37"/>
      <c r="I139" s="238"/>
      <c r="J139" s="37"/>
      <c r="K139" s="37"/>
      <c r="L139" s="41"/>
      <c r="M139" s="239"/>
      <c r="N139" s="240"/>
      <c r="O139" s="88"/>
      <c r="P139" s="88"/>
      <c r="Q139" s="88"/>
      <c r="R139" s="88"/>
      <c r="S139" s="88"/>
      <c r="T139" s="89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T139" s="14" t="s">
        <v>173</v>
      </c>
      <c r="AU139" s="14" t="s">
        <v>85</v>
      </c>
    </row>
    <row r="140" spans="1:63" s="12" customFormat="1" ht="22.8" customHeight="1">
      <c r="A140" s="12"/>
      <c r="B140" s="207"/>
      <c r="C140" s="208"/>
      <c r="D140" s="209" t="s">
        <v>75</v>
      </c>
      <c r="E140" s="221" t="s">
        <v>231</v>
      </c>
      <c r="F140" s="221" t="s">
        <v>232</v>
      </c>
      <c r="G140" s="208"/>
      <c r="H140" s="208"/>
      <c r="I140" s="211"/>
      <c r="J140" s="222">
        <f>BK140</f>
        <v>0</v>
      </c>
      <c r="K140" s="208"/>
      <c r="L140" s="213"/>
      <c r="M140" s="214"/>
      <c r="N140" s="215"/>
      <c r="O140" s="215"/>
      <c r="P140" s="216">
        <f>SUM(P141:P151)</f>
        <v>0</v>
      </c>
      <c r="Q140" s="215"/>
      <c r="R140" s="216">
        <f>SUM(R141:R151)</f>
        <v>0</v>
      </c>
      <c r="S140" s="215"/>
      <c r="T140" s="217">
        <f>SUM(T141:T151)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18" t="s">
        <v>85</v>
      </c>
      <c r="AT140" s="219" t="s">
        <v>75</v>
      </c>
      <c r="AU140" s="219" t="s">
        <v>83</v>
      </c>
      <c r="AY140" s="218" t="s">
        <v>164</v>
      </c>
      <c r="BK140" s="220">
        <f>SUM(BK141:BK151)</f>
        <v>0</v>
      </c>
    </row>
    <row r="141" spans="1:65" s="2" customFormat="1" ht="16.5" customHeight="1">
      <c r="A141" s="35"/>
      <c r="B141" s="36"/>
      <c r="C141" s="223" t="s">
        <v>201</v>
      </c>
      <c r="D141" s="223" t="s">
        <v>167</v>
      </c>
      <c r="E141" s="224" t="s">
        <v>241</v>
      </c>
      <c r="F141" s="225" t="s">
        <v>1092</v>
      </c>
      <c r="G141" s="226" t="s">
        <v>224</v>
      </c>
      <c r="H141" s="227">
        <v>1</v>
      </c>
      <c r="I141" s="228"/>
      <c r="J141" s="229">
        <f>ROUND(I141*H141,2)</f>
        <v>0</v>
      </c>
      <c r="K141" s="225" t="s">
        <v>178</v>
      </c>
      <c r="L141" s="41"/>
      <c r="M141" s="230" t="s">
        <v>1</v>
      </c>
      <c r="N141" s="231" t="s">
        <v>41</v>
      </c>
      <c r="O141" s="88"/>
      <c r="P141" s="232">
        <f>O141*H141</f>
        <v>0</v>
      </c>
      <c r="Q141" s="232">
        <v>0</v>
      </c>
      <c r="R141" s="232">
        <f>Q141*H141</f>
        <v>0</v>
      </c>
      <c r="S141" s="232">
        <v>0</v>
      </c>
      <c r="T141" s="233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34" t="s">
        <v>172</v>
      </c>
      <c r="AT141" s="234" t="s">
        <v>167</v>
      </c>
      <c r="AU141" s="234" t="s">
        <v>85</v>
      </c>
      <c r="AY141" s="14" t="s">
        <v>164</v>
      </c>
      <c r="BE141" s="235">
        <f>IF(N141="základní",J141,0)</f>
        <v>0</v>
      </c>
      <c r="BF141" s="235">
        <f>IF(N141="snížená",J141,0)</f>
        <v>0</v>
      </c>
      <c r="BG141" s="235">
        <f>IF(N141="zákl. přenesená",J141,0)</f>
        <v>0</v>
      </c>
      <c r="BH141" s="235">
        <f>IF(N141="sníž. přenesená",J141,0)</f>
        <v>0</v>
      </c>
      <c r="BI141" s="235">
        <f>IF(N141="nulová",J141,0)</f>
        <v>0</v>
      </c>
      <c r="BJ141" s="14" t="s">
        <v>83</v>
      </c>
      <c r="BK141" s="235">
        <f>ROUND(I141*H141,2)</f>
        <v>0</v>
      </c>
      <c r="BL141" s="14" t="s">
        <v>172</v>
      </c>
      <c r="BM141" s="234" t="s">
        <v>204</v>
      </c>
    </row>
    <row r="142" spans="1:47" s="2" customFormat="1" ht="12">
      <c r="A142" s="35"/>
      <c r="B142" s="36"/>
      <c r="C142" s="37"/>
      <c r="D142" s="251" t="s">
        <v>252</v>
      </c>
      <c r="E142" s="37"/>
      <c r="F142" s="252" t="s">
        <v>1093</v>
      </c>
      <c r="G142" s="37"/>
      <c r="H142" s="37"/>
      <c r="I142" s="238"/>
      <c r="J142" s="37"/>
      <c r="K142" s="37"/>
      <c r="L142" s="41"/>
      <c r="M142" s="239"/>
      <c r="N142" s="240"/>
      <c r="O142" s="88"/>
      <c r="P142" s="88"/>
      <c r="Q142" s="88"/>
      <c r="R142" s="88"/>
      <c r="S142" s="88"/>
      <c r="T142" s="89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T142" s="14" t="s">
        <v>252</v>
      </c>
      <c r="AU142" s="14" t="s">
        <v>85</v>
      </c>
    </row>
    <row r="143" spans="1:65" s="2" customFormat="1" ht="16.5" customHeight="1">
      <c r="A143" s="35"/>
      <c r="B143" s="36"/>
      <c r="C143" s="223" t="s">
        <v>192</v>
      </c>
      <c r="D143" s="223" t="s">
        <v>167</v>
      </c>
      <c r="E143" s="224" t="s">
        <v>1094</v>
      </c>
      <c r="F143" s="225" t="s">
        <v>1095</v>
      </c>
      <c r="G143" s="226" t="s">
        <v>224</v>
      </c>
      <c r="H143" s="227">
        <v>1</v>
      </c>
      <c r="I143" s="228"/>
      <c r="J143" s="229">
        <f>ROUND(I143*H143,2)</f>
        <v>0</v>
      </c>
      <c r="K143" s="225" t="s">
        <v>178</v>
      </c>
      <c r="L143" s="41"/>
      <c r="M143" s="230" t="s">
        <v>1</v>
      </c>
      <c r="N143" s="231" t="s">
        <v>41</v>
      </c>
      <c r="O143" s="88"/>
      <c r="P143" s="232">
        <f>O143*H143</f>
        <v>0</v>
      </c>
      <c r="Q143" s="232">
        <v>0</v>
      </c>
      <c r="R143" s="232">
        <f>Q143*H143</f>
        <v>0</v>
      </c>
      <c r="S143" s="232">
        <v>0</v>
      </c>
      <c r="T143" s="233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34" t="s">
        <v>172</v>
      </c>
      <c r="AT143" s="234" t="s">
        <v>167</v>
      </c>
      <c r="AU143" s="234" t="s">
        <v>85</v>
      </c>
      <c r="AY143" s="14" t="s">
        <v>164</v>
      </c>
      <c r="BE143" s="235">
        <f>IF(N143="základní",J143,0)</f>
        <v>0</v>
      </c>
      <c r="BF143" s="235">
        <f>IF(N143="snížená",J143,0)</f>
        <v>0</v>
      </c>
      <c r="BG143" s="235">
        <f>IF(N143="zákl. přenesená",J143,0)</f>
        <v>0</v>
      </c>
      <c r="BH143" s="235">
        <f>IF(N143="sníž. přenesená",J143,0)</f>
        <v>0</v>
      </c>
      <c r="BI143" s="235">
        <f>IF(N143="nulová",J143,0)</f>
        <v>0</v>
      </c>
      <c r="BJ143" s="14" t="s">
        <v>83</v>
      </c>
      <c r="BK143" s="235">
        <f>ROUND(I143*H143,2)</f>
        <v>0</v>
      </c>
      <c r="BL143" s="14" t="s">
        <v>172</v>
      </c>
      <c r="BM143" s="234" t="s">
        <v>207</v>
      </c>
    </row>
    <row r="144" spans="1:65" s="2" customFormat="1" ht="16.5" customHeight="1">
      <c r="A144" s="35"/>
      <c r="B144" s="36"/>
      <c r="C144" s="223" t="s">
        <v>208</v>
      </c>
      <c r="D144" s="223" t="s">
        <v>167</v>
      </c>
      <c r="E144" s="224" t="s">
        <v>919</v>
      </c>
      <c r="F144" s="225" t="s">
        <v>1096</v>
      </c>
      <c r="G144" s="226" t="s">
        <v>224</v>
      </c>
      <c r="H144" s="227">
        <v>1</v>
      </c>
      <c r="I144" s="228"/>
      <c r="J144" s="229">
        <f>ROUND(I144*H144,2)</f>
        <v>0</v>
      </c>
      <c r="K144" s="225" t="s">
        <v>178</v>
      </c>
      <c r="L144" s="41"/>
      <c r="M144" s="230" t="s">
        <v>1</v>
      </c>
      <c r="N144" s="231" t="s">
        <v>41</v>
      </c>
      <c r="O144" s="88"/>
      <c r="P144" s="232">
        <f>O144*H144</f>
        <v>0</v>
      </c>
      <c r="Q144" s="232">
        <v>0</v>
      </c>
      <c r="R144" s="232">
        <f>Q144*H144</f>
        <v>0</v>
      </c>
      <c r="S144" s="232">
        <v>0</v>
      </c>
      <c r="T144" s="233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34" t="s">
        <v>172</v>
      </c>
      <c r="AT144" s="234" t="s">
        <v>167</v>
      </c>
      <c r="AU144" s="234" t="s">
        <v>85</v>
      </c>
      <c r="AY144" s="14" t="s">
        <v>164</v>
      </c>
      <c r="BE144" s="235">
        <f>IF(N144="základní",J144,0)</f>
        <v>0</v>
      </c>
      <c r="BF144" s="235">
        <f>IF(N144="snížená",J144,0)</f>
        <v>0</v>
      </c>
      <c r="BG144" s="235">
        <f>IF(N144="zákl. přenesená",J144,0)</f>
        <v>0</v>
      </c>
      <c r="BH144" s="235">
        <f>IF(N144="sníž. přenesená",J144,0)</f>
        <v>0</v>
      </c>
      <c r="BI144" s="235">
        <f>IF(N144="nulová",J144,0)</f>
        <v>0</v>
      </c>
      <c r="BJ144" s="14" t="s">
        <v>83</v>
      </c>
      <c r="BK144" s="235">
        <f>ROUND(I144*H144,2)</f>
        <v>0</v>
      </c>
      <c r="BL144" s="14" t="s">
        <v>172</v>
      </c>
      <c r="BM144" s="234" t="s">
        <v>211</v>
      </c>
    </row>
    <row r="145" spans="1:65" s="2" customFormat="1" ht="37.8" customHeight="1">
      <c r="A145" s="35"/>
      <c r="B145" s="36"/>
      <c r="C145" s="223" t="s">
        <v>8</v>
      </c>
      <c r="D145" s="223" t="s">
        <v>167</v>
      </c>
      <c r="E145" s="224" t="s">
        <v>991</v>
      </c>
      <c r="F145" s="225" t="s">
        <v>268</v>
      </c>
      <c r="G145" s="226" t="s">
        <v>224</v>
      </c>
      <c r="H145" s="227">
        <v>1</v>
      </c>
      <c r="I145" s="228"/>
      <c r="J145" s="229">
        <f>ROUND(I145*H145,2)</f>
        <v>0</v>
      </c>
      <c r="K145" s="225" t="s">
        <v>178</v>
      </c>
      <c r="L145" s="41"/>
      <c r="M145" s="230" t="s">
        <v>1</v>
      </c>
      <c r="N145" s="231" t="s">
        <v>41</v>
      </c>
      <c r="O145" s="88"/>
      <c r="P145" s="232">
        <f>O145*H145</f>
        <v>0</v>
      </c>
      <c r="Q145" s="232">
        <v>0</v>
      </c>
      <c r="R145" s="232">
        <f>Q145*H145</f>
        <v>0</v>
      </c>
      <c r="S145" s="232">
        <v>0</v>
      </c>
      <c r="T145" s="233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34" t="s">
        <v>172</v>
      </c>
      <c r="AT145" s="234" t="s">
        <v>167</v>
      </c>
      <c r="AU145" s="234" t="s">
        <v>85</v>
      </c>
      <c r="AY145" s="14" t="s">
        <v>164</v>
      </c>
      <c r="BE145" s="235">
        <f>IF(N145="základní",J145,0)</f>
        <v>0</v>
      </c>
      <c r="BF145" s="235">
        <f>IF(N145="snížená",J145,0)</f>
        <v>0</v>
      </c>
      <c r="BG145" s="235">
        <f>IF(N145="zákl. přenesená",J145,0)</f>
        <v>0</v>
      </c>
      <c r="BH145" s="235">
        <f>IF(N145="sníž. přenesená",J145,0)</f>
        <v>0</v>
      </c>
      <c r="BI145" s="235">
        <f>IF(N145="nulová",J145,0)</f>
        <v>0</v>
      </c>
      <c r="BJ145" s="14" t="s">
        <v>83</v>
      </c>
      <c r="BK145" s="235">
        <f>ROUND(I145*H145,2)</f>
        <v>0</v>
      </c>
      <c r="BL145" s="14" t="s">
        <v>172</v>
      </c>
      <c r="BM145" s="234" t="s">
        <v>215</v>
      </c>
    </row>
    <row r="146" spans="1:65" s="2" customFormat="1" ht="16.5" customHeight="1">
      <c r="A146" s="35"/>
      <c r="B146" s="36"/>
      <c r="C146" s="223" t="s">
        <v>217</v>
      </c>
      <c r="D146" s="223" t="s">
        <v>167</v>
      </c>
      <c r="E146" s="224" t="s">
        <v>271</v>
      </c>
      <c r="F146" s="225" t="s">
        <v>725</v>
      </c>
      <c r="G146" s="226" t="s">
        <v>260</v>
      </c>
      <c r="H146" s="227">
        <v>24</v>
      </c>
      <c r="I146" s="228"/>
      <c r="J146" s="229">
        <f>ROUND(I146*H146,2)</f>
        <v>0</v>
      </c>
      <c r="K146" s="225" t="s">
        <v>178</v>
      </c>
      <c r="L146" s="41"/>
      <c r="M146" s="230" t="s">
        <v>1</v>
      </c>
      <c r="N146" s="231" t="s">
        <v>41</v>
      </c>
      <c r="O146" s="88"/>
      <c r="P146" s="232">
        <f>O146*H146</f>
        <v>0</v>
      </c>
      <c r="Q146" s="232">
        <v>0</v>
      </c>
      <c r="R146" s="232">
        <f>Q146*H146</f>
        <v>0</v>
      </c>
      <c r="S146" s="232">
        <v>0</v>
      </c>
      <c r="T146" s="233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34" t="s">
        <v>172</v>
      </c>
      <c r="AT146" s="234" t="s">
        <v>167</v>
      </c>
      <c r="AU146" s="234" t="s">
        <v>85</v>
      </c>
      <c r="AY146" s="14" t="s">
        <v>164</v>
      </c>
      <c r="BE146" s="235">
        <f>IF(N146="základní",J146,0)</f>
        <v>0</v>
      </c>
      <c r="BF146" s="235">
        <f>IF(N146="snížená",J146,0)</f>
        <v>0</v>
      </c>
      <c r="BG146" s="235">
        <f>IF(N146="zákl. přenesená",J146,0)</f>
        <v>0</v>
      </c>
      <c r="BH146" s="235">
        <f>IF(N146="sníž. přenesená",J146,0)</f>
        <v>0</v>
      </c>
      <c r="BI146" s="235">
        <f>IF(N146="nulová",J146,0)</f>
        <v>0</v>
      </c>
      <c r="BJ146" s="14" t="s">
        <v>83</v>
      </c>
      <c r="BK146" s="235">
        <f>ROUND(I146*H146,2)</f>
        <v>0</v>
      </c>
      <c r="BL146" s="14" t="s">
        <v>172</v>
      </c>
      <c r="BM146" s="234" t="s">
        <v>220</v>
      </c>
    </row>
    <row r="147" spans="1:65" s="2" customFormat="1" ht="16.5" customHeight="1">
      <c r="A147" s="35"/>
      <c r="B147" s="36"/>
      <c r="C147" s="223" t="s">
        <v>198</v>
      </c>
      <c r="D147" s="223" t="s">
        <v>167</v>
      </c>
      <c r="E147" s="224" t="s">
        <v>274</v>
      </c>
      <c r="F147" s="225" t="s">
        <v>282</v>
      </c>
      <c r="G147" s="226" t="s">
        <v>260</v>
      </c>
      <c r="H147" s="227">
        <v>100</v>
      </c>
      <c r="I147" s="228"/>
      <c r="J147" s="229">
        <f>ROUND(I147*H147,2)</f>
        <v>0</v>
      </c>
      <c r="K147" s="225" t="s">
        <v>178</v>
      </c>
      <c r="L147" s="41"/>
      <c r="M147" s="230" t="s">
        <v>1</v>
      </c>
      <c r="N147" s="231" t="s">
        <v>41</v>
      </c>
      <c r="O147" s="88"/>
      <c r="P147" s="232">
        <f>O147*H147</f>
        <v>0</v>
      </c>
      <c r="Q147" s="232">
        <v>0</v>
      </c>
      <c r="R147" s="232">
        <f>Q147*H147</f>
        <v>0</v>
      </c>
      <c r="S147" s="232">
        <v>0</v>
      </c>
      <c r="T147" s="233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34" t="s">
        <v>172</v>
      </c>
      <c r="AT147" s="234" t="s">
        <v>167</v>
      </c>
      <c r="AU147" s="234" t="s">
        <v>85</v>
      </c>
      <c r="AY147" s="14" t="s">
        <v>164</v>
      </c>
      <c r="BE147" s="235">
        <f>IF(N147="základní",J147,0)</f>
        <v>0</v>
      </c>
      <c r="BF147" s="235">
        <f>IF(N147="snížená",J147,0)</f>
        <v>0</v>
      </c>
      <c r="BG147" s="235">
        <f>IF(N147="zákl. přenesená",J147,0)</f>
        <v>0</v>
      </c>
      <c r="BH147" s="235">
        <f>IF(N147="sníž. přenesená",J147,0)</f>
        <v>0</v>
      </c>
      <c r="BI147" s="235">
        <f>IF(N147="nulová",J147,0)</f>
        <v>0</v>
      </c>
      <c r="BJ147" s="14" t="s">
        <v>83</v>
      </c>
      <c r="BK147" s="235">
        <f>ROUND(I147*H147,2)</f>
        <v>0</v>
      </c>
      <c r="BL147" s="14" t="s">
        <v>172</v>
      </c>
      <c r="BM147" s="234" t="s">
        <v>225</v>
      </c>
    </row>
    <row r="148" spans="1:65" s="2" customFormat="1" ht="16.5" customHeight="1">
      <c r="A148" s="35"/>
      <c r="B148" s="36"/>
      <c r="C148" s="223" t="s">
        <v>226</v>
      </c>
      <c r="D148" s="223" t="s">
        <v>167</v>
      </c>
      <c r="E148" s="224" t="s">
        <v>278</v>
      </c>
      <c r="F148" s="225" t="s">
        <v>1097</v>
      </c>
      <c r="G148" s="226" t="s">
        <v>224</v>
      </c>
      <c r="H148" s="227">
        <v>1</v>
      </c>
      <c r="I148" s="228"/>
      <c r="J148" s="229">
        <f>ROUND(I148*H148,2)</f>
        <v>0</v>
      </c>
      <c r="K148" s="225" t="s">
        <v>178</v>
      </c>
      <c r="L148" s="41"/>
      <c r="M148" s="230" t="s">
        <v>1</v>
      </c>
      <c r="N148" s="231" t="s">
        <v>41</v>
      </c>
      <c r="O148" s="88"/>
      <c r="P148" s="232">
        <f>O148*H148</f>
        <v>0</v>
      </c>
      <c r="Q148" s="232">
        <v>0</v>
      </c>
      <c r="R148" s="232">
        <f>Q148*H148</f>
        <v>0</v>
      </c>
      <c r="S148" s="232">
        <v>0</v>
      </c>
      <c r="T148" s="233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34" t="s">
        <v>172</v>
      </c>
      <c r="AT148" s="234" t="s">
        <v>167</v>
      </c>
      <c r="AU148" s="234" t="s">
        <v>85</v>
      </c>
      <c r="AY148" s="14" t="s">
        <v>164</v>
      </c>
      <c r="BE148" s="235">
        <f>IF(N148="základní",J148,0)</f>
        <v>0</v>
      </c>
      <c r="BF148" s="235">
        <f>IF(N148="snížená",J148,0)</f>
        <v>0</v>
      </c>
      <c r="BG148" s="235">
        <f>IF(N148="zákl. přenesená",J148,0)</f>
        <v>0</v>
      </c>
      <c r="BH148" s="235">
        <f>IF(N148="sníž. přenesená",J148,0)</f>
        <v>0</v>
      </c>
      <c r="BI148" s="235">
        <f>IF(N148="nulová",J148,0)</f>
        <v>0</v>
      </c>
      <c r="BJ148" s="14" t="s">
        <v>83</v>
      </c>
      <c r="BK148" s="235">
        <f>ROUND(I148*H148,2)</f>
        <v>0</v>
      </c>
      <c r="BL148" s="14" t="s">
        <v>172</v>
      </c>
      <c r="BM148" s="234" t="s">
        <v>229</v>
      </c>
    </row>
    <row r="149" spans="1:65" s="2" customFormat="1" ht="24.15" customHeight="1">
      <c r="A149" s="35"/>
      <c r="B149" s="36"/>
      <c r="C149" s="223" t="s">
        <v>172</v>
      </c>
      <c r="D149" s="223" t="s">
        <v>167</v>
      </c>
      <c r="E149" s="224" t="s">
        <v>281</v>
      </c>
      <c r="F149" s="225" t="s">
        <v>272</v>
      </c>
      <c r="G149" s="226" t="s">
        <v>224</v>
      </c>
      <c r="H149" s="227">
        <v>1</v>
      </c>
      <c r="I149" s="228"/>
      <c r="J149" s="229">
        <f>ROUND(I149*H149,2)</f>
        <v>0</v>
      </c>
      <c r="K149" s="225" t="s">
        <v>178</v>
      </c>
      <c r="L149" s="41"/>
      <c r="M149" s="230" t="s">
        <v>1</v>
      </c>
      <c r="N149" s="231" t="s">
        <v>41</v>
      </c>
      <c r="O149" s="88"/>
      <c r="P149" s="232">
        <f>O149*H149</f>
        <v>0</v>
      </c>
      <c r="Q149" s="232">
        <v>0</v>
      </c>
      <c r="R149" s="232">
        <f>Q149*H149</f>
        <v>0</v>
      </c>
      <c r="S149" s="232">
        <v>0</v>
      </c>
      <c r="T149" s="233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34" t="s">
        <v>172</v>
      </c>
      <c r="AT149" s="234" t="s">
        <v>167</v>
      </c>
      <c r="AU149" s="234" t="s">
        <v>85</v>
      </c>
      <c r="AY149" s="14" t="s">
        <v>164</v>
      </c>
      <c r="BE149" s="235">
        <f>IF(N149="základní",J149,0)</f>
        <v>0</v>
      </c>
      <c r="BF149" s="235">
        <f>IF(N149="snížená",J149,0)</f>
        <v>0</v>
      </c>
      <c r="BG149" s="235">
        <f>IF(N149="zákl. přenesená",J149,0)</f>
        <v>0</v>
      </c>
      <c r="BH149" s="235">
        <f>IF(N149="sníž. přenesená",J149,0)</f>
        <v>0</v>
      </c>
      <c r="BI149" s="235">
        <f>IF(N149="nulová",J149,0)</f>
        <v>0</v>
      </c>
      <c r="BJ149" s="14" t="s">
        <v>83</v>
      </c>
      <c r="BK149" s="235">
        <f>ROUND(I149*H149,2)</f>
        <v>0</v>
      </c>
      <c r="BL149" s="14" t="s">
        <v>172</v>
      </c>
      <c r="BM149" s="234" t="s">
        <v>184</v>
      </c>
    </row>
    <row r="150" spans="1:65" s="2" customFormat="1" ht="49.05" customHeight="1">
      <c r="A150" s="35"/>
      <c r="B150" s="36"/>
      <c r="C150" s="223" t="s">
        <v>236</v>
      </c>
      <c r="D150" s="223" t="s">
        <v>167</v>
      </c>
      <c r="E150" s="224" t="s">
        <v>285</v>
      </c>
      <c r="F150" s="225" t="s">
        <v>286</v>
      </c>
      <c r="G150" s="226" t="s">
        <v>177</v>
      </c>
      <c r="H150" s="227">
        <v>0.001</v>
      </c>
      <c r="I150" s="228"/>
      <c r="J150" s="229">
        <f>ROUND(I150*H150,2)</f>
        <v>0</v>
      </c>
      <c r="K150" s="225" t="s">
        <v>171</v>
      </c>
      <c r="L150" s="41"/>
      <c r="M150" s="230" t="s">
        <v>1</v>
      </c>
      <c r="N150" s="231" t="s">
        <v>41</v>
      </c>
      <c r="O150" s="88"/>
      <c r="P150" s="232">
        <f>O150*H150</f>
        <v>0</v>
      </c>
      <c r="Q150" s="232">
        <v>0</v>
      </c>
      <c r="R150" s="232">
        <f>Q150*H150</f>
        <v>0</v>
      </c>
      <c r="S150" s="232">
        <v>0</v>
      </c>
      <c r="T150" s="233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34" t="s">
        <v>172</v>
      </c>
      <c r="AT150" s="234" t="s">
        <v>167</v>
      </c>
      <c r="AU150" s="234" t="s">
        <v>85</v>
      </c>
      <c r="AY150" s="14" t="s">
        <v>164</v>
      </c>
      <c r="BE150" s="235">
        <f>IF(N150="základní",J150,0)</f>
        <v>0</v>
      </c>
      <c r="BF150" s="235">
        <f>IF(N150="snížená",J150,0)</f>
        <v>0</v>
      </c>
      <c r="BG150" s="235">
        <f>IF(N150="zákl. přenesená",J150,0)</f>
        <v>0</v>
      </c>
      <c r="BH150" s="235">
        <f>IF(N150="sníž. přenesená",J150,0)</f>
        <v>0</v>
      </c>
      <c r="BI150" s="235">
        <f>IF(N150="nulová",J150,0)</f>
        <v>0</v>
      </c>
      <c r="BJ150" s="14" t="s">
        <v>83</v>
      </c>
      <c r="BK150" s="235">
        <f>ROUND(I150*H150,2)</f>
        <v>0</v>
      </c>
      <c r="BL150" s="14" t="s">
        <v>172</v>
      </c>
      <c r="BM150" s="234" t="s">
        <v>239</v>
      </c>
    </row>
    <row r="151" spans="1:47" s="2" customFormat="1" ht="12">
      <c r="A151" s="35"/>
      <c r="B151" s="36"/>
      <c r="C151" s="37"/>
      <c r="D151" s="236" t="s">
        <v>173</v>
      </c>
      <c r="E151" s="37"/>
      <c r="F151" s="237" t="s">
        <v>288</v>
      </c>
      <c r="G151" s="37"/>
      <c r="H151" s="37"/>
      <c r="I151" s="238"/>
      <c r="J151" s="37"/>
      <c r="K151" s="37"/>
      <c r="L151" s="41"/>
      <c r="M151" s="239"/>
      <c r="N151" s="240"/>
      <c r="O151" s="88"/>
      <c r="P151" s="88"/>
      <c r="Q151" s="88"/>
      <c r="R151" s="88"/>
      <c r="S151" s="88"/>
      <c r="T151" s="89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T151" s="14" t="s">
        <v>173</v>
      </c>
      <c r="AU151" s="14" t="s">
        <v>85</v>
      </c>
    </row>
    <row r="152" spans="1:63" s="12" customFormat="1" ht="22.8" customHeight="1">
      <c r="A152" s="12"/>
      <c r="B152" s="207"/>
      <c r="C152" s="208"/>
      <c r="D152" s="209" t="s">
        <v>75</v>
      </c>
      <c r="E152" s="221" t="s">
        <v>289</v>
      </c>
      <c r="F152" s="221" t="s">
        <v>290</v>
      </c>
      <c r="G152" s="208"/>
      <c r="H152" s="208"/>
      <c r="I152" s="211"/>
      <c r="J152" s="222">
        <f>BK152</f>
        <v>0</v>
      </c>
      <c r="K152" s="208"/>
      <c r="L152" s="213"/>
      <c r="M152" s="214"/>
      <c r="N152" s="215"/>
      <c r="O152" s="215"/>
      <c r="P152" s="216">
        <f>SUM(P153:P168)</f>
        <v>0</v>
      </c>
      <c r="Q152" s="215"/>
      <c r="R152" s="216">
        <f>SUM(R153:R168)</f>
        <v>0</v>
      </c>
      <c r="S152" s="215"/>
      <c r="T152" s="217">
        <f>SUM(T153:T168)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18" t="s">
        <v>85</v>
      </c>
      <c r="AT152" s="219" t="s">
        <v>75</v>
      </c>
      <c r="AU152" s="219" t="s">
        <v>83</v>
      </c>
      <c r="AY152" s="218" t="s">
        <v>164</v>
      </c>
      <c r="BK152" s="220">
        <f>SUM(BK153:BK168)</f>
        <v>0</v>
      </c>
    </row>
    <row r="153" spans="1:65" s="2" customFormat="1" ht="37.8" customHeight="1">
      <c r="A153" s="35"/>
      <c r="B153" s="36"/>
      <c r="C153" s="223" t="s">
        <v>204</v>
      </c>
      <c r="D153" s="223" t="s">
        <v>167</v>
      </c>
      <c r="E153" s="224" t="s">
        <v>947</v>
      </c>
      <c r="F153" s="225" t="s">
        <v>948</v>
      </c>
      <c r="G153" s="226" t="s">
        <v>170</v>
      </c>
      <c r="H153" s="227">
        <v>80</v>
      </c>
      <c r="I153" s="228"/>
      <c r="J153" s="229">
        <f>ROUND(I153*H153,2)</f>
        <v>0</v>
      </c>
      <c r="K153" s="225" t="s">
        <v>171</v>
      </c>
      <c r="L153" s="41"/>
      <c r="M153" s="230" t="s">
        <v>1</v>
      </c>
      <c r="N153" s="231" t="s">
        <v>41</v>
      </c>
      <c r="O153" s="88"/>
      <c r="P153" s="232">
        <f>O153*H153</f>
        <v>0</v>
      </c>
      <c r="Q153" s="232">
        <v>0</v>
      </c>
      <c r="R153" s="232">
        <f>Q153*H153</f>
        <v>0</v>
      </c>
      <c r="S153" s="232">
        <v>0</v>
      </c>
      <c r="T153" s="233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34" t="s">
        <v>172</v>
      </c>
      <c r="AT153" s="234" t="s">
        <v>167</v>
      </c>
      <c r="AU153" s="234" t="s">
        <v>85</v>
      </c>
      <c r="AY153" s="14" t="s">
        <v>164</v>
      </c>
      <c r="BE153" s="235">
        <f>IF(N153="základní",J153,0)</f>
        <v>0</v>
      </c>
      <c r="BF153" s="235">
        <f>IF(N153="snížená",J153,0)</f>
        <v>0</v>
      </c>
      <c r="BG153" s="235">
        <f>IF(N153="zákl. přenesená",J153,0)</f>
        <v>0</v>
      </c>
      <c r="BH153" s="235">
        <f>IF(N153="sníž. přenesená",J153,0)</f>
        <v>0</v>
      </c>
      <c r="BI153" s="235">
        <f>IF(N153="nulová",J153,0)</f>
        <v>0</v>
      </c>
      <c r="BJ153" s="14" t="s">
        <v>83</v>
      </c>
      <c r="BK153" s="235">
        <f>ROUND(I153*H153,2)</f>
        <v>0</v>
      </c>
      <c r="BL153" s="14" t="s">
        <v>172</v>
      </c>
      <c r="BM153" s="234" t="s">
        <v>243</v>
      </c>
    </row>
    <row r="154" spans="1:47" s="2" customFormat="1" ht="12">
      <c r="A154" s="35"/>
      <c r="B154" s="36"/>
      <c r="C154" s="37"/>
      <c r="D154" s="236" t="s">
        <v>173</v>
      </c>
      <c r="E154" s="37"/>
      <c r="F154" s="237" t="s">
        <v>949</v>
      </c>
      <c r="G154" s="37"/>
      <c r="H154" s="37"/>
      <c r="I154" s="238"/>
      <c r="J154" s="37"/>
      <c r="K154" s="37"/>
      <c r="L154" s="41"/>
      <c r="M154" s="239"/>
      <c r="N154" s="240"/>
      <c r="O154" s="88"/>
      <c r="P154" s="88"/>
      <c r="Q154" s="88"/>
      <c r="R154" s="88"/>
      <c r="S154" s="88"/>
      <c r="T154" s="89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T154" s="14" t="s">
        <v>173</v>
      </c>
      <c r="AU154" s="14" t="s">
        <v>85</v>
      </c>
    </row>
    <row r="155" spans="1:65" s="2" customFormat="1" ht="37.8" customHeight="1">
      <c r="A155" s="35"/>
      <c r="B155" s="36"/>
      <c r="C155" s="223" t="s">
        <v>244</v>
      </c>
      <c r="D155" s="223" t="s">
        <v>167</v>
      </c>
      <c r="E155" s="224" t="s">
        <v>313</v>
      </c>
      <c r="F155" s="225" t="s">
        <v>314</v>
      </c>
      <c r="G155" s="226" t="s">
        <v>170</v>
      </c>
      <c r="H155" s="227">
        <v>5</v>
      </c>
      <c r="I155" s="228"/>
      <c r="J155" s="229">
        <f>ROUND(I155*H155,2)</f>
        <v>0</v>
      </c>
      <c r="K155" s="225" t="s">
        <v>171</v>
      </c>
      <c r="L155" s="41"/>
      <c r="M155" s="230" t="s">
        <v>1</v>
      </c>
      <c r="N155" s="231" t="s">
        <v>41</v>
      </c>
      <c r="O155" s="88"/>
      <c r="P155" s="232">
        <f>O155*H155</f>
        <v>0</v>
      </c>
      <c r="Q155" s="232">
        <v>0</v>
      </c>
      <c r="R155" s="232">
        <f>Q155*H155</f>
        <v>0</v>
      </c>
      <c r="S155" s="232">
        <v>0</v>
      </c>
      <c r="T155" s="233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34" t="s">
        <v>172</v>
      </c>
      <c r="AT155" s="234" t="s">
        <v>167</v>
      </c>
      <c r="AU155" s="234" t="s">
        <v>85</v>
      </c>
      <c r="AY155" s="14" t="s">
        <v>164</v>
      </c>
      <c r="BE155" s="235">
        <f>IF(N155="základní",J155,0)</f>
        <v>0</v>
      </c>
      <c r="BF155" s="235">
        <f>IF(N155="snížená",J155,0)</f>
        <v>0</v>
      </c>
      <c r="BG155" s="235">
        <f>IF(N155="zákl. přenesená",J155,0)</f>
        <v>0</v>
      </c>
      <c r="BH155" s="235">
        <f>IF(N155="sníž. přenesená",J155,0)</f>
        <v>0</v>
      </c>
      <c r="BI155" s="235">
        <f>IF(N155="nulová",J155,0)</f>
        <v>0</v>
      </c>
      <c r="BJ155" s="14" t="s">
        <v>83</v>
      </c>
      <c r="BK155" s="235">
        <f>ROUND(I155*H155,2)</f>
        <v>0</v>
      </c>
      <c r="BL155" s="14" t="s">
        <v>172</v>
      </c>
      <c r="BM155" s="234" t="s">
        <v>247</v>
      </c>
    </row>
    <row r="156" spans="1:47" s="2" customFormat="1" ht="12">
      <c r="A156" s="35"/>
      <c r="B156" s="36"/>
      <c r="C156" s="37"/>
      <c r="D156" s="236" t="s">
        <v>173</v>
      </c>
      <c r="E156" s="37"/>
      <c r="F156" s="237" t="s">
        <v>316</v>
      </c>
      <c r="G156" s="37"/>
      <c r="H156" s="37"/>
      <c r="I156" s="238"/>
      <c r="J156" s="37"/>
      <c r="K156" s="37"/>
      <c r="L156" s="41"/>
      <c r="M156" s="239"/>
      <c r="N156" s="240"/>
      <c r="O156" s="88"/>
      <c r="P156" s="88"/>
      <c r="Q156" s="88"/>
      <c r="R156" s="88"/>
      <c r="S156" s="88"/>
      <c r="T156" s="89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T156" s="14" t="s">
        <v>173</v>
      </c>
      <c r="AU156" s="14" t="s">
        <v>85</v>
      </c>
    </row>
    <row r="157" spans="1:65" s="2" customFormat="1" ht="37.8" customHeight="1">
      <c r="A157" s="35"/>
      <c r="B157" s="36"/>
      <c r="C157" s="223" t="s">
        <v>207</v>
      </c>
      <c r="D157" s="223" t="s">
        <v>167</v>
      </c>
      <c r="E157" s="224" t="s">
        <v>322</v>
      </c>
      <c r="F157" s="225" t="s">
        <v>323</v>
      </c>
      <c r="G157" s="226" t="s">
        <v>170</v>
      </c>
      <c r="H157" s="227">
        <v>12</v>
      </c>
      <c r="I157" s="228"/>
      <c r="J157" s="229">
        <f>ROUND(I157*H157,2)</f>
        <v>0</v>
      </c>
      <c r="K157" s="225" t="s">
        <v>171</v>
      </c>
      <c r="L157" s="41"/>
      <c r="M157" s="230" t="s">
        <v>1</v>
      </c>
      <c r="N157" s="231" t="s">
        <v>41</v>
      </c>
      <c r="O157" s="88"/>
      <c r="P157" s="232">
        <f>O157*H157</f>
        <v>0</v>
      </c>
      <c r="Q157" s="232">
        <v>0</v>
      </c>
      <c r="R157" s="232">
        <f>Q157*H157</f>
        <v>0</v>
      </c>
      <c r="S157" s="232">
        <v>0</v>
      </c>
      <c r="T157" s="233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34" t="s">
        <v>172</v>
      </c>
      <c r="AT157" s="234" t="s">
        <v>167</v>
      </c>
      <c r="AU157" s="234" t="s">
        <v>85</v>
      </c>
      <c r="AY157" s="14" t="s">
        <v>164</v>
      </c>
      <c r="BE157" s="235">
        <f>IF(N157="základní",J157,0)</f>
        <v>0</v>
      </c>
      <c r="BF157" s="235">
        <f>IF(N157="snížená",J157,0)</f>
        <v>0</v>
      </c>
      <c r="BG157" s="235">
        <f>IF(N157="zákl. přenesená",J157,0)</f>
        <v>0</v>
      </c>
      <c r="BH157" s="235">
        <f>IF(N157="sníž. přenesená",J157,0)</f>
        <v>0</v>
      </c>
      <c r="BI157" s="235">
        <f>IF(N157="nulová",J157,0)</f>
        <v>0</v>
      </c>
      <c r="BJ157" s="14" t="s">
        <v>83</v>
      </c>
      <c r="BK157" s="235">
        <f>ROUND(I157*H157,2)</f>
        <v>0</v>
      </c>
      <c r="BL157" s="14" t="s">
        <v>172</v>
      </c>
      <c r="BM157" s="234" t="s">
        <v>250</v>
      </c>
    </row>
    <row r="158" spans="1:47" s="2" customFormat="1" ht="12">
      <c r="A158" s="35"/>
      <c r="B158" s="36"/>
      <c r="C158" s="37"/>
      <c r="D158" s="236" t="s">
        <v>173</v>
      </c>
      <c r="E158" s="37"/>
      <c r="F158" s="237" t="s">
        <v>325</v>
      </c>
      <c r="G158" s="37"/>
      <c r="H158" s="37"/>
      <c r="I158" s="238"/>
      <c r="J158" s="37"/>
      <c r="K158" s="37"/>
      <c r="L158" s="41"/>
      <c r="M158" s="239"/>
      <c r="N158" s="240"/>
      <c r="O158" s="88"/>
      <c r="P158" s="88"/>
      <c r="Q158" s="88"/>
      <c r="R158" s="88"/>
      <c r="S158" s="88"/>
      <c r="T158" s="89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T158" s="14" t="s">
        <v>173</v>
      </c>
      <c r="AU158" s="14" t="s">
        <v>85</v>
      </c>
    </row>
    <row r="159" spans="1:65" s="2" customFormat="1" ht="37.8" customHeight="1">
      <c r="A159" s="35"/>
      <c r="B159" s="36"/>
      <c r="C159" s="223" t="s">
        <v>7</v>
      </c>
      <c r="D159" s="223" t="s">
        <v>167</v>
      </c>
      <c r="E159" s="224" t="s">
        <v>326</v>
      </c>
      <c r="F159" s="225" t="s">
        <v>327</v>
      </c>
      <c r="G159" s="226" t="s">
        <v>170</v>
      </c>
      <c r="H159" s="227">
        <v>24</v>
      </c>
      <c r="I159" s="228"/>
      <c r="J159" s="229">
        <f>ROUND(I159*H159,2)</f>
        <v>0</v>
      </c>
      <c r="K159" s="225" t="s">
        <v>171</v>
      </c>
      <c r="L159" s="41"/>
      <c r="M159" s="230" t="s">
        <v>1</v>
      </c>
      <c r="N159" s="231" t="s">
        <v>41</v>
      </c>
      <c r="O159" s="88"/>
      <c r="P159" s="232">
        <f>O159*H159</f>
        <v>0</v>
      </c>
      <c r="Q159" s="232">
        <v>0</v>
      </c>
      <c r="R159" s="232">
        <f>Q159*H159</f>
        <v>0</v>
      </c>
      <c r="S159" s="232">
        <v>0</v>
      </c>
      <c r="T159" s="233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34" t="s">
        <v>172</v>
      </c>
      <c r="AT159" s="234" t="s">
        <v>167</v>
      </c>
      <c r="AU159" s="234" t="s">
        <v>85</v>
      </c>
      <c r="AY159" s="14" t="s">
        <v>164</v>
      </c>
      <c r="BE159" s="235">
        <f>IF(N159="základní",J159,0)</f>
        <v>0</v>
      </c>
      <c r="BF159" s="235">
        <f>IF(N159="snížená",J159,0)</f>
        <v>0</v>
      </c>
      <c r="BG159" s="235">
        <f>IF(N159="zákl. přenesená",J159,0)</f>
        <v>0</v>
      </c>
      <c r="BH159" s="235">
        <f>IF(N159="sníž. přenesená",J159,0)</f>
        <v>0</v>
      </c>
      <c r="BI159" s="235">
        <f>IF(N159="nulová",J159,0)</f>
        <v>0</v>
      </c>
      <c r="BJ159" s="14" t="s">
        <v>83</v>
      </c>
      <c r="BK159" s="235">
        <f>ROUND(I159*H159,2)</f>
        <v>0</v>
      </c>
      <c r="BL159" s="14" t="s">
        <v>172</v>
      </c>
      <c r="BM159" s="234" t="s">
        <v>256</v>
      </c>
    </row>
    <row r="160" spans="1:47" s="2" customFormat="1" ht="12">
      <c r="A160" s="35"/>
      <c r="B160" s="36"/>
      <c r="C160" s="37"/>
      <c r="D160" s="236" t="s">
        <v>173</v>
      </c>
      <c r="E160" s="37"/>
      <c r="F160" s="237" t="s">
        <v>329</v>
      </c>
      <c r="G160" s="37"/>
      <c r="H160" s="37"/>
      <c r="I160" s="238"/>
      <c r="J160" s="37"/>
      <c r="K160" s="37"/>
      <c r="L160" s="41"/>
      <c r="M160" s="239"/>
      <c r="N160" s="240"/>
      <c r="O160" s="88"/>
      <c r="P160" s="88"/>
      <c r="Q160" s="88"/>
      <c r="R160" s="88"/>
      <c r="S160" s="88"/>
      <c r="T160" s="89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T160" s="14" t="s">
        <v>173</v>
      </c>
      <c r="AU160" s="14" t="s">
        <v>85</v>
      </c>
    </row>
    <row r="161" spans="1:65" s="2" customFormat="1" ht="44.25" customHeight="1">
      <c r="A161" s="35"/>
      <c r="B161" s="36"/>
      <c r="C161" s="223" t="s">
        <v>211</v>
      </c>
      <c r="D161" s="223" t="s">
        <v>167</v>
      </c>
      <c r="E161" s="224" t="s">
        <v>369</v>
      </c>
      <c r="F161" s="225" t="s">
        <v>370</v>
      </c>
      <c r="G161" s="226" t="s">
        <v>170</v>
      </c>
      <c r="H161" s="227">
        <v>85</v>
      </c>
      <c r="I161" s="228"/>
      <c r="J161" s="229">
        <f>ROUND(I161*H161,2)</f>
        <v>0</v>
      </c>
      <c r="K161" s="225" t="s">
        <v>171</v>
      </c>
      <c r="L161" s="41"/>
      <c r="M161" s="230" t="s">
        <v>1</v>
      </c>
      <c r="N161" s="231" t="s">
        <v>41</v>
      </c>
      <c r="O161" s="88"/>
      <c r="P161" s="232">
        <f>O161*H161</f>
        <v>0</v>
      </c>
      <c r="Q161" s="232">
        <v>0</v>
      </c>
      <c r="R161" s="232">
        <f>Q161*H161</f>
        <v>0</v>
      </c>
      <c r="S161" s="232">
        <v>0</v>
      </c>
      <c r="T161" s="233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34" t="s">
        <v>172</v>
      </c>
      <c r="AT161" s="234" t="s">
        <v>167</v>
      </c>
      <c r="AU161" s="234" t="s">
        <v>85</v>
      </c>
      <c r="AY161" s="14" t="s">
        <v>164</v>
      </c>
      <c r="BE161" s="235">
        <f>IF(N161="základní",J161,0)</f>
        <v>0</v>
      </c>
      <c r="BF161" s="235">
        <f>IF(N161="snížená",J161,0)</f>
        <v>0</v>
      </c>
      <c r="BG161" s="235">
        <f>IF(N161="zákl. přenesená",J161,0)</f>
        <v>0</v>
      </c>
      <c r="BH161" s="235">
        <f>IF(N161="sníž. přenesená",J161,0)</f>
        <v>0</v>
      </c>
      <c r="BI161" s="235">
        <f>IF(N161="nulová",J161,0)</f>
        <v>0</v>
      </c>
      <c r="BJ161" s="14" t="s">
        <v>83</v>
      </c>
      <c r="BK161" s="235">
        <f>ROUND(I161*H161,2)</f>
        <v>0</v>
      </c>
      <c r="BL161" s="14" t="s">
        <v>172</v>
      </c>
      <c r="BM161" s="234" t="s">
        <v>261</v>
      </c>
    </row>
    <row r="162" spans="1:47" s="2" customFormat="1" ht="12">
      <c r="A162" s="35"/>
      <c r="B162" s="36"/>
      <c r="C162" s="37"/>
      <c r="D162" s="236" t="s">
        <v>173</v>
      </c>
      <c r="E162" s="37"/>
      <c r="F162" s="237" t="s">
        <v>372</v>
      </c>
      <c r="G162" s="37"/>
      <c r="H162" s="37"/>
      <c r="I162" s="238"/>
      <c r="J162" s="37"/>
      <c r="K162" s="37"/>
      <c r="L162" s="41"/>
      <c r="M162" s="239"/>
      <c r="N162" s="240"/>
      <c r="O162" s="88"/>
      <c r="P162" s="88"/>
      <c r="Q162" s="88"/>
      <c r="R162" s="88"/>
      <c r="S162" s="88"/>
      <c r="T162" s="89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T162" s="14" t="s">
        <v>173</v>
      </c>
      <c r="AU162" s="14" t="s">
        <v>85</v>
      </c>
    </row>
    <row r="163" spans="1:65" s="2" customFormat="1" ht="44.25" customHeight="1">
      <c r="A163" s="35"/>
      <c r="B163" s="36"/>
      <c r="C163" s="223" t="s">
        <v>262</v>
      </c>
      <c r="D163" s="223" t="s">
        <v>167</v>
      </c>
      <c r="E163" s="224" t="s">
        <v>378</v>
      </c>
      <c r="F163" s="225" t="s">
        <v>379</v>
      </c>
      <c r="G163" s="226" t="s">
        <v>170</v>
      </c>
      <c r="H163" s="227">
        <v>36</v>
      </c>
      <c r="I163" s="228"/>
      <c r="J163" s="229">
        <f>ROUND(I163*H163,2)</f>
        <v>0</v>
      </c>
      <c r="K163" s="225" t="s">
        <v>171</v>
      </c>
      <c r="L163" s="41"/>
      <c r="M163" s="230" t="s">
        <v>1</v>
      </c>
      <c r="N163" s="231" t="s">
        <v>41</v>
      </c>
      <c r="O163" s="88"/>
      <c r="P163" s="232">
        <f>O163*H163</f>
        <v>0</v>
      </c>
      <c r="Q163" s="232">
        <v>0</v>
      </c>
      <c r="R163" s="232">
        <f>Q163*H163</f>
        <v>0</v>
      </c>
      <c r="S163" s="232">
        <v>0</v>
      </c>
      <c r="T163" s="233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34" t="s">
        <v>172</v>
      </c>
      <c r="AT163" s="234" t="s">
        <v>167</v>
      </c>
      <c r="AU163" s="234" t="s">
        <v>85</v>
      </c>
      <c r="AY163" s="14" t="s">
        <v>164</v>
      </c>
      <c r="BE163" s="235">
        <f>IF(N163="základní",J163,0)</f>
        <v>0</v>
      </c>
      <c r="BF163" s="235">
        <f>IF(N163="snížená",J163,0)</f>
        <v>0</v>
      </c>
      <c r="BG163" s="235">
        <f>IF(N163="zákl. přenesená",J163,0)</f>
        <v>0</v>
      </c>
      <c r="BH163" s="235">
        <f>IF(N163="sníž. přenesená",J163,0)</f>
        <v>0</v>
      </c>
      <c r="BI163" s="235">
        <f>IF(N163="nulová",J163,0)</f>
        <v>0</v>
      </c>
      <c r="BJ163" s="14" t="s">
        <v>83</v>
      </c>
      <c r="BK163" s="235">
        <f>ROUND(I163*H163,2)</f>
        <v>0</v>
      </c>
      <c r="BL163" s="14" t="s">
        <v>172</v>
      </c>
      <c r="BM163" s="234" t="s">
        <v>266</v>
      </c>
    </row>
    <row r="164" spans="1:47" s="2" customFormat="1" ht="12">
      <c r="A164" s="35"/>
      <c r="B164" s="36"/>
      <c r="C164" s="37"/>
      <c r="D164" s="236" t="s">
        <v>173</v>
      </c>
      <c r="E164" s="37"/>
      <c r="F164" s="237" t="s">
        <v>381</v>
      </c>
      <c r="G164" s="37"/>
      <c r="H164" s="37"/>
      <c r="I164" s="238"/>
      <c r="J164" s="37"/>
      <c r="K164" s="37"/>
      <c r="L164" s="41"/>
      <c r="M164" s="239"/>
      <c r="N164" s="240"/>
      <c r="O164" s="88"/>
      <c r="P164" s="88"/>
      <c r="Q164" s="88"/>
      <c r="R164" s="88"/>
      <c r="S164" s="88"/>
      <c r="T164" s="89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T164" s="14" t="s">
        <v>173</v>
      </c>
      <c r="AU164" s="14" t="s">
        <v>85</v>
      </c>
    </row>
    <row r="165" spans="1:65" s="2" customFormat="1" ht="24.15" customHeight="1">
      <c r="A165" s="35"/>
      <c r="B165" s="36"/>
      <c r="C165" s="223" t="s">
        <v>215</v>
      </c>
      <c r="D165" s="223" t="s">
        <v>167</v>
      </c>
      <c r="E165" s="224" t="s">
        <v>383</v>
      </c>
      <c r="F165" s="225" t="s">
        <v>1023</v>
      </c>
      <c r="G165" s="226" t="s">
        <v>224</v>
      </c>
      <c r="H165" s="227">
        <v>6</v>
      </c>
      <c r="I165" s="228"/>
      <c r="J165" s="229">
        <f>ROUND(I165*H165,2)</f>
        <v>0</v>
      </c>
      <c r="K165" s="225" t="s">
        <v>178</v>
      </c>
      <c r="L165" s="41"/>
      <c r="M165" s="230" t="s">
        <v>1</v>
      </c>
      <c r="N165" s="231" t="s">
        <v>41</v>
      </c>
      <c r="O165" s="88"/>
      <c r="P165" s="232">
        <f>O165*H165</f>
        <v>0</v>
      </c>
      <c r="Q165" s="232">
        <v>0</v>
      </c>
      <c r="R165" s="232">
        <f>Q165*H165</f>
        <v>0</v>
      </c>
      <c r="S165" s="232">
        <v>0</v>
      </c>
      <c r="T165" s="233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34" t="s">
        <v>172</v>
      </c>
      <c r="AT165" s="234" t="s">
        <v>167</v>
      </c>
      <c r="AU165" s="234" t="s">
        <v>85</v>
      </c>
      <c r="AY165" s="14" t="s">
        <v>164</v>
      </c>
      <c r="BE165" s="235">
        <f>IF(N165="základní",J165,0)</f>
        <v>0</v>
      </c>
      <c r="BF165" s="235">
        <f>IF(N165="snížená",J165,0)</f>
        <v>0</v>
      </c>
      <c r="BG165" s="235">
        <f>IF(N165="zákl. přenesená",J165,0)</f>
        <v>0</v>
      </c>
      <c r="BH165" s="235">
        <f>IF(N165="sníž. přenesená",J165,0)</f>
        <v>0</v>
      </c>
      <c r="BI165" s="235">
        <f>IF(N165="nulová",J165,0)</f>
        <v>0</v>
      </c>
      <c r="BJ165" s="14" t="s">
        <v>83</v>
      </c>
      <c r="BK165" s="235">
        <f>ROUND(I165*H165,2)</f>
        <v>0</v>
      </c>
      <c r="BL165" s="14" t="s">
        <v>172</v>
      </c>
      <c r="BM165" s="234" t="s">
        <v>269</v>
      </c>
    </row>
    <row r="166" spans="1:65" s="2" customFormat="1" ht="24.15" customHeight="1">
      <c r="A166" s="35"/>
      <c r="B166" s="36"/>
      <c r="C166" s="223" t="s">
        <v>270</v>
      </c>
      <c r="D166" s="223" t="s">
        <v>167</v>
      </c>
      <c r="E166" s="224" t="s">
        <v>386</v>
      </c>
      <c r="F166" s="225" t="s">
        <v>1098</v>
      </c>
      <c r="G166" s="226" t="s">
        <v>224</v>
      </c>
      <c r="H166" s="227">
        <v>4</v>
      </c>
      <c r="I166" s="228"/>
      <c r="J166" s="229">
        <f>ROUND(I166*H166,2)</f>
        <v>0</v>
      </c>
      <c r="K166" s="225" t="s">
        <v>178</v>
      </c>
      <c r="L166" s="41"/>
      <c r="M166" s="230" t="s">
        <v>1</v>
      </c>
      <c r="N166" s="231" t="s">
        <v>41</v>
      </c>
      <c r="O166" s="88"/>
      <c r="P166" s="232">
        <f>O166*H166</f>
        <v>0</v>
      </c>
      <c r="Q166" s="232">
        <v>0</v>
      </c>
      <c r="R166" s="232">
        <f>Q166*H166</f>
        <v>0</v>
      </c>
      <c r="S166" s="232">
        <v>0</v>
      </c>
      <c r="T166" s="233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34" t="s">
        <v>172</v>
      </c>
      <c r="AT166" s="234" t="s">
        <v>167</v>
      </c>
      <c r="AU166" s="234" t="s">
        <v>85</v>
      </c>
      <c r="AY166" s="14" t="s">
        <v>164</v>
      </c>
      <c r="BE166" s="235">
        <f>IF(N166="základní",J166,0)</f>
        <v>0</v>
      </c>
      <c r="BF166" s="235">
        <f>IF(N166="snížená",J166,0)</f>
        <v>0</v>
      </c>
      <c r="BG166" s="235">
        <f>IF(N166="zákl. přenesená",J166,0)</f>
        <v>0</v>
      </c>
      <c r="BH166" s="235">
        <f>IF(N166="sníž. přenesená",J166,0)</f>
        <v>0</v>
      </c>
      <c r="BI166" s="235">
        <f>IF(N166="nulová",J166,0)</f>
        <v>0</v>
      </c>
      <c r="BJ166" s="14" t="s">
        <v>83</v>
      </c>
      <c r="BK166" s="235">
        <f>ROUND(I166*H166,2)</f>
        <v>0</v>
      </c>
      <c r="BL166" s="14" t="s">
        <v>172</v>
      </c>
      <c r="BM166" s="234" t="s">
        <v>273</v>
      </c>
    </row>
    <row r="167" spans="1:65" s="2" customFormat="1" ht="49.05" customHeight="1">
      <c r="A167" s="35"/>
      <c r="B167" s="36"/>
      <c r="C167" s="223" t="s">
        <v>220</v>
      </c>
      <c r="D167" s="223" t="s">
        <v>167</v>
      </c>
      <c r="E167" s="224" t="s">
        <v>414</v>
      </c>
      <c r="F167" s="225" t="s">
        <v>415</v>
      </c>
      <c r="G167" s="226" t="s">
        <v>177</v>
      </c>
      <c r="H167" s="227">
        <v>0.572</v>
      </c>
      <c r="I167" s="228"/>
      <c r="J167" s="229">
        <f>ROUND(I167*H167,2)</f>
        <v>0</v>
      </c>
      <c r="K167" s="225" t="s">
        <v>171</v>
      </c>
      <c r="L167" s="41"/>
      <c r="M167" s="230" t="s">
        <v>1</v>
      </c>
      <c r="N167" s="231" t="s">
        <v>41</v>
      </c>
      <c r="O167" s="88"/>
      <c r="P167" s="232">
        <f>O167*H167</f>
        <v>0</v>
      </c>
      <c r="Q167" s="232">
        <v>0</v>
      </c>
      <c r="R167" s="232">
        <f>Q167*H167</f>
        <v>0</v>
      </c>
      <c r="S167" s="232">
        <v>0</v>
      </c>
      <c r="T167" s="233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34" t="s">
        <v>172</v>
      </c>
      <c r="AT167" s="234" t="s">
        <v>167</v>
      </c>
      <c r="AU167" s="234" t="s">
        <v>85</v>
      </c>
      <c r="AY167" s="14" t="s">
        <v>164</v>
      </c>
      <c r="BE167" s="235">
        <f>IF(N167="základní",J167,0)</f>
        <v>0</v>
      </c>
      <c r="BF167" s="235">
        <f>IF(N167="snížená",J167,0)</f>
        <v>0</v>
      </c>
      <c r="BG167" s="235">
        <f>IF(N167="zákl. přenesená",J167,0)</f>
        <v>0</v>
      </c>
      <c r="BH167" s="235">
        <f>IF(N167="sníž. přenesená",J167,0)</f>
        <v>0</v>
      </c>
      <c r="BI167" s="235">
        <f>IF(N167="nulová",J167,0)</f>
        <v>0</v>
      </c>
      <c r="BJ167" s="14" t="s">
        <v>83</v>
      </c>
      <c r="BK167" s="235">
        <f>ROUND(I167*H167,2)</f>
        <v>0</v>
      </c>
      <c r="BL167" s="14" t="s">
        <v>172</v>
      </c>
      <c r="BM167" s="234" t="s">
        <v>276</v>
      </c>
    </row>
    <row r="168" spans="1:47" s="2" customFormat="1" ht="12">
      <c r="A168" s="35"/>
      <c r="B168" s="36"/>
      <c r="C168" s="37"/>
      <c r="D168" s="236" t="s">
        <v>173</v>
      </c>
      <c r="E168" s="37"/>
      <c r="F168" s="237" t="s">
        <v>417</v>
      </c>
      <c r="G168" s="37"/>
      <c r="H168" s="37"/>
      <c r="I168" s="238"/>
      <c r="J168" s="37"/>
      <c r="K168" s="37"/>
      <c r="L168" s="41"/>
      <c r="M168" s="239"/>
      <c r="N168" s="240"/>
      <c r="O168" s="88"/>
      <c r="P168" s="88"/>
      <c r="Q168" s="88"/>
      <c r="R168" s="88"/>
      <c r="S168" s="88"/>
      <c r="T168" s="89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T168" s="14" t="s">
        <v>173</v>
      </c>
      <c r="AU168" s="14" t="s">
        <v>85</v>
      </c>
    </row>
    <row r="169" spans="1:63" s="12" customFormat="1" ht="22.8" customHeight="1">
      <c r="A169" s="12"/>
      <c r="B169" s="207"/>
      <c r="C169" s="208"/>
      <c r="D169" s="209" t="s">
        <v>75</v>
      </c>
      <c r="E169" s="221" t="s">
        <v>418</v>
      </c>
      <c r="F169" s="221" t="s">
        <v>419</v>
      </c>
      <c r="G169" s="208"/>
      <c r="H169" s="208"/>
      <c r="I169" s="211"/>
      <c r="J169" s="222">
        <f>BK169</f>
        <v>0</v>
      </c>
      <c r="K169" s="208"/>
      <c r="L169" s="213"/>
      <c r="M169" s="214"/>
      <c r="N169" s="215"/>
      <c r="O169" s="215"/>
      <c r="P169" s="216">
        <f>SUM(P170:P210)</f>
        <v>0</v>
      </c>
      <c r="Q169" s="215"/>
      <c r="R169" s="216">
        <f>SUM(R170:R210)</f>
        <v>0</v>
      </c>
      <c r="S169" s="215"/>
      <c r="T169" s="217">
        <f>SUM(T170:T210)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18" t="s">
        <v>85</v>
      </c>
      <c r="AT169" s="219" t="s">
        <v>75</v>
      </c>
      <c r="AU169" s="219" t="s">
        <v>83</v>
      </c>
      <c r="AY169" s="218" t="s">
        <v>164</v>
      </c>
      <c r="BK169" s="220">
        <f>SUM(BK170:BK210)</f>
        <v>0</v>
      </c>
    </row>
    <row r="170" spans="1:65" s="2" customFormat="1" ht="24.15" customHeight="1">
      <c r="A170" s="35"/>
      <c r="B170" s="36"/>
      <c r="C170" s="223" t="s">
        <v>277</v>
      </c>
      <c r="D170" s="223" t="s">
        <v>167</v>
      </c>
      <c r="E170" s="224" t="s">
        <v>446</v>
      </c>
      <c r="F170" s="225" t="s">
        <v>447</v>
      </c>
      <c r="G170" s="226" t="s">
        <v>224</v>
      </c>
      <c r="H170" s="227">
        <v>2</v>
      </c>
      <c r="I170" s="228"/>
      <c r="J170" s="229">
        <f>ROUND(I170*H170,2)</f>
        <v>0</v>
      </c>
      <c r="K170" s="225" t="s">
        <v>171</v>
      </c>
      <c r="L170" s="41"/>
      <c r="M170" s="230" t="s">
        <v>1</v>
      </c>
      <c r="N170" s="231" t="s">
        <v>41</v>
      </c>
      <c r="O170" s="88"/>
      <c r="P170" s="232">
        <f>O170*H170</f>
        <v>0</v>
      </c>
      <c r="Q170" s="232">
        <v>0</v>
      </c>
      <c r="R170" s="232">
        <f>Q170*H170</f>
        <v>0</v>
      </c>
      <c r="S170" s="232">
        <v>0</v>
      </c>
      <c r="T170" s="233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34" t="s">
        <v>172</v>
      </c>
      <c r="AT170" s="234" t="s">
        <v>167</v>
      </c>
      <c r="AU170" s="234" t="s">
        <v>85</v>
      </c>
      <c r="AY170" s="14" t="s">
        <v>164</v>
      </c>
      <c r="BE170" s="235">
        <f>IF(N170="základní",J170,0)</f>
        <v>0</v>
      </c>
      <c r="BF170" s="235">
        <f>IF(N170="snížená",J170,0)</f>
        <v>0</v>
      </c>
      <c r="BG170" s="235">
        <f>IF(N170="zákl. přenesená",J170,0)</f>
        <v>0</v>
      </c>
      <c r="BH170" s="235">
        <f>IF(N170="sníž. přenesená",J170,0)</f>
        <v>0</v>
      </c>
      <c r="BI170" s="235">
        <f>IF(N170="nulová",J170,0)</f>
        <v>0</v>
      </c>
      <c r="BJ170" s="14" t="s">
        <v>83</v>
      </c>
      <c r="BK170" s="235">
        <f>ROUND(I170*H170,2)</f>
        <v>0</v>
      </c>
      <c r="BL170" s="14" t="s">
        <v>172</v>
      </c>
      <c r="BM170" s="234" t="s">
        <v>280</v>
      </c>
    </row>
    <row r="171" spans="1:47" s="2" customFormat="1" ht="12">
      <c r="A171" s="35"/>
      <c r="B171" s="36"/>
      <c r="C171" s="37"/>
      <c r="D171" s="236" t="s">
        <v>173</v>
      </c>
      <c r="E171" s="37"/>
      <c r="F171" s="237" t="s">
        <v>449</v>
      </c>
      <c r="G171" s="37"/>
      <c r="H171" s="37"/>
      <c r="I171" s="238"/>
      <c r="J171" s="37"/>
      <c r="K171" s="37"/>
      <c r="L171" s="41"/>
      <c r="M171" s="239"/>
      <c r="N171" s="240"/>
      <c r="O171" s="88"/>
      <c r="P171" s="88"/>
      <c r="Q171" s="88"/>
      <c r="R171" s="88"/>
      <c r="S171" s="88"/>
      <c r="T171" s="89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T171" s="14" t="s">
        <v>173</v>
      </c>
      <c r="AU171" s="14" t="s">
        <v>85</v>
      </c>
    </row>
    <row r="172" spans="1:65" s="2" customFormat="1" ht="24.15" customHeight="1">
      <c r="A172" s="35"/>
      <c r="B172" s="36"/>
      <c r="C172" s="223" t="s">
        <v>225</v>
      </c>
      <c r="D172" s="223" t="s">
        <v>167</v>
      </c>
      <c r="E172" s="224" t="s">
        <v>455</v>
      </c>
      <c r="F172" s="225" t="s">
        <v>456</v>
      </c>
      <c r="G172" s="226" t="s">
        <v>224</v>
      </c>
      <c r="H172" s="227">
        <v>1</v>
      </c>
      <c r="I172" s="228"/>
      <c r="J172" s="229">
        <f>ROUND(I172*H172,2)</f>
        <v>0</v>
      </c>
      <c r="K172" s="225" t="s">
        <v>171</v>
      </c>
      <c r="L172" s="41"/>
      <c r="M172" s="230" t="s">
        <v>1</v>
      </c>
      <c r="N172" s="231" t="s">
        <v>41</v>
      </c>
      <c r="O172" s="88"/>
      <c r="P172" s="232">
        <f>O172*H172</f>
        <v>0</v>
      </c>
      <c r="Q172" s="232">
        <v>0</v>
      </c>
      <c r="R172" s="232">
        <f>Q172*H172</f>
        <v>0</v>
      </c>
      <c r="S172" s="232">
        <v>0</v>
      </c>
      <c r="T172" s="233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34" t="s">
        <v>172</v>
      </c>
      <c r="AT172" s="234" t="s">
        <v>167</v>
      </c>
      <c r="AU172" s="234" t="s">
        <v>85</v>
      </c>
      <c r="AY172" s="14" t="s">
        <v>164</v>
      </c>
      <c r="BE172" s="235">
        <f>IF(N172="základní",J172,0)</f>
        <v>0</v>
      </c>
      <c r="BF172" s="235">
        <f>IF(N172="snížená",J172,0)</f>
        <v>0</v>
      </c>
      <c r="BG172" s="235">
        <f>IF(N172="zákl. přenesená",J172,0)</f>
        <v>0</v>
      </c>
      <c r="BH172" s="235">
        <f>IF(N172="sníž. přenesená",J172,0)</f>
        <v>0</v>
      </c>
      <c r="BI172" s="235">
        <f>IF(N172="nulová",J172,0)</f>
        <v>0</v>
      </c>
      <c r="BJ172" s="14" t="s">
        <v>83</v>
      </c>
      <c r="BK172" s="235">
        <f>ROUND(I172*H172,2)</f>
        <v>0</v>
      </c>
      <c r="BL172" s="14" t="s">
        <v>172</v>
      </c>
      <c r="BM172" s="234" t="s">
        <v>283</v>
      </c>
    </row>
    <row r="173" spans="1:47" s="2" customFormat="1" ht="12">
      <c r="A173" s="35"/>
      <c r="B173" s="36"/>
      <c r="C173" s="37"/>
      <c r="D173" s="236" t="s">
        <v>173</v>
      </c>
      <c r="E173" s="37"/>
      <c r="F173" s="237" t="s">
        <v>458</v>
      </c>
      <c r="G173" s="37"/>
      <c r="H173" s="37"/>
      <c r="I173" s="238"/>
      <c r="J173" s="37"/>
      <c r="K173" s="37"/>
      <c r="L173" s="41"/>
      <c r="M173" s="239"/>
      <c r="N173" s="240"/>
      <c r="O173" s="88"/>
      <c r="P173" s="88"/>
      <c r="Q173" s="88"/>
      <c r="R173" s="88"/>
      <c r="S173" s="88"/>
      <c r="T173" s="89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T173" s="14" t="s">
        <v>173</v>
      </c>
      <c r="AU173" s="14" t="s">
        <v>85</v>
      </c>
    </row>
    <row r="174" spans="1:65" s="2" customFormat="1" ht="24.15" customHeight="1">
      <c r="A174" s="35"/>
      <c r="B174" s="36"/>
      <c r="C174" s="223" t="s">
        <v>284</v>
      </c>
      <c r="D174" s="223" t="s">
        <v>167</v>
      </c>
      <c r="E174" s="224" t="s">
        <v>1039</v>
      </c>
      <c r="F174" s="225" t="s">
        <v>1040</v>
      </c>
      <c r="G174" s="226" t="s">
        <v>224</v>
      </c>
      <c r="H174" s="227">
        <v>2</v>
      </c>
      <c r="I174" s="228"/>
      <c r="J174" s="229">
        <f>ROUND(I174*H174,2)</f>
        <v>0</v>
      </c>
      <c r="K174" s="225" t="s">
        <v>171</v>
      </c>
      <c r="L174" s="41"/>
      <c r="M174" s="230" t="s">
        <v>1</v>
      </c>
      <c r="N174" s="231" t="s">
        <v>41</v>
      </c>
      <c r="O174" s="88"/>
      <c r="P174" s="232">
        <f>O174*H174</f>
        <v>0</v>
      </c>
      <c r="Q174" s="232">
        <v>0</v>
      </c>
      <c r="R174" s="232">
        <f>Q174*H174</f>
        <v>0</v>
      </c>
      <c r="S174" s="232">
        <v>0</v>
      </c>
      <c r="T174" s="233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34" t="s">
        <v>172</v>
      </c>
      <c r="AT174" s="234" t="s">
        <v>167</v>
      </c>
      <c r="AU174" s="234" t="s">
        <v>85</v>
      </c>
      <c r="AY174" s="14" t="s">
        <v>164</v>
      </c>
      <c r="BE174" s="235">
        <f>IF(N174="základní",J174,0)</f>
        <v>0</v>
      </c>
      <c r="BF174" s="235">
        <f>IF(N174="snížená",J174,0)</f>
        <v>0</v>
      </c>
      <c r="BG174" s="235">
        <f>IF(N174="zákl. přenesená",J174,0)</f>
        <v>0</v>
      </c>
      <c r="BH174" s="235">
        <f>IF(N174="sníž. přenesená",J174,0)</f>
        <v>0</v>
      </c>
      <c r="BI174" s="235">
        <f>IF(N174="nulová",J174,0)</f>
        <v>0</v>
      </c>
      <c r="BJ174" s="14" t="s">
        <v>83</v>
      </c>
      <c r="BK174" s="235">
        <f>ROUND(I174*H174,2)</f>
        <v>0</v>
      </c>
      <c r="BL174" s="14" t="s">
        <v>172</v>
      </c>
      <c r="BM174" s="234" t="s">
        <v>287</v>
      </c>
    </row>
    <row r="175" spans="1:47" s="2" customFormat="1" ht="12">
      <c r="A175" s="35"/>
      <c r="B175" s="36"/>
      <c r="C175" s="37"/>
      <c r="D175" s="236" t="s">
        <v>173</v>
      </c>
      <c r="E175" s="37"/>
      <c r="F175" s="237" t="s">
        <v>1041</v>
      </c>
      <c r="G175" s="37"/>
      <c r="H175" s="37"/>
      <c r="I175" s="238"/>
      <c r="J175" s="37"/>
      <c r="K175" s="37"/>
      <c r="L175" s="41"/>
      <c r="M175" s="239"/>
      <c r="N175" s="240"/>
      <c r="O175" s="88"/>
      <c r="P175" s="88"/>
      <c r="Q175" s="88"/>
      <c r="R175" s="88"/>
      <c r="S175" s="88"/>
      <c r="T175" s="89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T175" s="14" t="s">
        <v>173</v>
      </c>
      <c r="AU175" s="14" t="s">
        <v>85</v>
      </c>
    </row>
    <row r="176" spans="1:65" s="2" customFormat="1" ht="24.15" customHeight="1">
      <c r="A176" s="35"/>
      <c r="B176" s="36"/>
      <c r="C176" s="223" t="s">
        <v>229</v>
      </c>
      <c r="D176" s="223" t="s">
        <v>167</v>
      </c>
      <c r="E176" s="224" t="s">
        <v>1042</v>
      </c>
      <c r="F176" s="225" t="s">
        <v>1043</v>
      </c>
      <c r="G176" s="226" t="s">
        <v>224</v>
      </c>
      <c r="H176" s="227">
        <v>2</v>
      </c>
      <c r="I176" s="228"/>
      <c r="J176" s="229">
        <f>ROUND(I176*H176,2)</f>
        <v>0</v>
      </c>
      <c r="K176" s="225" t="s">
        <v>171</v>
      </c>
      <c r="L176" s="41"/>
      <c r="M176" s="230" t="s">
        <v>1</v>
      </c>
      <c r="N176" s="231" t="s">
        <v>41</v>
      </c>
      <c r="O176" s="88"/>
      <c r="P176" s="232">
        <f>O176*H176</f>
        <v>0</v>
      </c>
      <c r="Q176" s="232">
        <v>0</v>
      </c>
      <c r="R176" s="232">
        <f>Q176*H176</f>
        <v>0</v>
      </c>
      <c r="S176" s="232">
        <v>0</v>
      </c>
      <c r="T176" s="233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34" t="s">
        <v>172</v>
      </c>
      <c r="AT176" s="234" t="s">
        <v>167</v>
      </c>
      <c r="AU176" s="234" t="s">
        <v>85</v>
      </c>
      <c r="AY176" s="14" t="s">
        <v>164</v>
      </c>
      <c r="BE176" s="235">
        <f>IF(N176="základní",J176,0)</f>
        <v>0</v>
      </c>
      <c r="BF176" s="235">
        <f>IF(N176="snížená",J176,0)</f>
        <v>0</v>
      </c>
      <c r="BG176" s="235">
        <f>IF(N176="zákl. přenesená",J176,0)</f>
        <v>0</v>
      </c>
      <c r="BH176" s="235">
        <f>IF(N176="sníž. přenesená",J176,0)</f>
        <v>0</v>
      </c>
      <c r="BI176" s="235">
        <f>IF(N176="nulová",J176,0)</f>
        <v>0</v>
      </c>
      <c r="BJ176" s="14" t="s">
        <v>83</v>
      </c>
      <c r="BK176" s="235">
        <f>ROUND(I176*H176,2)</f>
        <v>0</v>
      </c>
      <c r="BL176" s="14" t="s">
        <v>172</v>
      </c>
      <c r="BM176" s="234" t="s">
        <v>293</v>
      </c>
    </row>
    <row r="177" spans="1:47" s="2" customFormat="1" ht="12">
      <c r="A177" s="35"/>
      <c r="B177" s="36"/>
      <c r="C177" s="37"/>
      <c r="D177" s="236" t="s">
        <v>173</v>
      </c>
      <c r="E177" s="37"/>
      <c r="F177" s="237" t="s">
        <v>1044</v>
      </c>
      <c r="G177" s="37"/>
      <c r="H177" s="37"/>
      <c r="I177" s="238"/>
      <c r="J177" s="37"/>
      <c r="K177" s="37"/>
      <c r="L177" s="41"/>
      <c r="M177" s="239"/>
      <c r="N177" s="240"/>
      <c r="O177" s="88"/>
      <c r="P177" s="88"/>
      <c r="Q177" s="88"/>
      <c r="R177" s="88"/>
      <c r="S177" s="88"/>
      <c r="T177" s="89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T177" s="14" t="s">
        <v>173</v>
      </c>
      <c r="AU177" s="14" t="s">
        <v>85</v>
      </c>
    </row>
    <row r="178" spans="1:65" s="2" customFormat="1" ht="24.15" customHeight="1">
      <c r="A178" s="35"/>
      <c r="B178" s="36"/>
      <c r="C178" s="223" t="s">
        <v>295</v>
      </c>
      <c r="D178" s="223" t="s">
        <v>167</v>
      </c>
      <c r="E178" s="224" t="s">
        <v>1099</v>
      </c>
      <c r="F178" s="225" t="s">
        <v>1100</v>
      </c>
      <c r="G178" s="226" t="s">
        <v>224</v>
      </c>
      <c r="H178" s="227">
        <v>2</v>
      </c>
      <c r="I178" s="228"/>
      <c r="J178" s="229">
        <f>ROUND(I178*H178,2)</f>
        <v>0</v>
      </c>
      <c r="K178" s="225" t="s">
        <v>171</v>
      </c>
      <c r="L178" s="41"/>
      <c r="M178" s="230" t="s">
        <v>1</v>
      </c>
      <c r="N178" s="231" t="s">
        <v>41</v>
      </c>
      <c r="O178" s="88"/>
      <c r="P178" s="232">
        <f>O178*H178</f>
        <v>0</v>
      </c>
      <c r="Q178" s="232">
        <v>0</v>
      </c>
      <c r="R178" s="232">
        <f>Q178*H178</f>
        <v>0</v>
      </c>
      <c r="S178" s="232">
        <v>0</v>
      </c>
      <c r="T178" s="233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34" t="s">
        <v>172</v>
      </c>
      <c r="AT178" s="234" t="s">
        <v>167</v>
      </c>
      <c r="AU178" s="234" t="s">
        <v>85</v>
      </c>
      <c r="AY178" s="14" t="s">
        <v>164</v>
      </c>
      <c r="BE178" s="235">
        <f>IF(N178="základní",J178,0)</f>
        <v>0</v>
      </c>
      <c r="BF178" s="235">
        <f>IF(N178="snížená",J178,0)</f>
        <v>0</v>
      </c>
      <c r="BG178" s="235">
        <f>IF(N178="zákl. přenesená",J178,0)</f>
        <v>0</v>
      </c>
      <c r="BH178" s="235">
        <f>IF(N178="sníž. přenesená",J178,0)</f>
        <v>0</v>
      </c>
      <c r="BI178" s="235">
        <f>IF(N178="nulová",J178,0)</f>
        <v>0</v>
      </c>
      <c r="BJ178" s="14" t="s">
        <v>83</v>
      </c>
      <c r="BK178" s="235">
        <f>ROUND(I178*H178,2)</f>
        <v>0</v>
      </c>
      <c r="BL178" s="14" t="s">
        <v>172</v>
      </c>
      <c r="BM178" s="234" t="s">
        <v>298</v>
      </c>
    </row>
    <row r="179" spans="1:47" s="2" customFormat="1" ht="12">
      <c r="A179" s="35"/>
      <c r="B179" s="36"/>
      <c r="C179" s="37"/>
      <c r="D179" s="236" t="s">
        <v>173</v>
      </c>
      <c r="E179" s="37"/>
      <c r="F179" s="237" t="s">
        <v>1101</v>
      </c>
      <c r="G179" s="37"/>
      <c r="H179" s="37"/>
      <c r="I179" s="238"/>
      <c r="J179" s="37"/>
      <c r="K179" s="37"/>
      <c r="L179" s="41"/>
      <c r="M179" s="239"/>
      <c r="N179" s="240"/>
      <c r="O179" s="88"/>
      <c r="P179" s="88"/>
      <c r="Q179" s="88"/>
      <c r="R179" s="88"/>
      <c r="S179" s="88"/>
      <c r="T179" s="89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T179" s="14" t="s">
        <v>173</v>
      </c>
      <c r="AU179" s="14" t="s">
        <v>85</v>
      </c>
    </row>
    <row r="180" spans="1:65" s="2" customFormat="1" ht="37.8" customHeight="1">
      <c r="A180" s="35"/>
      <c r="B180" s="36"/>
      <c r="C180" s="223" t="s">
        <v>184</v>
      </c>
      <c r="D180" s="223" t="s">
        <v>167</v>
      </c>
      <c r="E180" s="224" t="s">
        <v>498</v>
      </c>
      <c r="F180" s="225" t="s">
        <v>499</v>
      </c>
      <c r="G180" s="226" t="s">
        <v>224</v>
      </c>
      <c r="H180" s="227">
        <v>2</v>
      </c>
      <c r="I180" s="228"/>
      <c r="J180" s="229">
        <f>ROUND(I180*H180,2)</f>
        <v>0</v>
      </c>
      <c r="K180" s="225" t="s">
        <v>171</v>
      </c>
      <c r="L180" s="41"/>
      <c r="M180" s="230" t="s">
        <v>1</v>
      </c>
      <c r="N180" s="231" t="s">
        <v>41</v>
      </c>
      <c r="O180" s="88"/>
      <c r="P180" s="232">
        <f>O180*H180</f>
        <v>0</v>
      </c>
      <c r="Q180" s="232">
        <v>0</v>
      </c>
      <c r="R180" s="232">
        <f>Q180*H180</f>
        <v>0</v>
      </c>
      <c r="S180" s="232">
        <v>0</v>
      </c>
      <c r="T180" s="233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34" t="s">
        <v>172</v>
      </c>
      <c r="AT180" s="234" t="s">
        <v>167</v>
      </c>
      <c r="AU180" s="234" t="s">
        <v>85</v>
      </c>
      <c r="AY180" s="14" t="s">
        <v>164</v>
      </c>
      <c r="BE180" s="235">
        <f>IF(N180="základní",J180,0)</f>
        <v>0</v>
      </c>
      <c r="BF180" s="235">
        <f>IF(N180="snížená",J180,0)</f>
        <v>0</v>
      </c>
      <c r="BG180" s="235">
        <f>IF(N180="zákl. přenesená",J180,0)</f>
        <v>0</v>
      </c>
      <c r="BH180" s="235">
        <f>IF(N180="sníž. přenesená",J180,0)</f>
        <v>0</v>
      </c>
      <c r="BI180" s="235">
        <f>IF(N180="nulová",J180,0)</f>
        <v>0</v>
      </c>
      <c r="BJ180" s="14" t="s">
        <v>83</v>
      </c>
      <c r="BK180" s="235">
        <f>ROUND(I180*H180,2)</f>
        <v>0</v>
      </c>
      <c r="BL180" s="14" t="s">
        <v>172</v>
      </c>
      <c r="BM180" s="234" t="s">
        <v>302</v>
      </c>
    </row>
    <row r="181" spans="1:47" s="2" customFormat="1" ht="12">
      <c r="A181" s="35"/>
      <c r="B181" s="36"/>
      <c r="C181" s="37"/>
      <c r="D181" s="236" t="s">
        <v>173</v>
      </c>
      <c r="E181" s="37"/>
      <c r="F181" s="237" t="s">
        <v>501</v>
      </c>
      <c r="G181" s="37"/>
      <c r="H181" s="37"/>
      <c r="I181" s="238"/>
      <c r="J181" s="37"/>
      <c r="K181" s="37"/>
      <c r="L181" s="41"/>
      <c r="M181" s="239"/>
      <c r="N181" s="240"/>
      <c r="O181" s="88"/>
      <c r="P181" s="88"/>
      <c r="Q181" s="88"/>
      <c r="R181" s="88"/>
      <c r="S181" s="88"/>
      <c r="T181" s="89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T181" s="14" t="s">
        <v>173</v>
      </c>
      <c r="AU181" s="14" t="s">
        <v>85</v>
      </c>
    </row>
    <row r="182" spans="1:65" s="2" customFormat="1" ht="37.8" customHeight="1">
      <c r="A182" s="35"/>
      <c r="B182" s="36"/>
      <c r="C182" s="223" t="s">
        <v>304</v>
      </c>
      <c r="D182" s="223" t="s">
        <v>167</v>
      </c>
      <c r="E182" s="224" t="s">
        <v>503</v>
      </c>
      <c r="F182" s="225" t="s">
        <v>504</v>
      </c>
      <c r="G182" s="226" t="s">
        <v>224</v>
      </c>
      <c r="H182" s="227">
        <v>2</v>
      </c>
      <c r="I182" s="228"/>
      <c r="J182" s="229">
        <f>ROUND(I182*H182,2)</f>
        <v>0</v>
      </c>
      <c r="K182" s="225" t="s">
        <v>171</v>
      </c>
      <c r="L182" s="41"/>
      <c r="M182" s="230" t="s">
        <v>1</v>
      </c>
      <c r="N182" s="231" t="s">
        <v>41</v>
      </c>
      <c r="O182" s="88"/>
      <c r="P182" s="232">
        <f>O182*H182</f>
        <v>0</v>
      </c>
      <c r="Q182" s="232">
        <v>0</v>
      </c>
      <c r="R182" s="232">
        <f>Q182*H182</f>
        <v>0</v>
      </c>
      <c r="S182" s="232">
        <v>0</v>
      </c>
      <c r="T182" s="233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34" t="s">
        <v>172</v>
      </c>
      <c r="AT182" s="234" t="s">
        <v>167</v>
      </c>
      <c r="AU182" s="234" t="s">
        <v>85</v>
      </c>
      <c r="AY182" s="14" t="s">
        <v>164</v>
      </c>
      <c r="BE182" s="235">
        <f>IF(N182="základní",J182,0)</f>
        <v>0</v>
      </c>
      <c r="BF182" s="235">
        <f>IF(N182="snížená",J182,0)</f>
        <v>0</v>
      </c>
      <c r="BG182" s="235">
        <f>IF(N182="zákl. přenesená",J182,0)</f>
        <v>0</v>
      </c>
      <c r="BH182" s="235">
        <f>IF(N182="sníž. přenesená",J182,0)</f>
        <v>0</v>
      </c>
      <c r="BI182" s="235">
        <f>IF(N182="nulová",J182,0)</f>
        <v>0</v>
      </c>
      <c r="BJ182" s="14" t="s">
        <v>83</v>
      </c>
      <c r="BK182" s="235">
        <f>ROUND(I182*H182,2)</f>
        <v>0</v>
      </c>
      <c r="BL182" s="14" t="s">
        <v>172</v>
      </c>
      <c r="BM182" s="234" t="s">
        <v>307</v>
      </c>
    </row>
    <row r="183" spans="1:47" s="2" customFormat="1" ht="12">
      <c r="A183" s="35"/>
      <c r="B183" s="36"/>
      <c r="C183" s="37"/>
      <c r="D183" s="236" t="s">
        <v>173</v>
      </c>
      <c r="E183" s="37"/>
      <c r="F183" s="237" t="s">
        <v>506</v>
      </c>
      <c r="G183" s="37"/>
      <c r="H183" s="37"/>
      <c r="I183" s="238"/>
      <c r="J183" s="37"/>
      <c r="K183" s="37"/>
      <c r="L183" s="41"/>
      <c r="M183" s="239"/>
      <c r="N183" s="240"/>
      <c r="O183" s="88"/>
      <c r="P183" s="88"/>
      <c r="Q183" s="88"/>
      <c r="R183" s="88"/>
      <c r="S183" s="88"/>
      <c r="T183" s="89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T183" s="14" t="s">
        <v>173</v>
      </c>
      <c r="AU183" s="14" t="s">
        <v>85</v>
      </c>
    </row>
    <row r="184" spans="1:65" s="2" customFormat="1" ht="24.15" customHeight="1">
      <c r="A184" s="35"/>
      <c r="B184" s="36"/>
      <c r="C184" s="223" t="s">
        <v>239</v>
      </c>
      <c r="D184" s="223" t="s">
        <v>167</v>
      </c>
      <c r="E184" s="224" t="s">
        <v>438</v>
      </c>
      <c r="F184" s="225" t="s">
        <v>479</v>
      </c>
      <c r="G184" s="226" t="s">
        <v>224</v>
      </c>
      <c r="H184" s="227">
        <v>1</v>
      </c>
      <c r="I184" s="228"/>
      <c r="J184" s="229">
        <f>ROUND(I184*H184,2)</f>
        <v>0</v>
      </c>
      <c r="K184" s="225" t="s">
        <v>178</v>
      </c>
      <c r="L184" s="41"/>
      <c r="M184" s="230" t="s">
        <v>1</v>
      </c>
      <c r="N184" s="231" t="s">
        <v>41</v>
      </c>
      <c r="O184" s="88"/>
      <c r="P184" s="232">
        <f>O184*H184</f>
        <v>0</v>
      </c>
      <c r="Q184" s="232">
        <v>0</v>
      </c>
      <c r="R184" s="232">
        <f>Q184*H184</f>
        <v>0</v>
      </c>
      <c r="S184" s="232">
        <v>0</v>
      </c>
      <c r="T184" s="233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34" t="s">
        <v>172</v>
      </c>
      <c r="AT184" s="234" t="s">
        <v>167</v>
      </c>
      <c r="AU184" s="234" t="s">
        <v>85</v>
      </c>
      <c r="AY184" s="14" t="s">
        <v>164</v>
      </c>
      <c r="BE184" s="235">
        <f>IF(N184="základní",J184,0)</f>
        <v>0</v>
      </c>
      <c r="BF184" s="235">
        <f>IF(N184="snížená",J184,0)</f>
        <v>0</v>
      </c>
      <c r="BG184" s="235">
        <f>IF(N184="zákl. přenesená",J184,0)</f>
        <v>0</v>
      </c>
      <c r="BH184" s="235">
        <f>IF(N184="sníž. přenesená",J184,0)</f>
        <v>0</v>
      </c>
      <c r="BI184" s="235">
        <f>IF(N184="nulová",J184,0)</f>
        <v>0</v>
      </c>
      <c r="BJ184" s="14" t="s">
        <v>83</v>
      </c>
      <c r="BK184" s="235">
        <f>ROUND(I184*H184,2)</f>
        <v>0</v>
      </c>
      <c r="BL184" s="14" t="s">
        <v>172</v>
      </c>
      <c r="BM184" s="234" t="s">
        <v>311</v>
      </c>
    </row>
    <row r="185" spans="1:65" s="2" customFormat="1" ht="24.15" customHeight="1">
      <c r="A185" s="35"/>
      <c r="B185" s="36"/>
      <c r="C185" s="223" t="s">
        <v>312</v>
      </c>
      <c r="D185" s="223" t="s">
        <v>167</v>
      </c>
      <c r="E185" s="224" t="s">
        <v>459</v>
      </c>
      <c r="F185" s="225" t="s">
        <v>1048</v>
      </c>
      <c r="G185" s="226" t="s">
        <v>224</v>
      </c>
      <c r="H185" s="227">
        <v>1</v>
      </c>
      <c r="I185" s="228"/>
      <c r="J185" s="229">
        <f>ROUND(I185*H185,2)</f>
        <v>0</v>
      </c>
      <c r="K185" s="225" t="s">
        <v>178</v>
      </c>
      <c r="L185" s="41"/>
      <c r="M185" s="230" t="s">
        <v>1</v>
      </c>
      <c r="N185" s="231" t="s">
        <v>41</v>
      </c>
      <c r="O185" s="88"/>
      <c r="P185" s="232">
        <f>O185*H185</f>
        <v>0</v>
      </c>
      <c r="Q185" s="232">
        <v>0</v>
      </c>
      <c r="R185" s="232">
        <f>Q185*H185</f>
        <v>0</v>
      </c>
      <c r="S185" s="232">
        <v>0</v>
      </c>
      <c r="T185" s="233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34" t="s">
        <v>172</v>
      </c>
      <c r="AT185" s="234" t="s">
        <v>167</v>
      </c>
      <c r="AU185" s="234" t="s">
        <v>85</v>
      </c>
      <c r="AY185" s="14" t="s">
        <v>164</v>
      </c>
      <c r="BE185" s="235">
        <f>IF(N185="základní",J185,0)</f>
        <v>0</v>
      </c>
      <c r="BF185" s="235">
        <f>IF(N185="snížená",J185,0)</f>
        <v>0</v>
      </c>
      <c r="BG185" s="235">
        <f>IF(N185="zákl. přenesená",J185,0)</f>
        <v>0</v>
      </c>
      <c r="BH185" s="235">
        <f>IF(N185="sníž. přenesená",J185,0)</f>
        <v>0</v>
      </c>
      <c r="BI185" s="235">
        <f>IF(N185="nulová",J185,0)</f>
        <v>0</v>
      </c>
      <c r="BJ185" s="14" t="s">
        <v>83</v>
      </c>
      <c r="BK185" s="235">
        <f>ROUND(I185*H185,2)</f>
        <v>0</v>
      </c>
      <c r="BL185" s="14" t="s">
        <v>172</v>
      </c>
      <c r="BM185" s="234" t="s">
        <v>315</v>
      </c>
    </row>
    <row r="186" spans="1:65" s="2" customFormat="1" ht="24.15" customHeight="1">
      <c r="A186" s="35"/>
      <c r="B186" s="36"/>
      <c r="C186" s="223" t="s">
        <v>243</v>
      </c>
      <c r="D186" s="223" t="s">
        <v>167</v>
      </c>
      <c r="E186" s="224" t="s">
        <v>464</v>
      </c>
      <c r="F186" s="225" t="s">
        <v>508</v>
      </c>
      <c r="G186" s="226" t="s">
        <v>224</v>
      </c>
      <c r="H186" s="227">
        <v>1</v>
      </c>
      <c r="I186" s="228"/>
      <c r="J186" s="229">
        <f>ROUND(I186*H186,2)</f>
        <v>0</v>
      </c>
      <c r="K186" s="225" t="s">
        <v>178</v>
      </c>
      <c r="L186" s="41"/>
      <c r="M186" s="230" t="s">
        <v>1</v>
      </c>
      <c r="N186" s="231" t="s">
        <v>41</v>
      </c>
      <c r="O186" s="88"/>
      <c r="P186" s="232">
        <f>O186*H186</f>
        <v>0</v>
      </c>
      <c r="Q186" s="232">
        <v>0</v>
      </c>
      <c r="R186" s="232">
        <f>Q186*H186</f>
        <v>0</v>
      </c>
      <c r="S186" s="232">
        <v>0</v>
      </c>
      <c r="T186" s="233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34" t="s">
        <v>172</v>
      </c>
      <c r="AT186" s="234" t="s">
        <v>167</v>
      </c>
      <c r="AU186" s="234" t="s">
        <v>85</v>
      </c>
      <c r="AY186" s="14" t="s">
        <v>164</v>
      </c>
      <c r="BE186" s="235">
        <f>IF(N186="základní",J186,0)</f>
        <v>0</v>
      </c>
      <c r="BF186" s="235">
        <f>IF(N186="snížená",J186,0)</f>
        <v>0</v>
      </c>
      <c r="BG186" s="235">
        <f>IF(N186="zákl. přenesená",J186,0)</f>
        <v>0</v>
      </c>
      <c r="BH186" s="235">
        <f>IF(N186="sníž. přenesená",J186,0)</f>
        <v>0</v>
      </c>
      <c r="BI186" s="235">
        <f>IF(N186="nulová",J186,0)</f>
        <v>0</v>
      </c>
      <c r="BJ186" s="14" t="s">
        <v>83</v>
      </c>
      <c r="BK186" s="235">
        <f>ROUND(I186*H186,2)</f>
        <v>0</v>
      </c>
      <c r="BL186" s="14" t="s">
        <v>172</v>
      </c>
      <c r="BM186" s="234" t="s">
        <v>319</v>
      </c>
    </row>
    <row r="187" spans="1:65" s="2" customFormat="1" ht="16.5" customHeight="1">
      <c r="A187" s="35"/>
      <c r="B187" s="36"/>
      <c r="C187" s="223" t="s">
        <v>321</v>
      </c>
      <c r="D187" s="223" t="s">
        <v>167</v>
      </c>
      <c r="E187" s="224" t="s">
        <v>467</v>
      </c>
      <c r="F187" s="225" t="s">
        <v>512</v>
      </c>
      <c r="G187" s="226" t="s">
        <v>224</v>
      </c>
      <c r="H187" s="227">
        <v>1</v>
      </c>
      <c r="I187" s="228"/>
      <c r="J187" s="229">
        <f>ROUND(I187*H187,2)</f>
        <v>0</v>
      </c>
      <c r="K187" s="225" t="s">
        <v>178</v>
      </c>
      <c r="L187" s="41"/>
      <c r="M187" s="230" t="s">
        <v>1</v>
      </c>
      <c r="N187" s="231" t="s">
        <v>41</v>
      </c>
      <c r="O187" s="88"/>
      <c r="P187" s="232">
        <f>O187*H187</f>
        <v>0</v>
      </c>
      <c r="Q187" s="232">
        <v>0</v>
      </c>
      <c r="R187" s="232">
        <f>Q187*H187</f>
        <v>0</v>
      </c>
      <c r="S187" s="232">
        <v>0</v>
      </c>
      <c r="T187" s="233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34" t="s">
        <v>172</v>
      </c>
      <c r="AT187" s="234" t="s">
        <v>167</v>
      </c>
      <c r="AU187" s="234" t="s">
        <v>85</v>
      </c>
      <c r="AY187" s="14" t="s">
        <v>164</v>
      </c>
      <c r="BE187" s="235">
        <f>IF(N187="základní",J187,0)</f>
        <v>0</v>
      </c>
      <c r="BF187" s="235">
        <f>IF(N187="snížená",J187,0)</f>
        <v>0</v>
      </c>
      <c r="BG187" s="235">
        <f>IF(N187="zákl. přenesená",J187,0)</f>
        <v>0</v>
      </c>
      <c r="BH187" s="235">
        <f>IF(N187="sníž. přenesená",J187,0)</f>
        <v>0</v>
      </c>
      <c r="BI187" s="235">
        <f>IF(N187="nulová",J187,0)</f>
        <v>0</v>
      </c>
      <c r="BJ187" s="14" t="s">
        <v>83</v>
      </c>
      <c r="BK187" s="235">
        <f>ROUND(I187*H187,2)</f>
        <v>0</v>
      </c>
      <c r="BL187" s="14" t="s">
        <v>172</v>
      </c>
      <c r="BM187" s="234" t="s">
        <v>324</v>
      </c>
    </row>
    <row r="188" spans="1:65" s="2" customFormat="1" ht="24.15" customHeight="1">
      <c r="A188" s="35"/>
      <c r="B188" s="36"/>
      <c r="C188" s="241" t="s">
        <v>247</v>
      </c>
      <c r="D188" s="241" t="s">
        <v>181</v>
      </c>
      <c r="E188" s="242" t="s">
        <v>471</v>
      </c>
      <c r="F188" s="243" t="s">
        <v>515</v>
      </c>
      <c r="G188" s="244" t="s">
        <v>224</v>
      </c>
      <c r="H188" s="245">
        <v>3</v>
      </c>
      <c r="I188" s="246"/>
      <c r="J188" s="247">
        <f>ROUND(I188*H188,2)</f>
        <v>0</v>
      </c>
      <c r="K188" s="243" t="s">
        <v>178</v>
      </c>
      <c r="L188" s="248"/>
      <c r="M188" s="249" t="s">
        <v>1</v>
      </c>
      <c r="N188" s="250" t="s">
        <v>41</v>
      </c>
      <c r="O188" s="88"/>
      <c r="P188" s="232">
        <f>O188*H188</f>
        <v>0</v>
      </c>
      <c r="Q188" s="232">
        <v>0</v>
      </c>
      <c r="R188" s="232">
        <f>Q188*H188</f>
        <v>0</v>
      </c>
      <c r="S188" s="232">
        <v>0</v>
      </c>
      <c r="T188" s="233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34" t="s">
        <v>184</v>
      </c>
      <c r="AT188" s="234" t="s">
        <v>181</v>
      </c>
      <c r="AU188" s="234" t="s">
        <v>85</v>
      </c>
      <c r="AY188" s="14" t="s">
        <v>164</v>
      </c>
      <c r="BE188" s="235">
        <f>IF(N188="základní",J188,0)</f>
        <v>0</v>
      </c>
      <c r="BF188" s="235">
        <f>IF(N188="snížená",J188,0)</f>
        <v>0</v>
      </c>
      <c r="BG188" s="235">
        <f>IF(N188="zákl. přenesená",J188,0)</f>
        <v>0</v>
      </c>
      <c r="BH188" s="235">
        <f>IF(N188="sníž. přenesená",J188,0)</f>
        <v>0</v>
      </c>
      <c r="BI188" s="235">
        <f>IF(N188="nulová",J188,0)</f>
        <v>0</v>
      </c>
      <c r="BJ188" s="14" t="s">
        <v>83</v>
      </c>
      <c r="BK188" s="235">
        <f>ROUND(I188*H188,2)</f>
        <v>0</v>
      </c>
      <c r="BL188" s="14" t="s">
        <v>172</v>
      </c>
      <c r="BM188" s="234" t="s">
        <v>328</v>
      </c>
    </row>
    <row r="189" spans="1:65" s="2" customFormat="1" ht="16.5" customHeight="1">
      <c r="A189" s="35"/>
      <c r="B189" s="36"/>
      <c r="C189" s="223" t="s">
        <v>330</v>
      </c>
      <c r="D189" s="223" t="s">
        <v>167</v>
      </c>
      <c r="E189" s="224" t="s">
        <v>474</v>
      </c>
      <c r="F189" s="225" t="s">
        <v>1102</v>
      </c>
      <c r="G189" s="226" t="s">
        <v>224</v>
      </c>
      <c r="H189" s="227">
        <v>2</v>
      </c>
      <c r="I189" s="228"/>
      <c r="J189" s="229">
        <f>ROUND(I189*H189,2)</f>
        <v>0</v>
      </c>
      <c r="K189" s="225" t="s">
        <v>178</v>
      </c>
      <c r="L189" s="41"/>
      <c r="M189" s="230" t="s">
        <v>1</v>
      </c>
      <c r="N189" s="231" t="s">
        <v>41</v>
      </c>
      <c r="O189" s="88"/>
      <c r="P189" s="232">
        <f>O189*H189</f>
        <v>0</v>
      </c>
      <c r="Q189" s="232">
        <v>0</v>
      </c>
      <c r="R189" s="232">
        <f>Q189*H189</f>
        <v>0</v>
      </c>
      <c r="S189" s="232">
        <v>0</v>
      </c>
      <c r="T189" s="233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34" t="s">
        <v>172</v>
      </c>
      <c r="AT189" s="234" t="s">
        <v>167</v>
      </c>
      <c r="AU189" s="234" t="s">
        <v>85</v>
      </c>
      <c r="AY189" s="14" t="s">
        <v>164</v>
      </c>
      <c r="BE189" s="235">
        <f>IF(N189="základní",J189,0)</f>
        <v>0</v>
      </c>
      <c r="BF189" s="235">
        <f>IF(N189="snížená",J189,0)</f>
        <v>0</v>
      </c>
      <c r="BG189" s="235">
        <f>IF(N189="zákl. přenesená",J189,0)</f>
        <v>0</v>
      </c>
      <c r="BH189" s="235">
        <f>IF(N189="sníž. přenesená",J189,0)</f>
        <v>0</v>
      </c>
      <c r="BI189" s="235">
        <f>IF(N189="nulová",J189,0)</f>
        <v>0</v>
      </c>
      <c r="BJ189" s="14" t="s">
        <v>83</v>
      </c>
      <c r="BK189" s="235">
        <f>ROUND(I189*H189,2)</f>
        <v>0</v>
      </c>
      <c r="BL189" s="14" t="s">
        <v>172</v>
      </c>
      <c r="BM189" s="234" t="s">
        <v>333</v>
      </c>
    </row>
    <row r="190" spans="1:65" s="2" customFormat="1" ht="21.75" customHeight="1">
      <c r="A190" s="35"/>
      <c r="B190" s="36"/>
      <c r="C190" s="223" t="s">
        <v>250</v>
      </c>
      <c r="D190" s="223" t="s">
        <v>167</v>
      </c>
      <c r="E190" s="224" t="s">
        <v>478</v>
      </c>
      <c r="F190" s="225" t="s">
        <v>1103</v>
      </c>
      <c r="G190" s="226" t="s">
        <v>224</v>
      </c>
      <c r="H190" s="227">
        <v>1</v>
      </c>
      <c r="I190" s="228"/>
      <c r="J190" s="229">
        <f>ROUND(I190*H190,2)</f>
        <v>0</v>
      </c>
      <c r="K190" s="225" t="s">
        <v>178</v>
      </c>
      <c r="L190" s="41"/>
      <c r="M190" s="230" t="s">
        <v>1</v>
      </c>
      <c r="N190" s="231" t="s">
        <v>41</v>
      </c>
      <c r="O190" s="88"/>
      <c r="P190" s="232">
        <f>O190*H190</f>
        <v>0</v>
      </c>
      <c r="Q190" s="232">
        <v>0</v>
      </c>
      <c r="R190" s="232">
        <f>Q190*H190</f>
        <v>0</v>
      </c>
      <c r="S190" s="232">
        <v>0</v>
      </c>
      <c r="T190" s="233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34" t="s">
        <v>172</v>
      </c>
      <c r="AT190" s="234" t="s">
        <v>167</v>
      </c>
      <c r="AU190" s="234" t="s">
        <v>85</v>
      </c>
      <c r="AY190" s="14" t="s">
        <v>164</v>
      </c>
      <c r="BE190" s="235">
        <f>IF(N190="základní",J190,0)</f>
        <v>0</v>
      </c>
      <c r="BF190" s="235">
        <f>IF(N190="snížená",J190,0)</f>
        <v>0</v>
      </c>
      <c r="BG190" s="235">
        <f>IF(N190="zákl. přenesená",J190,0)</f>
        <v>0</v>
      </c>
      <c r="BH190" s="235">
        <f>IF(N190="sníž. přenesená",J190,0)</f>
        <v>0</v>
      </c>
      <c r="BI190" s="235">
        <f>IF(N190="nulová",J190,0)</f>
        <v>0</v>
      </c>
      <c r="BJ190" s="14" t="s">
        <v>83</v>
      </c>
      <c r="BK190" s="235">
        <f>ROUND(I190*H190,2)</f>
        <v>0</v>
      </c>
      <c r="BL190" s="14" t="s">
        <v>172</v>
      </c>
      <c r="BM190" s="234" t="s">
        <v>338</v>
      </c>
    </row>
    <row r="191" spans="1:65" s="2" customFormat="1" ht="21.75" customHeight="1">
      <c r="A191" s="35"/>
      <c r="B191" s="36"/>
      <c r="C191" s="223" t="s">
        <v>341</v>
      </c>
      <c r="D191" s="223" t="s">
        <v>167</v>
      </c>
      <c r="E191" s="224" t="s">
        <v>522</v>
      </c>
      <c r="F191" s="225" t="s">
        <v>523</v>
      </c>
      <c r="G191" s="226" t="s">
        <v>224</v>
      </c>
      <c r="H191" s="227">
        <v>2</v>
      </c>
      <c r="I191" s="228"/>
      <c r="J191" s="229">
        <f>ROUND(I191*H191,2)</f>
        <v>0</v>
      </c>
      <c r="K191" s="225" t="s">
        <v>171</v>
      </c>
      <c r="L191" s="41"/>
      <c r="M191" s="230" t="s">
        <v>1</v>
      </c>
      <c r="N191" s="231" t="s">
        <v>41</v>
      </c>
      <c r="O191" s="88"/>
      <c r="P191" s="232">
        <f>O191*H191</f>
        <v>0</v>
      </c>
      <c r="Q191" s="232">
        <v>0</v>
      </c>
      <c r="R191" s="232">
        <f>Q191*H191</f>
        <v>0</v>
      </c>
      <c r="S191" s="232">
        <v>0</v>
      </c>
      <c r="T191" s="233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34" t="s">
        <v>172</v>
      </c>
      <c r="AT191" s="234" t="s">
        <v>167</v>
      </c>
      <c r="AU191" s="234" t="s">
        <v>85</v>
      </c>
      <c r="AY191" s="14" t="s">
        <v>164</v>
      </c>
      <c r="BE191" s="235">
        <f>IF(N191="základní",J191,0)</f>
        <v>0</v>
      </c>
      <c r="BF191" s="235">
        <f>IF(N191="snížená",J191,0)</f>
        <v>0</v>
      </c>
      <c r="BG191" s="235">
        <f>IF(N191="zákl. přenesená",J191,0)</f>
        <v>0</v>
      </c>
      <c r="BH191" s="235">
        <f>IF(N191="sníž. přenesená",J191,0)</f>
        <v>0</v>
      </c>
      <c r="BI191" s="235">
        <f>IF(N191="nulová",J191,0)</f>
        <v>0</v>
      </c>
      <c r="BJ191" s="14" t="s">
        <v>83</v>
      </c>
      <c r="BK191" s="235">
        <f>ROUND(I191*H191,2)</f>
        <v>0</v>
      </c>
      <c r="BL191" s="14" t="s">
        <v>172</v>
      </c>
      <c r="BM191" s="234" t="s">
        <v>344</v>
      </c>
    </row>
    <row r="192" spans="1:47" s="2" customFormat="1" ht="12">
      <c r="A192" s="35"/>
      <c r="B192" s="36"/>
      <c r="C192" s="37"/>
      <c r="D192" s="236" t="s">
        <v>173</v>
      </c>
      <c r="E192" s="37"/>
      <c r="F192" s="237" t="s">
        <v>525</v>
      </c>
      <c r="G192" s="37"/>
      <c r="H192" s="37"/>
      <c r="I192" s="238"/>
      <c r="J192" s="37"/>
      <c r="K192" s="37"/>
      <c r="L192" s="41"/>
      <c r="M192" s="239"/>
      <c r="N192" s="240"/>
      <c r="O192" s="88"/>
      <c r="P192" s="88"/>
      <c r="Q192" s="88"/>
      <c r="R192" s="88"/>
      <c r="S192" s="88"/>
      <c r="T192" s="89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T192" s="14" t="s">
        <v>173</v>
      </c>
      <c r="AU192" s="14" t="s">
        <v>85</v>
      </c>
    </row>
    <row r="193" spans="1:65" s="2" customFormat="1" ht="21.75" customHeight="1">
      <c r="A193" s="35"/>
      <c r="B193" s="36"/>
      <c r="C193" s="223" t="s">
        <v>256</v>
      </c>
      <c r="D193" s="223" t="s">
        <v>167</v>
      </c>
      <c r="E193" s="224" t="s">
        <v>537</v>
      </c>
      <c r="F193" s="225" t="s">
        <v>538</v>
      </c>
      <c r="G193" s="226" t="s">
        <v>224</v>
      </c>
      <c r="H193" s="227">
        <v>2</v>
      </c>
      <c r="I193" s="228"/>
      <c r="J193" s="229">
        <f>ROUND(I193*H193,2)</f>
        <v>0</v>
      </c>
      <c r="K193" s="225" t="s">
        <v>171</v>
      </c>
      <c r="L193" s="41"/>
      <c r="M193" s="230" t="s">
        <v>1</v>
      </c>
      <c r="N193" s="231" t="s">
        <v>41</v>
      </c>
      <c r="O193" s="88"/>
      <c r="P193" s="232">
        <f>O193*H193</f>
        <v>0</v>
      </c>
      <c r="Q193" s="232">
        <v>0</v>
      </c>
      <c r="R193" s="232">
        <f>Q193*H193</f>
        <v>0</v>
      </c>
      <c r="S193" s="232">
        <v>0</v>
      </c>
      <c r="T193" s="233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34" t="s">
        <v>172</v>
      </c>
      <c r="AT193" s="234" t="s">
        <v>167</v>
      </c>
      <c r="AU193" s="234" t="s">
        <v>85</v>
      </c>
      <c r="AY193" s="14" t="s">
        <v>164</v>
      </c>
      <c r="BE193" s="235">
        <f>IF(N193="základní",J193,0)</f>
        <v>0</v>
      </c>
      <c r="BF193" s="235">
        <f>IF(N193="snížená",J193,0)</f>
        <v>0</v>
      </c>
      <c r="BG193" s="235">
        <f>IF(N193="zákl. přenesená",J193,0)</f>
        <v>0</v>
      </c>
      <c r="BH193" s="235">
        <f>IF(N193="sníž. přenesená",J193,0)</f>
        <v>0</v>
      </c>
      <c r="BI193" s="235">
        <f>IF(N193="nulová",J193,0)</f>
        <v>0</v>
      </c>
      <c r="BJ193" s="14" t="s">
        <v>83</v>
      </c>
      <c r="BK193" s="235">
        <f>ROUND(I193*H193,2)</f>
        <v>0</v>
      </c>
      <c r="BL193" s="14" t="s">
        <v>172</v>
      </c>
      <c r="BM193" s="234" t="s">
        <v>349</v>
      </c>
    </row>
    <row r="194" spans="1:47" s="2" customFormat="1" ht="12">
      <c r="A194" s="35"/>
      <c r="B194" s="36"/>
      <c r="C194" s="37"/>
      <c r="D194" s="236" t="s">
        <v>173</v>
      </c>
      <c r="E194" s="37"/>
      <c r="F194" s="237" t="s">
        <v>540</v>
      </c>
      <c r="G194" s="37"/>
      <c r="H194" s="37"/>
      <c r="I194" s="238"/>
      <c r="J194" s="37"/>
      <c r="K194" s="37"/>
      <c r="L194" s="41"/>
      <c r="M194" s="239"/>
      <c r="N194" s="240"/>
      <c r="O194" s="88"/>
      <c r="P194" s="88"/>
      <c r="Q194" s="88"/>
      <c r="R194" s="88"/>
      <c r="S194" s="88"/>
      <c r="T194" s="89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T194" s="14" t="s">
        <v>173</v>
      </c>
      <c r="AU194" s="14" t="s">
        <v>85</v>
      </c>
    </row>
    <row r="195" spans="1:65" s="2" customFormat="1" ht="21.75" customHeight="1">
      <c r="A195" s="35"/>
      <c r="B195" s="36"/>
      <c r="C195" s="223" t="s">
        <v>352</v>
      </c>
      <c r="D195" s="223" t="s">
        <v>167</v>
      </c>
      <c r="E195" s="224" t="s">
        <v>929</v>
      </c>
      <c r="F195" s="225" t="s">
        <v>930</v>
      </c>
      <c r="G195" s="226" t="s">
        <v>224</v>
      </c>
      <c r="H195" s="227">
        <v>1</v>
      </c>
      <c r="I195" s="228"/>
      <c r="J195" s="229">
        <f>ROUND(I195*H195,2)</f>
        <v>0</v>
      </c>
      <c r="K195" s="225" t="s">
        <v>171</v>
      </c>
      <c r="L195" s="41"/>
      <c r="M195" s="230" t="s">
        <v>1</v>
      </c>
      <c r="N195" s="231" t="s">
        <v>41</v>
      </c>
      <c r="O195" s="88"/>
      <c r="P195" s="232">
        <f>O195*H195</f>
        <v>0</v>
      </c>
      <c r="Q195" s="232">
        <v>0</v>
      </c>
      <c r="R195" s="232">
        <f>Q195*H195</f>
        <v>0</v>
      </c>
      <c r="S195" s="232">
        <v>0</v>
      </c>
      <c r="T195" s="233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34" t="s">
        <v>172</v>
      </c>
      <c r="AT195" s="234" t="s">
        <v>167</v>
      </c>
      <c r="AU195" s="234" t="s">
        <v>85</v>
      </c>
      <c r="AY195" s="14" t="s">
        <v>164</v>
      </c>
      <c r="BE195" s="235">
        <f>IF(N195="základní",J195,0)</f>
        <v>0</v>
      </c>
      <c r="BF195" s="235">
        <f>IF(N195="snížená",J195,0)</f>
        <v>0</v>
      </c>
      <c r="BG195" s="235">
        <f>IF(N195="zákl. přenesená",J195,0)</f>
        <v>0</v>
      </c>
      <c r="BH195" s="235">
        <f>IF(N195="sníž. přenesená",J195,0)</f>
        <v>0</v>
      </c>
      <c r="BI195" s="235">
        <f>IF(N195="nulová",J195,0)</f>
        <v>0</v>
      </c>
      <c r="BJ195" s="14" t="s">
        <v>83</v>
      </c>
      <c r="BK195" s="235">
        <f>ROUND(I195*H195,2)</f>
        <v>0</v>
      </c>
      <c r="BL195" s="14" t="s">
        <v>172</v>
      </c>
      <c r="BM195" s="234" t="s">
        <v>355</v>
      </c>
    </row>
    <row r="196" spans="1:47" s="2" customFormat="1" ht="12">
      <c r="A196" s="35"/>
      <c r="B196" s="36"/>
      <c r="C196" s="37"/>
      <c r="D196" s="236" t="s">
        <v>173</v>
      </c>
      <c r="E196" s="37"/>
      <c r="F196" s="237" t="s">
        <v>931</v>
      </c>
      <c r="G196" s="37"/>
      <c r="H196" s="37"/>
      <c r="I196" s="238"/>
      <c r="J196" s="37"/>
      <c r="K196" s="37"/>
      <c r="L196" s="41"/>
      <c r="M196" s="239"/>
      <c r="N196" s="240"/>
      <c r="O196" s="88"/>
      <c r="P196" s="88"/>
      <c r="Q196" s="88"/>
      <c r="R196" s="88"/>
      <c r="S196" s="88"/>
      <c r="T196" s="89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T196" s="14" t="s">
        <v>173</v>
      </c>
      <c r="AU196" s="14" t="s">
        <v>85</v>
      </c>
    </row>
    <row r="197" spans="1:65" s="2" customFormat="1" ht="21.75" customHeight="1">
      <c r="A197" s="35"/>
      <c r="B197" s="36"/>
      <c r="C197" s="223" t="s">
        <v>261</v>
      </c>
      <c r="D197" s="223" t="s">
        <v>167</v>
      </c>
      <c r="E197" s="224" t="s">
        <v>541</v>
      </c>
      <c r="F197" s="225" t="s">
        <v>542</v>
      </c>
      <c r="G197" s="226" t="s">
        <v>224</v>
      </c>
      <c r="H197" s="227">
        <v>2</v>
      </c>
      <c r="I197" s="228"/>
      <c r="J197" s="229">
        <f>ROUND(I197*H197,2)</f>
        <v>0</v>
      </c>
      <c r="K197" s="225" t="s">
        <v>171</v>
      </c>
      <c r="L197" s="41"/>
      <c r="M197" s="230" t="s">
        <v>1</v>
      </c>
      <c r="N197" s="231" t="s">
        <v>41</v>
      </c>
      <c r="O197" s="88"/>
      <c r="P197" s="232">
        <f>O197*H197</f>
        <v>0</v>
      </c>
      <c r="Q197" s="232">
        <v>0</v>
      </c>
      <c r="R197" s="232">
        <f>Q197*H197</f>
        <v>0</v>
      </c>
      <c r="S197" s="232">
        <v>0</v>
      </c>
      <c r="T197" s="233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34" t="s">
        <v>172</v>
      </c>
      <c r="AT197" s="234" t="s">
        <v>167</v>
      </c>
      <c r="AU197" s="234" t="s">
        <v>85</v>
      </c>
      <c r="AY197" s="14" t="s">
        <v>164</v>
      </c>
      <c r="BE197" s="235">
        <f>IF(N197="základní",J197,0)</f>
        <v>0</v>
      </c>
      <c r="BF197" s="235">
        <f>IF(N197="snížená",J197,0)</f>
        <v>0</v>
      </c>
      <c r="BG197" s="235">
        <f>IF(N197="zákl. přenesená",J197,0)</f>
        <v>0</v>
      </c>
      <c r="BH197" s="235">
        <f>IF(N197="sníž. přenesená",J197,0)</f>
        <v>0</v>
      </c>
      <c r="BI197" s="235">
        <f>IF(N197="nulová",J197,0)</f>
        <v>0</v>
      </c>
      <c r="BJ197" s="14" t="s">
        <v>83</v>
      </c>
      <c r="BK197" s="235">
        <f>ROUND(I197*H197,2)</f>
        <v>0</v>
      </c>
      <c r="BL197" s="14" t="s">
        <v>172</v>
      </c>
      <c r="BM197" s="234" t="s">
        <v>360</v>
      </c>
    </row>
    <row r="198" spans="1:47" s="2" customFormat="1" ht="12">
      <c r="A198" s="35"/>
      <c r="B198" s="36"/>
      <c r="C198" s="37"/>
      <c r="D198" s="236" t="s">
        <v>173</v>
      </c>
      <c r="E198" s="37"/>
      <c r="F198" s="237" t="s">
        <v>544</v>
      </c>
      <c r="G198" s="37"/>
      <c r="H198" s="37"/>
      <c r="I198" s="238"/>
      <c r="J198" s="37"/>
      <c r="K198" s="37"/>
      <c r="L198" s="41"/>
      <c r="M198" s="239"/>
      <c r="N198" s="240"/>
      <c r="O198" s="88"/>
      <c r="P198" s="88"/>
      <c r="Q198" s="88"/>
      <c r="R198" s="88"/>
      <c r="S198" s="88"/>
      <c r="T198" s="89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T198" s="14" t="s">
        <v>173</v>
      </c>
      <c r="AU198" s="14" t="s">
        <v>85</v>
      </c>
    </row>
    <row r="199" spans="1:65" s="2" customFormat="1" ht="21.75" customHeight="1">
      <c r="A199" s="35"/>
      <c r="B199" s="36"/>
      <c r="C199" s="223" t="s">
        <v>363</v>
      </c>
      <c r="D199" s="223" t="s">
        <v>167</v>
      </c>
      <c r="E199" s="224" t="s">
        <v>546</v>
      </c>
      <c r="F199" s="225" t="s">
        <v>547</v>
      </c>
      <c r="G199" s="226" t="s">
        <v>224</v>
      </c>
      <c r="H199" s="227">
        <v>2</v>
      </c>
      <c r="I199" s="228"/>
      <c r="J199" s="229">
        <f>ROUND(I199*H199,2)</f>
        <v>0</v>
      </c>
      <c r="K199" s="225" t="s">
        <v>171</v>
      </c>
      <c r="L199" s="41"/>
      <c r="M199" s="230" t="s">
        <v>1</v>
      </c>
      <c r="N199" s="231" t="s">
        <v>41</v>
      </c>
      <c r="O199" s="88"/>
      <c r="P199" s="232">
        <f>O199*H199</f>
        <v>0</v>
      </c>
      <c r="Q199" s="232">
        <v>0</v>
      </c>
      <c r="R199" s="232">
        <f>Q199*H199</f>
        <v>0</v>
      </c>
      <c r="S199" s="232">
        <v>0</v>
      </c>
      <c r="T199" s="233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34" t="s">
        <v>172</v>
      </c>
      <c r="AT199" s="234" t="s">
        <v>167</v>
      </c>
      <c r="AU199" s="234" t="s">
        <v>85</v>
      </c>
      <c r="AY199" s="14" t="s">
        <v>164</v>
      </c>
      <c r="BE199" s="235">
        <f>IF(N199="základní",J199,0)</f>
        <v>0</v>
      </c>
      <c r="BF199" s="235">
        <f>IF(N199="snížená",J199,0)</f>
        <v>0</v>
      </c>
      <c r="BG199" s="235">
        <f>IF(N199="zákl. přenesená",J199,0)</f>
        <v>0</v>
      </c>
      <c r="BH199" s="235">
        <f>IF(N199="sníž. přenesená",J199,0)</f>
        <v>0</v>
      </c>
      <c r="BI199" s="235">
        <f>IF(N199="nulová",J199,0)</f>
        <v>0</v>
      </c>
      <c r="BJ199" s="14" t="s">
        <v>83</v>
      </c>
      <c r="BK199" s="235">
        <f>ROUND(I199*H199,2)</f>
        <v>0</v>
      </c>
      <c r="BL199" s="14" t="s">
        <v>172</v>
      </c>
      <c r="BM199" s="234" t="s">
        <v>366</v>
      </c>
    </row>
    <row r="200" spans="1:47" s="2" customFormat="1" ht="12">
      <c r="A200" s="35"/>
      <c r="B200" s="36"/>
      <c r="C200" s="37"/>
      <c r="D200" s="236" t="s">
        <v>173</v>
      </c>
      <c r="E200" s="37"/>
      <c r="F200" s="237" t="s">
        <v>549</v>
      </c>
      <c r="G200" s="37"/>
      <c r="H200" s="37"/>
      <c r="I200" s="238"/>
      <c r="J200" s="37"/>
      <c r="K200" s="37"/>
      <c r="L200" s="41"/>
      <c r="M200" s="239"/>
      <c r="N200" s="240"/>
      <c r="O200" s="88"/>
      <c r="P200" s="88"/>
      <c r="Q200" s="88"/>
      <c r="R200" s="88"/>
      <c r="S200" s="88"/>
      <c r="T200" s="89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T200" s="14" t="s">
        <v>173</v>
      </c>
      <c r="AU200" s="14" t="s">
        <v>85</v>
      </c>
    </row>
    <row r="201" spans="1:65" s="2" customFormat="1" ht="24.15" customHeight="1">
      <c r="A201" s="35"/>
      <c r="B201" s="36"/>
      <c r="C201" s="223" t="s">
        <v>266</v>
      </c>
      <c r="D201" s="223" t="s">
        <v>167</v>
      </c>
      <c r="E201" s="224" t="s">
        <v>555</v>
      </c>
      <c r="F201" s="225" t="s">
        <v>1104</v>
      </c>
      <c r="G201" s="226" t="s">
        <v>889</v>
      </c>
      <c r="H201" s="227">
        <v>1</v>
      </c>
      <c r="I201" s="228"/>
      <c r="J201" s="229">
        <f>ROUND(I201*H201,2)</f>
        <v>0</v>
      </c>
      <c r="K201" s="225" t="s">
        <v>171</v>
      </c>
      <c r="L201" s="41"/>
      <c r="M201" s="230" t="s">
        <v>1</v>
      </c>
      <c r="N201" s="231" t="s">
        <v>41</v>
      </c>
      <c r="O201" s="88"/>
      <c r="P201" s="232">
        <f>O201*H201</f>
        <v>0</v>
      </c>
      <c r="Q201" s="232">
        <v>0</v>
      </c>
      <c r="R201" s="232">
        <f>Q201*H201</f>
        <v>0</v>
      </c>
      <c r="S201" s="232">
        <v>0</v>
      </c>
      <c r="T201" s="233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34" t="s">
        <v>172</v>
      </c>
      <c r="AT201" s="234" t="s">
        <v>167</v>
      </c>
      <c r="AU201" s="234" t="s">
        <v>85</v>
      </c>
      <c r="AY201" s="14" t="s">
        <v>164</v>
      </c>
      <c r="BE201" s="235">
        <f>IF(N201="základní",J201,0)</f>
        <v>0</v>
      </c>
      <c r="BF201" s="235">
        <f>IF(N201="snížená",J201,0)</f>
        <v>0</v>
      </c>
      <c r="BG201" s="235">
        <f>IF(N201="zákl. přenesená",J201,0)</f>
        <v>0</v>
      </c>
      <c r="BH201" s="235">
        <f>IF(N201="sníž. přenesená",J201,0)</f>
        <v>0</v>
      </c>
      <c r="BI201" s="235">
        <f>IF(N201="nulová",J201,0)</f>
        <v>0</v>
      </c>
      <c r="BJ201" s="14" t="s">
        <v>83</v>
      </c>
      <c r="BK201" s="235">
        <f>ROUND(I201*H201,2)</f>
        <v>0</v>
      </c>
      <c r="BL201" s="14" t="s">
        <v>172</v>
      </c>
      <c r="BM201" s="234" t="s">
        <v>371</v>
      </c>
    </row>
    <row r="202" spans="1:47" s="2" customFormat="1" ht="12">
      <c r="A202" s="35"/>
      <c r="B202" s="36"/>
      <c r="C202" s="37"/>
      <c r="D202" s="236" t="s">
        <v>173</v>
      </c>
      <c r="E202" s="37"/>
      <c r="F202" s="237" t="s">
        <v>1105</v>
      </c>
      <c r="G202" s="37"/>
      <c r="H202" s="37"/>
      <c r="I202" s="238"/>
      <c r="J202" s="37"/>
      <c r="K202" s="37"/>
      <c r="L202" s="41"/>
      <c r="M202" s="239"/>
      <c r="N202" s="240"/>
      <c r="O202" s="88"/>
      <c r="P202" s="88"/>
      <c r="Q202" s="88"/>
      <c r="R202" s="88"/>
      <c r="S202" s="88"/>
      <c r="T202" s="89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T202" s="14" t="s">
        <v>173</v>
      </c>
      <c r="AU202" s="14" t="s">
        <v>85</v>
      </c>
    </row>
    <row r="203" spans="1:65" s="2" customFormat="1" ht="24.15" customHeight="1">
      <c r="A203" s="35"/>
      <c r="B203" s="36"/>
      <c r="C203" s="223" t="s">
        <v>373</v>
      </c>
      <c r="D203" s="223" t="s">
        <v>167</v>
      </c>
      <c r="E203" s="224" t="s">
        <v>558</v>
      </c>
      <c r="F203" s="225" t="s">
        <v>1106</v>
      </c>
      <c r="G203" s="226" t="s">
        <v>889</v>
      </c>
      <c r="H203" s="227">
        <v>5</v>
      </c>
      <c r="I203" s="228"/>
      <c r="J203" s="229">
        <f>ROUND(I203*H203,2)</f>
        <v>0</v>
      </c>
      <c r="K203" s="225" t="s">
        <v>171</v>
      </c>
      <c r="L203" s="41"/>
      <c r="M203" s="230" t="s">
        <v>1</v>
      </c>
      <c r="N203" s="231" t="s">
        <v>41</v>
      </c>
      <c r="O203" s="88"/>
      <c r="P203" s="232">
        <f>O203*H203</f>
        <v>0</v>
      </c>
      <c r="Q203" s="232">
        <v>0</v>
      </c>
      <c r="R203" s="232">
        <f>Q203*H203</f>
        <v>0</v>
      </c>
      <c r="S203" s="232">
        <v>0</v>
      </c>
      <c r="T203" s="233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34" t="s">
        <v>172</v>
      </c>
      <c r="AT203" s="234" t="s">
        <v>167</v>
      </c>
      <c r="AU203" s="234" t="s">
        <v>85</v>
      </c>
      <c r="AY203" s="14" t="s">
        <v>164</v>
      </c>
      <c r="BE203" s="235">
        <f>IF(N203="základní",J203,0)</f>
        <v>0</v>
      </c>
      <c r="BF203" s="235">
        <f>IF(N203="snížená",J203,0)</f>
        <v>0</v>
      </c>
      <c r="BG203" s="235">
        <f>IF(N203="zákl. přenesená",J203,0)</f>
        <v>0</v>
      </c>
      <c r="BH203" s="235">
        <f>IF(N203="sníž. přenesená",J203,0)</f>
        <v>0</v>
      </c>
      <c r="BI203" s="235">
        <f>IF(N203="nulová",J203,0)</f>
        <v>0</v>
      </c>
      <c r="BJ203" s="14" t="s">
        <v>83</v>
      </c>
      <c r="BK203" s="235">
        <f>ROUND(I203*H203,2)</f>
        <v>0</v>
      </c>
      <c r="BL203" s="14" t="s">
        <v>172</v>
      </c>
      <c r="BM203" s="234" t="s">
        <v>376</v>
      </c>
    </row>
    <row r="204" spans="1:47" s="2" customFormat="1" ht="12">
      <c r="A204" s="35"/>
      <c r="B204" s="36"/>
      <c r="C204" s="37"/>
      <c r="D204" s="236" t="s">
        <v>173</v>
      </c>
      <c r="E204" s="37"/>
      <c r="F204" s="237" t="s">
        <v>1107</v>
      </c>
      <c r="G204" s="37"/>
      <c r="H204" s="37"/>
      <c r="I204" s="238"/>
      <c r="J204" s="37"/>
      <c r="K204" s="37"/>
      <c r="L204" s="41"/>
      <c r="M204" s="239"/>
      <c r="N204" s="240"/>
      <c r="O204" s="88"/>
      <c r="P204" s="88"/>
      <c r="Q204" s="88"/>
      <c r="R204" s="88"/>
      <c r="S204" s="88"/>
      <c r="T204" s="89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T204" s="14" t="s">
        <v>173</v>
      </c>
      <c r="AU204" s="14" t="s">
        <v>85</v>
      </c>
    </row>
    <row r="205" spans="1:65" s="2" customFormat="1" ht="33" customHeight="1">
      <c r="A205" s="35"/>
      <c r="B205" s="36"/>
      <c r="C205" s="223" t="s">
        <v>269</v>
      </c>
      <c r="D205" s="223" t="s">
        <v>167</v>
      </c>
      <c r="E205" s="224" t="s">
        <v>562</v>
      </c>
      <c r="F205" s="225" t="s">
        <v>563</v>
      </c>
      <c r="G205" s="226" t="s">
        <v>224</v>
      </c>
      <c r="H205" s="227">
        <v>4</v>
      </c>
      <c r="I205" s="228"/>
      <c r="J205" s="229">
        <f>ROUND(I205*H205,2)</f>
        <v>0</v>
      </c>
      <c r="K205" s="225" t="s">
        <v>171</v>
      </c>
      <c r="L205" s="41"/>
      <c r="M205" s="230" t="s">
        <v>1</v>
      </c>
      <c r="N205" s="231" t="s">
        <v>41</v>
      </c>
      <c r="O205" s="88"/>
      <c r="P205" s="232">
        <f>O205*H205</f>
        <v>0</v>
      </c>
      <c r="Q205" s="232">
        <v>0</v>
      </c>
      <c r="R205" s="232">
        <f>Q205*H205</f>
        <v>0</v>
      </c>
      <c r="S205" s="232">
        <v>0</v>
      </c>
      <c r="T205" s="233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34" t="s">
        <v>172</v>
      </c>
      <c r="AT205" s="234" t="s">
        <v>167</v>
      </c>
      <c r="AU205" s="234" t="s">
        <v>85</v>
      </c>
      <c r="AY205" s="14" t="s">
        <v>164</v>
      </c>
      <c r="BE205" s="235">
        <f>IF(N205="základní",J205,0)</f>
        <v>0</v>
      </c>
      <c r="BF205" s="235">
        <f>IF(N205="snížená",J205,0)</f>
        <v>0</v>
      </c>
      <c r="BG205" s="235">
        <f>IF(N205="zákl. přenesená",J205,0)</f>
        <v>0</v>
      </c>
      <c r="BH205" s="235">
        <f>IF(N205="sníž. přenesená",J205,0)</f>
        <v>0</v>
      </c>
      <c r="BI205" s="235">
        <f>IF(N205="nulová",J205,0)</f>
        <v>0</v>
      </c>
      <c r="BJ205" s="14" t="s">
        <v>83</v>
      </c>
      <c r="BK205" s="235">
        <f>ROUND(I205*H205,2)</f>
        <v>0</v>
      </c>
      <c r="BL205" s="14" t="s">
        <v>172</v>
      </c>
      <c r="BM205" s="234" t="s">
        <v>380</v>
      </c>
    </row>
    <row r="206" spans="1:47" s="2" customFormat="1" ht="12">
      <c r="A206" s="35"/>
      <c r="B206" s="36"/>
      <c r="C206" s="37"/>
      <c r="D206" s="236" t="s">
        <v>173</v>
      </c>
      <c r="E206" s="37"/>
      <c r="F206" s="237" t="s">
        <v>565</v>
      </c>
      <c r="G206" s="37"/>
      <c r="H206" s="37"/>
      <c r="I206" s="238"/>
      <c r="J206" s="37"/>
      <c r="K206" s="37"/>
      <c r="L206" s="41"/>
      <c r="M206" s="239"/>
      <c r="N206" s="240"/>
      <c r="O206" s="88"/>
      <c r="P206" s="88"/>
      <c r="Q206" s="88"/>
      <c r="R206" s="88"/>
      <c r="S206" s="88"/>
      <c r="T206" s="89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T206" s="14" t="s">
        <v>173</v>
      </c>
      <c r="AU206" s="14" t="s">
        <v>85</v>
      </c>
    </row>
    <row r="207" spans="1:47" s="2" customFormat="1" ht="12">
      <c r="A207" s="35"/>
      <c r="B207" s="36"/>
      <c r="C207" s="37"/>
      <c r="D207" s="251" t="s">
        <v>252</v>
      </c>
      <c r="E207" s="37"/>
      <c r="F207" s="252" t="s">
        <v>566</v>
      </c>
      <c r="G207" s="37"/>
      <c r="H207" s="37"/>
      <c r="I207" s="238"/>
      <c r="J207" s="37"/>
      <c r="K207" s="37"/>
      <c r="L207" s="41"/>
      <c r="M207" s="239"/>
      <c r="N207" s="240"/>
      <c r="O207" s="88"/>
      <c r="P207" s="88"/>
      <c r="Q207" s="88"/>
      <c r="R207" s="88"/>
      <c r="S207" s="88"/>
      <c r="T207" s="89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T207" s="14" t="s">
        <v>252</v>
      </c>
      <c r="AU207" s="14" t="s">
        <v>85</v>
      </c>
    </row>
    <row r="208" spans="1:65" s="2" customFormat="1" ht="24.15" customHeight="1">
      <c r="A208" s="35"/>
      <c r="B208" s="36"/>
      <c r="C208" s="223" t="s">
        <v>382</v>
      </c>
      <c r="D208" s="223" t="s">
        <v>167</v>
      </c>
      <c r="E208" s="224" t="s">
        <v>481</v>
      </c>
      <c r="F208" s="225" t="s">
        <v>577</v>
      </c>
      <c r="G208" s="226" t="s">
        <v>224</v>
      </c>
      <c r="H208" s="227">
        <v>2</v>
      </c>
      <c r="I208" s="228"/>
      <c r="J208" s="229">
        <f>ROUND(I208*H208,2)</f>
        <v>0</v>
      </c>
      <c r="K208" s="225" t="s">
        <v>178</v>
      </c>
      <c r="L208" s="41"/>
      <c r="M208" s="230" t="s">
        <v>1</v>
      </c>
      <c r="N208" s="231" t="s">
        <v>41</v>
      </c>
      <c r="O208" s="88"/>
      <c r="P208" s="232">
        <f>O208*H208</f>
        <v>0</v>
      </c>
      <c r="Q208" s="232">
        <v>0</v>
      </c>
      <c r="R208" s="232">
        <f>Q208*H208</f>
        <v>0</v>
      </c>
      <c r="S208" s="232">
        <v>0</v>
      </c>
      <c r="T208" s="233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34" t="s">
        <v>172</v>
      </c>
      <c r="AT208" s="234" t="s">
        <v>167</v>
      </c>
      <c r="AU208" s="234" t="s">
        <v>85</v>
      </c>
      <c r="AY208" s="14" t="s">
        <v>164</v>
      </c>
      <c r="BE208" s="235">
        <f>IF(N208="základní",J208,0)</f>
        <v>0</v>
      </c>
      <c r="BF208" s="235">
        <f>IF(N208="snížená",J208,0)</f>
        <v>0</v>
      </c>
      <c r="BG208" s="235">
        <f>IF(N208="zákl. přenesená",J208,0)</f>
        <v>0</v>
      </c>
      <c r="BH208" s="235">
        <f>IF(N208="sníž. přenesená",J208,0)</f>
        <v>0</v>
      </c>
      <c r="BI208" s="235">
        <f>IF(N208="nulová",J208,0)</f>
        <v>0</v>
      </c>
      <c r="BJ208" s="14" t="s">
        <v>83</v>
      </c>
      <c r="BK208" s="235">
        <f>ROUND(I208*H208,2)</f>
        <v>0</v>
      </c>
      <c r="BL208" s="14" t="s">
        <v>172</v>
      </c>
      <c r="BM208" s="234" t="s">
        <v>385</v>
      </c>
    </row>
    <row r="209" spans="1:65" s="2" customFormat="1" ht="49.05" customHeight="1">
      <c r="A209" s="35"/>
      <c r="B209" s="36"/>
      <c r="C209" s="223" t="s">
        <v>273</v>
      </c>
      <c r="D209" s="223" t="s">
        <v>167</v>
      </c>
      <c r="E209" s="224" t="s">
        <v>585</v>
      </c>
      <c r="F209" s="225" t="s">
        <v>586</v>
      </c>
      <c r="G209" s="226" t="s">
        <v>177</v>
      </c>
      <c r="H209" s="227">
        <v>0.127</v>
      </c>
      <c r="I209" s="228"/>
      <c r="J209" s="229">
        <f>ROUND(I209*H209,2)</f>
        <v>0</v>
      </c>
      <c r="K209" s="225" t="s">
        <v>171</v>
      </c>
      <c r="L209" s="41"/>
      <c r="M209" s="230" t="s">
        <v>1</v>
      </c>
      <c r="N209" s="231" t="s">
        <v>41</v>
      </c>
      <c r="O209" s="88"/>
      <c r="P209" s="232">
        <f>O209*H209</f>
        <v>0</v>
      </c>
      <c r="Q209" s="232">
        <v>0</v>
      </c>
      <c r="R209" s="232">
        <f>Q209*H209</f>
        <v>0</v>
      </c>
      <c r="S209" s="232">
        <v>0</v>
      </c>
      <c r="T209" s="233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34" t="s">
        <v>172</v>
      </c>
      <c r="AT209" s="234" t="s">
        <v>167</v>
      </c>
      <c r="AU209" s="234" t="s">
        <v>85</v>
      </c>
      <c r="AY209" s="14" t="s">
        <v>164</v>
      </c>
      <c r="BE209" s="235">
        <f>IF(N209="základní",J209,0)</f>
        <v>0</v>
      </c>
      <c r="BF209" s="235">
        <f>IF(N209="snížená",J209,0)</f>
        <v>0</v>
      </c>
      <c r="BG209" s="235">
        <f>IF(N209="zákl. přenesená",J209,0)</f>
        <v>0</v>
      </c>
      <c r="BH209" s="235">
        <f>IF(N209="sníž. přenesená",J209,0)</f>
        <v>0</v>
      </c>
      <c r="BI209" s="235">
        <f>IF(N209="nulová",J209,0)</f>
        <v>0</v>
      </c>
      <c r="BJ209" s="14" t="s">
        <v>83</v>
      </c>
      <c r="BK209" s="235">
        <f>ROUND(I209*H209,2)</f>
        <v>0</v>
      </c>
      <c r="BL209" s="14" t="s">
        <v>172</v>
      </c>
      <c r="BM209" s="234" t="s">
        <v>388</v>
      </c>
    </row>
    <row r="210" spans="1:47" s="2" customFormat="1" ht="12">
      <c r="A210" s="35"/>
      <c r="B210" s="36"/>
      <c r="C210" s="37"/>
      <c r="D210" s="236" t="s">
        <v>173</v>
      </c>
      <c r="E210" s="37"/>
      <c r="F210" s="237" t="s">
        <v>588</v>
      </c>
      <c r="G210" s="37"/>
      <c r="H210" s="37"/>
      <c r="I210" s="238"/>
      <c r="J210" s="37"/>
      <c r="K210" s="37"/>
      <c r="L210" s="41"/>
      <c r="M210" s="239"/>
      <c r="N210" s="240"/>
      <c r="O210" s="88"/>
      <c r="P210" s="88"/>
      <c r="Q210" s="88"/>
      <c r="R210" s="88"/>
      <c r="S210" s="88"/>
      <c r="T210" s="89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T210" s="14" t="s">
        <v>173</v>
      </c>
      <c r="AU210" s="14" t="s">
        <v>85</v>
      </c>
    </row>
    <row r="211" spans="1:63" s="12" customFormat="1" ht="22.8" customHeight="1">
      <c r="A211" s="12"/>
      <c r="B211" s="207"/>
      <c r="C211" s="208"/>
      <c r="D211" s="209" t="s">
        <v>75</v>
      </c>
      <c r="E211" s="221" t="s">
        <v>705</v>
      </c>
      <c r="F211" s="221" t="s">
        <v>706</v>
      </c>
      <c r="G211" s="208"/>
      <c r="H211" s="208"/>
      <c r="I211" s="211"/>
      <c r="J211" s="222">
        <f>BK211</f>
        <v>0</v>
      </c>
      <c r="K211" s="208"/>
      <c r="L211" s="213"/>
      <c r="M211" s="214"/>
      <c r="N211" s="215"/>
      <c r="O211" s="215"/>
      <c r="P211" s="216">
        <f>SUM(P212:P217)</f>
        <v>0</v>
      </c>
      <c r="Q211" s="215"/>
      <c r="R211" s="216">
        <f>SUM(R212:R217)</f>
        <v>0</v>
      </c>
      <c r="S211" s="215"/>
      <c r="T211" s="217">
        <f>SUM(T212:T217)</f>
        <v>0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218" t="s">
        <v>85</v>
      </c>
      <c r="AT211" s="219" t="s">
        <v>75</v>
      </c>
      <c r="AU211" s="219" t="s">
        <v>83</v>
      </c>
      <c r="AY211" s="218" t="s">
        <v>164</v>
      </c>
      <c r="BK211" s="220">
        <f>SUM(BK212:BK217)</f>
        <v>0</v>
      </c>
    </row>
    <row r="212" spans="1:65" s="2" customFormat="1" ht="24.15" customHeight="1">
      <c r="A212" s="35"/>
      <c r="B212" s="36"/>
      <c r="C212" s="223" t="s">
        <v>389</v>
      </c>
      <c r="D212" s="223" t="s">
        <v>167</v>
      </c>
      <c r="E212" s="224" t="s">
        <v>707</v>
      </c>
      <c r="F212" s="225" t="s">
        <v>708</v>
      </c>
      <c r="G212" s="226" t="s">
        <v>170</v>
      </c>
      <c r="H212" s="227">
        <v>170</v>
      </c>
      <c r="I212" s="228"/>
      <c r="J212" s="229">
        <f>ROUND(I212*H212,2)</f>
        <v>0</v>
      </c>
      <c r="K212" s="225" t="s">
        <v>171</v>
      </c>
      <c r="L212" s="41"/>
      <c r="M212" s="230" t="s">
        <v>1</v>
      </c>
      <c r="N212" s="231" t="s">
        <v>41</v>
      </c>
      <c r="O212" s="88"/>
      <c r="P212" s="232">
        <f>O212*H212</f>
        <v>0</v>
      </c>
      <c r="Q212" s="232">
        <v>0</v>
      </c>
      <c r="R212" s="232">
        <f>Q212*H212</f>
        <v>0</v>
      </c>
      <c r="S212" s="232">
        <v>0</v>
      </c>
      <c r="T212" s="233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34" t="s">
        <v>172</v>
      </c>
      <c r="AT212" s="234" t="s">
        <v>167</v>
      </c>
      <c r="AU212" s="234" t="s">
        <v>85</v>
      </c>
      <c r="AY212" s="14" t="s">
        <v>164</v>
      </c>
      <c r="BE212" s="235">
        <f>IF(N212="základní",J212,0)</f>
        <v>0</v>
      </c>
      <c r="BF212" s="235">
        <f>IF(N212="snížená",J212,0)</f>
        <v>0</v>
      </c>
      <c r="BG212" s="235">
        <f>IF(N212="zákl. přenesená",J212,0)</f>
        <v>0</v>
      </c>
      <c r="BH212" s="235">
        <f>IF(N212="sníž. přenesená",J212,0)</f>
        <v>0</v>
      </c>
      <c r="BI212" s="235">
        <f>IF(N212="nulová",J212,0)</f>
        <v>0</v>
      </c>
      <c r="BJ212" s="14" t="s">
        <v>83</v>
      </c>
      <c r="BK212" s="235">
        <f>ROUND(I212*H212,2)</f>
        <v>0</v>
      </c>
      <c r="BL212" s="14" t="s">
        <v>172</v>
      </c>
      <c r="BM212" s="234" t="s">
        <v>392</v>
      </c>
    </row>
    <row r="213" spans="1:47" s="2" customFormat="1" ht="12">
      <c r="A213" s="35"/>
      <c r="B213" s="36"/>
      <c r="C213" s="37"/>
      <c r="D213" s="236" t="s">
        <v>173</v>
      </c>
      <c r="E213" s="37"/>
      <c r="F213" s="237" t="s">
        <v>710</v>
      </c>
      <c r="G213" s="37"/>
      <c r="H213" s="37"/>
      <c r="I213" s="238"/>
      <c r="J213" s="37"/>
      <c r="K213" s="37"/>
      <c r="L213" s="41"/>
      <c r="M213" s="239"/>
      <c r="N213" s="240"/>
      <c r="O213" s="88"/>
      <c r="P213" s="88"/>
      <c r="Q213" s="88"/>
      <c r="R213" s="88"/>
      <c r="S213" s="88"/>
      <c r="T213" s="89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T213" s="14" t="s">
        <v>173</v>
      </c>
      <c r="AU213" s="14" t="s">
        <v>85</v>
      </c>
    </row>
    <row r="214" spans="1:47" s="2" customFormat="1" ht="12">
      <c r="A214" s="35"/>
      <c r="B214" s="36"/>
      <c r="C214" s="37"/>
      <c r="D214" s="251" t="s">
        <v>252</v>
      </c>
      <c r="E214" s="37"/>
      <c r="F214" s="252" t="s">
        <v>1108</v>
      </c>
      <c r="G214" s="37"/>
      <c r="H214" s="37"/>
      <c r="I214" s="238"/>
      <c r="J214" s="37"/>
      <c r="K214" s="37"/>
      <c r="L214" s="41"/>
      <c r="M214" s="239"/>
      <c r="N214" s="240"/>
      <c r="O214" s="88"/>
      <c r="P214" s="88"/>
      <c r="Q214" s="88"/>
      <c r="R214" s="88"/>
      <c r="S214" s="88"/>
      <c r="T214" s="89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T214" s="14" t="s">
        <v>252</v>
      </c>
      <c r="AU214" s="14" t="s">
        <v>85</v>
      </c>
    </row>
    <row r="215" spans="1:65" s="2" customFormat="1" ht="37.8" customHeight="1">
      <c r="A215" s="35"/>
      <c r="B215" s="36"/>
      <c r="C215" s="223" t="s">
        <v>276</v>
      </c>
      <c r="D215" s="223" t="s">
        <v>167</v>
      </c>
      <c r="E215" s="224" t="s">
        <v>713</v>
      </c>
      <c r="F215" s="225" t="s">
        <v>714</v>
      </c>
      <c r="G215" s="226" t="s">
        <v>170</v>
      </c>
      <c r="H215" s="227">
        <v>72</v>
      </c>
      <c r="I215" s="228"/>
      <c r="J215" s="229">
        <f>ROUND(I215*H215,2)</f>
        <v>0</v>
      </c>
      <c r="K215" s="225" t="s">
        <v>171</v>
      </c>
      <c r="L215" s="41"/>
      <c r="M215" s="230" t="s">
        <v>1</v>
      </c>
      <c r="N215" s="231" t="s">
        <v>41</v>
      </c>
      <c r="O215" s="88"/>
      <c r="P215" s="232">
        <f>O215*H215</f>
        <v>0</v>
      </c>
      <c r="Q215" s="232">
        <v>0</v>
      </c>
      <c r="R215" s="232">
        <f>Q215*H215</f>
        <v>0</v>
      </c>
      <c r="S215" s="232">
        <v>0</v>
      </c>
      <c r="T215" s="233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34" t="s">
        <v>172</v>
      </c>
      <c r="AT215" s="234" t="s">
        <v>167</v>
      </c>
      <c r="AU215" s="234" t="s">
        <v>85</v>
      </c>
      <c r="AY215" s="14" t="s">
        <v>164</v>
      </c>
      <c r="BE215" s="235">
        <f>IF(N215="základní",J215,0)</f>
        <v>0</v>
      </c>
      <c r="BF215" s="235">
        <f>IF(N215="snížená",J215,0)</f>
        <v>0</v>
      </c>
      <c r="BG215" s="235">
        <f>IF(N215="zákl. přenesená",J215,0)</f>
        <v>0</v>
      </c>
      <c r="BH215" s="235">
        <f>IF(N215="sníž. přenesená",J215,0)</f>
        <v>0</v>
      </c>
      <c r="BI215" s="235">
        <f>IF(N215="nulová",J215,0)</f>
        <v>0</v>
      </c>
      <c r="BJ215" s="14" t="s">
        <v>83</v>
      </c>
      <c r="BK215" s="235">
        <f>ROUND(I215*H215,2)</f>
        <v>0</v>
      </c>
      <c r="BL215" s="14" t="s">
        <v>172</v>
      </c>
      <c r="BM215" s="234" t="s">
        <v>395</v>
      </c>
    </row>
    <row r="216" spans="1:47" s="2" customFormat="1" ht="12">
      <c r="A216" s="35"/>
      <c r="B216" s="36"/>
      <c r="C216" s="37"/>
      <c r="D216" s="236" t="s">
        <v>173</v>
      </c>
      <c r="E216" s="37"/>
      <c r="F216" s="237" t="s">
        <v>716</v>
      </c>
      <c r="G216" s="37"/>
      <c r="H216" s="37"/>
      <c r="I216" s="238"/>
      <c r="J216" s="37"/>
      <c r="K216" s="37"/>
      <c r="L216" s="41"/>
      <c r="M216" s="239"/>
      <c r="N216" s="240"/>
      <c r="O216" s="88"/>
      <c r="P216" s="88"/>
      <c r="Q216" s="88"/>
      <c r="R216" s="88"/>
      <c r="S216" s="88"/>
      <c r="T216" s="89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T216" s="14" t="s">
        <v>173</v>
      </c>
      <c r="AU216" s="14" t="s">
        <v>85</v>
      </c>
    </row>
    <row r="217" spans="1:47" s="2" customFormat="1" ht="12">
      <c r="A217" s="35"/>
      <c r="B217" s="36"/>
      <c r="C217" s="37"/>
      <c r="D217" s="251" t="s">
        <v>252</v>
      </c>
      <c r="E217" s="37"/>
      <c r="F217" s="252" t="s">
        <v>711</v>
      </c>
      <c r="G217" s="37"/>
      <c r="H217" s="37"/>
      <c r="I217" s="238"/>
      <c r="J217" s="37"/>
      <c r="K217" s="37"/>
      <c r="L217" s="41"/>
      <c r="M217" s="253"/>
      <c r="N217" s="254"/>
      <c r="O217" s="255"/>
      <c r="P217" s="255"/>
      <c r="Q217" s="255"/>
      <c r="R217" s="255"/>
      <c r="S217" s="255"/>
      <c r="T217" s="256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T217" s="14" t="s">
        <v>252</v>
      </c>
      <c r="AU217" s="14" t="s">
        <v>85</v>
      </c>
    </row>
    <row r="218" spans="1:31" s="2" customFormat="1" ht="6.95" customHeight="1">
      <c r="A218" s="35"/>
      <c r="B218" s="63"/>
      <c r="C218" s="64"/>
      <c r="D218" s="64"/>
      <c r="E218" s="64"/>
      <c r="F218" s="64"/>
      <c r="G218" s="64"/>
      <c r="H218" s="64"/>
      <c r="I218" s="64"/>
      <c r="J218" s="64"/>
      <c r="K218" s="64"/>
      <c r="L218" s="41"/>
      <c r="M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</row>
  </sheetData>
  <sheetProtection password="CC35" sheet="1" objects="1" scenarios="1" formatColumns="0" formatRows="0" autoFilter="0"/>
  <autoFilter ref="C125:K217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4:H114"/>
    <mergeCell ref="E116:H116"/>
    <mergeCell ref="E118:H118"/>
    <mergeCell ref="L2:V2"/>
  </mergeCells>
  <hyperlinks>
    <hyperlink ref="F134" r:id="rId1" display="https://podminky.urs.cz/item/CS_URS_2024_01/713463211"/>
    <hyperlink ref="F136" r:id="rId2" display="https://podminky.urs.cz/item/CS_URS_2024_01/713463212"/>
    <hyperlink ref="F139" r:id="rId3" display="https://podminky.urs.cz/item/CS_URS_2024_01/998713103"/>
    <hyperlink ref="F151" r:id="rId4" display="https://podminky.urs.cz/item/CS_URS_2024_01/998731102"/>
    <hyperlink ref="F154" r:id="rId5" display="https://podminky.urs.cz/item/CS_URS_2024_01/733111226"/>
    <hyperlink ref="F156" r:id="rId6" display="https://podminky.urs.cz/item/CS_URS_2024_01/733111227"/>
    <hyperlink ref="F158" r:id="rId7" display="https://podminky.urs.cz/item/CS_URS_2024_01/733121162"/>
    <hyperlink ref="F160" r:id="rId8" display="https://podminky.urs.cz/item/CS_URS_2024_01/733121165"/>
    <hyperlink ref="F162" r:id="rId9" display="https://podminky.urs.cz/item/CS_URS_2024_01/733190217"/>
    <hyperlink ref="F164" r:id="rId10" display="https://podminky.urs.cz/item/CS_URS_2024_01/733190225"/>
    <hyperlink ref="F168" r:id="rId11" display="https://podminky.urs.cz/item/CS_URS_2024_01/998733103"/>
    <hyperlink ref="F171" r:id="rId12" display="https://podminky.urs.cz/item/CS_URS_2024_01/734291124"/>
    <hyperlink ref="F173" r:id="rId13" display="https://podminky.urs.cz/item/CS_URS_2024_01/734292714"/>
    <hyperlink ref="F175" r:id="rId14" display="https://podminky.urs.cz/item/CS_URS_2024_01/734292716"/>
    <hyperlink ref="F177" r:id="rId15" display="https://podminky.urs.cz/item/CS_URS_2024_01/734292717"/>
    <hyperlink ref="F179" r:id="rId16" display="https://podminky.urs.cz/item/CS_URS_2024_01/734292719"/>
    <hyperlink ref="F181" r:id="rId17" display="https://podminky.urs.cz/item/CS_URS_2024_01/734411113"/>
    <hyperlink ref="F183" r:id="rId18" display="https://podminky.urs.cz/item/CS_URS_2024_01/734421101"/>
    <hyperlink ref="F192" r:id="rId19" display="https://podminky.urs.cz/item/CS_URS_2024_01/734209104"/>
    <hyperlink ref="F194" r:id="rId20" display="https://podminky.urs.cz/item/CS_URS_2024_01/734209114"/>
    <hyperlink ref="F196" r:id="rId21" display="https://podminky.urs.cz/item/CS_URS_2024_01/734209115"/>
    <hyperlink ref="F198" r:id="rId22" display="https://podminky.urs.cz/item/CS_URS_2024_01/734209116"/>
    <hyperlink ref="F200" r:id="rId23" display="https://podminky.urs.cz/item/CS_URS_2024_01/734209117"/>
    <hyperlink ref="F202" r:id="rId24" display="https://podminky.urs.cz/item/CS_URS_2024_01/734109215"/>
    <hyperlink ref="F204" r:id="rId25" display="https://podminky.urs.cz/item/CS_URS_2024_01/734109216"/>
    <hyperlink ref="F206" r:id="rId26" display="https://podminky.urs.cz/item/CS_URS_2024_01/734419111"/>
    <hyperlink ref="F210" r:id="rId27" display="https://podminky.urs.cz/item/CS_URS_2024_01/998734103"/>
    <hyperlink ref="F213" r:id="rId28" display="https://podminky.urs.cz/item/CS_URS_2024_01/783614551"/>
    <hyperlink ref="F216" r:id="rId29" display="https://podminky.urs.cz/item/CS_URS_2024_01/78361456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3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7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125</v>
      </c>
    </row>
    <row r="3" spans="2:46" s="1" customFormat="1" ht="6.95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7"/>
      <c r="AT3" s="14" t="s">
        <v>85</v>
      </c>
    </row>
    <row r="4" spans="2:46" s="1" customFormat="1" ht="24.95" customHeight="1">
      <c r="B4" s="17"/>
      <c r="D4" s="145" t="s">
        <v>131</v>
      </c>
      <c r="L4" s="17"/>
      <c r="M4" s="146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47" t="s">
        <v>16</v>
      </c>
      <c r="L6" s="17"/>
    </row>
    <row r="7" spans="2:12" s="1" customFormat="1" ht="26.25" customHeight="1">
      <c r="B7" s="17"/>
      <c r="E7" s="148" t="str">
        <f>'Rekapitulace stavby'!K6</f>
        <v>Rekonstrukce vytápění – Teoretické ústavy, Hněvotínská 3, 775 15 Olomouc</v>
      </c>
      <c r="F7" s="147"/>
      <c r="G7" s="147"/>
      <c r="H7" s="147"/>
      <c r="L7" s="17"/>
    </row>
    <row r="8" spans="2:12" s="1" customFormat="1" ht="12" customHeight="1">
      <c r="B8" s="17"/>
      <c r="D8" s="147" t="s">
        <v>132</v>
      </c>
      <c r="L8" s="17"/>
    </row>
    <row r="9" spans="1:31" s="2" customFormat="1" ht="16.5" customHeight="1">
      <c r="A9" s="35"/>
      <c r="B9" s="41"/>
      <c r="C9" s="35"/>
      <c r="D9" s="35"/>
      <c r="E9" s="148" t="s">
        <v>956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1"/>
      <c r="C10" s="35"/>
      <c r="D10" s="147" t="s">
        <v>134</v>
      </c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6.5" customHeight="1">
      <c r="A11" s="35"/>
      <c r="B11" s="41"/>
      <c r="C11" s="35"/>
      <c r="D11" s="35"/>
      <c r="E11" s="149" t="s">
        <v>1109</v>
      </c>
      <c r="F11" s="35"/>
      <c r="G11" s="35"/>
      <c r="H11" s="35"/>
      <c r="I11" s="35"/>
      <c r="J11" s="35"/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>
      <c r="A12" s="35"/>
      <c r="B12" s="41"/>
      <c r="C12" s="35"/>
      <c r="D12" s="35"/>
      <c r="E12" s="35"/>
      <c r="F12" s="35"/>
      <c r="G12" s="35"/>
      <c r="H12" s="35"/>
      <c r="I12" s="35"/>
      <c r="J12" s="35"/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2" customHeight="1">
      <c r="A13" s="35"/>
      <c r="B13" s="41"/>
      <c r="C13" s="35"/>
      <c r="D13" s="147" t="s">
        <v>18</v>
      </c>
      <c r="E13" s="35"/>
      <c r="F13" s="138" t="s">
        <v>1</v>
      </c>
      <c r="G13" s="35"/>
      <c r="H13" s="35"/>
      <c r="I13" s="147" t="s">
        <v>19</v>
      </c>
      <c r="J13" s="138" t="s">
        <v>1</v>
      </c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47" t="s">
        <v>20</v>
      </c>
      <c r="E14" s="35"/>
      <c r="F14" s="138" t="s">
        <v>21</v>
      </c>
      <c r="G14" s="35"/>
      <c r="H14" s="35"/>
      <c r="I14" s="147" t="s">
        <v>22</v>
      </c>
      <c r="J14" s="150" t="str">
        <f>'Rekapitulace stavby'!AN8</f>
        <v>21. 1. 2024</v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0.8" customHeight="1">
      <c r="A15" s="35"/>
      <c r="B15" s="41"/>
      <c r="C15" s="35"/>
      <c r="D15" s="35"/>
      <c r="E15" s="35"/>
      <c r="F15" s="35"/>
      <c r="G15" s="35"/>
      <c r="H15" s="35"/>
      <c r="I15" s="35"/>
      <c r="J15" s="35"/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41"/>
      <c r="C16" s="35"/>
      <c r="D16" s="147" t="s">
        <v>24</v>
      </c>
      <c r="E16" s="35"/>
      <c r="F16" s="35"/>
      <c r="G16" s="35"/>
      <c r="H16" s="35"/>
      <c r="I16" s="147" t="s">
        <v>25</v>
      </c>
      <c r="J16" s="138" t="str">
        <f>IF('Rekapitulace stavby'!AN10="","",'Rekapitulace stavby'!AN10)</f>
        <v/>
      </c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1"/>
      <c r="C17" s="35"/>
      <c r="D17" s="35"/>
      <c r="E17" s="138" t="str">
        <f>IF('Rekapitulace stavby'!E11="","",'Rekapitulace stavby'!E11)</f>
        <v>Univerzita Palackého v Olomouc, Křížkovského 8</v>
      </c>
      <c r="F17" s="35"/>
      <c r="G17" s="35"/>
      <c r="H17" s="35"/>
      <c r="I17" s="147" t="s">
        <v>27</v>
      </c>
      <c r="J17" s="138" t="str">
        <f>IF('Rekapitulace stavby'!AN11="","",'Rekapitulace stavby'!AN11)</f>
        <v/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1"/>
      <c r="C18" s="35"/>
      <c r="D18" s="35"/>
      <c r="E18" s="35"/>
      <c r="F18" s="35"/>
      <c r="G18" s="35"/>
      <c r="H18" s="35"/>
      <c r="I18" s="35"/>
      <c r="J18" s="35"/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1"/>
      <c r="C19" s="35"/>
      <c r="D19" s="147" t="s">
        <v>28</v>
      </c>
      <c r="E19" s="35"/>
      <c r="F19" s="35"/>
      <c r="G19" s="35"/>
      <c r="H19" s="35"/>
      <c r="I19" s="147" t="s">
        <v>25</v>
      </c>
      <c r="J19" s="30" t="str">
        <f>'Rekapitulace stavby'!AN13</f>
        <v>Vyplň údaj</v>
      </c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1"/>
      <c r="C20" s="35"/>
      <c r="D20" s="35"/>
      <c r="E20" s="30" t="str">
        <f>'Rekapitulace stavby'!E14</f>
        <v>Vyplň údaj</v>
      </c>
      <c r="F20" s="138"/>
      <c r="G20" s="138"/>
      <c r="H20" s="138"/>
      <c r="I20" s="147" t="s">
        <v>27</v>
      </c>
      <c r="J20" s="30" t="str">
        <f>'Rekapitulace stavby'!AN14</f>
        <v>Vyplň údaj</v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1"/>
      <c r="C21" s="35"/>
      <c r="D21" s="35"/>
      <c r="E21" s="35"/>
      <c r="F21" s="35"/>
      <c r="G21" s="35"/>
      <c r="H21" s="35"/>
      <c r="I21" s="35"/>
      <c r="J21" s="35"/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1"/>
      <c r="C22" s="35"/>
      <c r="D22" s="147" t="s">
        <v>30</v>
      </c>
      <c r="E22" s="35"/>
      <c r="F22" s="35"/>
      <c r="G22" s="35"/>
      <c r="H22" s="35"/>
      <c r="I22" s="147" t="s">
        <v>25</v>
      </c>
      <c r="J22" s="138" t="s">
        <v>1</v>
      </c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1"/>
      <c r="C23" s="35"/>
      <c r="D23" s="35"/>
      <c r="E23" s="138" t="s">
        <v>31</v>
      </c>
      <c r="F23" s="35"/>
      <c r="G23" s="35"/>
      <c r="H23" s="35"/>
      <c r="I23" s="147" t="s">
        <v>27</v>
      </c>
      <c r="J23" s="138" t="s">
        <v>1</v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1"/>
      <c r="C24" s="35"/>
      <c r="D24" s="35"/>
      <c r="E24" s="35"/>
      <c r="F24" s="35"/>
      <c r="G24" s="35"/>
      <c r="H24" s="35"/>
      <c r="I24" s="35"/>
      <c r="J24" s="35"/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1"/>
      <c r="C25" s="35"/>
      <c r="D25" s="147" t="s">
        <v>33</v>
      </c>
      <c r="E25" s="35"/>
      <c r="F25" s="35"/>
      <c r="G25" s="35"/>
      <c r="H25" s="35"/>
      <c r="I25" s="147" t="s">
        <v>25</v>
      </c>
      <c r="J25" s="138" t="s">
        <v>1</v>
      </c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1"/>
      <c r="C26" s="35"/>
      <c r="D26" s="35"/>
      <c r="E26" s="138" t="s">
        <v>34</v>
      </c>
      <c r="F26" s="35"/>
      <c r="G26" s="35"/>
      <c r="H26" s="35"/>
      <c r="I26" s="147" t="s">
        <v>27</v>
      </c>
      <c r="J26" s="138" t="s">
        <v>1</v>
      </c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1"/>
      <c r="C27" s="35"/>
      <c r="D27" s="35"/>
      <c r="E27" s="35"/>
      <c r="F27" s="35"/>
      <c r="G27" s="35"/>
      <c r="H27" s="35"/>
      <c r="I27" s="35"/>
      <c r="J27" s="35"/>
      <c r="K27" s="35"/>
      <c r="L27" s="60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1"/>
      <c r="C28" s="35"/>
      <c r="D28" s="147" t="s">
        <v>35</v>
      </c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151"/>
      <c r="B29" s="152"/>
      <c r="C29" s="151"/>
      <c r="D29" s="151"/>
      <c r="E29" s="153" t="s">
        <v>1</v>
      </c>
      <c r="F29" s="153"/>
      <c r="G29" s="153"/>
      <c r="H29" s="153"/>
      <c r="I29" s="151"/>
      <c r="J29" s="151"/>
      <c r="K29" s="151"/>
      <c r="L29" s="154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</row>
    <row r="30" spans="1:31" s="2" customFormat="1" ht="6.95" customHeight="1">
      <c r="A30" s="35"/>
      <c r="B30" s="41"/>
      <c r="C30" s="35"/>
      <c r="D30" s="35"/>
      <c r="E30" s="35"/>
      <c r="F30" s="35"/>
      <c r="G30" s="35"/>
      <c r="H30" s="35"/>
      <c r="I30" s="35"/>
      <c r="J30" s="35"/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55"/>
      <c r="E31" s="155"/>
      <c r="F31" s="155"/>
      <c r="G31" s="155"/>
      <c r="H31" s="155"/>
      <c r="I31" s="155"/>
      <c r="J31" s="155"/>
      <c r="K31" s="155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4" customHeight="1">
      <c r="A32" s="35"/>
      <c r="B32" s="41"/>
      <c r="C32" s="35"/>
      <c r="D32" s="156" t="s">
        <v>36</v>
      </c>
      <c r="E32" s="35"/>
      <c r="F32" s="35"/>
      <c r="G32" s="35"/>
      <c r="H32" s="35"/>
      <c r="I32" s="35"/>
      <c r="J32" s="157">
        <f>ROUND(J131,2)</f>
        <v>0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1"/>
      <c r="C33" s="35"/>
      <c r="D33" s="155"/>
      <c r="E33" s="155"/>
      <c r="F33" s="155"/>
      <c r="G33" s="155"/>
      <c r="H33" s="155"/>
      <c r="I33" s="155"/>
      <c r="J33" s="155"/>
      <c r="K33" s="15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35"/>
      <c r="F34" s="158" t="s">
        <v>38</v>
      </c>
      <c r="G34" s="35"/>
      <c r="H34" s="35"/>
      <c r="I34" s="158" t="s">
        <v>37</v>
      </c>
      <c r="J34" s="158" t="s">
        <v>39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>
      <c r="A35" s="35"/>
      <c r="B35" s="41"/>
      <c r="C35" s="35"/>
      <c r="D35" s="159" t="s">
        <v>40</v>
      </c>
      <c r="E35" s="147" t="s">
        <v>41</v>
      </c>
      <c r="F35" s="160">
        <f>ROUND((SUM(BE131:BE272)),2)</f>
        <v>0</v>
      </c>
      <c r="G35" s="35"/>
      <c r="H35" s="35"/>
      <c r="I35" s="161">
        <v>0.21</v>
      </c>
      <c r="J35" s="160">
        <f>ROUND(((SUM(BE131:BE272))*I35),2)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>
      <c r="A36" s="35"/>
      <c r="B36" s="41"/>
      <c r="C36" s="35"/>
      <c r="D36" s="35"/>
      <c r="E36" s="147" t="s">
        <v>42</v>
      </c>
      <c r="F36" s="160">
        <f>ROUND((SUM(BF131:BF272)),2)</f>
        <v>0</v>
      </c>
      <c r="G36" s="35"/>
      <c r="H36" s="35"/>
      <c r="I36" s="161">
        <v>0.12</v>
      </c>
      <c r="J36" s="160">
        <f>ROUND(((SUM(BF131:BF272))*I36),2)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47" t="s">
        <v>43</v>
      </c>
      <c r="F37" s="160">
        <f>ROUND((SUM(BG131:BG272)),2)</f>
        <v>0</v>
      </c>
      <c r="G37" s="35"/>
      <c r="H37" s="35"/>
      <c r="I37" s="161">
        <v>0.21</v>
      </c>
      <c r="J37" s="160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" customHeight="1" hidden="1">
      <c r="A38" s="35"/>
      <c r="B38" s="41"/>
      <c r="C38" s="35"/>
      <c r="D38" s="35"/>
      <c r="E38" s="147" t="s">
        <v>44</v>
      </c>
      <c r="F38" s="160">
        <f>ROUND((SUM(BH131:BH272)),2)</f>
        <v>0</v>
      </c>
      <c r="G38" s="35"/>
      <c r="H38" s="35"/>
      <c r="I38" s="161">
        <v>0.12</v>
      </c>
      <c r="J38" s="160">
        <f>0</f>
        <v>0</v>
      </c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" customHeight="1" hidden="1">
      <c r="A39" s="35"/>
      <c r="B39" s="41"/>
      <c r="C39" s="35"/>
      <c r="D39" s="35"/>
      <c r="E39" s="147" t="s">
        <v>45</v>
      </c>
      <c r="F39" s="160">
        <f>ROUND((SUM(BI131:BI272)),2)</f>
        <v>0</v>
      </c>
      <c r="G39" s="35"/>
      <c r="H39" s="35"/>
      <c r="I39" s="161">
        <v>0</v>
      </c>
      <c r="J39" s="160">
        <f>0</f>
        <v>0</v>
      </c>
      <c r="K39" s="35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4" customHeight="1">
      <c r="A41" s="35"/>
      <c r="B41" s="41"/>
      <c r="C41" s="162"/>
      <c r="D41" s="163" t="s">
        <v>46</v>
      </c>
      <c r="E41" s="164"/>
      <c r="F41" s="164"/>
      <c r="G41" s="165" t="s">
        <v>47</v>
      </c>
      <c r="H41" s="166" t="s">
        <v>48</v>
      </c>
      <c r="I41" s="164"/>
      <c r="J41" s="167">
        <f>SUM(J32:J39)</f>
        <v>0</v>
      </c>
      <c r="K41" s="168"/>
      <c r="L41" s="60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0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2:12" s="1" customFormat="1" ht="14.4" customHeight="1">
      <c r="B43" s="17"/>
      <c r="L43" s="17"/>
    </row>
    <row r="44" spans="2:12" s="1" customFormat="1" ht="14.4" customHeight="1">
      <c r="B44" s="17"/>
      <c r="L44" s="1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60"/>
      <c r="D50" s="169" t="s">
        <v>49</v>
      </c>
      <c r="E50" s="170"/>
      <c r="F50" s="170"/>
      <c r="G50" s="169" t="s">
        <v>50</v>
      </c>
      <c r="H50" s="170"/>
      <c r="I50" s="170"/>
      <c r="J50" s="170"/>
      <c r="K50" s="170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71" t="s">
        <v>51</v>
      </c>
      <c r="E61" s="172"/>
      <c r="F61" s="173" t="s">
        <v>52</v>
      </c>
      <c r="G61" s="171" t="s">
        <v>51</v>
      </c>
      <c r="H61" s="172"/>
      <c r="I61" s="172"/>
      <c r="J61" s="174" t="s">
        <v>52</v>
      </c>
      <c r="K61" s="172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9" t="s">
        <v>53</v>
      </c>
      <c r="E65" s="175"/>
      <c r="F65" s="175"/>
      <c r="G65" s="169" t="s">
        <v>54</v>
      </c>
      <c r="H65" s="175"/>
      <c r="I65" s="175"/>
      <c r="J65" s="175"/>
      <c r="K65" s="175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71" t="s">
        <v>51</v>
      </c>
      <c r="E76" s="172"/>
      <c r="F76" s="173" t="s">
        <v>52</v>
      </c>
      <c r="G76" s="171" t="s">
        <v>51</v>
      </c>
      <c r="H76" s="172"/>
      <c r="I76" s="172"/>
      <c r="J76" s="174" t="s">
        <v>52</v>
      </c>
      <c r="K76" s="172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76"/>
      <c r="C77" s="177"/>
      <c r="D77" s="177"/>
      <c r="E77" s="177"/>
      <c r="F77" s="177"/>
      <c r="G77" s="177"/>
      <c r="H77" s="177"/>
      <c r="I77" s="177"/>
      <c r="J77" s="177"/>
      <c r="K77" s="177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78"/>
      <c r="C81" s="179"/>
      <c r="D81" s="179"/>
      <c r="E81" s="179"/>
      <c r="F81" s="179"/>
      <c r="G81" s="179"/>
      <c r="H81" s="179"/>
      <c r="I81" s="179"/>
      <c r="J81" s="179"/>
      <c r="K81" s="179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137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26.25" customHeight="1">
      <c r="A85" s="35"/>
      <c r="B85" s="36"/>
      <c r="C85" s="37"/>
      <c r="D85" s="37"/>
      <c r="E85" s="180" t="str">
        <f>E7</f>
        <v>Rekonstrukce vytápění – Teoretické ústavy, Hněvotínská 3, 775 15 Olomouc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2:12" s="1" customFormat="1" ht="12" customHeight="1">
      <c r="B86" s="18"/>
      <c r="C86" s="29" t="s">
        <v>132</v>
      </c>
      <c r="D86" s="19"/>
      <c r="E86" s="19"/>
      <c r="F86" s="19"/>
      <c r="G86" s="19"/>
      <c r="H86" s="19"/>
      <c r="I86" s="19"/>
      <c r="J86" s="19"/>
      <c r="K86" s="19"/>
      <c r="L86" s="17"/>
    </row>
    <row r="87" spans="1:31" s="2" customFormat="1" ht="16.5" customHeight="1">
      <c r="A87" s="35"/>
      <c r="B87" s="36"/>
      <c r="C87" s="37"/>
      <c r="D87" s="37"/>
      <c r="E87" s="180" t="s">
        <v>956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>
      <c r="A88" s="35"/>
      <c r="B88" s="36"/>
      <c r="C88" s="29" t="s">
        <v>134</v>
      </c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6.5" customHeight="1">
      <c r="A89" s="35"/>
      <c r="B89" s="36"/>
      <c r="C89" s="37"/>
      <c r="D89" s="37"/>
      <c r="E89" s="73" t="str">
        <f>E11</f>
        <v>03 - Blok C - Měření a regulace</v>
      </c>
      <c r="F89" s="37"/>
      <c r="G89" s="37"/>
      <c r="H89" s="37"/>
      <c r="I89" s="37"/>
      <c r="J89" s="37"/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customHeight="1">
      <c r="A91" s="35"/>
      <c r="B91" s="36"/>
      <c r="C91" s="29" t="s">
        <v>20</v>
      </c>
      <c r="D91" s="37"/>
      <c r="E91" s="37"/>
      <c r="F91" s="24" t="str">
        <f>F14</f>
        <v>Hněvotínská 3, 775 15 Olomouc</v>
      </c>
      <c r="G91" s="37"/>
      <c r="H91" s="37"/>
      <c r="I91" s="29" t="s">
        <v>22</v>
      </c>
      <c r="J91" s="76" t="str">
        <f>IF(J14="","",J14)</f>
        <v>21. 1. 2024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5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5.15" customHeight="1">
      <c r="A93" s="35"/>
      <c r="B93" s="36"/>
      <c r="C93" s="29" t="s">
        <v>24</v>
      </c>
      <c r="D93" s="37"/>
      <c r="E93" s="37"/>
      <c r="F93" s="24" t="str">
        <f>E17</f>
        <v>Univerzita Palackého v Olomouc, Křížkovského 8</v>
      </c>
      <c r="G93" s="37"/>
      <c r="H93" s="37"/>
      <c r="I93" s="29" t="s">
        <v>30</v>
      </c>
      <c r="J93" s="33" t="str">
        <f>E23</f>
        <v>Ing. Petr Machalec</v>
      </c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40.05" customHeight="1">
      <c r="A94" s="35"/>
      <c r="B94" s="36"/>
      <c r="C94" s="29" t="s">
        <v>28</v>
      </c>
      <c r="D94" s="37"/>
      <c r="E94" s="37"/>
      <c r="F94" s="24" t="str">
        <f>IF(E20="","",E20)</f>
        <v>Vyplň údaj</v>
      </c>
      <c r="G94" s="37"/>
      <c r="H94" s="37"/>
      <c r="I94" s="29" t="s">
        <v>33</v>
      </c>
      <c r="J94" s="33" t="str">
        <f>E26</f>
        <v>Ing. Petr Machalec, Werichova 13, Olomouc</v>
      </c>
      <c r="K94" s="37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29.25" customHeight="1">
      <c r="A96" s="35"/>
      <c r="B96" s="36"/>
      <c r="C96" s="181" t="s">
        <v>138</v>
      </c>
      <c r="D96" s="182"/>
      <c r="E96" s="182"/>
      <c r="F96" s="182"/>
      <c r="G96" s="182"/>
      <c r="H96" s="182"/>
      <c r="I96" s="182"/>
      <c r="J96" s="183" t="s">
        <v>139</v>
      </c>
      <c r="K96" s="182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31" s="2" customFormat="1" ht="10.3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0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47" s="2" customFormat="1" ht="22.8" customHeight="1">
      <c r="A98" s="35"/>
      <c r="B98" s="36"/>
      <c r="C98" s="184" t="s">
        <v>140</v>
      </c>
      <c r="D98" s="37"/>
      <c r="E98" s="37"/>
      <c r="F98" s="37"/>
      <c r="G98" s="37"/>
      <c r="H98" s="37"/>
      <c r="I98" s="37"/>
      <c r="J98" s="107">
        <f>J131</f>
        <v>0</v>
      </c>
      <c r="K98" s="37"/>
      <c r="L98" s="60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4" t="s">
        <v>141</v>
      </c>
    </row>
    <row r="99" spans="1:31" s="9" customFormat="1" ht="24.95" customHeight="1">
      <c r="A99" s="9"/>
      <c r="B99" s="185"/>
      <c r="C99" s="186"/>
      <c r="D99" s="187" t="s">
        <v>729</v>
      </c>
      <c r="E99" s="188"/>
      <c r="F99" s="188"/>
      <c r="G99" s="188"/>
      <c r="H99" s="188"/>
      <c r="I99" s="188"/>
      <c r="J99" s="189">
        <f>J132</f>
        <v>0</v>
      </c>
      <c r="K99" s="186"/>
      <c r="L99" s="190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1"/>
      <c r="C100" s="130"/>
      <c r="D100" s="192" t="s">
        <v>730</v>
      </c>
      <c r="E100" s="193"/>
      <c r="F100" s="193"/>
      <c r="G100" s="193"/>
      <c r="H100" s="193"/>
      <c r="I100" s="193"/>
      <c r="J100" s="194">
        <f>J133</f>
        <v>0</v>
      </c>
      <c r="K100" s="130"/>
      <c r="L100" s="19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1"/>
      <c r="C101" s="130"/>
      <c r="D101" s="192" t="s">
        <v>731</v>
      </c>
      <c r="E101" s="193"/>
      <c r="F101" s="193"/>
      <c r="G101" s="193"/>
      <c r="H101" s="193"/>
      <c r="I101" s="193"/>
      <c r="J101" s="194">
        <f>J135</f>
        <v>0</v>
      </c>
      <c r="K101" s="130"/>
      <c r="L101" s="19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85"/>
      <c r="C102" s="186"/>
      <c r="D102" s="187" t="s">
        <v>732</v>
      </c>
      <c r="E102" s="188"/>
      <c r="F102" s="188"/>
      <c r="G102" s="188"/>
      <c r="H102" s="188"/>
      <c r="I102" s="188"/>
      <c r="J102" s="189">
        <f>J139</f>
        <v>0</v>
      </c>
      <c r="K102" s="186"/>
      <c r="L102" s="190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185"/>
      <c r="C103" s="186"/>
      <c r="D103" s="187" t="s">
        <v>733</v>
      </c>
      <c r="E103" s="188"/>
      <c r="F103" s="188"/>
      <c r="G103" s="188"/>
      <c r="H103" s="188"/>
      <c r="I103" s="188"/>
      <c r="J103" s="189">
        <f>J140</f>
        <v>0</v>
      </c>
      <c r="K103" s="186"/>
      <c r="L103" s="190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191"/>
      <c r="C104" s="130"/>
      <c r="D104" s="192" t="s">
        <v>734</v>
      </c>
      <c r="E104" s="193"/>
      <c r="F104" s="193"/>
      <c r="G104" s="193"/>
      <c r="H104" s="193"/>
      <c r="I104" s="193"/>
      <c r="J104" s="194">
        <f>J141</f>
        <v>0</v>
      </c>
      <c r="K104" s="130"/>
      <c r="L104" s="195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1"/>
      <c r="C105" s="130"/>
      <c r="D105" s="192" t="s">
        <v>1110</v>
      </c>
      <c r="E105" s="193"/>
      <c r="F105" s="193"/>
      <c r="G105" s="193"/>
      <c r="H105" s="193"/>
      <c r="I105" s="193"/>
      <c r="J105" s="194">
        <f>J218</f>
        <v>0</v>
      </c>
      <c r="K105" s="130"/>
      <c r="L105" s="195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91"/>
      <c r="C106" s="130"/>
      <c r="D106" s="192" t="s">
        <v>735</v>
      </c>
      <c r="E106" s="193"/>
      <c r="F106" s="193"/>
      <c r="G106" s="193"/>
      <c r="H106" s="193"/>
      <c r="I106" s="193"/>
      <c r="J106" s="194">
        <f>J238</f>
        <v>0</v>
      </c>
      <c r="K106" s="130"/>
      <c r="L106" s="195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91"/>
      <c r="C107" s="130"/>
      <c r="D107" s="192" t="s">
        <v>736</v>
      </c>
      <c r="E107" s="193"/>
      <c r="F107" s="193"/>
      <c r="G107" s="193"/>
      <c r="H107" s="193"/>
      <c r="I107" s="193"/>
      <c r="J107" s="194">
        <f>J246</f>
        <v>0</v>
      </c>
      <c r="K107" s="130"/>
      <c r="L107" s="195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9" customFormat="1" ht="24.95" customHeight="1">
      <c r="A108" s="9"/>
      <c r="B108" s="185"/>
      <c r="C108" s="186"/>
      <c r="D108" s="187" t="s">
        <v>737</v>
      </c>
      <c r="E108" s="188"/>
      <c r="F108" s="188"/>
      <c r="G108" s="188"/>
      <c r="H108" s="188"/>
      <c r="I108" s="188"/>
      <c r="J108" s="189">
        <f>J263</f>
        <v>0</v>
      </c>
      <c r="K108" s="186"/>
      <c r="L108" s="190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10" customFormat="1" ht="19.9" customHeight="1">
      <c r="A109" s="10"/>
      <c r="B109" s="191"/>
      <c r="C109" s="130"/>
      <c r="D109" s="192" t="s">
        <v>738</v>
      </c>
      <c r="E109" s="193"/>
      <c r="F109" s="193"/>
      <c r="G109" s="193"/>
      <c r="H109" s="193"/>
      <c r="I109" s="193"/>
      <c r="J109" s="194">
        <f>J264</f>
        <v>0</v>
      </c>
      <c r="K109" s="130"/>
      <c r="L109" s="195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2" customFormat="1" ht="21.8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5" customHeight="1">
      <c r="A111" s="35"/>
      <c r="B111" s="63"/>
      <c r="C111" s="64"/>
      <c r="D111" s="64"/>
      <c r="E111" s="64"/>
      <c r="F111" s="64"/>
      <c r="G111" s="64"/>
      <c r="H111" s="64"/>
      <c r="I111" s="64"/>
      <c r="J111" s="64"/>
      <c r="K111" s="64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5" spans="1:31" s="2" customFormat="1" ht="6.95" customHeight="1">
      <c r="A115" s="35"/>
      <c r="B115" s="65"/>
      <c r="C115" s="66"/>
      <c r="D115" s="66"/>
      <c r="E115" s="66"/>
      <c r="F115" s="66"/>
      <c r="G115" s="66"/>
      <c r="H115" s="66"/>
      <c r="I115" s="66"/>
      <c r="J115" s="66"/>
      <c r="K115" s="66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24.95" customHeight="1">
      <c r="A116" s="35"/>
      <c r="B116" s="36"/>
      <c r="C116" s="20" t="s">
        <v>149</v>
      </c>
      <c r="D116" s="37"/>
      <c r="E116" s="37"/>
      <c r="F116" s="37"/>
      <c r="G116" s="37"/>
      <c r="H116" s="37"/>
      <c r="I116" s="37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6.95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2" customHeight="1">
      <c r="A118" s="35"/>
      <c r="B118" s="36"/>
      <c r="C118" s="29" t="s">
        <v>16</v>
      </c>
      <c r="D118" s="37"/>
      <c r="E118" s="37"/>
      <c r="F118" s="37"/>
      <c r="G118" s="37"/>
      <c r="H118" s="37"/>
      <c r="I118" s="37"/>
      <c r="J118" s="37"/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26.25" customHeight="1">
      <c r="A119" s="35"/>
      <c r="B119" s="36"/>
      <c r="C119" s="37"/>
      <c r="D119" s="37"/>
      <c r="E119" s="180" t="str">
        <f>E7</f>
        <v>Rekonstrukce vytápění – Teoretické ústavy, Hněvotínská 3, 775 15 Olomouc</v>
      </c>
      <c r="F119" s="29"/>
      <c r="G119" s="29"/>
      <c r="H119" s="29"/>
      <c r="I119" s="37"/>
      <c r="J119" s="37"/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2:12" s="1" customFormat="1" ht="12" customHeight="1">
      <c r="B120" s="18"/>
      <c r="C120" s="29" t="s">
        <v>132</v>
      </c>
      <c r="D120" s="19"/>
      <c r="E120" s="19"/>
      <c r="F120" s="19"/>
      <c r="G120" s="19"/>
      <c r="H120" s="19"/>
      <c r="I120" s="19"/>
      <c r="J120" s="19"/>
      <c r="K120" s="19"/>
      <c r="L120" s="17"/>
    </row>
    <row r="121" spans="1:31" s="2" customFormat="1" ht="16.5" customHeight="1">
      <c r="A121" s="35"/>
      <c r="B121" s="36"/>
      <c r="C121" s="37"/>
      <c r="D121" s="37"/>
      <c r="E121" s="180" t="s">
        <v>956</v>
      </c>
      <c r="F121" s="37"/>
      <c r="G121" s="37"/>
      <c r="H121" s="37"/>
      <c r="I121" s="37"/>
      <c r="J121" s="37"/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2" customHeight="1">
      <c r="A122" s="35"/>
      <c r="B122" s="36"/>
      <c r="C122" s="29" t="s">
        <v>134</v>
      </c>
      <c r="D122" s="37"/>
      <c r="E122" s="37"/>
      <c r="F122" s="37"/>
      <c r="G122" s="37"/>
      <c r="H122" s="37"/>
      <c r="I122" s="37"/>
      <c r="J122" s="37"/>
      <c r="K122" s="37"/>
      <c r="L122" s="60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6.5" customHeight="1">
      <c r="A123" s="35"/>
      <c r="B123" s="36"/>
      <c r="C123" s="37"/>
      <c r="D123" s="37"/>
      <c r="E123" s="73" t="str">
        <f>E11</f>
        <v>03 - Blok C - Měření a regulace</v>
      </c>
      <c r="F123" s="37"/>
      <c r="G123" s="37"/>
      <c r="H123" s="37"/>
      <c r="I123" s="37"/>
      <c r="J123" s="37"/>
      <c r="K123" s="37"/>
      <c r="L123" s="60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6.95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60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12" customHeight="1">
      <c r="A125" s="35"/>
      <c r="B125" s="36"/>
      <c r="C125" s="29" t="s">
        <v>20</v>
      </c>
      <c r="D125" s="37"/>
      <c r="E125" s="37"/>
      <c r="F125" s="24" t="str">
        <f>F14</f>
        <v>Hněvotínská 3, 775 15 Olomouc</v>
      </c>
      <c r="G125" s="37"/>
      <c r="H125" s="37"/>
      <c r="I125" s="29" t="s">
        <v>22</v>
      </c>
      <c r="J125" s="76" t="str">
        <f>IF(J14="","",J14)</f>
        <v>21. 1. 2024</v>
      </c>
      <c r="K125" s="37"/>
      <c r="L125" s="60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6.95" customHeight="1">
      <c r="A126" s="35"/>
      <c r="B126" s="36"/>
      <c r="C126" s="37"/>
      <c r="D126" s="37"/>
      <c r="E126" s="37"/>
      <c r="F126" s="37"/>
      <c r="G126" s="37"/>
      <c r="H126" s="37"/>
      <c r="I126" s="37"/>
      <c r="J126" s="37"/>
      <c r="K126" s="37"/>
      <c r="L126" s="60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15.15" customHeight="1">
      <c r="A127" s="35"/>
      <c r="B127" s="36"/>
      <c r="C127" s="29" t="s">
        <v>24</v>
      </c>
      <c r="D127" s="37"/>
      <c r="E127" s="37"/>
      <c r="F127" s="24" t="str">
        <f>E17</f>
        <v>Univerzita Palackého v Olomouc, Křížkovského 8</v>
      </c>
      <c r="G127" s="37"/>
      <c r="H127" s="37"/>
      <c r="I127" s="29" t="s">
        <v>30</v>
      </c>
      <c r="J127" s="33" t="str">
        <f>E23</f>
        <v>Ing. Petr Machalec</v>
      </c>
      <c r="K127" s="37"/>
      <c r="L127" s="60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40.05" customHeight="1">
      <c r="A128" s="35"/>
      <c r="B128" s="36"/>
      <c r="C128" s="29" t="s">
        <v>28</v>
      </c>
      <c r="D128" s="37"/>
      <c r="E128" s="37"/>
      <c r="F128" s="24" t="str">
        <f>IF(E20="","",E20)</f>
        <v>Vyplň údaj</v>
      </c>
      <c r="G128" s="37"/>
      <c r="H128" s="37"/>
      <c r="I128" s="29" t="s">
        <v>33</v>
      </c>
      <c r="J128" s="33" t="str">
        <f>E26</f>
        <v>Ing. Petr Machalec, Werichova 13, Olomouc</v>
      </c>
      <c r="K128" s="37"/>
      <c r="L128" s="60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31" s="2" customFormat="1" ht="10.3" customHeight="1">
      <c r="A129" s="35"/>
      <c r="B129" s="36"/>
      <c r="C129" s="37"/>
      <c r="D129" s="37"/>
      <c r="E129" s="37"/>
      <c r="F129" s="37"/>
      <c r="G129" s="37"/>
      <c r="H129" s="37"/>
      <c r="I129" s="37"/>
      <c r="J129" s="37"/>
      <c r="K129" s="37"/>
      <c r="L129" s="60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31" s="11" customFormat="1" ht="29.25" customHeight="1">
      <c r="A130" s="196"/>
      <c r="B130" s="197"/>
      <c r="C130" s="198" t="s">
        <v>150</v>
      </c>
      <c r="D130" s="199" t="s">
        <v>61</v>
      </c>
      <c r="E130" s="199" t="s">
        <v>57</v>
      </c>
      <c r="F130" s="199" t="s">
        <v>58</v>
      </c>
      <c r="G130" s="199" t="s">
        <v>151</v>
      </c>
      <c r="H130" s="199" t="s">
        <v>152</v>
      </c>
      <c r="I130" s="199" t="s">
        <v>153</v>
      </c>
      <c r="J130" s="199" t="s">
        <v>139</v>
      </c>
      <c r="K130" s="200" t="s">
        <v>154</v>
      </c>
      <c r="L130" s="201"/>
      <c r="M130" s="97" t="s">
        <v>1</v>
      </c>
      <c r="N130" s="98" t="s">
        <v>40</v>
      </c>
      <c r="O130" s="98" t="s">
        <v>155</v>
      </c>
      <c r="P130" s="98" t="s">
        <v>156</v>
      </c>
      <c r="Q130" s="98" t="s">
        <v>157</v>
      </c>
      <c r="R130" s="98" t="s">
        <v>158</v>
      </c>
      <c r="S130" s="98" t="s">
        <v>159</v>
      </c>
      <c r="T130" s="99" t="s">
        <v>160</v>
      </c>
      <c r="U130" s="196"/>
      <c r="V130" s="196"/>
      <c r="W130" s="196"/>
      <c r="X130" s="196"/>
      <c r="Y130" s="196"/>
      <c r="Z130" s="196"/>
      <c r="AA130" s="196"/>
      <c r="AB130" s="196"/>
      <c r="AC130" s="196"/>
      <c r="AD130" s="196"/>
      <c r="AE130" s="196"/>
    </row>
    <row r="131" spans="1:63" s="2" customFormat="1" ht="22.8" customHeight="1">
      <c r="A131" s="35"/>
      <c r="B131" s="36"/>
      <c r="C131" s="104" t="s">
        <v>161</v>
      </c>
      <c r="D131" s="37"/>
      <c r="E131" s="37"/>
      <c r="F131" s="37"/>
      <c r="G131" s="37"/>
      <c r="H131" s="37"/>
      <c r="I131" s="37"/>
      <c r="J131" s="202">
        <f>BK131</f>
        <v>0</v>
      </c>
      <c r="K131" s="37"/>
      <c r="L131" s="41"/>
      <c r="M131" s="100"/>
      <c r="N131" s="203"/>
      <c r="O131" s="101"/>
      <c r="P131" s="204">
        <f>P132+P139+P140+P263</f>
        <v>0</v>
      </c>
      <c r="Q131" s="101"/>
      <c r="R131" s="204">
        <f>R132+R139+R140+R263</f>
        <v>0</v>
      </c>
      <c r="S131" s="101"/>
      <c r="T131" s="205">
        <f>T132+T139+T140+T263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4" t="s">
        <v>75</v>
      </c>
      <c r="AU131" s="14" t="s">
        <v>141</v>
      </c>
      <c r="BK131" s="206">
        <f>BK132+BK139+BK140+BK263</f>
        <v>0</v>
      </c>
    </row>
    <row r="132" spans="1:63" s="12" customFormat="1" ht="25.9" customHeight="1">
      <c r="A132" s="12"/>
      <c r="B132" s="207"/>
      <c r="C132" s="208"/>
      <c r="D132" s="209" t="s">
        <v>75</v>
      </c>
      <c r="E132" s="210" t="s">
        <v>739</v>
      </c>
      <c r="F132" s="210" t="s">
        <v>740</v>
      </c>
      <c r="G132" s="208"/>
      <c r="H132" s="208"/>
      <c r="I132" s="211"/>
      <c r="J132" s="212">
        <f>BK132</f>
        <v>0</v>
      </c>
      <c r="K132" s="208"/>
      <c r="L132" s="213"/>
      <c r="M132" s="214"/>
      <c r="N132" s="215"/>
      <c r="O132" s="215"/>
      <c r="P132" s="216">
        <f>P133+P135</f>
        <v>0</v>
      </c>
      <c r="Q132" s="215"/>
      <c r="R132" s="216">
        <f>R133+R135</f>
        <v>0</v>
      </c>
      <c r="S132" s="215"/>
      <c r="T132" s="217">
        <f>T133+T135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18" t="s">
        <v>83</v>
      </c>
      <c r="AT132" s="219" t="s">
        <v>75</v>
      </c>
      <c r="AU132" s="219" t="s">
        <v>76</v>
      </c>
      <c r="AY132" s="218" t="s">
        <v>164</v>
      </c>
      <c r="BK132" s="220">
        <f>BK133+BK135</f>
        <v>0</v>
      </c>
    </row>
    <row r="133" spans="1:63" s="12" customFormat="1" ht="22.8" customHeight="1">
      <c r="A133" s="12"/>
      <c r="B133" s="207"/>
      <c r="C133" s="208"/>
      <c r="D133" s="209" t="s">
        <v>75</v>
      </c>
      <c r="E133" s="221" t="s">
        <v>185</v>
      </c>
      <c r="F133" s="221" t="s">
        <v>741</v>
      </c>
      <c r="G133" s="208"/>
      <c r="H133" s="208"/>
      <c r="I133" s="211"/>
      <c r="J133" s="222">
        <f>BK133</f>
        <v>0</v>
      </c>
      <c r="K133" s="208"/>
      <c r="L133" s="213"/>
      <c r="M133" s="214"/>
      <c r="N133" s="215"/>
      <c r="O133" s="215"/>
      <c r="P133" s="216">
        <f>P134</f>
        <v>0</v>
      </c>
      <c r="Q133" s="215"/>
      <c r="R133" s="216">
        <f>R134</f>
        <v>0</v>
      </c>
      <c r="S133" s="215"/>
      <c r="T133" s="217">
        <f>T134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18" t="s">
        <v>83</v>
      </c>
      <c r="AT133" s="219" t="s">
        <v>75</v>
      </c>
      <c r="AU133" s="219" t="s">
        <v>83</v>
      </c>
      <c r="AY133" s="218" t="s">
        <v>164</v>
      </c>
      <c r="BK133" s="220">
        <f>BK134</f>
        <v>0</v>
      </c>
    </row>
    <row r="134" spans="1:65" s="2" customFormat="1" ht="21.75" customHeight="1">
      <c r="A134" s="35"/>
      <c r="B134" s="36"/>
      <c r="C134" s="223" t="s">
        <v>83</v>
      </c>
      <c r="D134" s="223" t="s">
        <v>167</v>
      </c>
      <c r="E134" s="224" t="s">
        <v>742</v>
      </c>
      <c r="F134" s="225" t="s">
        <v>743</v>
      </c>
      <c r="G134" s="226" t="s">
        <v>744</v>
      </c>
      <c r="H134" s="227">
        <v>2</v>
      </c>
      <c r="I134" s="228"/>
      <c r="J134" s="229">
        <f>ROUND(I134*H134,2)</f>
        <v>0</v>
      </c>
      <c r="K134" s="225" t="s">
        <v>1</v>
      </c>
      <c r="L134" s="41"/>
      <c r="M134" s="230" t="s">
        <v>1</v>
      </c>
      <c r="N134" s="231" t="s">
        <v>41</v>
      </c>
      <c r="O134" s="88"/>
      <c r="P134" s="232">
        <f>O134*H134</f>
        <v>0</v>
      </c>
      <c r="Q134" s="232">
        <v>0</v>
      </c>
      <c r="R134" s="232">
        <f>Q134*H134</f>
        <v>0</v>
      </c>
      <c r="S134" s="232">
        <v>0</v>
      </c>
      <c r="T134" s="233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34" t="s">
        <v>179</v>
      </c>
      <c r="AT134" s="234" t="s">
        <v>167</v>
      </c>
      <c r="AU134" s="234" t="s">
        <v>85</v>
      </c>
      <c r="AY134" s="14" t="s">
        <v>164</v>
      </c>
      <c r="BE134" s="235">
        <f>IF(N134="základní",J134,0)</f>
        <v>0</v>
      </c>
      <c r="BF134" s="235">
        <f>IF(N134="snížená",J134,0)</f>
        <v>0</v>
      </c>
      <c r="BG134" s="235">
        <f>IF(N134="zákl. přenesená",J134,0)</f>
        <v>0</v>
      </c>
      <c r="BH134" s="235">
        <f>IF(N134="sníž. přenesená",J134,0)</f>
        <v>0</v>
      </c>
      <c r="BI134" s="235">
        <f>IF(N134="nulová",J134,0)</f>
        <v>0</v>
      </c>
      <c r="BJ134" s="14" t="s">
        <v>83</v>
      </c>
      <c r="BK134" s="235">
        <f>ROUND(I134*H134,2)</f>
        <v>0</v>
      </c>
      <c r="BL134" s="14" t="s">
        <v>179</v>
      </c>
      <c r="BM134" s="234" t="s">
        <v>85</v>
      </c>
    </row>
    <row r="135" spans="1:63" s="12" customFormat="1" ht="22.8" customHeight="1">
      <c r="A135" s="12"/>
      <c r="B135" s="207"/>
      <c r="C135" s="208"/>
      <c r="D135" s="209" t="s">
        <v>75</v>
      </c>
      <c r="E135" s="221" t="s">
        <v>201</v>
      </c>
      <c r="F135" s="221" t="s">
        <v>745</v>
      </c>
      <c r="G135" s="208"/>
      <c r="H135" s="208"/>
      <c r="I135" s="211"/>
      <c r="J135" s="222">
        <f>BK135</f>
        <v>0</v>
      </c>
      <c r="K135" s="208"/>
      <c r="L135" s="213"/>
      <c r="M135" s="214"/>
      <c r="N135" s="215"/>
      <c r="O135" s="215"/>
      <c r="P135" s="216">
        <f>SUM(P136:P138)</f>
        <v>0</v>
      </c>
      <c r="Q135" s="215"/>
      <c r="R135" s="216">
        <f>SUM(R136:R138)</f>
        <v>0</v>
      </c>
      <c r="S135" s="215"/>
      <c r="T135" s="217">
        <f>SUM(T136:T138)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18" t="s">
        <v>83</v>
      </c>
      <c r="AT135" s="219" t="s">
        <v>75</v>
      </c>
      <c r="AU135" s="219" t="s">
        <v>83</v>
      </c>
      <c r="AY135" s="218" t="s">
        <v>164</v>
      </c>
      <c r="BK135" s="220">
        <f>SUM(BK136:BK138)</f>
        <v>0</v>
      </c>
    </row>
    <row r="136" spans="1:65" s="2" customFormat="1" ht="33" customHeight="1">
      <c r="A136" s="35"/>
      <c r="B136" s="36"/>
      <c r="C136" s="223" t="s">
        <v>85</v>
      </c>
      <c r="D136" s="223" t="s">
        <v>167</v>
      </c>
      <c r="E136" s="224" t="s">
        <v>746</v>
      </c>
      <c r="F136" s="225" t="s">
        <v>747</v>
      </c>
      <c r="G136" s="226" t="s">
        <v>224</v>
      </c>
      <c r="H136" s="227">
        <v>1</v>
      </c>
      <c r="I136" s="228"/>
      <c r="J136" s="229">
        <f>ROUND(I136*H136,2)</f>
        <v>0</v>
      </c>
      <c r="K136" s="225" t="s">
        <v>1</v>
      </c>
      <c r="L136" s="41"/>
      <c r="M136" s="230" t="s">
        <v>1</v>
      </c>
      <c r="N136" s="231" t="s">
        <v>41</v>
      </c>
      <c r="O136" s="88"/>
      <c r="P136" s="232">
        <f>O136*H136</f>
        <v>0</v>
      </c>
      <c r="Q136" s="232">
        <v>0</v>
      </c>
      <c r="R136" s="232">
        <f>Q136*H136</f>
        <v>0</v>
      </c>
      <c r="S136" s="232">
        <v>0</v>
      </c>
      <c r="T136" s="233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34" t="s">
        <v>179</v>
      </c>
      <c r="AT136" s="234" t="s">
        <v>167</v>
      </c>
      <c r="AU136" s="234" t="s">
        <v>85</v>
      </c>
      <c r="AY136" s="14" t="s">
        <v>164</v>
      </c>
      <c r="BE136" s="235">
        <f>IF(N136="základní",J136,0)</f>
        <v>0</v>
      </c>
      <c r="BF136" s="235">
        <f>IF(N136="snížená",J136,0)</f>
        <v>0</v>
      </c>
      <c r="BG136" s="235">
        <f>IF(N136="zákl. přenesená",J136,0)</f>
        <v>0</v>
      </c>
      <c r="BH136" s="235">
        <f>IF(N136="sníž. přenesená",J136,0)</f>
        <v>0</v>
      </c>
      <c r="BI136" s="235">
        <f>IF(N136="nulová",J136,0)</f>
        <v>0</v>
      </c>
      <c r="BJ136" s="14" t="s">
        <v>83</v>
      </c>
      <c r="BK136" s="235">
        <f>ROUND(I136*H136,2)</f>
        <v>0</v>
      </c>
      <c r="BL136" s="14" t="s">
        <v>179</v>
      </c>
      <c r="BM136" s="234" t="s">
        <v>179</v>
      </c>
    </row>
    <row r="137" spans="1:65" s="2" customFormat="1" ht="24.15" customHeight="1">
      <c r="A137" s="35"/>
      <c r="B137" s="36"/>
      <c r="C137" s="223" t="s">
        <v>180</v>
      </c>
      <c r="D137" s="223" t="s">
        <v>167</v>
      </c>
      <c r="E137" s="224" t="s">
        <v>748</v>
      </c>
      <c r="F137" s="225" t="s">
        <v>749</v>
      </c>
      <c r="G137" s="226" t="s">
        <v>170</v>
      </c>
      <c r="H137" s="227">
        <v>4</v>
      </c>
      <c r="I137" s="228"/>
      <c r="J137" s="229">
        <f>ROUND(I137*H137,2)</f>
        <v>0</v>
      </c>
      <c r="K137" s="225" t="s">
        <v>1</v>
      </c>
      <c r="L137" s="41"/>
      <c r="M137" s="230" t="s">
        <v>1</v>
      </c>
      <c r="N137" s="231" t="s">
        <v>41</v>
      </c>
      <c r="O137" s="88"/>
      <c r="P137" s="232">
        <f>O137*H137</f>
        <v>0</v>
      </c>
      <c r="Q137" s="232">
        <v>0</v>
      </c>
      <c r="R137" s="232">
        <f>Q137*H137</f>
        <v>0</v>
      </c>
      <c r="S137" s="232">
        <v>0</v>
      </c>
      <c r="T137" s="233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34" t="s">
        <v>179</v>
      </c>
      <c r="AT137" s="234" t="s">
        <v>167</v>
      </c>
      <c r="AU137" s="234" t="s">
        <v>85</v>
      </c>
      <c r="AY137" s="14" t="s">
        <v>164</v>
      </c>
      <c r="BE137" s="235">
        <f>IF(N137="základní",J137,0)</f>
        <v>0</v>
      </c>
      <c r="BF137" s="235">
        <f>IF(N137="snížená",J137,0)</f>
        <v>0</v>
      </c>
      <c r="BG137" s="235">
        <f>IF(N137="zákl. přenesená",J137,0)</f>
        <v>0</v>
      </c>
      <c r="BH137" s="235">
        <f>IF(N137="sníž. přenesená",J137,0)</f>
        <v>0</v>
      </c>
      <c r="BI137" s="235">
        <f>IF(N137="nulová",J137,0)</f>
        <v>0</v>
      </c>
      <c r="BJ137" s="14" t="s">
        <v>83</v>
      </c>
      <c r="BK137" s="235">
        <f>ROUND(I137*H137,2)</f>
        <v>0</v>
      </c>
      <c r="BL137" s="14" t="s">
        <v>179</v>
      </c>
      <c r="BM137" s="234" t="s">
        <v>185</v>
      </c>
    </row>
    <row r="138" spans="1:65" s="2" customFormat="1" ht="24.15" customHeight="1">
      <c r="A138" s="35"/>
      <c r="B138" s="36"/>
      <c r="C138" s="223" t="s">
        <v>179</v>
      </c>
      <c r="D138" s="223" t="s">
        <v>167</v>
      </c>
      <c r="E138" s="224" t="s">
        <v>750</v>
      </c>
      <c r="F138" s="225" t="s">
        <v>751</v>
      </c>
      <c r="G138" s="226" t="s">
        <v>170</v>
      </c>
      <c r="H138" s="227">
        <v>6</v>
      </c>
      <c r="I138" s="228"/>
      <c r="J138" s="229">
        <f>ROUND(I138*H138,2)</f>
        <v>0</v>
      </c>
      <c r="K138" s="225" t="s">
        <v>1</v>
      </c>
      <c r="L138" s="41"/>
      <c r="M138" s="230" t="s">
        <v>1</v>
      </c>
      <c r="N138" s="231" t="s">
        <v>41</v>
      </c>
      <c r="O138" s="88"/>
      <c r="P138" s="232">
        <f>O138*H138</f>
        <v>0</v>
      </c>
      <c r="Q138" s="232">
        <v>0</v>
      </c>
      <c r="R138" s="232">
        <f>Q138*H138</f>
        <v>0</v>
      </c>
      <c r="S138" s="232">
        <v>0</v>
      </c>
      <c r="T138" s="233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34" t="s">
        <v>179</v>
      </c>
      <c r="AT138" s="234" t="s">
        <v>167</v>
      </c>
      <c r="AU138" s="234" t="s">
        <v>85</v>
      </c>
      <c r="AY138" s="14" t="s">
        <v>164</v>
      </c>
      <c r="BE138" s="235">
        <f>IF(N138="základní",J138,0)</f>
        <v>0</v>
      </c>
      <c r="BF138" s="235">
        <f>IF(N138="snížená",J138,0)</f>
        <v>0</v>
      </c>
      <c r="BG138" s="235">
        <f>IF(N138="zákl. přenesená",J138,0)</f>
        <v>0</v>
      </c>
      <c r="BH138" s="235">
        <f>IF(N138="sníž. přenesená",J138,0)</f>
        <v>0</v>
      </c>
      <c r="BI138" s="235">
        <f>IF(N138="nulová",J138,0)</f>
        <v>0</v>
      </c>
      <c r="BJ138" s="14" t="s">
        <v>83</v>
      </c>
      <c r="BK138" s="235">
        <f>ROUND(I138*H138,2)</f>
        <v>0</v>
      </c>
      <c r="BL138" s="14" t="s">
        <v>179</v>
      </c>
      <c r="BM138" s="234" t="s">
        <v>188</v>
      </c>
    </row>
    <row r="139" spans="1:63" s="12" customFormat="1" ht="25.9" customHeight="1">
      <c r="A139" s="12"/>
      <c r="B139" s="207"/>
      <c r="C139" s="208"/>
      <c r="D139" s="209" t="s">
        <v>75</v>
      </c>
      <c r="E139" s="210" t="s">
        <v>162</v>
      </c>
      <c r="F139" s="210" t="s">
        <v>162</v>
      </c>
      <c r="G139" s="208"/>
      <c r="H139" s="208"/>
      <c r="I139" s="211"/>
      <c r="J139" s="212">
        <f>BK139</f>
        <v>0</v>
      </c>
      <c r="K139" s="208"/>
      <c r="L139" s="213"/>
      <c r="M139" s="214"/>
      <c r="N139" s="215"/>
      <c r="O139" s="215"/>
      <c r="P139" s="216">
        <v>0</v>
      </c>
      <c r="Q139" s="215"/>
      <c r="R139" s="216">
        <v>0</v>
      </c>
      <c r="S139" s="215"/>
      <c r="T139" s="217"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18" t="s">
        <v>85</v>
      </c>
      <c r="AT139" s="219" t="s">
        <v>75</v>
      </c>
      <c r="AU139" s="219" t="s">
        <v>76</v>
      </c>
      <c r="AY139" s="218" t="s">
        <v>164</v>
      </c>
      <c r="BK139" s="220">
        <v>0</v>
      </c>
    </row>
    <row r="140" spans="1:63" s="12" customFormat="1" ht="25.9" customHeight="1">
      <c r="A140" s="12"/>
      <c r="B140" s="207"/>
      <c r="C140" s="208"/>
      <c r="D140" s="209" t="s">
        <v>75</v>
      </c>
      <c r="E140" s="210" t="s">
        <v>181</v>
      </c>
      <c r="F140" s="210" t="s">
        <v>752</v>
      </c>
      <c r="G140" s="208"/>
      <c r="H140" s="208"/>
      <c r="I140" s="211"/>
      <c r="J140" s="212">
        <f>BK140</f>
        <v>0</v>
      </c>
      <c r="K140" s="208"/>
      <c r="L140" s="213"/>
      <c r="M140" s="214"/>
      <c r="N140" s="215"/>
      <c r="O140" s="215"/>
      <c r="P140" s="216">
        <f>P141+P218+P238+P246</f>
        <v>0</v>
      </c>
      <c r="Q140" s="215"/>
      <c r="R140" s="216">
        <f>R141+R218+R238+R246</f>
        <v>0</v>
      </c>
      <c r="S140" s="215"/>
      <c r="T140" s="217">
        <f>T141+T218+T238+T246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18" t="s">
        <v>180</v>
      </c>
      <c r="AT140" s="219" t="s">
        <v>75</v>
      </c>
      <c r="AU140" s="219" t="s">
        <v>76</v>
      </c>
      <c r="AY140" s="218" t="s">
        <v>164</v>
      </c>
      <c r="BK140" s="220">
        <f>BK141+BK218+BK238+BK246</f>
        <v>0</v>
      </c>
    </row>
    <row r="141" spans="1:63" s="12" customFormat="1" ht="22.8" customHeight="1">
      <c r="A141" s="12"/>
      <c r="B141" s="207"/>
      <c r="C141" s="208"/>
      <c r="D141" s="209" t="s">
        <v>75</v>
      </c>
      <c r="E141" s="221" t="s">
        <v>753</v>
      </c>
      <c r="F141" s="221" t="s">
        <v>754</v>
      </c>
      <c r="G141" s="208"/>
      <c r="H141" s="208"/>
      <c r="I141" s="211"/>
      <c r="J141" s="222">
        <f>BK141</f>
        <v>0</v>
      </c>
      <c r="K141" s="208"/>
      <c r="L141" s="213"/>
      <c r="M141" s="214"/>
      <c r="N141" s="215"/>
      <c r="O141" s="215"/>
      <c r="P141" s="216">
        <f>SUM(P142:P217)</f>
        <v>0</v>
      </c>
      <c r="Q141" s="215"/>
      <c r="R141" s="216">
        <f>SUM(R142:R217)</f>
        <v>0</v>
      </c>
      <c r="S141" s="215"/>
      <c r="T141" s="217">
        <f>SUM(T142:T217)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18" t="s">
        <v>180</v>
      </c>
      <c r="AT141" s="219" t="s">
        <v>75</v>
      </c>
      <c r="AU141" s="219" t="s">
        <v>83</v>
      </c>
      <c r="AY141" s="218" t="s">
        <v>164</v>
      </c>
      <c r="BK141" s="220">
        <f>SUM(BK142:BK217)</f>
        <v>0</v>
      </c>
    </row>
    <row r="142" spans="1:65" s="2" customFormat="1" ht="24.15" customHeight="1">
      <c r="A142" s="35"/>
      <c r="B142" s="36"/>
      <c r="C142" s="223" t="s">
        <v>189</v>
      </c>
      <c r="D142" s="223" t="s">
        <v>167</v>
      </c>
      <c r="E142" s="224" t="s">
        <v>755</v>
      </c>
      <c r="F142" s="225" t="s">
        <v>756</v>
      </c>
      <c r="G142" s="226" t="s">
        <v>170</v>
      </c>
      <c r="H142" s="227">
        <v>24</v>
      </c>
      <c r="I142" s="228"/>
      <c r="J142" s="229">
        <f>ROUND(I142*H142,2)</f>
        <v>0</v>
      </c>
      <c r="K142" s="225" t="s">
        <v>1</v>
      </c>
      <c r="L142" s="41"/>
      <c r="M142" s="230" t="s">
        <v>1</v>
      </c>
      <c r="N142" s="231" t="s">
        <v>41</v>
      </c>
      <c r="O142" s="88"/>
      <c r="P142" s="232">
        <f>O142*H142</f>
        <v>0</v>
      </c>
      <c r="Q142" s="232">
        <v>0</v>
      </c>
      <c r="R142" s="232">
        <f>Q142*H142</f>
        <v>0</v>
      </c>
      <c r="S142" s="232">
        <v>0</v>
      </c>
      <c r="T142" s="233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34" t="s">
        <v>302</v>
      </c>
      <c r="AT142" s="234" t="s">
        <v>167</v>
      </c>
      <c r="AU142" s="234" t="s">
        <v>85</v>
      </c>
      <c r="AY142" s="14" t="s">
        <v>164</v>
      </c>
      <c r="BE142" s="235">
        <f>IF(N142="základní",J142,0)</f>
        <v>0</v>
      </c>
      <c r="BF142" s="235">
        <f>IF(N142="snížená",J142,0)</f>
        <v>0</v>
      </c>
      <c r="BG142" s="235">
        <f>IF(N142="zákl. přenesená",J142,0)</f>
        <v>0</v>
      </c>
      <c r="BH142" s="235">
        <f>IF(N142="sníž. přenesená",J142,0)</f>
        <v>0</v>
      </c>
      <c r="BI142" s="235">
        <f>IF(N142="nulová",J142,0)</f>
        <v>0</v>
      </c>
      <c r="BJ142" s="14" t="s">
        <v>83</v>
      </c>
      <c r="BK142" s="235">
        <f>ROUND(I142*H142,2)</f>
        <v>0</v>
      </c>
      <c r="BL142" s="14" t="s">
        <v>302</v>
      </c>
      <c r="BM142" s="234" t="s">
        <v>192</v>
      </c>
    </row>
    <row r="143" spans="1:65" s="2" customFormat="1" ht="24.15" customHeight="1">
      <c r="A143" s="35"/>
      <c r="B143" s="36"/>
      <c r="C143" s="241" t="s">
        <v>185</v>
      </c>
      <c r="D143" s="241" t="s">
        <v>181</v>
      </c>
      <c r="E143" s="242" t="s">
        <v>757</v>
      </c>
      <c r="F143" s="243" t="s">
        <v>758</v>
      </c>
      <c r="G143" s="244" t="s">
        <v>170</v>
      </c>
      <c r="H143" s="245">
        <v>24</v>
      </c>
      <c r="I143" s="246"/>
      <c r="J143" s="247">
        <f>ROUND(I143*H143,2)</f>
        <v>0</v>
      </c>
      <c r="K143" s="243" t="s">
        <v>1</v>
      </c>
      <c r="L143" s="248"/>
      <c r="M143" s="249" t="s">
        <v>1</v>
      </c>
      <c r="N143" s="250" t="s">
        <v>41</v>
      </c>
      <c r="O143" s="88"/>
      <c r="P143" s="232">
        <f>O143*H143</f>
        <v>0</v>
      </c>
      <c r="Q143" s="232">
        <v>0</v>
      </c>
      <c r="R143" s="232">
        <f>Q143*H143</f>
        <v>0</v>
      </c>
      <c r="S143" s="232">
        <v>0</v>
      </c>
      <c r="T143" s="233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34" t="s">
        <v>759</v>
      </c>
      <c r="AT143" s="234" t="s">
        <v>181</v>
      </c>
      <c r="AU143" s="234" t="s">
        <v>85</v>
      </c>
      <c r="AY143" s="14" t="s">
        <v>164</v>
      </c>
      <c r="BE143" s="235">
        <f>IF(N143="základní",J143,0)</f>
        <v>0</v>
      </c>
      <c r="BF143" s="235">
        <f>IF(N143="snížená",J143,0)</f>
        <v>0</v>
      </c>
      <c r="BG143" s="235">
        <f>IF(N143="zákl. přenesená",J143,0)</f>
        <v>0</v>
      </c>
      <c r="BH143" s="235">
        <f>IF(N143="sníž. přenesená",J143,0)</f>
        <v>0</v>
      </c>
      <c r="BI143" s="235">
        <f>IF(N143="nulová",J143,0)</f>
        <v>0</v>
      </c>
      <c r="BJ143" s="14" t="s">
        <v>83</v>
      </c>
      <c r="BK143" s="235">
        <f>ROUND(I143*H143,2)</f>
        <v>0</v>
      </c>
      <c r="BL143" s="14" t="s">
        <v>302</v>
      </c>
      <c r="BM143" s="234" t="s">
        <v>8</v>
      </c>
    </row>
    <row r="144" spans="1:65" s="2" customFormat="1" ht="24.15" customHeight="1">
      <c r="A144" s="35"/>
      <c r="B144" s="36"/>
      <c r="C144" s="223" t="s">
        <v>195</v>
      </c>
      <c r="D144" s="223" t="s">
        <v>167</v>
      </c>
      <c r="E144" s="224" t="s">
        <v>760</v>
      </c>
      <c r="F144" s="225" t="s">
        <v>761</v>
      </c>
      <c r="G144" s="226" t="s">
        <v>170</v>
      </c>
      <c r="H144" s="227">
        <v>12</v>
      </c>
      <c r="I144" s="228"/>
      <c r="J144" s="229">
        <f>ROUND(I144*H144,2)</f>
        <v>0</v>
      </c>
      <c r="K144" s="225" t="s">
        <v>1</v>
      </c>
      <c r="L144" s="41"/>
      <c r="M144" s="230" t="s">
        <v>1</v>
      </c>
      <c r="N144" s="231" t="s">
        <v>41</v>
      </c>
      <c r="O144" s="88"/>
      <c r="P144" s="232">
        <f>O144*H144</f>
        <v>0</v>
      </c>
      <c r="Q144" s="232">
        <v>0</v>
      </c>
      <c r="R144" s="232">
        <f>Q144*H144</f>
        <v>0</v>
      </c>
      <c r="S144" s="232">
        <v>0</v>
      </c>
      <c r="T144" s="233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34" t="s">
        <v>302</v>
      </c>
      <c r="AT144" s="234" t="s">
        <v>167</v>
      </c>
      <c r="AU144" s="234" t="s">
        <v>85</v>
      </c>
      <c r="AY144" s="14" t="s">
        <v>164</v>
      </c>
      <c r="BE144" s="235">
        <f>IF(N144="základní",J144,0)</f>
        <v>0</v>
      </c>
      <c r="BF144" s="235">
        <f>IF(N144="snížená",J144,0)</f>
        <v>0</v>
      </c>
      <c r="BG144" s="235">
        <f>IF(N144="zákl. přenesená",J144,0)</f>
        <v>0</v>
      </c>
      <c r="BH144" s="235">
        <f>IF(N144="sníž. přenesená",J144,0)</f>
        <v>0</v>
      </c>
      <c r="BI144" s="235">
        <f>IF(N144="nulová",J144,0)</f>
        <v>0</v>
      </c>
      <c r="BJ144" s="14" t="s">
        <v>83</v>
      </c>
      <c r="BK144" s="235">
        <f>ROUND(I144*H144,2)</f>
        <v>0</v>
      </c>
      <c r="BL144" s="14" t="s">
        <v>302</v>
      </c>
      <c r="BM144" s="234" t="s">
        <v>198</v>
      </c>
    </row>
    <row r="145" spans="1:65" s="2" customFormat="1" ht="24.15" customHeight="1">
      <c r="A145" s="35"/>
      <c r="B145" s="36"/>
      <c r="C145" s="241" t="s">
        <v>188</v>
      </c>
      <c r="D145" s="241" t="s">
        <v>181</v>
      </c>
      <c r="E145" s="242" t="s">
        <v>762</v>
      </c>
      <c r="F145" s="243" t="s">
        <v>763</v>
      </c>
      <c r="G145" s="244" t="s">
        <v>170</v>
      </c>
      <c r="H145" s="245">
        <v>12</v>
      </c>
      <c r="I145" s="246"/>
      <c r="J145" s="247">
        <f>ROUND(I145*H145,2)</f>
        <v>0</v>
      </c>
      <c r="K145" s="243" t="s">
        <v>1</v>
      </c>
      <c r="L145" s="248"/>
      <c r="M145" s="249" t="s">
        <v>1</v>
      </c>
      <c r="N145" s="250" t="s">
        <v>41</v>
      </c>
      <c r="O145" s="88"/>
      <c r="P145" s="232">
        <f>O145*H145</f>
        <v>0</v>
      </c>
      <c r="Q145" s="232">
        <v>0</v>
      </c>
      <c r="R145" s="232">
        <f>Q145*H145</f>
        <v>0</v>
      </c>
      <c r="S145" s="232">
        <v>0</v>
      </c>
      <c r="T145" s="233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34" t="s">
        <v>759</v>
      </c>
      <c r="AT145" s="234" t="s">
        <v>181</v>
      </c>
      <c r="AU145" s="234" t="s">
        <v>85</v>
      </c>
      <c r="AY145" s="14" t="s">
        <v>164</v>
      </c>
      <c r="BE145" s="235">
        <f>IF(N145="základní",J145,0)</f>
        <v>0</v>
      </c>
      <c r="BF145" s="235">
        <f>IF(N145="snížená",J145,0)</f>
        <v>0</v>
      </c>
      <c r="BG145" s="235">
        <f>IF(N145="zákl. přenesená",J145,0)</f>
        <v>0</v>
      </c>
      <c r="BH145" s="235">
        <f>IF(N145="sníž. přenesená",J145,0)</f>
        <v>0</v>
      </c>
      <c r="BI145" s="235">
        <f>IF(N145="nulová",J145,0)</f>
        <v>0</v>
      </c>
      <c r="BJ145" s="14" t="s">
        <v>83</v>
      </c>
      <c r="BK145" s="235">
        <f>ROUND(I145*H145,2)</f>
        <v>0</v>
      </c>
      <c r="BL145" s="14" t="s">
        <v>302</v>
      </c>
      <c r="BM145" s="234" t="s">
        <v>172</v>
      </c>
    </row>
    <row r="146" spans="1:65" s="2" customFormat="1" ht="24.15" customHeight="1">
      <c r="A146" s="35"/>
      <c r="B146" s="36"/>
      <c r="C146" s="223" t="s">
        <v>201</v>
      </c>
      <c r="D146" s="223" t="s">
        <v>167</v>
      </c>
      <c r="E146" s="224" t="s">
        <v>764</v>
      </c>
      <c r="F146" s="225" t="s">
        <v>765</v>
      </c>
      <c r="G146" s="226" t="s">
        <v>170</v>
      </c>
      <c r="H146" s="227">
        <v>8</v>
      </c>
      <c r="I146" s="228"/>
      <c r="J146" s="229">
        <f>ROUND(I146*H146,2)</f>
        <v>0</v>
      </c>
      <c r="K146" s="225" t="s">
        <v>1</v>
      </c>
      <c r="L146" s="41"/>
      <c r="M146" s="230" t="s">
        <v>1</v>
      </c>
      <c r="N146" s="231" t="s">
        <v>41</v>
      </c>
      <c r="O146" s="88"/>
      <c r="P146" s="232">
        <f>O146*H146</f>
        <v>0</v>
      </c>
      <c r="Q146" s="232">
        <v>0</v>
      </c>
      <c r="R146" s="232">
        <f>Q146*H146</f>
        <v>0</v>
      </c>
      <c r="S146" s="232">
        <v>0</v>
      </c>
      <c r="T146" s="233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34" t="s">
        <v>302</v>
      </c>
      <c r="AT146" s="234" t="s">
        <v>167</v>
      </c>
      <c r="AU146" s="234" t="s">
        <v>85</v>
      </c>
      <c r="AY146" s="14" t="s">
        <v>164</v>
      </c>
      <c r="BE146" s="235">
        <f>IF(N146="základní",J146,0)</f>
        <v>0</v>
      </c>
      <c r="BF146" s="235">
        <f>IF(N146="snížená",J146,0)</f>
        <v>0</v>
      </c>
      <c r="BG146" s="235">
        <f>IF(N146="zákl. přenesená",J146,0)</f>
        <v>0</v>
      </c>
      <c r="BH146" s="235">
        <f>IF(N146="sníž. přenesená",J146,0)</f>
        <v>0</v>
      </c>
      <c r="BI146" s="235">
        <f>IF(N146="nulová",J146,0)</f>
        <v>0</v>
      </c>
      <c r="BJ146" s="14" t="s">
        <v>83</v>
      </c>
      <c r="BK146" s="235">
        <f>ROUND(I146*H146,2)</f>
        <v>0</v>
      </c>
      <c r="BL146" s="14" t="s">
        <v>302</v>
      </c>
      <c r="BM146" s="234" t="s">
        <v>204</v>
      </c>
    </row>
    <row r="147" spans="1:65" s="2" customFormat="1" ht="24.15" customHeight="1">
      <c r="A147" s="35"/>
      <c r="B147" s="36"/>
      <c r="C147" s="241" t="s">
        <v>192</v>
      </c>
      <c r="D147" s="241" t="s">
        <v>181</v>
      </c>
      <c r="E147" s="242" t="s">
        <v>766</v>
      </c>
      <c r="F147" s="243" t="s">
        <v>767</v>
      </c>
      <c r="G147" s="244" t="s">
        <v>170</v>
      </c>
      <c r="H147" s="245">
        <v>8</v>
      </c>
      <c r="I147" s="246"/>
      <c r="J147" s="247">
        <f>ROUND(I147*H147,2)</f>
        <v>0</v>
      </c>
      <c r="K147" s="243" t="s">
        <v>1</v>
      </c>
      <c r="L147" s="248"/>
      <c r="M147" s="249" t="s">
        <v>1</v>
      </c>
      <c r="N147" s="250" t="s">
        <v>41</v>
      </c>
      <c r="O147" s="88"/>
      <c r="P147" s="232">
        <f>O147*H147</f>
        <v>0</v>
      </c>
      <c r="Q147" s="232">
        <v>0</v>
      </c>
      <c r="R147" s="232">
        <f>Q147*H147</f>
        <v>0</v>
      </c>
      <c r="S147" s="232">
        <v>0</v>
      </c>
      <c r="T147" s="233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34" t="s">
        <v>759</v>
      </c>
      <c r="AT147" s="234" t="s">
        <v>181</v>
      </c>
      <c r="AU147" s="234" t="s">
        <v>85</v>
      </c>
      <c r="AY147" s="14" t="s">
        <v>164</v>
      </c>
      <c r="BE147" s="235">
        <f>IF(N147="základní",J147,0)</f>
        <v>0</v>
      </c>
      <c r="BF147" s="235">
        <f>IF(N147="snížená",J147,0)</f>
        <v>0</v>
      </c>
      <c r="BG147" s="235">
        <f>IF(N147="zákl. přenesená",J147,0)</f>
        <v>0</v>
      </c>
      <c r="BH147" s="235">
        <f>IF(N147="sníž. přenesená",J147,0)</f>
        <v>0</v>
      </c>
      <c r="BI147" s="235">
        <f>IF(N147="nulová",J147,0)</f>
        <v>0</v>
      </c>
      <c r="BJ147" s="14" t="s">
        <v>83</v>
      </c>
      <c r="BK147" s="235">
        <f>ROUND(I147*H147,2)</f>
        <v>0</v>
      </c>
      <c r="BL147" s="14" t="s">
        <v>302</v>
      </c>
      <c r="BM147" s="234" t="s">
        <v>207</v>
      </c>
    </row>
    <row r="148" spans="1:65" s="2" customFormat="1" ht="24.15" customHeight="1">
      <c r="A148" s="35"/>
      <c r="B148" s="36"/>
      <c r="C148" s="223" t="s">
        <v>208</v>
      </c>
      <c r="D148" s="223" t="s">
        <v>167</v>
      </c>
      <c r="E148" s="224" t="s">
        <v>768</v>
      </c>
      <c r="F148" s="225" t="s">
        <v>769</v>
      </c>
      <c r="G148" s="226" t="s">
        <v>170</v>
      </c>
      <c r="H148" s="227">
        <v>13</v>
      </c>
      <c r="I148" s="228"/>
      <c r="J148" s="229">
        <f>ROUND(I148*H148,2)</f>
        <v>0</v>
      </c>
      <c r="K148" s="225" t="s">
        <v>1</v>
      </c>
      <c r="L148" s="41"/>
      <c r="M148" s="230" t="s">
        <v>1</v>
      </c>
      <c r="N148" s="231" t="s">
        <v>41</v>
      </c>
      <c r="O148" s="88"/>
      <c r="P148" s="232">
        <f>O148*H148</f>
        <v>0</v>
      </c>
      <c r="Q148" s="232">
        <v>0</v>
      </c>
      <c r="R148" s="232">
        <f>Q148*H148</f>
        <v>0</v>
      </c>
      <c r="S148" s="232">
        <v>0</v>
      </c>
      <c r="T148" s="233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34" t="s">
        <v>302</v>
      </c>
      <c r="AT148" s="234" t="s">
        <v>167</v>
      </c>
      <c r="AU148" s="234" t="s">
        <v>85</v>
      </c>
      <c r="AY148" s="14" t="s">
        <v>164</v>
      </c>
      <c r="BE148" s="235">
        <f>IF(N148="základní",J148,0)</f>
        <v>0</v>
      </c>
      <c r="BF148" s="235">
        <f>IF(N148="snížená",J148,0)</f>
        <v>0</v>
      </c>
      <c r="BG148" s="235">
        <f>IF(N148="zákl. přenesená",J148,0)</f>
        <v>0</v>
      </c>
      <c r="BH148" s="235">
        <f>IF(N148="sníž. přenesená",J148,0)</f>
        <v>0</v>
      </c>
      <c r="BI148" s="235">
        <f>IF(N148="nulová",J148,0)</f>
        <v>0</v>
      </c>
      <c r="BJ148" s="14" t="s">
        <v>83</v>
      </c>
      <c r="BK148" s="235">
        <f>ROUND(I148*H148,2)</f>
        <v>0</v>
      </c>
      <c r="BL148" s="14" t="s">
        <v>302</v>
      </c>
      <c r="BM148" s="234" t="s">
        <v>211</v>
      </c>
    </row>
    <row r="149" spans="1:65" s="2" customFormat="1" ht="24.15" customHeight="1">
      <c r="A149" s="35"/>
      <c r="B149" s="36"/>
      <c r="C149" s="241" t="s">
        <v>8</v>
      </c>
      <c r="D149" s="241" t="s">
        <v>181</v>
      </c>
      <c r="E149" s="242" t="s">
        <v>770</v>
      </c>
      <c r="F149" s="243" t="s">
        <v>771</v>
      </c>
      <c r="G149" s="244" t="s">
        <v>170</v>
      </c>
      <c r="H149" s="245">
        <v>13</v>
      </c>
      <c r="I149" s="246"/>
      <c r="J149" s="247">
        <f>ROUND(I149*H149,2)</f>
        <v>0</v>
      </c>
      <c r="K149" s="243" t="s">
        <v>1</v>
      </c>
      <c r="L149" s="248"/>
      <c r="M149" s="249" t="s">
        <v>1</v>
      </c>
      <c r="N149" s="250" t="s">
        <v>41</v>
      </c>
      <c r="O149" s="88"/>
      <c r="P149" s="232">
        <f>O149*H149</f>
        <v>0</v>
      </c>
      <c r="Q149" s="232">
        <v>0</v>
      </c>
      <c r="R149" s="232">
        <f>Q149*H149</f>
        <v>0</v>
      </c>
      <c r="S149" s="232">
        <v>0</v>
      </c>
      <c r="T149" s="233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34" t="s">
        <v>759</v>
      </c>
      <c r="AT149" s="234" t="s">
        <v>181</v>
      </c>
      <c r="AU149" s="234" t="s">
        <v>85</v>
      </c>
      <c r="AY149" s="14" t="s">
        <v>164</v>
      </c>
      <c r="BE149" s="235">
        <f>IF(N149="základní",J149,0)</f>
        <v>0</v>
      </c>
      <c r="BF149" s="235">
        <f>IF(N149="snížená",J149,0)</f>
        <v>0</v>
      </c>
      <c r="BG149" s="235">
        <f>IF(N149="zákl. přenesená",J149,0)</f>
        <v>0</v>
      </c>
      <c r="BH149" s="235">
        <f>IF(N149="sníž. přenesená",J149,0)</f>
        <v>0</v>
      </c>
      <c r="BI149" s="235">
        <f>IF(N149="nulová",J149,0)</f>
        <v>0</v>
      </c>
      <c r="BJ149" s="14" t="s">
        <v>83</v>
      </c>
      <c r="BK149" s="235">
        <f>ROUND(I149*H149,2)</f>
        <v>0</v>
      </c>
      <c r="BL149" s="14" t="s">
        <v>302</v>
      </c>
      <c r="BM149" s="234" t="s">
        <v>215</v>
      </c>
    </row>
    <row r="150" spans="1:65" s="2" customFormat="1" ht="24.15" customHeight="1">
      <c r="A150" s="35"/>
      <c r="B150" s="36"/>
      <c r="C150" s="223" t="s">
        <v>217</v>
      </c>
      <c r="D150" s="223" t="s">
        <v>167</v>
      </c>
      <c r="E150" s="224" t="s">
        <v>772</v>
      </c>
      <c r="F150" s="225" t="s">
        <v>773</v>
      </c>
      <c r="G150" s="226" t="s">
        <v>170</v>
      </c>
      <c r="H150" s="227">
        <v>9</v>
      </c>
      <c r="I150" s="228"/>
      <c r="J150" s="229">
        <f>ROUND(I150*H150,2)</f>
        <v>0</v>
      </c>
      <c r="K150" s="225" t="s">
        <v>1</v>
      </c>
      <c r="L150" s="41"/>
      <c r="M150" s="230" t="s">
        <v>1</v>
      </c>
      <c r="N150" s="231" t="s">
        <v>41</v>
      </c>
      <c r="O150" s="88"/>
      <c r="P150" s="232">
        <f>O150*H150</f>
        <v>0</v>
      </c>
      <c r="Q150" s="232">
        <v>0</v>
      </c>
      <c r="R150" s="232">
        <f>Q150*H150</f>
        <v>0</v>
      </c>
      <c r="S150" s="232">
        <v>0</v>
      </c>
      <c r="T150" s="233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34" t="s">
        <v>302</v>
      </c>
      <c r="AT150" s="234" t="s">
        <v>167</v>
      </c>
      <c r="AU150" s="234" t="s">
        <v>85</v>
      </c>
      <c r="AY150" s="14" t="s">
        <v>164</v>
      </c>
      <c r="BE150" s="235">
        <f>IF(N150="základní",J150,0)</f>
        <v>0</v>
      </c>
      <c r="BF150" s="235">
        <f>IF(N150="snížená",J150,0)</f>
        <v>0</v>
      </c>
      <c r="BG150" s="235">
        <f>IF(N150="zákl. přenesená",J150,0)</f>
        <v>0</v>
      </c>
      <c r="BH150" s="235">
        <f>IF(N150="sníž. přenesená",J150,0)</f>
        <v>0</v>
      </c>
      <c r="BI150" s="235">
        <f>IF(N150="nulová",J150,0)</f>
        <v>0</v>
      </c>
      <c r="BJ150" s="14" t="s">
        <v>83</v>
      </c>
      <c r="BK150" s="235">
        <f>ROUND(I150*H150,2)</f>
        <v>0</v>
      </c>
      <c r="BL150" s="14" t="s">
        <v>302</v>
      </c>
      <c r="BM150" s="234" t="s">
        <v>220</v>
      </c>
    </row>
    <row r="151" spans="1:65" s="2" customFormat="1" ht="24.15" customHeight="1">
      <c r="A151" s="35"/>
      <c r="B151" s="36"/>
      <c r="C151" s="241" t="s">
        <v>198</v>
      </c>
      <c r="D151" s="241" t="s">
        <v>181</v>
      </c>
      <c r="E151" s="242" t="s">
        <v>774</v>
      </c>
      <c r="F151" s="243" t="s">
        <v>775</v>
      </c>
      <c r="G151" s="244" t="s">
        <v>170</v>
      </c>
      <c r="H151" s="245">
        <v>9</v>
      </c>
      <c r="I151" s="246"/>
      <c r="J151" s="247">
        <f>ROUND(I151*H151,2)</f>
        <v>0</v>
      </c>
      <c r="K151" s="243" t="s">
        <v>1</v>
      </c>
      <c r="L151" s="248"/>
      <c r="M151" s="249" t="s">
        <v>1</v>
      </c>
      <c r="N151" s="250" t="s">
        <v>41</v>
      </c>
      <c r="O151" s="88"/>
      <c r="P151" s="232">
        <f>O151*H151</f>
        <v>0</v>
      </c>
      <c r="Q151" s="232">
        <v>0</v>
      </c>
      <c r="R151" s="232">
        <f>Q151*H151</f>
        <v>0</v>
      </c>
      <c r="S151" s="232">
        <v>0</v>
      </c>
      <c r="T151" s="233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34" t="s">
        <v>759</v>
      </c>
      <c r="AT151" s="234" t="s">
        <v>181</v>
      </c>
      <c r="AU151" s="234" t="s">
        <v>85</v>
      </c>
      <c r="AY151" s="14" t="s">
        <v>164</v>
      </c>
      <c r="BE151" s="235">
        <f>IF(N151="základní",J151,0)</f>
        <v>0</v>
      </c>
      <c r="BF151" s="235">
        <f>IF(N151="snížená",J151,0)</f>
        <v>0</v>
      </c>
      <c r="BG151" s="235">
        <f>IF(N151="zákl. přenesená",J151,0)</f>
        <v>0</v>
      </c>
      <c r="BH151" s="235">
        <f>IF(N151="sníž. přenesená",J151,0)</f>
        <v>0</v>
      </c>
      <c r="BI151" s="235">
        <f>IF(N151="nulová",J151,0)</f>
        <v>0</v>
      </c>
      <c r="BJ151" s="14" t="s">
        <v>83</v>
      </c>
      <c r="BK151" s="235">
        <f>ROUND(I151*H151,2)</f>
        <v>0</v>
      </c>
      <c r="BL151" s="14" t="s">
        <v>302</v>
      </c>
      <c r="BM151" s="234" t="s">
        <v>225</v>
      </c>
    </row>
    <row r="152" spans="1:65" s="2" customFormat="1" ht="24.15" customHeight="1">
      <c r="A152" s="35"/>
      <c r="B152" s="36"/>
      <c r="C152" s="223" t="s">
        <v>226</v>
      </c>
      <c r="D152" s="223" t="s">
        <v>167</v>
      </c>
      <c r="E152" s="224" t="s">
        <v>776</v>
      </c>
      <c r="F152" s="225" t="s">
        <v>777</v>
      </c>
      <c r="G152" s="226" t="s">
        <v>170</v>
      </c>
      <c r="H152" s="227">
        <v>4</v>
      </c>
      <c r="I152" s="228"/>
      <c r="J152" s="229">
        <f>ROUND(I152*H152,2)</f>
        <v>0</v>
      </c>
      <c r="K152" s="225" t="s">
        <v>1</v>
      </c>
      <c r="L152" s="41"/>
      <c r="M152" s="230" t="s">
        <v>1</v>
      </c>
      <c r="N152" s="231" t="s">
        <v>41</v>
      </c>
      <c r="O152" s="88"/>
      <c r="P152" s="232">
        <f>O152*H152</f>
        <v>0</v>
      </c>
      <c r="Q152" s="232">
        <v>0</v>
      </c>
      <c r="R152" s="232">
        <f>Q152*H152</f>
        <v>0</v>
      </c>
      <c r="S152" s="232">
        <v>0</v>
      </c>
      <c r="T152" s="233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34" t="s">
        <v>302</v>
      </c>
      <c r="AT152" s="234" t="s">
        <v>167</v>
      </c>
      <c r="AU152" s="234" t="s">
        <v>85</v>
      </c>
      <c r="AY152" s="14" t="s">
        <v>164</v>
      </c>
      <c r="BE152" s="235">
        <f>IF(N152="základní",J152,0)</f>
        <v>0</v>
      </c>
      <c r="BF152" s="235">
        <f>IF(N152="snížená",J152,0)</f>
        <v>0</v>
      </c>
      <c r="BG152" s="235">
        <f>IF(N152="zákl. přenesená",J152,0)</f>
        <v>0</v>
      </c>
      <c r="BH152" s="235">
        <f>IF(N152="sníž. přenesená",J152,0)</f>
        <v>0</v>
      </c>
      <c r="BI152" s="235">
        <f>IF(N152="nulová",J152,0)</f>
        <v>0</v>
      </c>
      <c r="BJ152" s="14" t="s">
        <v>83</v>
      </c>
      <c r="BK152" s="235">
        <f>ROUND(I152*H152,2)</f>
        <v>0</v>
      </c>
      <c r="BL152" s="14" t="s">
        <v>302</v>
      </c>
      <c r="BM152" s="234" t="s">
        <v>229</v>
      </c>
    </row>
    <row r="153" spans="1:65" s="2" customFormat="1" ht="24.15" customHeight="1">
      <c r="A153" s="35"/>
      <c r="B153" s="36"/>
      <c r="C153" s="241" t="s">
        <v>172</v>
      </c>
      <c r="D153" s="241" t="s">
        <v>181</v>
      </c>
      <c r="E153" s="242" t="s">
        <v>778</v>
      </c>
      <c r="F153" s="243" t="s">
        <v>779</v>
      </c>
      <c r="G153" s="244" t="s">
        <v>170</v>
      </c>
      <c r="H153" s="245">
        <v>4</v>
      </c>
      <c r="I153" s="246"/>
      <c r="J153" s="247">
        <f>ROUND(I153*H153,2)</f>
        <v>0</v>
      </c>
      <c r="K153" s="243" t="s">
        <v>1</v>
      </c>
      <c r="L153" s="248"/>
      <c r="M153" s="249" t="s">
        <v>1</v>
      </c>
      <c r="N153" s="250" t="s">
        <v>41</v>
      </c>
      <c r="O153" s="88"/>
      <c r="P153" s="232">
        <f>O153*H153</f>
        <v>0</v>
      </c>
      <c r="Q153" s="232">
        <v>0</v>
      </c>
      <c r="R153" s="232">
        <f>Q153*H153</f>
        <v>0</v>
      </c>
      <c r="S153" s="232">
        <v>0</v>
      </c>
      <c r="T153" s="233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34" t="s">
        <v>759</v>
      </c>
      <c r="AT153" s="234" t="s">
        <v>181</v>
      </c>
      <c r="AU153" s="234" t="s">
        <v>85</v>
      </c>
      <c r="AY153" s="14" t="s">
        <v>164</v>
      </c>
      <c r="BE153" s="235">
        <f>IF(N153="základní",J153,0)</f>
        <v>0</v>
      </c>
      <c r="BF153" s="235">
        <f>IF(N153="snížená",J153,0)</f>
        <v>0</v>
      </c>
      <c r="BG153" s="235">
        <f>IF(N153="zákl. přenesená",J153,0)</f>
        <v>0</v>
      </c>
      <c r="BH153" s="235">
        <f>IF(N153="sníž. přenesená",J153,0)</f>
        <v>0</v>
      </c>
      <c r="BI153" s="235">
        <f>IF(N153="nulová",J153,0)</f>
        <v>0</v>
      </c>
      <c r="BJ153" s="14" t="s">
        <v>83</v>
      </c>
      <c r="BK153" s="235">
        <f>ROUND(I153*H153,2)</f>
        <v>0</v>
      </c>
      <c r="BL153" s="14" t="s">
        <v>302</v>
      </c>
      <c r="BM153" s="234" t="s">
        <v>184</v>
      </c>
    </row>
    <row r="154" spans="1:65" s="2" customFormat="1" ht="24.15" customHeight="1">
      <c r="A154" s="35"/>
      <c r="B154" s="36"/>
      <c r="C154" s="223" t="s">
        <v>236</v>
      </c>
      <c r="D154" s="223" t="s">
        <v>167</v>
      </c>
      <c r="E154" s="224" t="s">
        <v>780</v>
      </c>
      <c r="F154" s="225" t="s">
        <v>781</v>
      </c>
      <c r="G154" s="226" t="s">
        <v>170</v>
      </c>
      <c r="H154" s="227">
        <v>3</v>
      </c>
      <c r="I154" s="228"/>
      <c r="J154" s="229">
        <f>ROUND(I154*H154,2)</f>
        <v>0</v>
      </c>
      <c r="K154" s="225" t="s">
        <v>1</v>
      </c>
      <c r="L154" s="41"/>
      <c r="M154" s="230" t="s">
        <v>1</v>
      </c>
      <c r="N154" s="231" t="s">
        <v>41</v>
      </c>
      <c r="O154" s="88"/>
      <c r="P154" s="232">
        <f>O154*H154</f>
        <v>0</v>
      </c>
      <c r="Q154" s="232">
        <v>0</v>
      </c>
      <c r="R154" s="232">
        <f>Q154*H154</f>
        <v>0</v>
      </c>
      <c r="S154" s="232">
        <v>0</v>
      </c>
      <c r="T154" s="233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34" t="s">
        <v>302</v>
      </c>
      <c r="AT154" s="234" t="s">
        <v>167</v>
      </c>
      <c r="AU154" s="234" t="s">
        <v>85</v>
      </c>
      <c r="AY154" s="14" t="s">
        <v>164</v>
      </c>
      <c r="BE154" s="235">
        <f>IF(N154="základní",J154,0)</f>
        <v>0</v>
      </c>
      <c r="BF154" s="235">
        <f>IF(N154="snížená",J154,0)</f>
        <v>0</v>
      </c>
      <c r="BG154" s="235">
        <f>IF(N154="zákl. přenesená",J154,0)</f>
        <v>0</v>
      </c>
      <c r="BH154" s="235">
        <f>IF(N154="sníž. přenesená",J154,0)</f>
        <v>0</v>
      </c>
      <c r="BI154" s="235">
        <f>IF(N154="nulová",J154,0)</f>
        <v>0</v>
      </c>
      <c r="BJ154" s="14" t="s">
        <v>83</v>
      </c>
      <c r="BK154" s="235">
        <f>ROUND(I154*H154,2)</f>
        <v>0</v>
      </c>
      <c r="BL154" s="14" t="s">
        <v>302</v>
      </c>
      <c r="BM154" s="234" t="s">
        <v>239</v>
      </c>
    </row>
    <row r="155" spans="1:65" s="2" customFormat="1" ht="24.15" customHeight="1">
      <c r="A155" s="35"/>
      <c r="B155" s="36"/>
      <c r="C155" s="241" t="s">
        <v>204</v>
      </c>
      <c r="D155" s="241" t="s">
        <v>181</v>
      </c>
      <c r="E155" s="242" t="s">
        <v>782</v>
      </c>
      <c r="F155" s="243" t="s">
        <v>783</v>
      </c>
      <c r="G155" s="244" t="s">
        <v>170</v>
      </c>
      <c r="H155" s="245">
        <v>3</v>
      </c>
      <c r="I155" s="246"/>
      <c r="J155" s="247">
        <f>ROUND(I155*H155,2)</f>
        <v>0</v>
      </c>
      <c r="K155" s="243" t="s">
        <v>1</v>
      </c>
      <c r="L155" s="248"/>
      <c r="M155" s="249" t="s">
        <v>1</v>
      </c>
      <c r="N155" s="250" t="s">
        <v>41</v>
      </c>
      <c r="O155" s="88"/>
      <c r="P155" s="232">
        <f>O155*H155</f>
        <v>0</v>
      </c>
      <c r="Q155" s="232">
        <v>0</v>
      </c>
      <c r="R155" s="232">
        <f>Q155*H155</f>
        <v>0</v>
      </c>
      <c r="S155" s="232">
        <v>0</v>
      </c>
      <c r="T155" s="233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34" t="s">
        <v>759</v>
      </c>
      <c r="AT155" s="234" t="s">
        <v>181</v>
      </c>
      <c r="AU155" s="234" t="s">
        <v>85</v>
      </c>
      <c r="AY155" s="14" t="s">
        <v>164</v>
      </c>
      <c r="BE155" s="235">
        <f>IF(N155="základní",J155,0)</f>
        <v>0</v>
      </c>
      <c r="BF155" s="235">
        <f>IF(N155="snížená",J155,0)</f>
        <v>0</v>
      </c>
      <c r="BG155" s="235">
        <f>IF(N155="zákl. přenesená",J155,0)</f>
        <v>0</v>
      </c>
      <c r="BH155" s="235">
        <f>IF(N155="sníž. přenesená",J155,0)</f>
        <v>0</v>
      </c>
      <c r="BI155" s="235">
        <f>IF(N155="nulová",J155,0)</f>
        <v>0</v>
      </c>
      <c r="BJ155" s="14" t="s">
        <v>83</v>
      </c>
      <c r="BK155" s="235">
        <f>ROUND(I155*H155,2)</f>
        <v>0</v>
      </c>
      <c r="BL155" s="14" t="s">
        <v>302</v>
      </c>
      <c r="BM155" s="234" t="s">
        <v>243</v>
      </c>
    </row>
    <row r="156" spans="1:65" s="2" customFormat="1" ht="21.75" customHeight="1">
      <c r="A156" s="35"/>
      <c r="B156" s="36"/>
      <c r="C156" s="223" t="s">
        <v>244</v>
      </c>
      <c r="D156" s="223" t="s">
        <v>167</v>
      </c>
      <c r="E156" s="224" t="s">
        <v>784</v>
      </c>
      <c r="F156" s="225" t="s">
        <v>785</v>
      </c>
      <c r="G156" s="226" t="s">
        <v>170</v>
      </c>
      <c r="H156" s="227">
        <v>56</v>
      </c>
      <c r="I156" s="228"/>
      <c r="J156" s="229">
        <f>ROUND(I156*H156,2)</f>
        <v>0</v>
      </c>
      <c r="K156" s="225" t="s">
        <v>1</v>
      </c>
      <c r="L156" s="41"/>
      <c r="M156" s="230" t="s">
        <v>1</v>
      </c>
      <c r="N156" s="231" t="s">
        <v>41</v>
      </c>
      <c r="O156" s="88"/>
      <c r="P156" s="232">
        <f>O156*H156</f>
        <v>0</v>
      </c>
      <c r="Q156" s="232">
        <v>0</v>
      </c>
      <c r="R156" s="232">
        <f>Q156*H156</f>
        <v>0</v>
      </c>
      <c r="S156" s="232">
        <v>0</v>
      </c>
      <c r="T156" s="233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34" t="s">
        <v>302</v>
      </c>
      <c r="AT156" s="234" t="s">
        <v>167</v>
      </c>
      <c r="AU156" s="234" t="s">
        <v>85</v>
      </c>
      <c r="AY156" s="14" t="s">
        <v>164</v>
      </c>
      <c r="BE156" s="235">
        <f>IF(N156="základní",J156,0)</f>
        <v>0</v>
      </c>
      <c r="BF156" s="235">
        <f>IF(N156="snížená",J156,0)</f>
        <v>0</v>
      </c>
      <c r="BG156" s="235">
        <f>IF(N156="zákl. přenesená",J156,0)</f>
        <v>0</v>
      </c>
      <c r="BH156" s="235">
        <f>IF(N156="sníž. přenesená",J156,0)</f>
        <v>0</v>
      </c>
      <c r="BI156" s="235">
        <f>IF(N156="nulová",J156,0)</f>
        <v>0</v>
      </c>
      <c r="BJ156" s="14" t="s">
        <v>83</v>
      </c>
      <c r="BK156" s="235">
        <f>ROUND(I156*H156,2)</f>
        <v>0</v>
      </c>
      <c r="BL156" s="14" t="s">
        <v>302</v>
      </c>
      <c r="BM156" s="234" t="s">
        <v>247</v>
      </c>
    </row>
    <row r="157" spans="1:65" s="2" customFormat="1" ht="16.5" customHeight="1">
      <c r="A157" s="35"/>
      <c r="B157" s="36"/>
      <c r="C157" s="241" t="s">
        <v>207</v>
      </c>
      <c r="D157" s="241" t="s">
        <v>181</v>
      </c>
      <c r="E157" s="242" t="s">
        <v>786</v>
      </c>
      <c r="F157" s="243" t="s">
        <v>787</v>
      </c>
      <c r="G157" s="244" t="s">
        <v>170</v>
      </c>
      <c r="H157" s="245">
        <v>8</v>
      </c>
      <c r="I157" s="246"/>
      <c r="J157" s="247">
        <f>ROUND(I157*H157,2)</f>
        <v>0</v>
      </c>
      <c r="K157" s="243" t="s">
        <v>1</v>
      </c>
      <c r="L157" s="248"/>
      <c r="M157" s="249" t="s">
        <v>1</v>
      </c>
      <c r="N157" s="250" t="s">
        <v>41</v>
      </c>
      <c r="O157" s="88"/>
      <c r="P157" s="232">
        <f>O157*H157</f>
        <v>0</v>
      </c>
      <c r="Q157" s="232">
        <v>0</v>
      </c>
      <c r="R157" s="232">
        <f>Q157*H157</f>
        <v>0</v>
      </c>
      <c r="S157" s="232">
        <v>0</v>
      </c>
      <c r="T157" s="233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34" t="s">
        <v>759</v>
      </c>
      <c r="AT157" s="234" t="s">
        <v>181</v>
      </c>
      <c r="AU157" s="234" t="s">
        <v>85</v>
      </c>
      <c r="AY157" s="14" t="s">
        <v>164</v>
      </c>
      <c r="BE157" s="235">
        <f>IF(N157="základní",J157,0)</f>
        <v>0</v>
      </c>
      <c r="BF157" s="235">
        <f>IF(N157="snížená",J157,0)</f>
        <v>0</v>
      </c>
      <c r="BG157" s="235">
        <f>IF(N157="zákl. přenesená",J157,0)</f>
        <v>0</v>
      </c>
      <c r="BH157" s="235">
        <f>IF(N157="sníž. přenesená",J157,0)</f>
        <v>0</v>
      </c>
      <c r="BI157" s="235">
        <f>IF(N157="nulová",J157,0)</f>
        <v>0</v>
      </c>
      <c r="BJ157" s="14" t="s">
        <v>83</v>
      </c>
      <c r="BK157" s="235">
        <f>ROUND(I157*H157,2)</f>
        <v>0</v>
      </c>
      <c r="BL157" s="14" t="s">
        <v>302</v>
      </c>
      <c r="BM157" s="234" t="s">
        <v>250</v>
      </c>
    </row>
    <row r="158" spans="1:65" s="2" customFormat="1" ht="16.5" customHeight="1">
      <c r="A158" s="35"/>
      <c r="B158" s="36"/>
      <c r="C158" s="241" t="s">
        <v>7</v>
      </c>
      <c r="D158" s="241" t="s">
        <v>181</v>
      </c>
      <c r="E158" s="242" t="s">
        <v>788</v>
      </c>
      <c r="F158" s="243" t="s">
        <v>789</v>
      </c>
      <c r="G158" s="244" t="s">
        <v>170</v>
      </c>
      <c r="H158" s="245">
        <v>32</v>
      </c>
      <c r="I158" s="246"/>
      <c r="J158" s="247">
        <f>ROUND(I158*H158,2)</f>
        <v>0</v>
      </c>
      <c r="K158" s="243" t="s">
        <v>1</v>
      </c>
      <c r="L158" s="248"/>
      <c r="M158" s="249" t="s">
        <v>1</v>
      </c>
      <c r="N158" s="250" t="s">
        <v>41</v>
      </c>
      <c r="O158" s="88"/>
      <c r="P158" s="232">
        <f>O158*H158</f>
        <v>0</v>
      </c>
      <c r="Q158" s="232">
        <v>0</v>
      </c>
      <c r="R158" s="232">
        <f>Q158*H158</f>
        <v>0</v>
      </c>
      <c r="S158" s="232">
        <v>0</v>
      </c>
      <c r="T158" s="233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34" t="s">
        <v>759</v>
      </c>
      <c r="AT158" s="234" t="s">
        <v>181</v>
      </c>
      <c r="AU158" s="234" t="s">
        <v>85</v>
      </c>
      <c r="AY158" s="14" t="s">
        <v>164</v>
      </c>
      <c r="BE158" s="235">
        <f>IF(N158="základní",J158,0)</f>
        <v>0</v>
      </c>
      <c r="BF158" s="235">
        <f>IF(N158="snížená",J158,0)</f>
        <v>0</v>
      </c>
      <c r="BG158" s="235">
        <f>IF(N158="zákl. přenesená",J158,0)</f>
        <v>0</v>
      </c>
      <c r="BH158" s="235">
        <f>IF(N158="sníž. přenesená",J158,0)</f>
        <v>0</v>
      </c>
      <c r="BI158" s="235">
        <f>IF(N158="nulová",J158,0)</f>
        <v>0</v>
      </c>
      <c r="BJ158" s="14" t="s">
        <v>83</v>
      </c>
      <c r="BK158" s="235">
        <f>ROUND(I158*H158,2)</f>
        <v>0</v>
      </c>
      <c r="BL158" s="14" t="s">
        <v>302</v>
      </c>
      <c r="BM158" s="234" t="s">
        <v>256</v>
      </c>
    </row>
    <row r="159" spans="1:65" s="2" customFormat="1" ht="16.5" customHeight="1">
      <c r="A159" s="35"/>
      <c r="B159" s="36"/>
      <c r="C159" s="241" t="s">
        <v>211</v>
      </c>
      <c r="D159" s="241" t="s">
        <v>181</v>
      </c>
      <c r="E159" s="242" t="s">
        <v>513</v>
      </c>
      <c r="F159" s="243" t="s">
        <v>790</v>
      </c>
      <c r="G159" s="244" t="s">
        <v>170</v>
      </c>
      <c r="H159" s="245">
        <v>16</v>
      </c>
      <c r="I159" s="246"/>
      <c r="J159" s="247">
        <f>ROUND(I159*H159,2)</f>
        <v>0</v>
      </c>
      <c r="K159" s="243" t="s">
        <v>1</v>
      </c>
      <c r="L159" s="248"/>
      <c r="M159" s="249" t="s">
        <v>1</v>
      </c>
      <c r="N159" s="250" t="s">
        <v>41</v>
      </c>
      <c r="O159" s="88"/>
      <c r="P159" s="232">
        <f>O159*H159</f>
        <v>0</v>
      </c>
      <c r="Q159" s="232">
        <v>0</v>
      </c>
      <c r="R159" s="232">
        <f>Q159*H159</f>
        <v>0</v>
      </c>
      <c r="S159" s="232">
        <v>0</v>
      </c>
      <c r="T159" s="233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34" t="s">
        <v>759</v>
      </c>
      <c r="AT159" s="234" t="s">
        <v>181</v>
      </c>
      <c r="AU159" s="234" t="s">
        <v>85</v>
      </c>
      <c r="AY159" s="14" t="s">
        <v>164</v>
      </c>
      <c r="BE159" s="235">
        <f>IF(N159="základní",J159,0)</f>
        <v>0</v>
      </c>
      <c r="BF159" s="235">
        <f>IF(N159="snížená",J159,0)</f>
        <v>0</v>
      </c>
      <c r="BG159" s="235">
        <f>IF(N159="zákl. přenesená",J159,0)</f>
        <v>0</v>
      </c>
      <c r="BH159" s="235">
        <f>IF(N159="sníž. přenesená",J159,0)</f>
        <v>0</v>
      </c>
      <c r="BI159" s="235">
        <f>IF(N159="nulová",J159,0)</f>
        <v>0</v>
      </c>
      <c r="BJ159" s="14" t="s">
        <v>83</v>
      </c>
      <c r="BK159" s="235">
        <f>ROUND(I159*H159,2)</f>
        <v>0</v>
      </c>
      <c r="BL159" s="14" t="s">
        <v>302</v>
      </c>
      <c r="BM159" s="234" t="s">
        <v>261</v>
      </c>
    </row>
    <row r="160" spans="1:65" s="2" customFormat="1" ht="21.75" customHeight="1">
      <c r="A160" s="35"/>
      <c r="B160" s="36"/>
      <c r="C160" s="223" t="s">
        <v>262</v>
      </c>
      <c r="D160" s="223" t="s">
        <v>167</v>
      </c>
      <c r="E160" s="224" t="s">
        <v>1111</v>
      </c>
      <c r="F160" s="225" t="s">
        <v>1112</v>
      </c>
      <c r="G160" s="226" t="s">
        <v>170</v>
      </c>
      <c r="H160" s="227">
        <v>6</v>
      </c>
      <c r="I160" s="228"/>
      <c r="J160" s="229">
        <f>ROUND(I160*H160,2)</f>
        <v>0</v>
      </c>
      <c r="K160" s="225" t="s">
        <v>1</v>
      </c>
      <c r="L160" s="41"/>
      <c r="M160" s="230" t="s">
        <v>1</v>
      </c>
      <c r="N160" s="231" t="s">
        <v>41</v>
      </c>
      <c r="O160" s="88"/>
      <c r="P160" s="232">
        <f>O160*H160</f>
        <v>0</v>
      </c>
      <c r="Q160" s="232">
        <v>0</v>
      </c>
      <c r="R160" s="232">
        <f>Q160*H160</f>
        <v>0</v>
      </c>
      <c r="S160" s="232">
        <v>0</v>
      </c>
      <c r="T160" s="233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34" t="s">
        <v>302</v>
      </c>
      <c r="AT160" s="234" t="s">
        <v>167</v>
      </c>
      <c r="AU160" s="234" t="s">
        <v>85</v>
      </c>
      <c r="AY160" s="14" t="s">
        <v>164</v>
      </c>
      <c r="BE160" s="235">
        <f>IF(N160="základní",J160,0)</f>
        <v>0</v>
      </c>
      <c r="BF160" s="235">
        <f>IF(N160="snížená",J160,0)</f>
        <v>0</v>
      </c>
      <c r="BG160" s="235">
        <f>IF(N160="zákl. přenesená",J160,0)</f>
        <v>0</v>
      </c>
      <c r="BH160" s="235">
        <f>IF(N160="sníž. přenesená",J160,0)</f>
        <v>0</v>
      </c>
      <c r="BI160" s="235">
        <f>IF(N160="nulová",J160,0)</f>
        <v>0</v>
      </c>
      <c r="BJ160" s="14" t="s">
        <v>83</v>
      </c>
      <c r="BK160" s="235">
        <f>ROUND(I160*H160,2)</f>
        <v>0</v>
      </c>
      <c r="BL160" s="14" t="s">
        <v>302</v>
      </c>
      <c r="BM160" s="234" t="s">
        <v>266</v>
      </c>
    </row>
    <row r="161" spans="1:65" s="2" customFormat="1" ht="16.5" customHeight="1">
      <c r="A161" s="35"/>
      <c r="B161" s="36"/>
      <c r="C161" s="241" t="s">
        <v>215</v>
      </c>
      <c r="D161" s="241" t="s">
        <v>181</v>
      </c>
      <c r="E161" s="242" t="s">
        <v>1113</v>
      </c>
      <c r="F161" s="243" t="s">
        <v>1114</v>
      </c>
      <c r="G161" s="244" t="s">
        <v>170</v>
      </c>
      <c r="H161" s="245">
        <v>6</v>
      </c>
      <c r="I161" s="246"/>
      <c r="J161" s="247">
        <f>ROUND(I161*H161,2)</f>
        <v>0</v>
      </c>
      <c r="K161" s="243" t="s">
        <v>1</v>
      </c>
      <c r="L161" s="248"/>
      <c r="M161" s="249" t="s">
        <v>1</v>
      </c>
      <c r="N161" s="250" t="s">
        <v>41</v>
      </c>
      <c r="O161" s="88"/>
      <c r="P161" s="232">
        <f>O161*H161</f>
        <v>0</v>
      </c>
      <c r="Q161" s="232">
        <v>0</v>
      </c>
      <c r="R161" s="232">
        <f>Q161*H161</f>
        <v>0</v>
      </c>
      <c r="S161" s="232">
        <v>0</v>
      </c>
      <c r="T161" s="233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34" t="s">
        <v>759</v>
      </c>
      <c r="AT161" s="234" t="s">
        <v>181</v>
      </c>
      <c r="AU161" s="234" t="s">
        <v>85</v>
      </c>
      <c r="AY161" s="14" t="s">
        <v>164</v>
      </c>
      <c r="BE161" s="235">
        <f>IF(N161="základní",J161,0)</f>
        <v>0</v>
      </c>
      <c r="BF161" s="235">
        <f>IF(N161="snížená",J161,0)</f>
        <v>0</v>
      </c>
      <c r="BG161" s="235">
        <f>IF(N161="zákl. přenesená",J161,0)</f>
        <v>0</v>
      </c>
      <c r="BH161" s="235">
        <f>IF(N161="sníž. přenesená",J161,0)</f>
        <v>0</v>
      </c>
      <c r="BI161" s="235">
        <f>IF(N161="nulová",J161,0)</f>
        <v>0</v>
      </c>
      <c r="BJ161" s="14" t="s">
        <v>83</v>
      </c>
      <c r="BK161" s="235">
        <f>ROUND(I161*H161,2)</f>
        <v>0</v>
      </c>
      <c r="BL161" s="14" t="s">
        <v>302</v>
      </c>
      <c r="BM161" s="234" t="s">
        <v>269</v>
      </c>
    </row>
    <row r="162" spans="1:65" s="2" customFormat="1" ht="24.15" customHeight="1">
      <c r="A162" s="35"/>
      <c r="B162" s="36"/>
      <c r="C162" s="223" t="s">
        <v>270</v>
      </c>
      <c r="D162" s="223" t="s">
        <v>167</v>
      </c>
      <c r="E162" s="224" t="s">
        <v>791</v>
      </c>
      <c r="F162" s="225" t="s">
        <v>792</v>
      </c>
      <c r="G162" s="226" t="s">
        <v>224</v>
      </c>
      <c r="H162" s="227">
        <v>6</v>
      </c>
      <c r="I162" s="228"/>
      <c r="J162" s="229">
        <f>ROUND(I162*H162,2)</f>
        <v>0</v>
      </c>
      <c r="K162" s="225" t="s">
        <v>1</v>
      </c>
      <c r="L162" s="41"/>
      <c r="M162" s="230" t="s">
        <v>1</v>
      </c>
      <c r="N162" s="231" t="s">
        <v>41</v>
      </c>
      <c r="O162" s="88"/>
      <c r="P162" s="232">
        <f>O162*H162</f>
        <v>0</v>
      </c>
      <c r="Q162" s="232">
        <v>0</v>
      </c>
      <c r="R162" s="232">
        <f>Q162*H162</f>
        <v>0</v>
      </c>
      <c r="S162" s="232">
        <v>0</v>
      </c>
      <c r="T162" s="233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34" t="s">
        <v>302</v>
      </c>
      <c r="AT162" s="234" t="s">
        <v>167</v>
      </c>
      <c r="AU162" s="234" t="s">
        <v>85</v>
      </c>
      <c r="AY162" s="14" t="s">
        <v>164</v>
      </c>
      <c r="BE162" s="235">
        <f>IF(N162="základní",J162,0)</f>
        <v>0</v>
      </c>
      <c r="BF162" s="235">
        <f>IF(N162="snížená",J162,0)</f>
        <v>0</v>
      </c>
      <c r="BG162" s="235">
        <f>IF(N162="zákl. přenesená",J162,0)</f>
        <v>0</v>
      </c>
      <c r="BH162" s="235">
        <f>IF(N162="sníž. přenesená",J162,0)</f>
        <v>0</v>
      </c>
      <c r="BI162" s="235">
        <f>IF(N162="nulová",J162,0)</f>
        <v>0</v>
      </c>
      <c r="BJ162" s="14" t="s">
        <v>83</v>
      </c>
      <c r="BK162" s="235">
        <f>ROUND(I162*H162,2)</f>
        <v>0</v>
      </c>
      <c r="BL162" s="14" t="s">
        <v>302</v>
      </c>
      <c r="BM162" s="234" t="s">
        <v>273</v>
      </c>
    </row>
    <row r="163" spans="1:65" s="2" customFormat="1" ht="24.15" customHeight="1">
      <c r="A163" s="35"/>
      <c r="B163" s="36"/>
      <c r="C163" s="241" t="s">
        <v>220</v>
      </c>
      <c r="D163" s="241" t="s">
        <v>181</v>
      </c>
      <c r="E163" s="242" t="s">
        <v>793</v>
      </c>
      <c r="F163" s="243" t="s">
        <v>794</v>
      </c>
      <c r="G163" s="244" t="s">
        <v>224</v>
      </c>
      <c r="H163" s="245">
        <v>6</v>
      </c>
      <c r="I163" s="246"/>
      <c r="J163" s="247">
        <f>ROUND(I163*H163,2)</f>
        <v>0</v>
      </c>
      <c r="K163" s="243" t="s">
        <v>1</v>
      </c>
      <c r="L163" s="248"/>
      <c r="M163" s="249" t="s">
        <v>1</v>
      </c>
      <c r="N163" s="250" t="s">
        <v>41</v>
      </c>
      <c r="O163" s="88"/>
      <c r="P163" s="232">
        <f>O163*H163</f>
        <v>0</v>
      </c>
      <c r="Q163" s="232">
        <v>0</v>
      </c>
      <c r="R163" s="232">
        <f>Q163*H163</f>
        <v>0</v>
      </c>
      <c r="S163" s="232">
        <v>0</v>
      </c>
      <c r="T163" s="233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34" t="s">
        <v>759</v>
      </c>
      <c r="AT163" s="234" t="s">
        <v>181</v>
      </c>
      <c r="AU163" s="234" t="s">
        <v>85</v>
      </c>
      <c r="AY163" s="14" t="s">
        <v>164</v>
      </c>
      <c r="BE163" s="235">
        <f>IF(N163="základní",J163,0)</f>
        <v>0</v>
      </c>
      <c r="BF163" s="235">
        <f>IF(N163="snížená",J163,0)</f>
        <v>0</v>
      </c>
      <c r="BG163" s="235">
        <f>IF(N163="zákl. přenesená",J163,0)</f>
        <v>0</v>
      </c>
      <c r="BH163" s="235">
        <f>IF(N163="sníž. přenesená",J163,0)</f>
        <v>0</v>
      </c>
      <c r="BI163" s="235">
        <f>IF(N163="nulová",J163,0)</f>
        <v>0</v>
      </c>
      <c r="BJ163" s="14" t="s">
        <v>83</v>
      </c>
      <c r="BK163" s="235">
        <f>ROUND(I163*H163,2)</f>
        <v>0</v>
      </c>
      <c r="BL163" s="14" t="s">
        <v>302</v>
      </c>
      <c r="BM163" s="234" t="s">
        <v>276</v>
      </c>
    </row>
    <row r="164" spans="1:65" s="2" customFormat="1" ht="21.75" customHeight="1">
      <c r="A164" s="35"/>
      <c r="B164" s="36"/>
      <c r="C164" s="223" t="s">
        <v>277</v>
      </c>
      <c r="D164" s="223" t="s">
        <v>167</v>
      </c>
      <c r="E164" s="224" t="s">
        <v>795</v>
      </c>
      <c r="F164" s="225" t="s">
        <v>796</v>
      </c>
      <c r="G164" s="226" t="s">
        <v>224</v>
      </c>
      <c r="H164" s="227">
        <v>2</v>
      </c>
      <c r="I164" s="228"/>
      <c r="J164" s="229">
        <f>ROUND(I164*H164,2)</f>
        <v>0</v>
      </c>
      <c r="K164" s="225" t="s">
        <v>1</v>
      </c>
      <c r="L164" s="41"/>
      <c r="M164" s="230" t="s">
        <v>1</v>
      </c>
      <c r="N164" s="231" t="s">
        <v>41</v>
      </c>
      <c r="O164" s="88"/>
      <c r="P164" s="232">
        <f>O164*H164</f>
        <v>0</v>
      </c>
      <c r="Q164" s="232">
        <v>0</v>
      </c>
      <c r="R164" s="232">
        <f>Q164*H164</f>
        <v>0</v>
      </c>
      <c r="S164" s="232">
        <v>0</v>
      </c>
      <c r="T164" s="233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34" t="s">
        <v>302</v>
      </c>
      <c r="AT164" s="234" t="s">
        <v>167</v>
      </c>
      <c r="AU164" s="234" t="s">
        <v>85</v>
      </c>
      <c r="AY164" s="14" t="s">
        <v>164</v>
      </c>
      <c r="BE164" s="235">
        <f>IF(N164="základní",J164,0)</f>
        <v>0</v>
      </c>
      <c r="BF164" s="235">
        <f>IF(N164="snížená",J164,0)</f>
        <v>0</v>
      </c>
      <c r="BG164" s="235">
        <f>IF(N164="zákl. přenesená",J164,0)</f>
        <v>0</v>
      </c>
      <c r="BH164" s="235">
        <f>IF(N164="sníž. přenesená",J164,0)</f>
        <v>0</v>
      </c>
      <c r="BI164" s="235">
        <f>IF(N164="nulová",J164,0)</f>
        <v>0</v>
      </c>
      <c r="BJ164" s="14" t="s">
        <v>83</v>
      </c>
      <c r="BK164" s="235">
        <f>ROUND(I164*H164,2)</f>
        <v>0</v>
      </c>
      <c r="BL164" s="14" t="s">
        <v>302</v>
      </c>
      <c r="BM164" s="234" t="s">
        <v>280</v>
      </c>
    </row>
    <row r="165" spans="1:65" s="2" customFormat="1" ht="33" customHeight="1">
      <c r="A165" s="35"/>
      <c r="B165" s="36"/>
      <c r="C165" s="241" t="s">
        <v>225</v>
      </c>
      <c r="D165" s="241" t="s">
        <v>181</v>
      </c>
      <c r="E165" s="242" t="s">
        <v>797</v>
      </c>
      <c r="F165" s="243" t="s">
        <v>798</v>
      </c>
      <c r="G165" s="244" t="s">
        <v>224</v>
      </c>
      <c r="H165" s="245">
        <v>2</v>
      </c>
      <c r="I165" s="246"/>
      <c r="J165" s="247">
        <f>ROUND(I165*H165,2)</f>
        <v>0</v>
      </c>
      <c r="K165" s="243" t="s">
        <v>1</v>
      </c>
      <c r="L165" s="248"/>
      <c r="M165" s="249" t="s">
        <v>1</v>
      </c>
      <c r="N165" s="250" t="s">
        <v>41</v>
      </c>
      <c r="O165" s="88"/>
      <c r="P165" s="232">
        <f>O165*H165</f>
        <v>0</v>
      </c>
      <c r="Q165" s="232">
        <v>0</v>
      </c>
      <c r="R165" s="232">
        <f>Q165*H165</f>
        <v>0</v>
      </c>
      <c r="S165" s="232">
        <v>0</v>
      </c>
      <c r="T165" s="233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34" t="s">
        <v>759</v>
      </c>
      <c r="AT165" s="234" t="s">
        <v>181</v>
      </c>
      <c r="AU165" s="234" t="s">
        <v>85</v>
      </c>
      <c r="AY165" s="14" t="s">
        <v>164</v>
      </c>
      <c r="BE165" s="235">
        <f>IF(N165="základní",J165,0)</f>
        <v>0</v>
      </c>
      <c r="BF165" s="235">
        <f>IF(N165="snížená",J165,0)</f>
        <v>0</v>
      </c>
      <c r="BG165" s="235">
        <f>IF(N165="zákl. přenesená",J165,0)</f>
        <v>0</v>
      </c>
      <c r="BH165" s="235">
        <f>IF(N165="sníž. přenesená",J165,0)</f>
        <v>0</v>
      </c>
      <c r="BI165" s="235">
        <f>IF(N165="nulová",J165,0)</f>
        <v>0</v>
      </c>
      <c r="BJ165" s="14" t="s">
        <v>83</v>
      </c>
      <c r="BK165" s="235">
        <f>ROUND(I165*H165,2)</f>
        <v>0</v>
      </c>
      <c r="BL165" s="14" t="s">
        <v>302</v>
      </c>
      <c r="BM165" s="234" t="s">
        <v>283</v>
      </c>
    </row>
    <row r="166" spans="1:65" s="2" customFormat="1" ht="21.75" customHeight="1">
      <c r="A166" s="35"/>
      <c r="B166" s="36"/>
      <c r="C166" s="223" t="s">
        <v>284</v>
      </c>
      <c r="D166" s="223" t="s">
        <v>167</v>
      </c>
      <c r="E166" s="224" t="s">
        <v>799</v>
      </c>
      <c r="F166" s="225" t="s">
        <v>800</v>
      </c>
      <c r="G166" s="226" t="s">
        <v>224</v>
      </c>
      <c r="H166" s="227">
        <v>6</v>
      </c>
      <c r="I166" s="228"/>
      <c r="J166" s="229">
        <f>ROUND(I166*H166,2)</f>
        <v>0</v>
      </c>
      <c r="K166" s="225" t="s">
        <v>1</v>
      </c>
      <c r="L166" s="41"/>
      <c r="M166" s="230" t="s">
        <v>1</v>
      </c>
      <c r="N166" s="231" t="s">
        <v>41</v>
      </c>
      <c r="O166" s="88"/>
      <c r="P166" s="232">
        <f>O166*H166</f>
        <v>0</v>
      </c>
      <c r="Q166" s="232">
        <v>0</v>
      </c>
      <c r="R166" s="232">
        <f>Q166*H166</f>
        <v>0</v>
      </c>
      <c r="S166" s="232">
        <v>0</v>
      </c>
      <c r="T166" s="233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34" t="s">
        <v>302</v>
      </c>
      <c r="AT166" s="234" t="s">
        <v>167</v>
      </c>
      <c r="AU166" s="234" t="s">
        <v>85</v>
      </c>
      <c r="AY166" s="14" t="s">
        <v>164</v>
      </c>
      <c r="BE166" s="235">
        <f>IF(N166="základní",J166,0)</f>
        <v>0</v>
      </c>
      <c r="BF166" s="235">
        <f>IF(N166="snížená",J166,0)</f>
        <v>0</v>
      </c>
      <c r="BG166" s="235">
        <f>IF(N166="zákl. přenesená",J166,0)</f>
        <v>0</v>
      </c>
      <c r="BH166" s="235">
        <f>IF(N166="sníž. přenesená",J166,0)</f>
        <v>0</v>
      </c>
      <c r="BI166" s="235">
        <f>IF(N166="nulová",J166,0)</f>
        <v>0</v>
      </c>
      <c r="BJ166" s="14" t="s">
        <v>83</v>
      </c>
      <c r="BK166" s="235">
        <f>ROUND(I166*H166,2)</f>
        <v>0</v>
      </c>
      <c r="BL166" s="14" t="s">
        <v>302</v>
      </c>
      <c r="BM166" s="234" t="s">
        <v>287</v>
      </c>
    </row>
    <row r="167" spans="1:65" s="2" customFormat="1" ht="21.75" customHeight="1">
      <c r="A167" s="35"/>
      <c r="B167" s="36"/>
      <c r="C167" s="223" t="s">
        <v>229</v>
      </c>
      <c r="D167" s="223" t="s">
        <v>167</v>
      </c>
      <c r="E167" s="224" t="s">
        <v>801</v>
      </c>
      <c r="F167" s="225" t="s">
        <v>802</v>
      </c>
      <c r="G167" s="226" t="s">
        <v>224</v>
      </c>
      <c r="H167" s="227">
        <v>2</v>
      </c>
      <c r="I167" s="228"/>
      <c r="J167" s="229">
        <f>ROUND(I167*H167,2)</f>
        <v>0</v>
      </c>
      <c r="K167" s="225" t="s">
        <v>1</v>
      </c>
      <c r="L167" s="41"/>
      <c r="M167" s="230" t="s">
        <v>1</v>
      </c>
      <c r="N167" s="231" t="s">
        <v>41</v>
      </c>
      <c r="O167" s="88"/>
      <c r="P167" s="232">
        <f>O167*H167</f>
        <v>0</v>
      </c>
      <c r="Q167" s="232">
        <v>0</v>
      </c>
      <c r="R167" s="232">
        <f>Q167*H167</f>
        <v>0</v>
      </c>
      <c r="S167" s="232">
        <v>0</v>
      </c>
      <c r="T167" s="233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34" t="s">
        <v>302</v>
      </c>
      <c r="AT167" s="234" t="s">
        <v>167</v>
      </c>
      <c r="AU167" s="234" t="s">
        <v>85</v>
      </c>
      <c r="AY167" s="14" t="s">
        <v>164</v>
      </c>
      <c r="BE167" s="235">
        <f>IF(N167="základní",J167,0)</f>
        <v>0</v>
      </c>
      <c r="BF167" s="235">
        <f>IF(N167="snížená",J167,0)</f>
        <v>0</v>
      </c>
      <c r="BG167" s="235">
        <f>IF(N167="zákl. přenesená",J167,0)</f>
        <v>0</v>
      </c>
      <c r="BH167" s="235">
        <f>IF(N167="sníž. přenesená",J167,0)</f>
        <v>0</v>
      </c>
      <c r="BI167" s="235">
        <f>IF(N167="nulová",J167,0)</f>
        <v>0</v>
      </c>
      <c r="BJ167" s="14" t="s">
        <v>83</v>
      </c>
      <c r="BK167" s="235">
        <f>ROUND(I167*H167,2)</f>
        <v>0</v>
      </c>
      <c r="BL167" s="14" t="s">
        <v>302</v>
      </c>
      <c r="BM167" s="234" t="s">
        <v>293</v>
      </c>
    </row>
    <row r="168" spans="1:65" s="2" customFormat="1" ht="24.15" customHeight="1">
      <c r="A168" s="35"/>
      <c r="B168" s="36"/>
      <c r="C168" s="223" t="s">
        <v>295</v>
      </c>
      <c r="D168" s="223" t="s">
        <v>167</v>
      </c>
      <c r="E168" s="224" t="s">
        <v>803</v>
      </c>
      <c r="F168" s="225" t="s">
        <v>804</v>
      </c>
      <c r="G168" s="226" t="s">
        <v>170</v>
      </c>
      <c r="H168" s="227">
        <v>22</v>
      </c>
      <c r="I168" s="228"/>
      <c r="J168" s="229">
        <f>ROUND(I168*H168,2)</f>
        <v>0</v>
      </c>
      <c r="K168" s="225" t="s">
        <v>1</v>
      </c>
      <c r="L168" s="41"/>
      <c r="M168" s="230" t="s">
        <v>1</v>
      </c>
      <c r="N168" s="231" t="s">
        <v>41</v>
      </c>
      <c r="O168" s="88"/>
      <c r="P168" s="232">
        <f>O168*H168</f>
        <v>0</v>
      </c>
      <c r="Q168" s="232">
        <v>0</v>
      </c>
      <c r="R168" s="232">
        <f>Q168*H168</f>
        <v>0</v>
      </c>
      <c r="S168" s="232">
        <v>0</v>
      </c>
      <c r="T168" s="233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34" t="s">
        <v>302</v>
      </c>
      <c r="AT168" s="234" t="s">
        <v>167</v>
      </c>
      <c r="AU168" s="234" t="s">
        <v>85</v>
      </c>
      <c r="AY168" s="14" t="s">
        <v>164</v>
      </c>
      <c r="BE168" s="235">
        <f>IF(N168="základní",J168,0)</f>
        <v>0</v>
      </c>
      <c r="BF168" s="235">
        <f>IF(N168="snížená",J168,0)</f>
        <v>0</v>
      </c>
      <c r="BG168" s="235">
        <f>IF(N168="zákl. přenesená",J168,0)</f>
        <v>0</v>
      </c>
      <c r="BH168" s="235">
        <f>IF(N168="sníž. přenesená",J168,0)</f>
        <v>0</v>
      </c>
      <c r="BI168" s="235">
        <f>IF(N168="nulová",J168,0)</f>
        <v>0</v>
      </c>
      <c r="BJ168" s="14" t="s">
        <v>83</v>
      </c>
      <c r="BK168" s="235">
        <f>ROUND(I168*H168,2)</f>
        <v>0</v>
      </c>
      <c r="BL168" s="14" t="s">
        <v>302</v>
      </c>
      <c r="BM168" s="234" t="s">
        <v>298</v>
      </c>
    </row>
    <row r="169" spans="1:65" s="2" customFormat="1" ht="24.15" customHeight="1">
      <c r="A169" s="35"/>
      <c r="B169" s="36"/>
      <c r="C169" s="241" t="s">
        <v>184</v>
      </c>
      <c r="D169" s="241" t="s">
        <v>181</v>
      </c>
      <c r="E169" s="242" t="s">
        <v>805</v>
      </c>
      <c r="F169" s="243" t="s">
        <v>806</v>
      </c>
      <c r="G169" s="244" t="s">
        <v>170</v>
      </c>
      <c r="H169" s="245">
        <v>22</v>
      </c>
      <c r="I169" s="246"/>
      <c r="J169" s="247">
        <f>ROUND(I169*H169,2)</f>
        <v>0</v>
      </c>
      <c r="K169" s="243" t="s">
        <v>1</v>
      </c>
      <c r="L169" s="248"/>
      <c r="M169" s="249" t="s">
        <v>1</v>
      </c>
      <c r="N169" s="250" t="s">
        <v>41</v>
      </c>
      <c r="O169" s="88"/>
      <c r="P169" s="232">
        <f>O169*H169</f>
        <v>0</v>
      </c>
      <c r="Q169" s="232">
        <v>0</v>
      </c>
      <c r="R169" s="232">
        <f>Q169*H169</f>
        <v>0</v>
      </c>
      <c r="S169" s="232">
        <v>0</v>
      </c>
      <c r="T169" s="233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34" t="s">
        <v>759</v>
      </c>
      <c r="AT169" s="234" t="s">
        <v>181</v>
      </c>
      <c r="AU169" s="234" t="s">
        <v>85</v>
      </c>
      <c r="AY169" s="14" t="s">
        <v>164</v>
      </c>
      <c r="BE169" s="235">
        <f>IF(N169="základní",J169,0)</f>
        <v>0</v>
      </c>
      <c r="BF169" s="235">
        <f>IF(N169="snížená",J169,0)</f>
        <v>0</v>
      </c>
      <c r="BG169" s="235">
        <f>IF(N169="zákl. přenesená",J169,0)</f>
        <v>0</v>
      </c>
      <c r="BH169" s="235">
        <f>IF(N169="sníž. přenesená",J169,0)</f>
        <v>0</v>
      </c>
      <c r="BI169" s="235">
        <f>IF(N169="nulová",J169,0)</f>
        <v>0</v>
      </c>
      <c r="BJ169" s="14" t="s">
        <v>83</v>
      </c>
      <c r="BK169" s="235">
        <f>ROUND(I169*H169,2)</f>
        <v>0</v>
      </c>
      <c r="BL169" s="14" t="s">
        <v>302</v>
      </c>
      <c r="BM169" s="234" t="s">
        <v>302</v>
      </c>
    </row>
    <row r="170" spans="1:65" s="2" customFormat="1" ht="21.75" customHeight="1">
      <c r="A170" s="35"/>
      <c r="B170" s="36"/>
      <c r="C170" s="223" t="s">
        <v>304</v>
      </c>
      <c r="D170" s="223" t="s">
        <v>167</v>
      </c>
      <c r="E170" s="224" t="s">
        <v>1115</v>
      </c>
      <c r="F170" s="225" t="s">
        <v>1116</v>
      </c>
      <c r="G170" s="226" t="s">
        <v>170</v>
      </c>
      <c r="H170" s="227">
        <v>8</v>
      </c>
      <c r="I170" s="228"/>
      <c r="J170" s="229">
        <f>ROUND(I170*H170,2)</f>
        <v>0</v>
      </c>
      <c r="K170" s="225" t="s">
        <v>1</v>
      </c>
      <c r="L170" s="41"/>
      <c r="M170" s="230" t="s">
        <v>1</v>
      </c>
      <c r="N170" s="231" t="s">
        <v>41</v>
      </c>
      <c r="O170" s="88"/>
      <c r="P170" s="232">
        <f>O170*H170</f>
        <v>0</v>
      </c>
      <c r="Q170" s="232">
        <v>0</v>
      </c>
      <c r="R170" s="232">
        <f>Q170*H170</f>
        <v>0</v>
      </c>
      <c r="S170" s="232">
        <v>0</v>
      </c>
      <c r="T170" s="233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34" t="s">
        <v>302</v>
      </c>
      <c r="AT170" s="234" t="s">
        <v>167</v>
      </c>
      <c r="AU170" s="234" t="s">
        <v>85</v>
      </c>
      <c r="AY170" s="14" t="s">
        <v>164</v>
      </c>
      <c r="BE170" s="235">
        <f>IF(N170="základní",J170,0)</f>
        <v>0</v>
      </c>
      <c r="BF170" s="235">
        <f>IF(N170="snížená",J170,0)</f>
        <v>0</v>
      </c>
      <c r="BG170" s="235">
        <f>IF(N170="zákl. přenesená",J170,0)</f>
        <v>0</v>
      </c>
      <c r="BH170" s="235">
        <f>IF(N170="sníž. přenesená",J170,0)</f>
        <v>0</v>
      </c>
      <c r="BI170" s="235">
        <f>IF(N170="nulová",J170,0)</f>
        <v>0</v>
      </c>
      <c r="BJ170" s="14" t="s">
        <v>83</v>
      </c>
      <c r="BK170" s="235">
        <f>ROUND(I170*H170,2)</f>
        <v>0</v>
      </c>
      <c r="BL170" s="14" t="s">
        <v>302</v>
      </c>
      <c r="BM170" s="234" t="s">
        <v>307</v>
      </c>
    </row>
    <row r="171" spans="1:65" s="2" customFormat="1" ht="24.15" customHeight="1">
      <c r="A171" s="35"/>
      <c r="B171" s="36"/>
      <c r="C171" s="241" t="s">
        <v>239</v>
      </c>
      <c r="D171" s="241" t="s">
        <v>181</v>
      </c>
      <c r="E171" s="242" t="s">
        <v>1117</v>
      </c>
      <c r="F171" s="243" t="s">
        <v>1118</v>
      </c>
      <c r="G171" s="244" t="s">
        <v>170</v>
      </c>
      <c r="H171" s="245">
        <v>8</v>
      </c>
      <c r="I171" s="246"/>
      <c r="J171" s="247">
        <f>ROUND(I171*H171,2)</f>
        <v>0</v>
      </c>
      <c r="K171" s="243" t="s">
        <v>1</v>
      </c>
      <c r="L171" s="248"/>
      <c r="M171" s="249" t="s">
        <v>1</v>
      </c>
      <c r="N171" s="250" t="s">
        <v>41</v>
      </c>
      <c r="O171" s="88"/>
      <c r="P171" s="232">
        <f>O171*H171</f>
        <v>0</v>
      </c>
      <c r="Q171" s="232">
        <v>0</v>
      </c>
      <c r="R171" s="232">
        <f>Q171*H171</f>
        <v>0</v>
      </c>
      <c r="S171" s="232">
        <v>0</v>
      </c>
      <c r="T171" s="233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34" t="s">
        <v>759</v>
      </c>
      <c r="AT171" s="234" t="s">
        <v>181</v>
      </c>
      <c r="AU171" s="234" t="s">
        <v>85</v>
      </c>
      <c r="AY171" s="14" t="s">
        <v>164</v>
      </c>
      <c r="BE171" s="235">
        <f>IF(N171="základní",J171,0)</f>
        <v>0</v>
      </c>
      <c r="BF171" s="235">
        <f>IF(N171="snížená",J171,0)</f>
        <v>0</v>
      </c>
      <c r="BG171" s="235">
        <f>IF(N171="zákl. přenesená",J171,0)</f>
        <v>0</v>
      </c>
      <c r="BH171" s="235">
        <f>IF(N171="sníž. přenesená",J171,0)</f>
        <v>0</v>
      </c>
      <c r="BI171" s="235">
        <f>IF(N171="nulová",J171,0)</f>
        <v>0</v>
      </c>
      <c r="BJ171" s="14" t="s">
        <v>83</v>
      </c>
      <c r="BK171" s="235">
        <f>ROUND(I171*H171,2)</f>
        <v>0</v>
      </c>
      <c r="BL171" s="14" t="s">
        <v>302</v>
      </c>
      <c r="BM171" s="234" t="s">
        <v>311</v>
      </c>
    </row>
    <row r="172" spans="1:65" s="2" customFormat="1" ht="21.75" customHeight="1">
      <c r="A172" s="35"/>
      <c r="B172" s="36"/>
      <c r="C172" s="223" t="s">
        <v>312</v>
      </c>
      <c r="D172" s="223" t="s">
        <v>167</v>
      </c>
      <c r="E172" s="224" t="s">
        <v>1119</v>
      </c>
      <c r="F172" s="225" t="s">
        <v>1120</v>
      </c>
      <c r="G172" s="226" t="s">
        <v>170</v>
      </c>
      <c r="H172" s="227">
        <v>10</v>
      </c>
      <c r="I172" s="228"/>
      <c r="J172" s="229">
        <f>ROUND(I172*H172,2)</f>
        <v>0</v>
      </c>
      <c r="K172" s="225" t="s">
        <v>1</v>
      </c>
      <c r="L172" s="41"/>
      <c r="M172" s="230" t="s">
        <v>1</v>
      </c>
      <c r="N172" s="231" t="s">
        <v>41</v>
      </c>
      <c r="O172" s="88"/>
      <c r="P172" s="232">
        <f>O172*H172</f>
        <v>0</v>
      </c>
      <c r="Q172" s="232">
        <v>0</v>
      </c>
      <c r="R172" s="232">
        <f>Q172*H172</f>
        <v>0</v>
      </c>
      <c r="S172" s="232">
        <v>0</v>
      </c>
      <c r="T172" s="233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34" t="s">
        <v>302</v>
      </c>
      <c r="AT172" s="234" t="s">
        <v>167</v>
      </c>
      <c r="AU172" s="234" t="s">
        <v>85</v>
      </c>
      <c r="AY172" s="14" t="s">
        <v>164</v>
      </c>
      <c r="BE172" s="235">
        <f>IF(N172="základní",J172,0)</f>
        <v>0</v>
      </c>
      <c r="BF172" s="235">
        <f>IF(N172="snížená",J172,0)</f>
        <v>0</v>
      </c>
      <c r="BG172" s="235">
        <f>IF(N172="zákl. přenesená",J172,0)</f>
        <v>0</v>
      </c>
      <c r="BH172" s="235">
        <f>IF(N172="sníž. přenesená",J172,0)</f>
        <v>0</v>
      </c>
      <c r="BI172" s="235">
        <f>IF(N172="nulová",J172,0)</f>
        <v>0</v>
      </c>
      <c r="BJ172" s="14" t="s">
        <v>83</v>
      </c>
      <c r="BK172" s="235">
        <f>ROUND(I172*H172,2)</f>
        <v>0</v>
      </c>
      <c r="BL172" s="14" t="s">
        <v>302</v>
      </c>
      <c r="BM172" s="234" t="s">
        <v>315</v>
      </c>
    </row>
    <row r="173" spans="1:65" s="2" customFormat="1" ht="24.15" customHeight="1">
      <c r="A173" s="35"/>
      <c r="B173" s="36"/>
      <c r="C173" s="241" t="s">
        <v>243</v>
      </c>
      <c r="D173" s="241" t="s">
        <v>181</v>
      </c>
      <c r="E173" s="242" t="s">
        <v>1121</v>
      </c>
      <c r="F173" s="243" t="s">
        <v>1122</v>
      </c>
      <c r="G173" s="244" t="s">
        <v>170</v>
      </c>
      <c r="H173" s="245">
        <v>10</v>
      </c>
      <c r="I173" s="246"/>
      <c r="J173" s="247">
        <f>ROUND(I173*H173,2)</f>
        <v>0</v>
      </c>
      <c r="K173" s="243" t="s">
        <v>1</v>
      </c>
      <c r="L173" s="248"/>
      <c r="M173" s="249" t="s">
        <v>1</v>
      </c>
      <c r="N173" s="250" t="s">
        <v>41</v>
      </c>
      <c r="O173" s="88"/>
      <c r="P173" s="232">
        <f>O173*H173</f>
        <v>0</v>
      </c>
      <c r="Q173" s="232">
        <v>0</v>
      </c>
      <c r="R173" s="232">
        <f>Q173*H173</f>
        <v>0</v>
      </c>
      <c r="S173" s="232">
        <v>0</v>
      </c>
      <c r="T173" s="233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34" t="s">
        <v>759</v>
      </c>
      <c r="AT173" s="234" t="s">
        <v>181</v>
      </c>
      <c r="AU173" s="234" t="s">
        <v>85</v>
      </c>
      <c r="AY173" s="14" t="s">
        <v>164</v>
      </c>
      <c r="BE173" s="235">
        <f>IF(N173="základní",J173,0)</f>
        <v>0</v>
      </c>
      <c r="BF173" s="235">
        <f>IF(N173="snížená",J173,0)</f>
        <v>0</v>
      </c>
      <c r="BG173" s="235">
        <f>IF(N173="zákl. přenesená",J173,0)</f>
        <v>0</v>
      </c>
      <c r="BH173" s="235">
        <f>IF(N173="sníž. přenesená",J173,0)</f>
        <v>0</v>
      </c>
      <c r="BI173" s="235">
        <f>IF(N173="nulová",J173,0)</f>
        <v>0</v>
      </c>
      <c r="BJ173" s="14" t="s">
        <v>83</v>
      </c>
      <c r="BK173" s="235">
        <f>ROUND(I173*H173,2)</f>
        <v>0</v>
      </c>
      <c r="BL173" s="14" t="s">
        <v>302</v>
      </c>
      <c r="BM173" s="234" t="s">
        <v>319</v>
      </c>
    </row>
    <row r="174" spans="1:65" s="2" customFormat="1" ht="16.5" customHeight="1">
      <c r="A174" s="35"/>
      <c r="B174" s="36"/>
      <c r="C174" s="241" t="s">
        <v>321</v>
      </c>
      <c r="D174" s="241" t="s">
        <v>181</v>
      </c>
      <c r="E174" s="242" t="s">
        <v>807</v>
      </c>
      <c r="F174" s="243" t="s">
        <v>808</v>
      </c>
      <c r="G174" s="244" t="s">
        <v>170</v>
      </c>
      <c r="H174" s="245">
        <v>40</v>
      </c>
      <c r="I174" s="246"/>
      <c r="J174" s="247">
        <f>ROUND(I174*H174,2)</f>
        <v>0</v>
      </c>
      <c r="K174" s="243" t="s">
        <v>1</v>
      </c>
      <c r="L174" s="248"/>
      <c r="M174" s="249" t="s">
        <v>1</v>
      </c>
      <c r="N174" s="250" t="s">
        <v>41</v>
      </c>
      <c r="O174" s="88"/>
      <c r="P174" s="232">
        <f>O174*H174</f>
        <v>0</v>
      </c>
      <c r="Q174" s="232">
        <v>0</v>
      </c>
      <c r="R174" s="232">
        <f>Q174*H174</f>
        <v>0</v>
      </c>
      <c r="S174" s="232">
        <v>0</v>
      </c>
      <c r="T174" s="233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34" t="s">
        <v>759</v>
      </c>
      <c r="AT174" s="234" t="s">
        <v>181</v>
      </c>
      <c r="AU174" s="234" t="s">
        <v>85</v>
      </c>
      <c r="AY174" s="14" t="s">
        <v>164</v>
      </c>
      <c r="BE174" s="235">
        <f>IF(N174="základní",J174,0)</f>
        <v>0</v>
      </c>
      <c r="BF174" s="235">
        <f>IF(N174="snížená",J174,0)</f>
        <v>0</v>
      </c>
      <c r="BG174" s="235">
        <f>IF(N174="zákl. přenesená",J174,0)</f>
        <v>0</v>
      </c>
      <c r="BH174" s="235">
        <f>IF(N174="sníž. přenesená",J174,0)</f>
        <v>0</v>
      </c>
      <c r="BI174" s="235">
        <f>IF(N174="nulová",J174,0)</f>
        <v>0</v>
      </c>
      <c r="BJ174" s="14" t="s">
        <v>83</v>
      </c>
      <c r="BK174" s="235">
        <f>ROUND(I174*H174,2)</f>
        <v>0</v>
      </c>
      <c r="BL174" s="14" t="s">
        <v>302</v>
      </c>
      <c r="BM174" s="234" t="s">
        <v>324</v>
      </c>
    </row>
    <row r="175" spans="1:65" s="2" customFormat="1" ht="24.15" customHeight="1">
      <c r="A175" s="35"/>
      <c r="B175" s="36"/>
      <c r="C175" s="223" t="s">
        <v>247</v>
      </c>
      <c r="D175" s="223" t="s">
        <v>167</v>
      </c>
      <c r="E175" s="224" t="s">
        <v>809</v>
      </c>
      <c r="F175" s="225" t="s">
        <v>810</v>
      </c>
      <c r="G175" s="226" t="s">
        <v>224</v>
      </c>
      <c r="H175" s="227">
        <v>50</v>
      </c>
      <c r="I175" s="228"/>
      <c r="J175" s="229">
        <f>ROUND(I175*H175,2)</f>
        <v>0</v>
      </c>
      <c r="K175" s="225" t="s">
        <v>1</v>
      </c>
      <c r="L175" s="41"/>
      <c r="M175" s="230" t="s">
        <v>1</v>
      </c>
      <c r="N175" s="231" t="s">
        <v>41</v>
      </c>
      <c r="O175" s="88"/>
      <c r="P175" s="232">
        <f>O175*H175</f>
        <v>0</v>
      </c>
      <c r="Q175" s="232">
        <v>0</v>
      </c>
      <c r="R175" s="232">
        <f>Q175*H175</f>
        <v>0</v>
      </c>
      <c r="S175" s="232">
        <v>0</v>
      </c>
      <c r="T175" s="233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34" t="s">
        <v>302</v>
      </c>
      <c r="AT175" s="234" t="s">
        <v>167</v>
      </c>
      <c r="AU175" s="234" t="s">
        <v>85</v>
      </c>
      <c r="AY175" s="14" t="s">
        <v>164</v>
      </c>
      <c r="BE175" s="235">
        <f>IF(N175="základní",J175,0)</f>
        <v>0</v>
      </c>
      <c r="BF175" s="235">
        <f>IF(N175="snížená",J175,0)</f>
        <v>0</v>
      </c>
      <c r="BG175" s="235">
        <f>IF(N175="zákl. přenesená",J175,0)</f>
        <v>0</v>
      </c>
      <c r="BH175" s="235">
        <f>IF(N175="sníž. přenesená",J175,0)</f>
        <v>0</v>
      </c>
      <c r="BI175" s="235">
        <f>IF(N175="nulová",J175,0)</f>
        <v>0</v>
      </c>
      <c r="BJ175" s="14" t="s">
        <v>83</v>
      </c>
      <c r="BK175" s="235">
        <f>ROUND(I175*H175,2)</f>
        <v>0</v>
      </c>
      <c r="BL175" s="14" t="s">
        <v>302</v>
      </c>
      <c r="BM175" s="234" t="s">
        <v>328</v>
      </c>
    </row>
    <row r="176" spans="1:65" s="2" customFormat="1" ht="24.15" customHeight="1">
      <c r="A176" s="35"/>
      <c r="B176" s="36"/>
      <c r="C176" s="223" t="s">
        <v>330</v>
      </c>
      <c r="D176" s="223" t="s">
        <v>167</v>
      </c>
      <c r="E176" s="224" t="s">
        <v>1123</v>
      </c>
      <c r="F176" s="225" t="s">
        <v>1124</v>
      </c>
      <c r="G176" s="226" t="s">
        <v>224</v>
      </c>
      <c r="H176" s="227">
        <v>12</v>
      </c>
      <c r="I176" s="228"/>
      <c r="J176" s="229">
        <f>ROUND(I176*H176,2)</f>
        <v>0</v>
      </c>
      <c r="K176" s="225" t="s">
        <v>1</v>
      </c>
      <c r="L176" s="41"/>
      <c r="M176" s="230" t="s">
        <v>1</v>
      </c>
      <c r="N176" s="231" t="s">
        <v>41</v>
      </c>
      <c r="O176" s="88"/>
      <c r="P176" s="232">
        <f>O176*H176</f>
        <v>0</v>
      </c>
      <c r="Q176" s="232">
        <v>0</v>
      </c>
      <c r="R176" s="232">
        <f>Q176*H176</f>
        <v>0</v>
      </c>
      <c r="S176" s="232">
        <v>0</v>
      </c>
      <c r="T176" s="233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34" t="s">
        <v>302</v>
      </c>
      <c r="AT176" s="234" t="s">
        <v>167</v>
      </c>
      <c r="AU176" s="234" t="s">
        <v>85</v>
      </c>
      <c r="AY176" s="14" t="s">
        <v>164</v>
      </c>
      <c r="BE176" s="235">
        <f>IF(N176="základní",J176,0)</f>
        <v>0</v>
      </c>
      <c r="BF176" s="235">
        <f>IF(N176="snížená",J176,0)</f>
        <v>0</v>
      </c>
      <c r="BG176" s="235">
        <f>IF(N176="zákl. přenesená",J176,0)</f>
        <v>0</v>
      </c>
      <c r="BH176" s="235">
        <f>IF(N176="sníž. přenesená",J176,0)</f>
        <v>0</v>
      </c>
      <c r="BI176" s="235">
        <f>IF(N176="nulová",J176,0)</f>
        <v>0</v>
      </c>
      <c r="BJ176" s="14" t="s">
        <v>83</v>
      </c>
      <c r="BK176" s="235">
        <f>ROUND(I176*H176,2)</f>
        <v>0</v>
      </c>
      <c r="BL176" s="14" t="s">
        <v>302</v>
      </c>
      <c r="BM176" s="234" t="s">
        <v>333</v>
      </c>
    </row>
    <row r="177" spans="1:65" s="2" customFormat="1" ht="24.15" customHeight="1">
      <c r="A177" s="35"/>
      <c r="B177" s="36"/>
      <c r="C177" s="223" t="s">
        <v>250</v>
      </c>
      <c r="D177" s="223" t="s">
        <v>167</v>
      </c>
      <c r="E177" s="224" t="s">
        <v>1125</v>
      </c>
      <c r="F177" s="225" t="s">
        <v>1126</v>
      </c>
      <c r="G177" s="226" t="s">
        <v>224</v>
      </c>
      <c r="H177" s="227">
        <v>2</v>
      </c>
      <c r="I177" s="228"/>
      <c r="J177" s="229">
        <f>ROUND(I177*H177,2)</f>
        <v>0</v>
      </c>
      <c r="K177" s="225" t="s">
        <v>1</v>
      </c>
      <c r="L177" s="41"/>
      <c r="M177" s="230" t="s">
        <v>1</v>
      </c>
      <c r="N177" s="231" t="s">
        <v>41</v>
      </c>
      <c r="O177" s="88"/>
      <c r="P177" s="232">
        <f>O177*H177</f>
        <v>0</v>
      </c>
      <c r="Q177" s="232">
        <v>0</v>
      </c>
      <c r="R177" s="232">
        <f>Q177*H177</f>
        <v>0</v>
      </c>
      <c r="S177" s="232">
        <v>0</v>
      </c>
      <c r="T177" s="233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34" t="s">
        <v>302</v>
      </c>
      <c r="AT177" s="234" t="s">
        <v>167</v>
      </c>
      <c r="AU177" s="234" t="s">
        <v>85</v>
      </c>
      <c r="AY177" s="14" t="s">
        <v>164</v>
      </c>
      <c r="BE177" s="235">
        <f>IF(N177="základní",J177,0)</f>
        <v>0</v>
      </c>
      <c r="BF177" s="235">
        <f>IF(N177="snížená",J177,0)</f>
        <v>0</v>
      </c>
      <c r="BG177" s="235">
        <f>IF(N177="zákl. přenesená",J177,0)</f>
        <v>0</v>
      </c>
      <c r="BH177" s="235">
        <f>IF(N177="sníž. přenesená",J177,0)</f>
        <v>0</v>
      </c>
      <c r="BI177" s="235">
        <f>IF(N177="nulová",J177,0)</f>
        <v>0</v>
      </c>
      <c r="BJ177" s="14" t="s">
        <v>83</v>
      </c>
      <c r="BK177" s="235">
        <f>ROUND(I177*H177,2)</f>
        <v>0</v>
      </c>
      <c r="BL177" s="14" t="s">
        <v>302</v>
      </c>
      <c r="BM177" s="234" t="s">
        <v>338</v>
      </c>
    </row>
    <row r="178" spans="1:65" s="2" customFormat="1" ht="24.15" customHeight="1">
      <c r="A178" s="35"/>
      <c r="B178" s="36"/>
      <c r="C178" s="241" t="s">
        <v>341</v>
      </c>
      <c r="D178" s="241" t="s">
        <v>181</v>
      </c>
      <c r="E178" s="242" t="s">
        <v>1127</v>
      </c>
      <c r="F178" s="243" t="s">
        <v>1128</v>
      </c>
      <c r="G178" s="244" t="s">
        <v>224</v>
      </c>
      <c r="H178" s="245">
        <v>2</v>
      </c>
      <c r="I178" s="246"/>
      <c r="J178" s="247">
        <f>ROUND(I178*H178,2)</f>
        <v>0</v>
      </c>
      <c r="K178" s="243" t="s">
        <v>1</v>
      </c>
      <c r="L178" s="248"/>
      <c r="M178" s="249" t="s">
        <v>1</v>
      </c>
      <c r="N178" s="250" t="s">
        <v>41</v>
      </c>
      <c r="O178" s="88"/>
      <c r="P178" s="232">
        <f>O178*H178</f>
        <v>0</v>
      </c>
      <c r="Q178" s="232">
        <v>0</v>
      </c>
      <c r="R178" s="232">
        <f>Q178*H178</f>
        <v>0</v>
      </c>
      <c r="S178" s="232">
        <v>0</v>
      </c>
      <c r="T178" s="233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34" t="s">
        <v>759</v>
      </c>
      <c r="AT178" s="234" t="s">
        <v>181</v>
      </c>
      <c r="AU178" s="234" t="s">
        <v>85</v>
      </c>
      <c r="AY178" s="14" t="s">
        <v>164</v>
      </c>
      <c r="BE178" s="235">
        <f>IF(N178="základní",J178,0)</f>
        <v>0</v>
      </c>
      <c r="BF178" s="235">
        <f>IF(N178="snížená",J178,0)</f>
        <v>0</v>
      </c>
      <c r="BG178" s="235">
        <f>IF(N178="zákl. přenesená",J178,0)</f>
        <v>0</v>
      </c>
      <c r="BH178" s="235">
        <f>IF(N178="sníž. přenesená",J178,0)</f>
        <v>0</v>
      </c>
      <c r="BI178" s="235">
        <f>IF(N178="nulová",J178,0)</f>
        <v>0</v>
      </c>
      <c r="BJ178" s="14" t="s">
        <v>83</v>
      </c>
      <c r="BK178" s="235">
        <f>ROUND(I178*H178,2)</f>
        <v>0</v>
      </c>
      <c r="BL178" s="14" t="s">
        <v>302</v>
      </c>
      <c r="BM178" s="234" t="s">
        <v>344</v>
      </c>
    </row>
    <row r="179" spans="1:47" s="2" customFormat="1" ht="12">
      <c r="A179" s="35"/>
      <c r="B179" s="36"/>
      <c r="C179" s="37"/>
      <c r="D179" s="251" t="s">
        <v>252</v>
      </c>
      <c r="E179" s="37"/>
      <c r="F179" s="252" t="s">
        <v>1129</v>
      </c>
      <c r="G179" s="37"/>
      <c r="H179" s="37"/>
      <c r="I179" s="238"/>
      <c r="J179" s="37"/>
      <c r="K179" s="37"/>
      <c r="L179" s="41"/>
      <c r="M179" s="239"/>
      <c r="N179" s="240"/>
      <c r="O179" s="88"/>
      <c r="P179" s="88"/>
      <c r="Q179" s="88"/>
      <c r="R179" s="88"/>
      <c r="S179" s="88"/>
      <c r="T179" s="89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T179" s="14" t="s">
        <v>252</v>
      </c>
      <c r="AU179" s="14" t="s">
        <v>85</v>
      </c>
    </row>
    <row r="180" spans="1:65" s="2" customFormat="1" ht="24.15" customHeight="1">
      <c r="A180" s="35"/>
      <c r="B180" s="36"/>
      <c r="C180" s="223" t="s">
        <v>256</v>
      </c>
      <c r="D180" s="223" t="s">
        <v>167</v>
      </c>
      <c r="E180" s="224" t="s">
        <v>1130</v>
      </c>
      <c r="F180" s="225" t="s">
        <v>1131</v>
      </c>
      <c r="G180" s="226" t="s">
        <v>224</v>
      </c>
      <c r="H180" s="227">
        <v>1</v>
      </c>
      <c r="I180" s="228"/>
      <c r="J180" s="229">
        <f>ROUND(I180*H180,2)</f>
        <v>0</v>
      </c>
      <c r="K180" s="225" t="s">
        <v>1</v>
      </c>
      <c r="L180" s="41"/>
      <c r="M180" s="230" t="s">
        <v>1</v>
      </c>
      <c r="N180" s="231" t="s">
        <v>41</v>
      </c>
      <c r="O180" s="88"/>
      <c r="P180" s="232">
        <f>O180*H180</f>
        <v>0</v>
      </c>
      <c r="Q180" s="232">
        <v>0</v>
      </c>
      <c r="R180" s="232">
        <f>Q180*H180</f>
        <v>0</v>
      </c>
      <c r="S180" s="232">
        <v>0</v>
      </c>
      <c r="T180" s="233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34" t="s">
        <v>302</v>
      </c>
      <c r="AT180" s="234" t="s">
        <v>167</v>
      </c>
      <c r="AU180" s="234" t="s">
        <v>85</v>
      </c>
      <c r="AY180" s="14" t="s">
        <v>164</v>
      </c>
      <c r="BE180" s="235">
        <f>IF(N180="základní",J180,0)</f>
        <v>0</v>
      </c>
      <c r="BF180" s="235">
        <f>IF(N180="snížená",J180,0)</f>
        <v>0</v>
      </c>
      <c r="BG180" s="235">
        <f>IF(N180="zákl. přenesená",J180,0)</f>
        <v>0</v>
      </c>
      <c r="BH180" s="235">
        <f>IF(N180="sníž. přenesená",J180,0)</f>
        <v>0</v>
      </c>
      <c r="BI180" s="235">
        <f>IF(N180="nulová",J180,0)</f>
        <v>0</v>
      </c>
      <c r="BJ180" s="14" t="s">
        <v>83</v>
      </c>
      <c r="BK180" s="235">
        <f>ROUND(I180*H180,2)</f>
        <v>0</v>
      </c>
      <c r="BL180" s="14" t="s">
        <v>302</v>
      </c>
      <c r="BM180" s="234" t="s">
        <v>349</v>
      </c>
    </row>
    <row r="181" spans="1:65" s="2" customFormat="1" ht="16.5" customHeight="1">
      <c r="A181" s="35"/>
      <c r="B181" s="36"/>
      <c r="C181" s="241" t="s">
        <v>352</v>
      </c>
      <c r="D181" s="241" t="s">
        <v>181</v>
      </c>
      <c r="E181" s="242" t="s">
        <v>1132</v>
      </c>
      <c r="F181" s="243" t="s">
        <v>1133</v>
      </c>
      <c r="G181" s="244" t="s">
        <v>1134</v>
      </c>
      <c r="H181" s="245">
        <v>1</v>
      </c>
      <c r="I181" s="246"/>
      <c r="J181" s="247">
        <f>ROUND(I181*H181,2)</f>
        <v>0</v>
      </c>
      <c r="K181" s="243" t="s">
        <v>1</v>
      </c>
      <c r="L181" s="248"/>
      <c r="M181" s="249" t="s">
        <v>1</v>
      </c>
      <c r="N181" s="250" t="s">
        <v>41</v>
      </c>
      <c r="O181" s="88"/>
      <c r="P181" s="232">
        <f>O181*H181</f>
        <v>0</v>
      </c>
      <c r="Q181" s="232">
        <v>0</v>
      </c>
      <c r="R181" s="232">
        <f>Q181*H181</f>
        <v>0</v>
      </c>
      <c r="S181" s="232">
        <v>0</v>
      </c>
      <c r="T181" s="233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34" t="s">
        <v>759</v>
      </c>
      <c r="AT181" s="234" t="s">
        <v>181</v>
      </c>
      <c r="AU181" s="234" t="s">
        <v>85</v>
      </c>
      <c r="AY181" s="14" t="s">
        <v>164</v>
      </c>
      <c r="BE181" s="235">
        <f>IF(N181="základní",J181,0)</f>
        <v>0</v>
      </c>
      <c r="BF181" s="235">
        <f>IF(N181="snížená",J181,0)</f>
        <v>0</v>
      </c>
      <c r="BG181" s="235">
        <f>IF(N181="zákl. přenesená",J181,0)</f>
        <v>0</v>
      </c>
      <c r="BH181" s="235">
        <f>IF(N181="sníž. přenesená",J181,0)</f>
        <v>0</v>
      </c>
      <c r="BI181" s="235">
        <f>IF(N181="nulová",J181,0)</f>
        <v>0</v>
      </c>
      <c r="BJ181" s="14" t="s">
        <v>83</v>
      </c>
      <c r="BK181" s="235">
        <f>ROUND(I181*H181,2)</f>
        <v>0</v>
      </c>
      <c r="BL181" s="14" t="s">
        <v>302</v>
      </c>
      <c r="BM181" s="234" t="s">
        <v>355</v>
      </c>
    </row>
    <row r="182" spans="1:47" s="2" customFormat="1" ht="12">
      <c r="A182" s="35"/>
      <c r="B182" s="36"/>
      <c r="C182" s="37"/>
      <c r="D182" s="251" t="s">
        <v>252</v>
      </c>
      <c r="E182" s="37"/>
      <c r="F182" s="252" t="s">
        <v>1135</v>
      </c>
      <c r="G182" s="37"/>
      <c r="H182" s="37"/>
      <c r="I182" s="238"/>
      <c r="J182" s="37"/>
      <c r="K182" s="37"/>
      <c r="L182" s="41"/>
      <c r="M182" s="239"/>
      <c r="N182" s="240"/>
      <c r="O182" s="88"/>
      <c r="P182" s="88"/>
      <c r="Q182" s="88"/>
      <c r="R182" s="88"/>
      <c r="S182" s="88"/>
      <c r="T182" s="89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T182" s="14" t="s">
        <v>252</v>
      </c>
      <c r="AU182" s="14" t="s">
        <v>85</v>
      </c>
    </row>
    <row r="183" spans="1:65" s="2" customFormat="1" ht="24.15" customHeight="1">
      <c r="A183" s="35"/>
      <c r="B183" s="36"/>
      <c r="C183" s="223" t="s">
        <v>261</v>
      </c>
      <c r="D183" s="223" t="s">
        <v>167</v>
      </c>
      <c r="E183" s="224" t="s">
        <v>811</v>
      </c>
      <c r="F183" s="225" t="s">
        <v>812</v>
      </c>
      <c r="G183" s="226" t="s">
        <v>224</v>
      </c>
      <c r="H183" s="227">
        <v>8</v>
      </c>
      <c r="I183" s="228"/>
      <c r="J183" s="229">
        <f>ROUND(I183*H183,2)</f>
        <v>0</v>
      </c>
      <c r="K183" s="225" t="s">
        <v>1</v>
      </c>
      <c r="L183" s="41"/>
      <c r="M183" s="230" t="s">
        <v>1</v>
      </c>
      <c r="N183" s="231" t="s">
        <v>41</v>
      </c>
      <c r="O183" s="88"/>
      <c r="P183" s="232">
        <f>O183*H183</f>
        <v>0</v>
      </c>
      <c r="Q183" s="232">
        <v>0</v>
      </c>
      <c r="R183" s="232">
        <f>Q183*H183</f>
        <v>0</v>
      </c>
      <c r="S183" s="232">
        <v>0</v>
      </c>
      <c r="T183" s="233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34" t="s">
        <v>302</v>
      </c>
      <c r="AT183" s="234" t="s">
        <v>167</v>
      </c>
      <c r="AU183" s="234" t="s">
        <v>85</v>
      </c>
      <c r="AY183" s="14" t="s">
        <v>164</v>
      </c>
      <c r="BE183" s="235">
        <f>IF(N183="základní",J183,0)</f>
        <v>0</v>
      </c>
      <c r="BF183" s="235">
        <f>IF(N183="snížená",J183,0)</f>
        <v>0</v>
      </c>
      <c r="BG183" s="235">
        <f>IF(N183="zákl. přenesená",J183,0)</f>
        <v>0</v>
      </c>
      <c r="BH183" s="235">
        <f>IF(N183="sníž. přenesená",J183,0)</f>
        <v>0</v>
      </c>
      <c r="BI183" s="235">
        <f>IF(N183="nulová",J183,0)</f>
        <v>0</v>
      </c>
      <c r="BJ183" s="14" t="s">
        <v>83</v>
      </c>
      <c r="BK183" s="235">
        <f>ROUND(I183*H183,2)</f>
        <v>0</v>
      </c>
      <c r="BL183" s="14" t="s">
        <v>302</v>
      </c>
      <c r="BM183" s="234" t="s">
        <v>360</v>
      </c>
    </row>
    <row r="184" spans="1:47" s="2" customFormat="1" ht="12">
      <c r="A184" s="35"/>
      <c r="B184" s="36"/>
      <c r="C184" s="37"/>
      <c r="D184" s="251" t="s">
        <v>252</v>
      </c>
      <c r="E184" s="37"/>
      <c r="F184" s="252" t="s">
        <v>813</v>
      </c>
      <c r="G184" s="37"/>
      <c r="H184" s="37"/>
      <c r="I184" s="238"/>
      <c r="J184" s="37"/>
      <c r="K184" s="37"/>
      <c r="L184" s="41"/>
      <c r="M184" s="239"/>
      <c r="N184" s="240"/>
      <c r="O184" s="88"/>
      <c r="P184" s="88"/>
      <c r="Q184" s="88"/>
      <c r="R184" s="88"/>
      <c r="S184" s="88"/>
      <c r="T184" s="89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T184" s="14" t="s">
        <v>252</v>
      </c>
      <c r="AU184" s="14" t="s">
        <v>85</v>
      </c>
    </row>
    <row r="185" spans="1:65" s="2" customFormat="1" ht="16.5" customHeight="1">
      <c r="A185" s="35"/>
      <c r="B185" s="36"/>
      <c r="C185" s="241" t="s">
        <v>363</v>
      </c>
      <c r="D185" s="241" t="s">
        <v>181</v>
      </c>
      <c r="E185" s="242" t="s">
        <v>814</v>
      </c>
      <c r="F185" s="243" t="s">
        <v>955</v>
      </c>
      <c r="G185" s="244" t="s">
        <v>224</v>
      </c>
      <c r="H185" s="245">
        <v>8</v>
      </c>
      <c r="I185" s="246"/>
      <c r="J185" s="247">
        <f>ROUND(I185*H185,2)</f>
        <v>0</v>
      </c>
      <c r="K185" s="243" t="s">
        <v>1</v>
      </c>
      <c r="L185" s="248"/>
      <c r="M185" s="249" t="s">
        <v>1</v>
      </c>
      <c r="N185" s="250" t="s">
        <v>41</v>
      </c>
      <c r="O185" s="88"/>
      <c r="P185" s="232">
        <f>O185*H185</f>
        <v>0</v>
      </c>
      <c r="Q185" s="232">
        <v>0</v>
      </c>
      <c r="R185" s="232">
        <f>Q185*H185</f>
        <v>0</v>
      </c>
      <c r="S185" s="232">
        <v>0</v>
      </c>
      <c r="T185" s="233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34" t="s">
        <v>759</v>
      </c>
      <c r="AT185" s="234" t="s">
        <v>181</v>
      </c>
      <c r="AU185" s="234" t="s">
        <v>85</v>
      </c>
      <c r="AY185" s="14" t="s">
        <v>164</v>
      </c>
      <c r="BE185" s="235">
        <f>IF(N185="základní",J185,0)</f>
        <v>0</v>
      </c>
      <c r="BF185" s="235">
        <f>IF(N185="snížená",J185,0)</f>
        <v>0</v>
      </c>
      <c r="BG185" s="235">
        <f>IF(N185="zákl. přenesená",J185,0)</f>
        <v>0</v>
      </c>
      <c r="BH185" s="235">
        <f>IF(N185="sníž. přenesená",J185,0)</f>
        <v>0</v>
      </c>
      <c r="BI185" s="235">
        <f>IF(N185="nulová",J185,0)</f>
        <v>0</v>
      </c>
      <c r="BJ185" s="14" t="s">
        <v>83</v>
      </c>
      <c r="BK185" s="235">
        <f>ROUND(I185*H185,2)</f>
        <v>0</v>
      </c>
      <c r="BL185" s="14" t="s">
        <v>302</v>
      </c>
      <c r="BM185" s="234" t="s">
        <v>366</v>
      </c>
    </row>
    <row r="186" spans="1:65" s="2" customFormat="1" ht="24.15" customHeight="1">
      <c r="A186" s="35"/>
      <c r="B186" s="36"/>
      <c r="C186" s="223" t="s">
        <v>266</v>
      </c>
      <c r="D186" s="223" t="s">
        <v>167</v>
      </c>
      <c r="E186" s="224" t="s">
        <v>816</v>
      </c>
      <c r="F186" s="225" t="s">
        <v>817</v>
      </c>
      <c r="G186" s="226" t="s">
        <v>170</v>
      </c>
      <c r="H186" s="227">
        <v>60</v>
      </c>
      <c r="I186" s="228"/>
      <c r="J186" s="229">
        <f>ROUND(I186*H186,2)</f>
        <v>0</v>
      </c>
      <c r="K186" s="225" t="s">
        <v>1</v>
      </c>
      <c r="L186" s="41"/>
      <c r="M186" s="230" t="s">
        <v>1</v>
      </c>
      <c r="N186" s="231" t="s">
        <v>41</v>
      </c>
      <c r="O186" s="88"/>
      <c r="P186" s="232">
        <f>O186*H186</f>
        <v>0</v>
      </c>
      <c r="Q186" s="232">
        <v>0</v>
      </c>
      <c r="R186" s="232">
        <f>Q186*H186</f>
        <v>0</v>
      </c>
      <c r="S186" s="232">
        <v>0</v>
      </c>
      <c r="T186" s="233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34" t="s">
        <v>302</v>
      </c>
      <c r="AT186" s="234" t="s">
        <v>167</v>
      </c>
      <c r="AU186" s="234" t="s">
        <v>85</v>
      </c>
      <c r="AY186" s="14" t="s">
        <v>164</v>
      </c>
      <c r="BE186" s="235">
        <f>IF(N186="základní",J186,0)</f>
        <v>0</v>
      </c>
      <c r="BF186" s="235">
        <f>IF(N186="snížená",J186,0)</f>
        <v>0</v>
      </c>
      <c r="BG186" s="235">
        <f>IF(N186="zákl. přenesená",J186,0)</f>
        <v>0</v>
      </c>
      <c r="BH186" s="235">
        <f>IF(N186="sníž. přenesená",J186,0)</f>
        <v>0</v>
      </c>
      <c r="BI186" s="235">
        <f>IF(N186="nulová",J186,0)</f>
        <v>0</v>
      </c>
      <c r="BJ186" s="14" t="s">
        <v>83</v>
      </c>
      <c r="BK186" s="235">
        <f>ROUND(I186*H186,2)</f>
        <v>0</v>
      </c>
      <c r="BL186" s="14" t="s">
        <v>302</v>
      </c>
      <c r="BM186" s="234" t="s">
        <v>371</v>
      </c>
    </row>
    <row r="187" spans="1:65" s="2" customFormat="1" ht="16.5" customHeight="1">
      <c r="A187" s="35"/>
      <c r="B187" s="36"/>
      <c r="C187" s="241" t="s">
        <v>373</v>
      </c>
      <c r="D187" s="241" t="s">
        <v>181</v>
      </c>
      <c r="E187" s="242" t="s">
        <v>818</v>
      </c>
      <c r="F187" s="243" t="s">
        <v>819</v>
      </c>
      <c r="G187" s="244" t="s">
        <v>170</v>
      </c>
      <c r="H187" s="245">
        <v>28</v>
      </c>
      <c r="I187" s="246"/>
      <c r="J187" s="247">
        <f>ROUND(I187*H187,2)</f>
        <v>0</v>
      </c>
      <c r="K187" s="243" t="s">
        <v>1</v>
      </c>
      <c r="L187" s="248"/>
      <c r="M187" s="249" t="s">
        <v>1</v>
      </c>
      <c r="N187" s="250" t="s">
        <v>41</v>
      </c>
      <c r="O187" s="88"/>
      <c r="P187" s="232">
        <f>O187*H187</f>
        <v>0</v>
      </c>
      <c r="Q187" s="232">
        <v>0</v>
      </c>
      <c r="R187" s="232">
        <f>Q187*H187</f>
        <v>0</v>
      </c>
      <c r="S187" s="232">
        <v>0</v>
      </c>
      <c r="T187" s="233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34" t="s">
        <v>759</v>
      </c>
      <c r="AT187" s="234" t="s">
        <v>181</v>
      </c>
      <c r="AU187" s="234" t="s">
        <v>85</v>
      </c>
      <c r="AY187" s="14" t="s">
        <v>164</v>
      </c>
      <c r="BE187" s="235">
        <f>IF(N187="základní",J187,0)</f>
        <v>0</v>
      </c>
      <c r="BF187" s="235">
        <f>IF(N187="snížená",J187,0)</f>
        <v>0</v>
      </c>
      <c r="BG187" s="235">
        <f>IF(N187="zákl. přenesená",J187,0)</f>
        <v>0</v>
      </c>
      <c r="BH187" s="235">
        <f>IF(N187="sníž. přenesená",J187,0)</f>
        <v>0</v>
      </c>
      <c r="BI187" s="235">
        <f>IF(N187="nulová",J187,0)</f>
        <v>0</v>
      </c>
      <c r="BJ187" s="14" t="s">
        <v>83</v>
      </c>
      <c r="BK187" s="235">
        <f>ROUND(I187*H187,2)</f>
        <v>0</v>
      </c>
      <c r="BL187" s="14" t="s">
        <v>302</v>
      </c>
      <c r="BM187" s="234" t="s">
        <v>376</v>
      </c>
    </row>
    <row r="188" spans="1:65" s="2" customFormat="1" ht="16.5" customHeight="1">
      <c r="A188" s="35"/>
      <c r="B188" s="36"/>
      <c r="C188" s="241" t="s">
        <v>269</v>
      </c>
      <c r="D188" s="241" t="s">
        <v>181</v>
      </c>
      <c r="E188" s="242" t="s">
        <v>820</v>
      </c>
      <c r="F188" s="243" t="s">
        <v>821</v>
      </c>
      <c r="G188" s="244" t="s">
        <v>170</v>
      </c>
      <c r="H188" s="245">
        <v>32</v>
      </c>
      <c r="I188" s="246"/>
      <c r="J188" s="247">
        <f>ROUND(I188*H188,2)</f>
        <v>0</v>
      </c>
      <c r="K188" s="243" t="s">
        <v>1</v>
      </c>
      <c r="L188" s="248"/>
      <c r="M188" s="249" t="s">
        <v>1</v>
      </c>
      <c r="N188" s="250" t="s">
        <v>41</v>
      </c>
      <c r="O188" s="88"/>
      <c r="P188" s="232">
        <f>O188*H188</f>
        <v>0</v>
      </c>
      <c r="Q188" s="232">
        <v>0</v>
      </c>
      <c r="R188" s="232">
        <f>Q188*H188</f>
        <v>0</v>
      </c>
      <c r="S188" s="232">
        <v>0</v>
      </c>
      <c r="T188" s="233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34" t="s">
        <v>759</v>
      </c>
      <c r="AT188" s="234" t="s">
        <v>181</v>
      </c>
      <c r="AU188" s="234" t="s">
        <v>85</v>
      </c>
      <c r="AY188" s="14" t="s">
        <v>164</v>
      </c>
      <c r="BE188" s="235">
        <f>IF(N188="základní",J188,0)</f>
        <v>0</v>
      </c>
      <c r="BF188" s="235">
        <f>IF(N188="snížená",J188,0)</f>
        <v>0</v>
      </c>
      <c r="BG188" s="235">
        <f>IF(N188="zákl. přenesená",J188,0)</f>
        <v>0</v>
      </c>
      <c r="BH188" s="235">
        <f>IF(N188="sníž. přenesená",J188,0)</f>
        <v>0</v>
      </c>
      <c r="BI188" s="235">
        <f>IF(N188="nulová",J188,0)</f>
        <v>0</v>
      </c>
      <c r="BJ188" s="14" t="s">
        <v>83</v>
      </c>
      <c r="BK188" s="235">
        <f>ROUND(I188*H188,2)</f>
        <v>0</v>
      </c>
      <c r="BL188" s="14" t="s">
        <v>302</v>
      </c>
      <c r="BM188" s="234" t="s">
        <v>380</v>
      </c>
    </row>
    <row r="189" spans="1:65" s="2" customFormat="1" ht="33" customHeight="1">
      <c r="A189" s="35"/>
      <c r="B189" s="36"/>
      <c r="C189" s="223" t="s">
        <v>382</v>
      </c>
      <c r="D189" s="223" t="s">
        <v>167</v>
      </c>
      <c r="E189" s="224" t="s">
        <v>822</v>
      </c>
      <c r="F189" s="225" t="s">
        <v>823</v>
      </c>
      <c r="G189" s="226" t="s">
        <v>170</v>
      </c>
      <c r="H189" s="227">
        <v>112</v>
      </c>
      <c r="I189" s="228"/>
      <c r="J189" s="229">
        <f>ROUND(I189*H189,2)</f>
        <v>0</v>
      </c>
      <c r="K189" s="225" t="s">
        <v>1</v>
      </c>
      <c r="L189" s="41"/>
      <c r="M189" s="230" t="s">
        <v>1</v>
      </c>
      <c r="N189" s="231" t="s">
        <v>41</v>
      </c>
      <c r="O189" s="88"/>
      <c r="P189" s="232">
        <f>O189*H189</f>
        <v>0</v>
      </c>
      <c r="Q189" s="232">
        <v>0</v>
      </c>
      <c r="R189" s="232">
        <f>Q189*H189</f>
        <v>0</v>
      </c>
      <c r="S189" s="232">
        <v>0</v>
      </c>
      <c r="T189" s="233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34" t="s">
        <v>302</v>
      </c>
      <c r="AT189" s="234" t="s">
        <v>167</v>
      </c>
      <c r="AU189" s="234" t="s">
        <v>85</v>
      </c>
      <c r="AY189" s="14" t="s">
        <v>164</v>
      </c>
      <c r="BE189" s="235">
        <f>IF(N189="základní",J189,0)</f>
        <v>0</v>
      </c>
      <c r="BF189" s="235">
        <f>IF(N189="snížená",J189,0)</f>
        <v>0</v>
      </c>
      <c r="BG189" s="235">
        <f>IF(N189="zákl. přenesená",J189,0)</f>
        <v>0</v>
      </c>
      <c r="BH189" s="235">
        <f>IF(N189="sníž. přenesená",J189,0)</f>
        <v>0</v>
      </c>
      <c r="BI189" s="235">
        <f>IF(N189="nulová",J189,0)</f>
        <v>0</v>
      </c>
      <c r="BJ189" s="14" t="s">
        <v>83</v>
      </c>
      <c r="BK189" s="235">
        <f>ROUND(I189*H189,2)</f>
        <v>0</v>
      </c>
      <c r="BL189" s="14" t="s">
        <v>302</v>
      </c>
      <c r="BM189" s="234" t="s">
        <v>385</v>
      </c>
    </row>
    <row r="190" spans="1:65" s="2" customFormat="1" ht="16.5" customHeight="1">
      <c r="A190" s="35"/>
      <c r="B190" s="36"/>
      <c r="C190" s="241" t="s">
        <v>273</v>
      </c>
      <c r="D190" s="241" t="s">
        <v>181</v>
      </c>
      <c r="E190" s="242" t="s">
        <v>824</v>
      </c>
      <c r="F190" s="243" t="s">
        <v>825</v>
      </c>
      <c r="G190" s="244" t="s">
        <v>170</v>
      </c>
      <c r="H190" s="245">
        <v>112</v>
      </c>
      <c r="I190" s="246"/>
      <c r="J190" s="247">
        <f>ROUND(I190*H190,2)</f>
        <v>0</v>
      </c>
      <c r="K190" s="243" t="s">
        <v>1</v>
      </c>
      <c r="L190" s="248"/>
      <c r="M190" s="249" t="s">
        <v>1</v>
      </c>
      <c r="N190" s="250" t="s">
        <v>41</v>
      </c>
      <c r="O190" s="88"/>
      <c r="P190" s="232">
        <f>O190*H190</f>
        <v>0</v>
      </c>
      <c r="Q190" s="232">
        <v>0</v>
      </c>
      <c r="R190" s="232">
        <f>Q190*H190</f>
        <v>0</v>
      </c>
      <c r="S190" s="232">
        <v>0</v>
      </c>
      <c r="T190" s="233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34" t="s">
        <v>759</v>
      </c>
      <c r="AT190" s="234" t="s">
        <v>181</v>
      </c>
      <c r="AU190" s="234" t="s">
        <v>85</v>
      </c>
      <c r="AY190" s="14" t="s">
        <v>164</v>
      </c>
      <c r="BE190" s="235">
        <f>IF(N190="základní",J190,0)</f>
        <v>0</v>
      </c>
      <c r="BF190" s="235">
        <f>IF(N190="snížená",J190,0)</f>
        <v>0</v>
      </c>
      <c r="BG190" s="235">
        <f>IF(N190="zákl. přenesená",J190,0)</f>
        <v>0</v>
      </c>
      <c r="BH190" s="235">
        <f>IF(N190="sníž. přenesená",J190,0)</f>
        <v>0</v>
      </c>
      <c r="BI190" s="235">
        <f>IF(N190="nulová",J190,0)</f>
        <v>0</v>
      </c>
      <c r="BJ190" s="14" t="s">
        <v>83</v>
      </c>
      <c r="BK190" s="235">
        <f>ROUND(I190*H190,2)</f>
        <v>0</v>
      </c>
      <c r="BL190" s="14" t="s">
        <v>302</v>
      </c>
      <c r="BM190" s="234" t="s">
        <v>388</v>
      </c>
    </row>
    <row r="191" spans="1:65" s="2" customFormat="1" ht="33" customHeight="1">
      <c r="A191" s="35"/>
      <c r="B191" s="36"/>
      <c r="C191" s="223" t="s">
        <v>389</v>
      </c>
      <c r="D191" s="223" t="s">
        <v>167</v>
      </c>
      <c r="E191" s="224" t="s">
        <v>822</v>
      </c>
      <c r="F191" s="225" t="s">
        <v>823</v>
      </c>
      <c r="G191" s="226" t="s">
        <v>170</v>
      </c>
      <c r="H191" s="227">
        <v>76</v>
      </c>
      <c r="I191" s="228"/>
      <c r="J191" s="229">
        <f>ROUND(I191*H191,2)</f>
        <v>0</v>
      </c>
      <c r="K191" s="225" t="s">
        <v>1</v>
      </c>
      <c r="L191" s="41"/>
      <c r="M191" s="230" t="s">
        <v>1</v>
      </c>
      <c r="N191" s="231" t="s">
        <v>41</v>
      </c>
      <c r="O191" s="88"/>
      <c r="P191" s="232">
        <f>O191*H191</f>
        <v>0</v>
      </c>
      <c r="Q191" s="232">
        <v>0</v>
      </c>
      <c r="R191" s="232">
        <f>Q191*H191</f>
        <v>0</v>
      </c>
      <c r="S191" s="232">
        <v>0</v>
      </c>
      <c r="T191" s="233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34" t="s">
        <v>302</v>
      </c>
      <c r="AT191" s="234" t="s">
        <v>167</v>
      </c>
      <c r="AU191" s="234" t="s">
        <v>85</v>
      </c>
      <c r="AY191" s="14" t="s">
        <v>164</v>
      </c>
      <c r="BE191" s="235">
        <f>IF(N191="základní",J191,0)</f>
        <v>0</v>
      </c>
      <c r="BF191" s="235">
        <f>IF(N191="snížená",J191,0)</f>
        <v>0</v>
      </c>
      <c r="BG191" s="235">
        <f>IF(N191="zákl. přenesená",J191,0)</f>
        <v>0</v>
      </c>
      <c r="BH191" s="235">
        <f>IF(N191="sníž. přenesená",J191,0)</f>
        <v>0</v>
      </c>
      <c r="BI191" s="235">
        <f>IF(N191="nulová",J191,0)</f>
        <v>0</v>
      </c>
      <c r="BJ191" s="14" t="s">
        <v>83</v>
      </c>
      <c r="BK191" s="235">
        <f>ROUND(I191*H191,2)</f>
        <v>0</v>
      </c>
      <c r="BL191" s="14" t="s">
        <v>302</v>
      </c>
      <c r="BM191" s="234" t="s">
        <v>392</v>
      </c>
    </row>
    <row r="192" spans="1:65" s="2" customFormat="1" ht="16.5" customHeight="1">
      <c r="A192" s="35"/>
      <c r="B192" s="36"/>
      <c r="C192" s="241" t="s">
        <v>276</v>
      </c>
      <c r="D192" s="241" t="s">
        <v>181</v>
      </c>
      <c r="E192" s="242" t="s">
        <v>826</v>
      </c>
      <c r="F192" s="243" t="s">
        <v>827</v>
      </c>
      <c r="G192" s="244" t="s">
        <v>170</v>
      </c>
      <c r="H192" s="245">
        <v>76</v>
      </c>
      <c r="I192" s="246"/>
      <c r="J192" s="247">
        <f>ROUND(I192*H192,2)</f>
        <v>0</v>
      </c>
      <c r="K192" s="243" t="s">
        <v>1</v>
      </c>
      <c r="L192" s="248"/>
      <c r="M192" s="249" t="s">
        <v>1</v>
      </c>
      <c r="N192" s="250" t="s">
        <v>41</v>
      </c>
      <c r="O192" s="88"/>
      <c r="P192" s="232">
        <f>O192*H192</f>
        <v>0</v>
      </c>
      <c r="Q192" s="232">
        <v>0</v>
      </c>
      <c r="R192" s="232">
        <f>Q192*H192</f>
        <v>0</v>
      </c>
      <c r="S192" s="232">
        <v>0</v>
      </c>
      <c r="T192" s="233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34" t="s">
        <v>759</v>
      </c>
      <c r="AT192" s="234" t="s">
        <v>181</v>
      </c>
      <c r="AU192" s="234" t="s">
        <v>85</v>
      </c>
      <c r="AY192" s="14" t="s">
        <v>164</v>
      </c>
      <c r="BE192" s="235">
        <f>IF(N192="základní",J192,0)</f>
        <v>0</v>
      </c>
      <c r="BF192" s="235">
        <f>IF(N192="snížená",J192,0)</f>
        <v>0</v>
      </c>
      <c r="BG192" s="235">
        <f>IF(N192="zákl. přenesená",J192,0)</f>
        <v>0</v>
      </c>
      <c r="BH192" s="235">
        <f>IF(N192="sníž. přenesená",J192,0)</f>
        <v>0</v>
      </c>
      <c r="BI192" s="235">
        <f>IF(N192="nulová",J192,0)</f>
        <v>0</v>
      </c>
      <c r="BJ192" s="14" t="s">
        <v>83</v>
      </c>
      <c r="BK192" s="235">
        <f>ROUND(I192*H192,2)</f>
        <v>0</v>
      </c>
      <c r="BL192" s="14" t="s">
        <v>302</v>
      </c>
      <c r="BM192" s="234" t="s">
        <v>395</v>
      </c>
    </row>
    <row r="193" spans="1:65" s="2" customFormat="1" ht="33" customHeight="1">
      <c r="A193" s="35"/>
      <c r="B193" s="36"/>
      <c r="C193" s="223" t="s">
        <v>396</v>
      </c>
      <c r="D193" s="223" t="s">
        <v>167</v>
      </c>
      <c r="E193" s="224" t="s">
        <v>828</v>
      </c>
      <c r="F193" s="225" t="s">
        <v>829</v>
      </c>
      <c r="G193" s="226" t="s">
        <v>170</v>
      </c>
      <c r="H193" s="227">
        <v>52</v>
      </c>
      <c r="I193" s="228"/>
      <c r="J193" s="229">
        <f>ROUND(I193*H193,2)</f>
        <v>0</v>
      </c>
      <c r="K193" s="225" t="s">
        <v>1</v>
      </c>
      <c r="L193" s="41"/>
      <c r="M193" s="230" t="s">
        <v>1</v>
      </c>
      <c r="N193" s="231" t="s">
        <v>41</v>
      </c>
      <c r="O193" s="88"/>
      <c r="P193" s="232">
        <f>O193*H193</f>
        <v>0</v>
      </c>
      <c r="Q193" s="232">
        <v>0</v>
      </c>
      <c r="R193" s="232">
        <f>Q193*H193</f>
        <v>0</v>
      </c>
      <c r="S193" s="232">
        <v>0</v>
      </c>
      <c r="T193" s="233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34" t="s">
        <v>302</v>
      </c>
      <c r="AT193" s="234" t="s">
        <v>167</v>
      </c>
      <c r="AU193" s="234" t="s">
        <v>85</v>
      </c>
      <c r="AY193" s="14" t="s">
        <v>164</v>
      </c>
      <c r="BE193" s="235">
        <f>IF(N193="základní",J193,0)</f>
        <v>0</v>
      </c>
      <c r="BF193" s="235">
        <f>IF(N193="snížená",J193,0)</f>
        <v>0</v>
      </c>
      <c r="BG193" s="235">
        <f>IF(N193="zákl. přenesená",J193,0)</f>
        <v>0</v>
      </c>
      <c r="BH193" s="235">
        <f>IF(N193="sníž. přenesená",J193,0)</f>
        <v>0</v>
      </c>
      <c r="BI193" s="235">
        <f>IF(N193="nulová",J193,0)</f>
        <v>0</v>
      </c>
      <c r="BJ193" s="14" t="s">
        <v>83</v>
      </c>
      <c r="BK193" s="235">
        <f>ROUND(I193*H193,2)</f>
        <v>0</v>
      </c>
      <c r="BL193" s="14" t="s">
        <v>302</v>
      </c>
      <c r="BM193" s="234" t="s">
        <v>399</v>
      </c>
    </row>
    <row r="194" spans="1:65" s="2" customFormat="1" ht="16.5" customHeight="1">
      <c r="A194" s="35"/>
      <c r="B194" s="36"/>
      <c r="C194" s="241" t="s">
        <v>280</v>
      </c>
      <c r="D194" s="241" t="s">
        <v>181</v>
      </c>
      <c r="E194" s="242" t="s">
        <v>830</v>
      </c>
      <c r="F194" s="243" t="s">
        <v>831</v>
      </c>
      <c r="G194" s="244" t="s">
        <v>170</v>
      </c>
      <c r="H194" s="245">
        <v>52</v>
      </c>
      <c r="I194" s="246"/>
      <c r="J194" s="247">
        <f>ROUND(I194*H194,2)</f>
        <v>0</v>
      </c>
      <c r="K194" s="243" t="s">
        <v>1</v>
      </c>
      <c r="L194" s="248"/>
      <c r="M194" s="249" t="s">
        <v>1</v>
      </c>
      <c r="N194" s="250" t="s">
        <v>41</v>
      </c>
      <c r="O194" s="88"/>
      <c r="P194" s="232">
        <f>O194*H194</f>
        <v>0</v>
      </c>
      <c r="Q194" s="232">
        <v>0</v>
      </c>
      <c r="R194" s="232">
        <f>Q194*H194</f>
        <v>0</v>
      </c>
      <c r="S194" s="232">
        <v>0</v>
      </c>
      <c r="T194" s="233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34" t="s">
        <v>759</v>
      </c>
      <c r="AT194" s="234" t="s">
        <v>181</v>
      </c>
      <c r="AU194" s="234" t="s">
        <v>85</v>
      </c>
      <c r="AY194" s="14" t="s">
        <v>164</v>
      </c>
      <c r="BE194" s="235">
        <f>IF(N194="základní",J194,0)</f>
        <v>0</v>
      </c>
      <c r="BF194" s="235">
        <f>IF(N194="snížená",J194,0)</f>
        <v>0</v>
      </c>
      <c r="BG194" s="235">
        <f>IF(N194="zákl. přenesená",J194,0)</f>
        <v>0</v>
      </c>
      <c r="BH194" s="235">
        <f>IF(N194="sníž. přenesená",J194,0)</f>
        <v>0</v>
      </c>
      <c r="BI194" s="235">
        <f>IF(N194="nulová",J194,0)</f>
        <v>0</v>
      </c>
      <c r="BJ194" s="14" t="s">
        <v>83</v>
      </c>
      <c r="BK194" s="235">
        <f>ROUND(I194*H194,2)</f>
        <v>0</v>
      </c>
      <c r="BL194" s="14" t="s">
        <v>302</v>
      </c>
      <c r="BM194" s="234" t="s">
        <v>402</v>
      </c>
    </row>
    <row r="195" spans="1:65" s="2" customFormat="1" ht="33" customHeight="1">
      <c r="A195" s="35"/>
      <c r="B195" s="36"/>
      <c r="C195" s="223" t="s">
        <v>403</v>
      </c>
      <c r="D195" s="223" t="s">
        <v>167</v>
      </c>
      <c r="E195" s="224" t="s">
        <v>1136</v>
      </c>
      <c r="F195" s="225" t="s">
        <v>1137</v>
      </c>
      <c r="G195" s="226" t="s">
        <v>170</v>
      </c>
      <c r="H195" s="227">
        <v>6</v>
      </c>
      <c r="I195" s="228"/>
      <c r="J195" s="229">
        <f>ROUND(I195*H195,2)</f>
        <v>0</v>
      </c>
      <c r="K195" s="225" t="s">
        <v>1</v>
      </c>
      <c r="L195" s="41"/>
      <c r="M195" s="230" t="s">
        <v>1</v>
      </c>
      <c r="N195" s="231" t="s">
        <v>41</v>
      </c>
      <c r="O195" s="88"/>
      <c r="P195" s="232">
        <f>O195*H195</f>
        <v>0</v>
      </c>
      <c r="Q195" s="232">
        <v>0</v>
      </c>
      <c r="R195" s="232">
        <f>Q195*H195</f>
        <v>0</v>
      </c>
      <c r="S195" s="232">
        <v>0</v>
      </c>
      <c r="T195" s="233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34" t="s">
        <v>302</v>
      </c>
      <c r="AT195" s="234" t="s">
        <v>167</v>
      </c>
      <c r="AU195" s="234" t="s">
        <v>85</v>
      </c>
      <c r="AY195" s="14" t="s">
        <v>164</v>
      </c>
      <c r="BE195" s="235">
        <f>IF(N195="základní",J195,0)</f>
        <v>0</v>
      </c>
      <c r="BF195" s="235">
        <f>IF(N195="snížená",J195,0)</f>
        <v>0</v>
      </c>
      <c r="BG195" s="235">
        <f>IF(N195="zákl. přenesená",J195,0)</f>
        <v>0</v>
      </c>
      <c r="BH195" s="235">
        <f>IF(N195="sníž. přenesená",J195,0)</f>
        <v>0</v>
      </c>
      <c r="BI195" s="235">
        <f>IF(N195="nulová",J195,0)</f>
        <v>0</v>
      </c>
      <c r="BJ195" s="14" t="s">
        <v>83</v>
      </c>
      <c r="BK195" s="235">
        <f>ROUND(I195*H195,2)</f>
        <v>0</v>
      </c>
      <c r="BL195" s="14" t="s">
        <v>302</v>
      </c>
      <c r="BM195" s="234" t="s">
        <v>406</v>
      </c>
    </row>
    <row r="196" spans="1:65" s="2" customFormat="1" ht="16.5" customHeight="1">
      <c r="A196" s="35"/>
      <c r="B196" s="36"/>
      <c r="C196" s="241" t="s">
        <v>283</v>
      </c>
      <c r="D196" s="241" t="s">
        <v>181</v>
      </c>
      <c r="E196" s="242" t="s">
        <v>1138</v>
      </c>
      <c r="F196" s="243" t="s">
        <v>1139</v>
      </c>
      <c r="G196" s="244" t="s">
        <v>170</v>
      </c>
      <c r="H196" s="245">
        <v>6</v>
      </c>
      <c r="I196" s="246"/>
      <c r="J196" s="247">
        <f>ROUND(I196*H196,2)</f>
        <v>0</v>
      </c>
      <c r="K196" s="243" t="s">
        <v>1</v>
      </c>
      <c r="L196" s="248"/>
      <c r="M196" s="249" t="s">
        <v>1</v>
      </c>
      <c r="N196" s="250" t="s">
        <v>41</v>
      </c>
      <c r="O196" s="88"/>
      <c r="P196" s="232">
        <f>O196*H196</f>
        <v>0</v>
      </c>
      <c r="Q196" s="232">
        <v>0</v>
      </c>
      <c r="R196" s="232">
        <f>Q196*H196</f>
        <v>0</v>
      </c>
      <c r="S196" s="232">
        <v>0</v>
      </c>
      <c r="T196" s="233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34" t="s">
        <v>759</v>
      </c>
      <c r="AT196" s="234" t="s">
        <v>181</v>
      </c>
      <c r="AU196" s="234" t="s">
        <v>85</v>
      </c>
      <c r="AY196" s="14" t="s">
        <v>164</v>
      </c>
      <c r="BE196" s="235">
        <f>IF(N196="základní",J196,0)</f>
        <v>0</v>
      </c>
      <c r="BF196" s="235">
        <f>IF(N196="snížená",J196,0)</f>
        <v>0</v>
      </c>
      <c r="BG196" s="235">
        <f>IF(N196="zákl. přenesená",J196,0)</f>
        <v>0</v>
      </c>
      <c r="BH196" s="235">
        <f>IF(N196="sníž. přenesená",J196,0)</f>
        <v>0</v>
      </c>
      <c r="BI196" s="235">
        <f>IF(N196="nulová",J196,0)</f>
        <v>0</v>
      </c>
      <c r="BJ196" s="14" t="s">
        <v>83</v>
      </c>
      <c r="BK196" s="235">
        <f>ROUND(I196*H196,2)</f>
        <v>0</v>
      </c>
      <c r="BL196" s="14" t="s">
        <v>302</v>
      </c>
      <c r="BM196" s="234" t="s">
        <v>409</v>
      </c>
    </row>
    <row r="197" spans="1:65" s="2" customFormat="1" ht="33" customHeight="1">
      <c r="A197" s="35"/>
      <c r="B197" s="36"/>
      <c r="C197" s="223" t="s">
        <v>410</v>
      </c>
      <c r="D197" s="223" t="s">
        <v>167</v>
      </c>
      <c r="E197" s="224" t="s">
        <v>832</v>
      </c>
      <c r="F197" s="225" t="s">
        <v>833</v>
      </c>
      <c r="G197" s="226" t="s">
        <v>170</v>
      </c>
      <c r="H197" s="227">
        <v>52</v>
      </c>
      <c r="I197" s="228"/>
      <c r="J197" s="229">
        <f>ROUND(I197*H197,2)</f>
        <v>0</v>
      </c>
      <c r="K197" s="225" t="s">
        <v>1</v>
      </c>
      <c r="L197" s="41"/>
      <c r="M197" s="230" t="s">
        <v>1</v>
      </c>
      <c r="N197" s="231" t="s">
        <v>41</v>
      </c>
      <c r="O197" s="88"/>
      <c r="P197" s="232">
        <f>O197*H197</f>
        <v>0</v>
      </c>
      <c r="Q197" s="232">
        <v>0</v>
      </c>
      <c r="R197" s="232">
        <f>Q197*H197</f>
        <v>0</v>
      </c>
      <c r="S197" s="232">
        <v>0</v>
      </c>
      <c r="T197" s="233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34" t="s">
        <v>302</v>
      </c>
      <c r="AT197" s="234" t="s">
        <v>167</v>
      </c>
      <c r="AU197" s="234" t="s">
        <v>85</v>
      </c>
      <c r="AY197" s="14" t="s">
        <v>164</v>
      </c>
      <c r="BE197" s="235">
        <f>IF(N197="základní",J197,0)</f>
        <v>0</v>
      </c>
      <c r="BF197" s="235">
        <f>IF(N197="snížená",J197,0)</f>
        <v>0</v>
      </c>
      <c r="BG197" s="235">
        <f>IF(N197="zákl. přenesená",J197,0)</f>
        <v>0</v>
      </c>
      <c r="BH197" s="235">
        <f>IF(N197="sníž. přenesená",J197,0)</f>
        <v>0</v>
      </c>
      <c r="BI197" s="235">
        <f>IF(N197="nulová",J197,0)</f>
        <v>0</v>
      </c>
      <c r="BJ197" s="14" t="s">
        <v>83</v>
      </c>
      <c r="BK197" s="235">
        <f>ROUND(I197*H197,2)</f>
        <v>0</v>
      </c>
      <c r="BL197" s="14" t="s">
        <v>302</v>
      </c>
      <c r="BM197" s="234" t="s">
        <v>413</v>
      </c>
    </row>
    <row r="198" spans="1:65" s="2" customFormat="1" ht="16.5" customHeight="1">
      <c r="A198" s="35"/>
      <c r="B198" s="36"/>
      <c r="C198" s="241" t="s">
        <v>287</v>
      </c>
      <c r="D198" s="241" t="s">
        <v>181</v>
      </c>
      <c r="E198" s="242" t="s">
        <v>834</v>
      </c>
      <c r="F198" s="243" t="s">
        <v>835</v>
      </c>
      <c r="G198" s="244" t="s">
        <v>170</v>
      </c>
      <c r="H198" s="245">
        <v>52</v>
      </c>
      <c r="I198" s="246"/>
      <c r="J198" s="247">
        <f>ROUND(I198*H198,2)</f>
        <v>0</v>
      </c>
      <c r="K198" s="243" t="s">
        <v>1</v>
      </c>
      <c r="L198" s="248"/>
      <c r="M198" s="249" t="s">
        <v>1</v>
      </c>
      <c r="N198" s="250" t="s">
        <v>41</v>
      </c>
      <c r="O198" s="88"/>
      <c r="P198" s="232">
        <f>O198*H198</f>
        <v>0</v>
      </c>
      <c r="Q198" s="232">
        <v>0</v>
      </c>
      <c r="R198" s="232">
        <f>Q198*H198</f>
        <v>0</v>
      </c>
      <c r="S198" s="232">
        <v>0</v>
      </c>
      <c r="T198" s="233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34" t="s">
        <v>759</v>
      </c>
      <c r="AT198" s="234" t="s">
        <v>181</v>
      </c>
      <c r="AU198" s="234" t="s">
        <v>85</v>
      </c>
      <c r="AY198" s="14" t="s">
        <v>164</v>
      </c>
      <c r="BE198" s="235">
        <f>IF(N198="základní",J198,0)</f>
        <v>0</v>
      </c>
      <c r="BF198" s="235">
        <f>IF(N198="snížená",J198,0)</f>
        <v>0</v>
      </c>
      <c r="BG198" s="235">
        <f>IF(N198="zákl. přenesená",J198,0)</f>
        <v>0</v>
      </c>
      <c r="BH198" s="235">
        <f>IF(N198="sníž. přenesená",J198,0)</f>
        <v>0</v>
      </c>
      <c r="BI198" s="235">
        <f>IF(N198="nulová",J198,0)</f>
        <v>0</v>
      </c>
      <c r="BJ198" s="14" t="s">
        <v>83</v>
      </c>
      <c r="BK198" s="235">
        <f>ROUND(I198*H198,2)</f>
        <v>0</v>
      </c>
      <c r="BL198" s="14" t="s">
        <v>302</v>
      </c>
      <c r="BM198" s="234" t="s">
        <v>416</v>
      </c>
    </row>
    <row r="199" spans="1:65" s="2" customFormat="1" ht="33" customHeight="1">
      <c r="A199" s="35"/>
      <c r="B199" s="36"/>
      <c r="C199" s="223" t="s">
        <v>420</v>
      </c>
      <c r="D199" s="223" t="s">
        <v>167</v>
      </c>
      <c r="E199" s="224" t="s">
        <v>1140</v>
      </c>
      <c r="F199" s="225" t="s">
        <v>1141</v>
      </c>
      <c r="G199" s="226" t="s">
        <v>170</v>
      </c>
      <c r="H199" s="227">
        <v>24</v>
      </c>
      <c r="I199" s="228"/>
      <c r="J199" s="229">
        <f>ROUND(I199*H199,2)</f>
        <v>0</v>
      </c>
      <c r="K199" s="225" t="s">
        <v>1</v>
      </c>
      <c r="L199" s="41"/>
      <c r="M199" s="230" t="s">
        <v>1</v>
      </c>
      <c r="N199" s="231" t="s">
        <v>41</v>
      </c>
      <c r="O199" s="88"/>
      <c r="P199" s="232">
        <f>O199*H199</f>
        <v>0</v>
      </c>
      <c r="Q199" s="232">
        <v>0</v>
      </c>
      <c r="R199" s="232">
        <f>Q199*H199</f>
        <v>0</v>
      </c>
      <c r="S199" s="232">
        <v>0</v>
      </c>
      <c r="T199" s="233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34" t="s">
        <v>302</v>
      </c>
      <c r="AT199" s="234" t="s">
        <v>167</v>
      </c>
      <c r="AU199" s="234" t="s">
        <v>85</v>
      </c>
      <c r="AY199" s="14" t="s">
        <v>164</v>
      </c>
      <c r="BE199" s="235">
        <f>IF(N199="základní",J199,0)</f>
        <v>0</v>
      </c>
      <c r="BF199" s="235">
        <f>IF(N199="snížená",J199,0)</f>
        <v>0</v>
      </c>
      <c r="BG199" s="235">
        <f>IF(N199="zákl. přenesená",J199,0)</f>
        <v>0</v>
      </c>
      <c r="BH199" s="235">
        <f>IF(N199="sníž. přenesená",J199,0)</f>
        <v>0</v>
      </c>
      <c r="BI199" s="235">
        <f>IF(N199="nulová",J199,0)</f>
        <v>0</v>
      </c>
      <c r="BJ199" s="14" t="s">
        <v>83</v>
      </c>
      <c r="BK199" s="235">
        <f>ROUND(I199*H199,2)</f>
        <v>0</v>
      </c>
      <c r="BL199" s="14" t="s">
        <v>302</v>
      </c>
      <c r="BM199" s="234" t="s">
        <v>423</v>
      </c>
    </row>
    <row r="200" spans="1:65" s="2" customFormat="1" ht="16.5" customHeight="1">
      <c r="A200" s="35"/>
      <c r="B200" s="36"/>
      <c r="C200" s="241" t="s">
        <v>293</v>
      </c>
      <c r="D200" s="241" t="s">
        <v>181</v>
      </c>
      <c r="E200" s="242" t="s">
        <v>1142</v>
      </c>
      <c r="F200" s="243" t="s">
        <v>1143</v>
      </c>
      <c r="G200" s="244" t="s">
        <v>170</v>
      </c>
      <c r="H200" s="245">
        <v>24</v>
      </c>
      <c r="I200" s="246"/>
      <c r="J200" s="247">
        <f>ROUND(I200*H200,2)</f>
        <v>0</v>
      </c>
      <c r="K200" s="243" t="s">
        <v>1</v>
      </c>
      <c r="L200" s="248"/>
      <c r="M200" s="249" t="s">
        <v>1</v>
      </c>
      <c r="N200" s="250" t="s">
        <v>41</v>
      </c>
      <c r="O200" s="88"/>
      <c r="P200" s="232">
        <f>O200*H200</f>
        <v>0</v>
      </c>
      <c r="Q200" s="232">
        <v>0</v>
      </c>
      <c r="R200" s="232">
        <f>Q200*H200</f>
        <v>0</v>
      </c>
      <c r="S200" s="232">
        <v>0</v>
      </c>
      <c r="T200" s="233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34" t="s">
        <v>759</v>
      </c>
      <c r="AT200" s="234" t="s">
        <v>181</v>
      </c>
      <c r="AU200" s="234" t="s">
        <v>85</v>
      </c>
      <c r="AY200" s="14" t="s">
        <v>164</v>
      </c>
      <c r="BE200" s="235">
        <f>IF(N200="základní",J200,0)</f>
        <v>0</v>
      </c>
      <c r="BF200" s="235">
        <f>IF(N200="snížená",J200,0)</f>
        <v>0</v>
      </c>
      <c r="BG200" s="235">
        <f>IF(N200="zákl. přenesená",J200,0)</f>
        <v>0</v>
      </c>
      <c r="BH200" s="235">
        <f>IF(N200="sníž. přenesená",J200,0)</f>
        <v>0</v>
      </c>
      <c r="BI200" s="235">
        <f>IF(N200="nulová",J200,0)</f>
        <v>0</v>
      </c>
      <c r="BJ200" s="14" t="s">
        <v>83</v>
      </c>
      <c r="BK200" s="235">
        <f>ROUND(I200*H200,2)</f>
        <v>0</v>
      </c>
      <c r="BL200" s="14" t="s">
        <v>302</v>
      </c>
      <c r="BM200" s="234" t="s">
        <v>427</v>
      </c>
    </row>
    <row r="201" spans="1:65" s="2" customFormat="1" ht="24.15" customHeight="1">
      <c r="A201" s="35"/>
      <c r="B201" s="36"/>
      <c r="C201" s="223" t="s">
        <v>429</v>
      </c>
      <c r="D201" s="223" t="s">
        <v>167</v>
      </c>
      <c r="E201" s="224" t="s">
        <v>836</v>
      </c>
      <c r="F201" s="225" t="s">
        <v>837</v>
      </c>
      <c r="G201" s="226" t="s">
        <v>170</v>
      </c>
      <c r="H201" s="227">
        <v>126</v>
      </c>
      <c r="I201" s="228"/>
      <c r="J201" s="229">
        <f>ROUND(I201*H201,2)</f>
        <v>0</v>
      </c>
      <c r="K201" s="225" t="s">
        <v>1</v>
      </c>
      <c r="L201" s="41"/>
      <c r="M201" s="230" t="s">
        <v>1</v>
      </c>
      <c r="N201" s="231" t="s">
        <v>41</v>
      </c>
      <c r="O201" s="88"/>
      <c r="P201" s="232">
        <f>O201*H201</f>
        <v>0</v>
      </c>
      <c r="Q201" s="232">
        <v>0</v>
      </c>
      <c r="R201" s="232">
        <f>Q201*H201</f>
        <v>0</v>
      </c>
      <c r="S201" s="232">
        <v>0</v>
      </c>
      <c r="T201" s="233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34" t="s">
        <v>302</v>
      </c>
      <c r="AT201" s="234" t="s">
        <v>167</v>
      </c>
      <c r="AU201" s="234" t="s">
        <v>85</v>
      </c>
      <c r="AY201" s="14" t="s">
        <v>164</v>
      </c>
      <c r="BE201" s="235">
        <f>IF(N201="základní",J201,0)</f>
        <v>0</v>
      </c>
      <c r="BF201" s="235">
        <f>IF(N201="snížená",J201,0)</f>
        <v>0</v>
      </c>
      <c r="BG201" s="235">
        <f>IF(N201="zákl. přenesená",J201,0)</f>
        <v>0</v>
      </c>
      <c r="BH201" s="235">
        <f>IF(N201="sníž. přenesená",J201,0)</f>
        <v>0</v>
      </c>
      <c r="BI201" s="235">
        <f>IF(N201="nulová",J201,0)</f>
        <v>0</v>
      </c>
      <c r="BJ201" s="14" t="s">
        <v>83</v>
      </c>
      <c r="BK201" s="235">
        <f>ROUND(I201*H201,2)</f>
        <v>0</v>
      </c>
      <c r="BL201" s="14" t="s">
        <v>302</v>
      </c>
      <c r="BM201" s="234" t="s">
        <v>432</v>
      </c>
    </row>
    <row r="202" spans="1:65" s="2" customFormat="1" ht="21.75" customHeight="1">
      <c r="A202" s="35"/>
      <c r="B202" s="36"/>
      <c r="C202" s="241" t="s">
        <v>298</v>
      </c>
      <c r="D202" s="241" t="s">
        <v>181</v>
      </c>
      <c r="E202" s="242" t="s">
        <v>838</v>
      </c>
      <c r="F202" s="243" t="s">
        <v>839</v>
      </c>
      <c r="G202" s="244" t="s">
        <v>170</v>
      </c>
      <c r="H202" s="245">
        <v>126</v>
      </c>
      <c r="I202" s="246"/>
      <c r="J202" s="247">
        <f>ROUND(I202*H202,2)</f>
        <v>0</v>
      </c>
      <c r="K202" s="243" t="s">
        <v>1</v>
      </c>
      <c r="L202" s="248"/>
      <c r="M202" s="249" t="s">
        <v>1</v>
      </c>
      <c r="N202" s="250" t="s">
        <v>41</v>
      </c>
      <c r="O202" s="88"/>
      <c r="P202" s="232">
        <f>O202*H202</f>
        <v>0</v>
      </c>
      <c r="Q202" s="232">
        <v>0</v>
      </c>
      <c r="R202" s="232">
        <f>Q202*H202</f>
        <v>0</v>
      </c>
      <c r="S202" s="232">
        <v>0</v>
      </c>
      <c r="T202" s="233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34" t="s">
        <v>759</v>
      </c>
      <c r="AT202" s="234" t="s">
        <v>181</v>
      </c>
      <c r="AU202" s="234" t="s">
        <v>85</v>
      </c>
      <c r="AY202" s="14" t="s">
        <v>164</v>
      </c>
      <c r="BE202" s="235">
        <f>IF(N202="základní",J202,0)</f>
        <v>0</v>
      </c>
      <c r="BF202" s="235">
        <f>IF(N202="snížená",J202,0)</f>
        <v>0</v>
      </c>
      <c r="BG202" s="235">
        <f>IF(N202="zákl. přenesená",J202,0)</f>
        <v>0</v>
      </c>
      <c r="BH202" s="235">
        <f>IF(N202="sníž. přenesená",J202,0)</f>
        <v>0</v>
      </c>
      <c r="BI202" s="235">
        <f>IF(N202="nulová",J202,0)</f>
        <v>0</v>
      </c>
      <c r="BJ202" s="14" t="s">
        <v>83</v>
      </c>
      <c r="BK202" s="235">
        <f>ROUND(I202*H202,2)</f>
        <v>0</v>
      </c>
      <c r="BL202" s="14" t="s">
        <v>302</v>
      </c>
      <c r="BM202" s="234" t="s">
        <v>435</v>
      </c>
    </row>
    <row r="203" spans="1:65" s="2" customFormat="1" ht="24.15" customHeight="1">
      <c r="A203" s="35"/>
      <c r="B203" s="36"/>
      <c r="C203" s="223" t="s">
        <v>437</v>
      </c>
      <c r="D203" s="223" t="s">
        <v>167</v>
      </c>
      <c r="E203" s="224" t="s">
        <v>840</v>
      </c>
      <c r="F203" s="225" t="s">
        <v>841</v>
      </c>
      <c r="G203" s="226" t="s">
        <v>170</v>
      </c>
      <c r="H203" s="227">
        <v>38</v>
      </c>
      <c r="I203" s="228"/>
      <c r="J203" s="229">
        <f>ROUND(I203*H203,2)</f>
        <v>0</v>
      </c>
      <c r="K203" s="225" t="s">
        <v>1</v>
      </c>
      <c r="L203" s="41"/>
      <c r="M203" s="230" t="s">
        <v>1</v>
      </c>
      <c r="N203" s="231" t="s">
        <v>41</v>
      </c>
      <c r="O203" s="88"/>
      <c r="P203" s="232">
        <f>O203*H203</f>
        <v>0</v>
      </c>
      <c r="Q203" s="232">
        <v>0</v>
      </c>
      <c r="R203" s="232">
        <f>Q203*H203</f>
        <v>0</v>
      </c>
      <c r="S203" s="232">
        <v>0</v>
      </c>
      <c r="T203" s="233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34" t="s">
        <v>302</v>
      </c>
      <c r="AT203" s="234" t="s">
        <v>167</v>
      </c>
      <c r="AU203" s="234" t="s">
        <v>85</v>
      </c>
      <c r="AY203" s="14" t="s">
        <v>164</v>
      </c>
      <c r="BE203" s="235">
        <f>IF(N203="základní",J203,0)</f>
        <v>0</v>
      </c>
      <c r="BF203" s="235">
        <f>IF(N203="snížená",J203,0)</f>
        <v>0</v>
      </c>
      <c r="BG203" s="235">
        <f>IF(N203="zákl. přenesená",J203,0)</f>
        <v>0</v>
      </c>
      <c r="BH203" s="235">
        <f>IF(N203="sníž. přenesená",J203,0)</f>
        <v>0</v>
      </c>
      <c r="BI203" s="235">
        <f>IF(N203="nulová",J203,0)</f>
        <v>0</v>
      </c>
      <c r="BJ203" s="14" t="s">
        <v>83</v>
      </c>
      <c r="BK203" s="235">
        <f>ROUND(I203*H203,2)</f>
        <v>0</v>
      </c>
      <c r="BL203" s="14" t="s">
        <v>302</v>
      </c>
      <c r="BM203" s="234" t="s">
        <v>440</v>
      </c>
    </row>
    <row r="204" spans="1:65" s="2" customFormat="1" ht="21.75" customHeight="1">
      <c r="A204" s="35"/>
      <c r="B204" s="36"/>
      <c r="C204" s="241" t="s">
        <v>302</v>
      </c>
      <c r="D204" s="241" t="s">
        <v>181</v>
      </c>
      <c r="E204" s="242" t="s">
        <v>842</v>
      </c>
      <c r="F204" s="243" t="s">
        <v>843</v>
      </c>
      <c r="G204" s="244" t="s">
        <v>170</v>
      </c>
      <c r="H204" s="245">
        <v>38</v>
      </c>
      <c r="I204" s="246"/>
      <c r="J204" s="247">
        <f>ROUND(I204*H204,2)</f>
        <v>0</v>
      </c>
      <c r="K204" s="243" t="s">
        <v>1</v>
      </c>
      <c r="L204" s="248"/>
      <c r="M204" s="249" t="s">
        <v>1</v>
      </c>
      <c r="N204" s="250" t="s">
        <v>41</v>
      </c>
      <c r="O204" s="88"/>
      <c r="P204" s="232">
        <f>O204*H204</f>
        <v>0</v>
      </c>
      <c r="Q204" s="232">
        <v>0</v>
      </c>
      <c r="R204" s="232">
        <f>Q204*H204</f>
        <v>0</v>
      </c>
      <c r="S204" s="232">
        <v>0</v>
      </c>
      <c r="T204" s="233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34" t="s">
        <v>759</v>
      </c>
      <c r="AT204" s="234" t="s">
        <v>181</v>
      </c>
      <c r="AU204" s="234" t="s">
        <v>85</v>
      </c>
      <c r="AY204" s="14" t="s">
        <v>164</v>
      </c>
      <c r="BE204" s="235">
        <f>IF(N204="základní",J204,0)</f>
        <v>0</v>
      </c>
      <c r="BF204" s="235">
        <f>IF(N204="snížená",J204,0)</f>
        <v>0</v>
      </c>
      <c r="BG204" s="235">
        <f>IF(N204="zákl. přenesená",J204,0)</f>
        <v>0</v>
      </c>
      <c r="BH204" s="235">
        <f>IF(N204="sníž. přenesená",J204,0)</f>
        <v>0</v>
      </c>
      <c r="BI204" s="235">
        <f>IF(N204="nulová",J204,0)</f>
        <v>0</v>
      </c>
      <c r="BJ204" s="14" t="s">
        <v>83</v>
      </c>
      <c r="BK204" s="235">
        <f>ROUND(I204*H204,2)</f>
        <v>0</v>
      </c>
      <c r="BL204" s="14" t="s">
        <v>302</v>
      </c>
      <c r="BM204" s="234" t="s">
        <v>443</v>
      </c>
    </row>
    <row r="205" spans="1:65" s="2" customFormat="1" ht="16.5" customHeight="1">
      <c r="A205" s="35"/>
      <c r="B205" s="36"/>
      <c r="C205" s="223" t="s">
        <v>445</v>
      </c>
      <c r="D205" s="223" t="s">
        <v>167</v>
      </c>
      <c r="E205" s="224" t="s">
        <v>1144</v>
      </c>
      <c r="F205" s="225" t="s">
        <v>1145</v>
      </c>
      <c r="G205" s="226" t="s">
        <v>170</v>
      </c>
      <c r="H205" s="227">
        <v>86</v>
      </c>
      <c r="I205" s="228"/>
      <c r="J205" s="229">
        <f>ROUND(I205*H205,2)</f>
        <v>0</v>
      </c>
      <c r="K205" s="225" t="s">
        <v>1</v>
      </c>
      <c r="L205" s="41"/>
      <c r="M205" s="230" t="s">
        <v>1</v>
      </c>
      <c r="N205" s="231" t="s">
        <v>41</v>
      </c>
      <c r="O205" s="88"/>
      <c r="P205" s="232">
        <f>O205*H205</f>
        <v>0</v>
      </c>
      <c r="Q205" s="232">
        <v>0</v>
      </c>
      <c r="R205" s="232">
        <f>Q205*H205</f>
        <v>0</v>
      </c>
      <c r="S205" s="232">
        <v>0</v>
      </c>
      <c r="T205" s="233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34" t="s">
        <v>302</v>
      </c>
      <c r="AT205" s="234" t="s">
        <v>167</v>
      </c>
      <c r="AU205" s="234" t="s">
        <v>85</v>
      </c>
      <c r="AY205" s="14" t="s">
        <v>164</v>
      </c>
      <c r="BE205" s="235">
        <f>IF(N205="základní",J205,0)</f>
        <v>0</v>
      </c>
      <c r="BF205" s="235">
        <f>IF(N205="snížená",J205,0)</f>
        <v>0</v>
      </c>
      <c r="BG205" s="235">
        <f>IF(N205="zákl. přenesená",J205,0)</f>
        <v>0</v>
      </c>
      <c r="BH205" s="235">
        <f>IF(N205="sníž. přenesená",J205,0)</f>
        <v>0</v>
      </c>
      <c r="BI205" s="235">
        <f>IF(N205="nulová",J205,0)</f>
        <v>0</v>
      </c>
      <c r="BJ205" s="14" t="s">
        <v>83</v>
      </c>
      <c r="BK205" s="235">
        <f>ROUND(I205*H205,2)</f>
        <v>0</v>
      </c>
      <c r="BL205" s="14" t="s">
        <v>302</v>
      </c>
      <c r="BM205" s="234" t="s">
        <v>448</v>
      </c>
    </row>
    <row r="206" spans="1:65" s="2" customFormat="1" ht="16.5" customHeight="1">
      <c r="A206" s="35"/>
      <c r="B206" s="36"/>
      <c r="C206" s="241" t="s">
        <v>307</v>
      </c>
      <c r="D206" s="241" t="s">
        <v>181</v>
      </c>
      <c r="E206" s="242" t="s">
        <v>1146</v>
      </c>
      <c r="F206" s="243" t="s">
        <v>1147</v>
      </c>
      <c r="G206" s="244" t="s">
        <v>170</v>
      </c>
      <c r="H206" s="245">
        <v>86</v>
      </c>
      <c r="I206" s="246"/>
      <c r="J206" s="247">
        <f>ROUND(I206*H206,2)</f>
        <v>0</v>
      </c>
      <c r="K206" s="243" t="s">
        <v>1</v>
      </c>
      <c r="L206" s="248"/>
      <c r="M206" s="249" t="s">
        <v>1</v>
      </c>
      <c r="N206" s="250" t="s">
        <v>41</v>
      </c>
      <c r="O206" s="88"/>
      <c r="P206" s="232">
        <f>O206*H206</f>
        <v>0</v>
      </c>
      <c r="Q206" s="232">
        <v>0</v>
      </c>
      <c r="R206" s="232">
        <f>Q206*H206</f>
        <v>0</v>
      </c>
      <c r="S206" s="232">
        <v>0</v>
      </c>
      <c r="T206" s="233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34" t="s">
        <v>759</v>
      </c>
      <c r="AT206" s="234" t="s">
        <v>181</v>
      </c>
      <c r="AU206" s="234" t="s">
        <v>85</v>
      </c>
      <c r="AY206" s="14" t="s">
        <v>164</v>
      </c>
      <c r="BE206" s="235">
        <f>IF(N206="základní",J206,0)</f>
        <v>0</v>
      </c>
      <c r="BF206" s="235">
        <f>IF(N206="snížená",J206,0)</f>
        <v>0</v>
      </c>
      <c r="BG206" s="235">
        <f>IF(N206="zákl. přenesená",J206,0)</f>
        <v>0</v>
      </c>
      <c r="BH206" s="235">
        <f>IF(N206="sníž. přenesená",J206,0)</f>
        <v>0</v>
      </c>
      <c r="BI206" s="235">
        <f>IF(N206="nulová",J206,0)</f>
        <v>0</v>
      </c>
      <c r="BJ206" s="14" t="s">
        <v>83</v>
      </c>
      <c r="BK206" s="235">
        <f>ROUND(I206*H206,2)</f>
        <v>0</v>
      </c>
      <c r="BL206" s="14" t="s">
        <v>302</v>
      </c>
      <c r="BM206" s="234" t="s">
        <v>452</v>
      </c>
    </row>
    <row r="207" spans="1:65" s="2" customFormat="1" ht="24.15" customHeight="1">
      <c r="A207" s="35"/>
      <c r="B207" s="36"/>
      <c r="C207" s="223" t="s">
        <v>454</v>
      </c>
      <c r="D207" s="223" t="s">
        <v>167</v>
      </c>
      <c r="E207" s="224" t="s">
        <v>1148</v>
      </c>
      <c r="F207" s="225" t="s">
        <v>1149</v>
      </c>
      <c r="G207" s="226" t="s">
        <v>224</v>
      </c>
      <c r="H207" s="227">
        <v>16</v>
      </c>
      <c r="I207" s="228"/>
      <c r="J207" s="229">
        <f>ROUND(I207*H207,2)</f>
        <v>0</v>
      </c>
      <c r="K207" s="225" t="s">
        <v>1</v>
      </c>
      <c r="L207" s="41"/>
      <c r="M207" s="230" t="s">
        <v>1</v>
      </c>
      <c r="N207" s="231" t="s">
        <v>41</v>
      </c>
      <c r="O207" s="88"/>
      <c r="P207" s="232">
        <f>O207*H207</f>
        <v>0</v>
      </c>
      <c r="Q207" s="232">
        <v>0</v>
      </c>
      <c r="R207" s="232">
        <f>Q207*H207</f>
        <v>0</v>
      </c>
      <c r="S207" s="232">
        <v>0</v>
      </c>
      <c r="T207" s="233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34" t="s">
        <v>302</v>
      </c>
      <c r="AT207" s="234" t="s">
        <v>167</v>
      </c>
      <c r="AU207" s="234" t="s">
        <v>85</v>
      </c>
      <c r="AY207" s="14" t="s">
        <v>164</v>
      </c>
      <c r="BE207" s="235">
        <f>IF(N207="základní",J207,0)</f>
        <v>0</v>
      </c>
      <c r="BF207" s="235">
        <f>IF(N207="snížená",J207,0)</f>
        <v>0</v>
      </c>
      <c r="BG207" s="235">
        <f>IF(N207="zákl. přenesená",J207,0)</f>
        <v>0</v>
      </c>
      <c r="BH207" s="235">
        <f>IF(N207="sníž. přenesená",J207,0)</f>
        <v>0</v>
      </c>
      <c r="BI207" s="235">
        <f>IF(N207="nulová",J207,0)</f>
        <v>0</v>
      </c>
      <c r="BJ207" s="14" t="s">
        <v>83</v>
      </c>
      <c r="BK207" s="235">
        <f>ROUND(I207*H207,2)</f>
        <v>0</v>
      </c>
      <c r="BL207" s="14" t="s">
        <v>302</v>
      </c>
      <c r="BM207" s="234" t="s">
        <v>457</v>
      </c>
    </row>
    <row r="208" spans="1:65" s="2" customFormat="1" ht="24.15" customHeight="1">
      <c r="A208" s="35"/>
      <c r="B208" s="36"/>
      <c r="C208" s="241" t="s">
        <v>311</v>
      </c>
      <c r="D208" s="241" t="s">
        <v>181</v>
      </c>
      <c r="E208" s="242" t="s">
        <v>1150</v>
      </c>
      <c r="F208" s="243" t="s">
        <v>1151</v>
      </c>
      <c r="G208" s="244" t="s">
        <v>177</v>
      </c>
      <c r="H208" s="245">
        <v>0.048</v>
      </c>
      <c r="I208" s="246"/>
      <c r="J208" s="247">
        <f>ROUND(I208*H208,2)</f>
        <v>0</v>
      </c>
      <c r="K208" s="243" t="s">
        <v>1</v>
      </c>
      <c r="L208" s="248"/>
      <c r="M208" s="249" t="s">
        <v>1</v>
      </c>
      <c r="N208" s="250" t="s">
        <v>41</v>
      </c>
      <c r="O208" s="88"/>
      <c r="P208" s="232">
        <f>O208*H208</f>
        <v>0</v>
      </c>
      <c r="Q208" s="232">
        <v>0</v>
      </c>
      <c r="R208" s="232">
        <f>Q208*H208</f>
        <v>0</v>
      </c>
      <c r="S208" s="232">
        <v>0</v>
      </c>
      <c r="T208" s="233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34" t="s">
        <v>759</v>
      </c>
      <c r="AT208" s="234" t="s">
        <v>181</v>
      </c>
      <c r="AU208" s="234" t="s">
        <v>85</v>
      </c>
      <c r="AY208" s="14" t="s">
        <v>164</v>
      </c>
      <c r="BE208" s="235">
        <f>IF(N208="základní",J208,0)</f>
        <v>0</v>
      </c>
      <c r="BF208" s="235">
        <f>IF(N208="snížená",J208,0)</f>
        <v>0</v>
      </c>
      <c r="BG208" s="235">
        <f>IF(N208="zákl. přenesená",J208,0)</f>
        <v>0</v>
      </c>
      <c r="BH208" s="235">
        <f>IF(N208="sníž. přenesená",J208,0)</f>
        <v>0</v>
      </c>
      <c r="BI208" s="235">
        <f>IF(N208="nulová",J208,0)</f>
        <v>0</v>
      </c>
      <c r="BJ208" s="14" t="s">
        <v>83</v>
      </c>
      <c r="BK208" s="235">
        <f>ROUND(I208*H208,2)</f>
        <v>0</v>
      </c>
      <c r="BL208" s="14" t="s">
        <v>302</v>
      </c>
      <c r="BM208" s="234" t="s">
        <v>461</v>
      </c>
    </row>
    <row r="209" spans="1:47" s="2" customFormat="1" ht="12">
      <c r="A209" s="35"/>
      <c r="B209" s="36"/>
      <c r="C209" s="37"/>
      <c r="D209" s="251" t="s">
        <v>252</v>
      </c>
      <c r="E209" s="37"/>
      <c r="F209" s="252" t="s">
        <v>1152</v>
      </c>
      <c r="G209" s="37"/>
      <c r="H209" s="37"/>
      <c r="I209" s="238"/>
      <c r="J209" s="37"/>
      <c r="K209" s="37"/>
      <c r="L209" s="41"/>
      <c r="M209" s="239"/>
      <c r="N209" s="240"/>
      <c r="O209" s="88"/>
      <c r="P209" s="88"/>
      <c r="Q209" s="88"/>
      <c r="R209" s="88"/>
      <c r="S209" s="88"/>
      <c r="T209" s="89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T209" s="14" t="s">
        <v>252</v>
      </c>
      <c r="AU209" s="14" t="s">
        <v>85</v>
      </c>
    </row>
    <row r="210" spans="1:65" s="2" customFormat="1" ht="16.5" customHeight="1">
      <c r="A210" s="35"/>
      <c r="B210" s="36"/>
      <c r="C210" s="223" t="s">
        <v>463</v>
      </c>
      <c r="D210" s="223" t="s">
        <v>167</v>
      </c>
      <c r="E210" s="224" t="s">
        <v>844</v>
      </c>
      <c r="F210" s="225" t="s">
        <v>845</v>
      </c>
      <c r="G210" s="226" t="s">
        <v>224</v>
      </c>
      <c r="H210" s="227">
        <v>2</v>
      </c>
      <c r="I210" s="228"/>
      <c r="J210" s="229">
        <f>ROUND(I210*H210,2)</f>
        <v>0</v>
      </c>
      <c r="K210" s="225" t="s">
        <v>1</v>
      </c>
      <c r="L210" s="41"/>
      <c r="M210" s="230" t="s">
        <v>1</v>
      </c>
      <c r="N210" s="231" t="s">
        <v>41</v>
      </c>
      <c r="O210" s="88"/>
      <c r="P210" s="232">
        <f>O210*H210</f>
        <v>0</v>
      </c>
      <c r="Q210" s="232">
        <v>0</v>
      </c>
      <c r="R210" s="232">
        <f>Q210*H210</f>
        <v>0</v>
      </c>
      <c r="S210" s="232">
        <v>0</v>
      </c>
      <c r="T210" s="233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34" t="s">
        <v>302</v>
      </c>
      <c r="AT210" s="234" t="s">
        <v>167</v>
      </c>
      <c r="AU210" s="234" t="s">
        <v>85</v>
      </c>
      <c r="AY210" s="14" t="s">
        <v>164</v>
      </c>
      <c r="BE210" s="235">
        <f>IF(N210="základní",J210,0)</f>
        <v>0</v>
      </c>
      <c r="BF210" s="235">
        <f>IF(N210="snížená",J210,0)</f>
        <v>0</v>
      </c>
      <c r="BG210" s="235">
        <f>IF(N210="zákl. přenesená",J210,0)</f>
        <v>0</v>
      </c>
      <c r="BH210" s="235">
        <f>IF(N210="sníž. přenesená",J210,0)</f>
        <v>0</v>
      </c>
      <c r="BI210" s="235">
        <f>IF(N210="nulová",J210,0)</f>
        <v>0</v>
      </c>
      <c r="BJ210" s="14" t="s">
        <v>83</v>
      </c>
      <c r="BK210" s="235">
        <f>ROUND(I210*H210,2)</f>
        <v>0</v>
      </c>
      <c r="BL210" s="14" t="s">
        <v>302</v>
      </c>
      <c r="BM210" s="234" t="s">
        <v>466</v>
      </c>
    </row>
    <row r="211" spans="1:47" s="2" customFormat="1" ht="12">
      <c r="A211" s="35"/>
      <c r="B211" s="36"/>
      <c r="C211" s="37"/>
      <c r="D211" s="251" t="s">
        <v>252</v>
      </c>
      <c r="E211" s="37"/>
      <c r="F211" s="252" t="s">
        <v>1153</v>
      </c>
      <c r="G211" s="37"/>
      <c r="H211" s="37"/>
      <c r="I211" s="238"/>
      <c r="J211" s="37"/>
      <c r="K211" s="37"/>
      <c r="L211" s="41"/>
      <c r="M211" s="239"/>
      <c r="N211" s="240"/>
      <c r="O211" s="88"/>
      <c r="P211" s="88"/>
      <c r="Q211" s="88"/>
      <c r="R211" s="88"/>
      <c r="S211" s="88"/>
      <c r="T211" s="89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T211" s="14" t="s">
        <v>252</v>
      </c>
      <c r="AU211" s="14" t="s">
        <v>85</v>
      </c>
    </row>
    <row r="212" spans="1:65" s="2" customFormat="1" ht="33" customHeight="1">
      <c r="A212" s="35"/>
      <c r="B212" s="36"/>
      <c r="C212" s="223" t="s">
        <v>315</v>
      </c>
      <c r="D212" s="223" t="s">
        <v>167</v>
      </c>
      <c r="E212" s="224" t="s">
        <v>847</v>
      </c>
      <c r="F212" s="225" t="s">
        <v>848</v>
      </c>
      <c r="G212" s="226" t="s">
        <v>224</v>
      </c>
      <c r="H212" s="227">
        <v>1</v>
      </c>
      <c r="I212" s="228"/>
      <c r="J212" s="229">
        <f>ROUND(I212*H212,2)</f>
        <v>0</v>
      </c>
      <c r="K212" s="225" t="s">
        <v>1</v>
      </c>
      <c r="L212" s="41"/>
      <c r="M212" s="230" t="s">
        <v>1</v>
      </c>
      <c r="N212" s="231" t="s">
        <v>41</v>
      </c>
      <c r="O212" s="88"/>
      <c r="P212" s="232">
        <f>O212*H212</f>
        <v>0</v>
      </c>
      <c r="Q212" s="232">
        <v>0</v>
      </c>
      <c r="R212" s="232">
        <f>Q212*H212</f>
        <v>0</v>
      </c>
      <c r="S212" s="232">
        <v>0</v>
      </c>
      <c r="T212" s="233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34" t="s">
        <v>302</v>
      </c>
      <c r="AT212" s="234" t="s">
        <v>167</v>
      </c>
      <c r="AU212" s="234" t="s">
        <v>85</v>
      </c>
      <c r="AY212" s="14" t="s">
        <v>164</v>
      </c>
      <c r="BE212" s="235">
        <f>IF(N212="základní",J212,0)</f>
        <v>0</v>
      </c>
      <c r="BF212" s="235">
        <f>IF(N212="snížená",J212,0)</f>
        <v>0</v>
      </c>
      <c r="BG212" s="235">
        <f>IF(N212="zákl. přenesená",J212,0)</f>
        <v>0</v>
      </c>
      <c r="BH212" s="235">
        <f>IF(N212="sníž. přenesená",J212,0)</f>
        <v>0</v>
      </c>
      <c r="BI212" s="235">
        <f>IF(N212="nulová",J212,0)</f>
        <v>0</v>
      </c>
      <c r="BJ212" s="14" t="s">
        <v>83</v>
      </c>
      <c r="BK212" s="235">
        <f>ROUND(I212*H212,2)</f>
        <v>0</v>
      </c>
      <c r="BL212" s="14" t="s">
        <v>302</v>
      </c>
      <c r="BM212" s="234" t="s">
        <v>469</v>
      </c>
    </row>
    <row r="213" spans="1:65" s="2" customFormat="1" ht="16.5" customHeight="1">
      <c r="A213" s="35"/>
      <c r="B213" s="36"/>
      <c r="C213" s="223" t="s">
        <v>470</v>
      </c>
      <c r="D213" s="223" t="s">
        <v>167</v>
      </c>
      <c r="E213" s="224" t="s">
        <v>1154</v>
      </c>
      <c r="F213" s="225" t="s">
        <v>1155</v>
      </c>
      <c r="G213" s="226" t="s">
        <v>224</v>
      </c>
      <c r="H213" s="227">
        <v>3</v>
      </c>
      <c r="I213" s="228"/>
      <c r="J213" s="229">
        <f>ROUND(I213*H213,2)</f>
        <v>0</v>
      </c>
      <c r="K213" s="225" t="s">
        <v>1</v>
      </c>
      <c r="L213" s="41"/>
      <c r="M213" s="230" t="s">
        <v>1</v>
      </c>
      <c r="N213" s="231" t="s">
        <v>41</v>
      </c>
      <c r="O213" s="88"/>
      <c r="P213" s="232">
        <f>O213*H213</f>
        <v>0</v>
      </c>
      <c r="Q213" s="232">
        <v>0</v>
      </c>
      <c r="R213" s="232">
        <f>Q213*H213</f>
        <v>0</v>
      </c>
      <c r="S213" s="232">
        <v>0</v>
      </c>
      <c r="T213" s="233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34" t="s">
        <v>302</v>
      </c>
      <c r="AT213" s="234" t="s">
        <v>167</v>
      </c>
      <c r="AU213" s="234" t="s">
        <v>85</v>
      </c>
      <c r="AY213" s="14" t="s">
        <v>164</v>
      </c>
      <c r="BE213" s="235">
        <f>IF(N213="základní",J213,0)</f>
        <v>0</v>
      </c>
      <c r="BF213" s="235">
        <f>IF(N213="snížená",J213,0)</f>
        <v>0</v>
      </c>
      <c r="BG213" s="235">
        <f>IF(N213="zákl. přenesená",J213,0)</f>
        <v>0</v>
      </c>
      <c r="BH213" s="235">
        <f>IF(N213="sníž. přenesená",J213,0)</f>
        <v>0</v>
      </c>
      <c r="BI213" s="235">
        <f>IF(N213="nulová",J213,0)</f>
        <v>0</v>
      </c>
      <c r="BJ213" s="14" t="s">
        <v>83</v>
      </c>
      <c r="BK213" s="235">
        <f>ROUND(I213*H213,2)</f>
        <v>0</v>
      </c>
      <c r="BL213" s="14" t="s">
        <v>302</v>
      </c>
      <c r="BM213" s="234" t="s">
        <v>473</v>
      </c>
    </row>
    <row r="214" spans="1:47" s="2" customFormat="1" ht="12">
      <c r="A214" s="35"/>
      <c r="B214" s="36"/>
      <c r="C214" s="37"/>
      <c r="D214" s="251" t="s">
        <v>252</v>
      </c>
      <c r="E214" s="37"/>
      <c r="F214" s="252" t="s">
        <v>1156</v>
      </c>
      <c r="G214" s="37"/>
      <c r="H214" s="37"/>
      <c r="I214" s="238"/>
      <c r="J214" s="37"/>
      <c r="K214" s="37"/>
      <c r="L214" s="41"/>
      <c r="M214" s="239"/>
      <c r="N214" s="240"/>
      <c r="O214" s="88"/>
      <c r="P214" s="88"/>
      <c r="Q214" s="88"/>
      <c r="R214" s="88"/>
      <c r="S214" s="88"/>
      <c r="T214" s="89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T214" s="14" t="s">
        <v>252</v>
      </c>
      <c r="AU214" s="14" t="s">
        <v>85</v>
      </c>
    </row>
    <row r="215" spans="1:65" s="2" customFormat="1" ht="16.5" customHeight="1">
      <c r="A215" s="35"/>
      <c r="B215" s="36"/>
      <c r="C215" s="223" t="s">
        <v>319</v>
      </c>
      <c r="D215" s="223" t="s">
        <v>167</v>
      </c>
      <c r="E215" s="224" t="s">
        <v>1157</v>
      </c>
      <c r="F215" s="225" t="s">
        <v>1158</v>
      </c>
      <c r="G215" s="226" t="s">
        <v>224</v>
      </c>
      <c r="H215" s="227">
        <v>3</v>
      </c>
      <c r="I215" s="228"/>
      <c r="J215" s="229">
        <f>ROUND(I215*H215,2)</f>
        <v>0</v>
      </c>
      <c r="K215" s="225" t="s">
        <v>1</v>
      </c>
      <c r="L215" s="41"/>
      <c r="M215" s="230" t="s">
        <v>1</v>
      </c>
      <c r="N215" s="231" t="s">
        <v>41</v>
      </c>
      <c r="O215" s="88"/>
      <c r="P215" s="232">
        <f>O215*H215</f>
        <v>0</v>
      </c>
      <c r="Q215" s="232">
        <v>0</v>
      </c>
      <c r="R215" s="232">
        <f>Q215*H215</f>
        <v>0</v>
      </c>
      <c r="S215" s="232">
        <v>0</v>
      </c>
      <c r="T215" s="233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34" t="s">
        <v>302</v>
      </c>
      <c r="AT215" s="234" t="s">
        <v>167</v>
      </c>
      <c r="AU215" s="234" t="s">
        <v>85</v>
      </c>
      <c r="AY215" s="14" t="s">
        <v>164</v>
      </c>
      <c r="BE215" s="235">
        <f>IF(N215="základní",J215,0)</f>
        <v>0</v>
      </c>
      <c r="BF215" s="235">
        <f>IF(N215="snížená",J215,0)</f>
        <v>0</v>
      </c>
      <c r="BG215" s="235">
        <f>IF(N215="zákl. přenesená",J215,0)</f>
        <v>0</v>
      </c>
      <c r="BH215" s="235">
        <f>IF(N215="sníž. přenesená",J215,0)</f>
        <v>0</v>
      </c>
      <c r="BI215" s="235">
        <f>IF(N215="nulová",J215,0)</f>
        <v>0</v>
      </c>
      <c r="BJ215" s="14" t="s">
        <v>83</v>
      </c>
      <c r="BK215" s="235">
        <f>ROUND(I215*H215,2)</f>
        <v>0</v>
      </c>
      <c r="BL215" s="14" t="s">
        <v>302</v>
      </c>
      <c r="BM215" s="234" t="s">
        <v>476</v>
      </c>
    </row>
    <row r="216" spans="1:47" s="2" customFormat="1" ht="12">
      <c r="A216" s="35"/>
      <c r="B216" s="36"/>
      <c r="C216" s="37"/>
      <c r="D216" s="251" t="s">
        <v>252</v>
      </c>
      <c r="E216" s="37"/>
      <c r="F216" s="252" t="s">
        <v>1156</v>
      </c>
      <c r="G216" s="37"/>
      <c r="H216" s="37"/>
      <c r="I216" s="238"/>
      <c r="J216" s="37"/>
      <c r="K216" s="37"/>
      <c r="L216" s="41"/>
      <c r="M216" s="239"/>
      <c r="N216" s="240"/>
      <c r="O216" s="88"/>
      <c r="P216" s="88"/>
      <c r="Q216" s="88"/>
      <c r="R216" s="88"/>
      <c r="S216" s="88"/>
      <c r="T216" s="89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T216" s="14" t="s">
        <v>252</v>
      </c>
      <c r="AU216" s="14" t="s">
        <v>85</v>
      </c>
    </row>
    <row r="217" spans="1:65" s="2" customFormat="1" ht="24.15" customHeight="1">
      <c r="A217" s="35"/>
      <c r="B217" s="36"/>
      <c r="C217" s="223" t="s">
        <v>477</v>
      </c>
      <c r="D217" s="223" t="s">
        <v>167</v>
      </c>
      <c r="E217" s="224" t="s">
        <v>849</v>
      </c>
      <c r="F217" s="225" t="s">
        <v>850</v>
      </c>
      <c r="G217" s="226" t="s">
        <v>224</v>
      </c>
      <c r="H217" s="227">
        <v>1</v>
      </c>
      <c r="I217" s="228"/>
      <c r="J217" s="229">
        <f>ROUND(I217*H217,2)</f>
        <v>0</v>
      </c>
      <c r="K217" s="225" t="s">
        <v>1</v>
      </c>
      <c r="L217" s="41"/>
      <c r="M217" s="230" t="s">
        <v>1</v>
      </c>
      <c r="N217" s="231" t="s">
        <v>41</v>
      </c>
      <c r="O217" s="88"/>
      <c r="P217" s="232">
        <f>O217*H217</f>
        <v>0</v>
      </c>
      <c r="Q217" s="232">
        <v>0</v>
      </c>
      <c r="R217" s="232">
        <f>Q217*H217</f>
        <v>0</v>
      </c>
      <c r="S217" s="232">
        <v>0</v>
      </c>
      <c r="T217" s="233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34" t="s">
        <v>302</v>
      </c>
      <c r="AT217" s="234" t="s">
        <v>167</v>
      </c>
      <c r="AU217" s="234" t="s">
        <v>85</v>
      </c>
      <c r="AY217" s="14" t="s">
        <v>164</v>
      </c>
      <c r="BE217" s="235">
        <f>IF(N217="základní",J217,0)</f>
        <v>0</v>
      </c>
      <c r="BF217" s="235">
        <f>IF(N217="snížená",J217,0)</f>
        <v>0</v>
      </c>
      <c r="BG217" s="235">
        <f>IF(N217="zákl. přenesená",J217,0)</f>
        <v>0</v>
      </c>
      <c r="BH217" s="235">
        <f>IF(N217="sníž. přenesená",J217,0)</f>
        <v>0</v>
      </c>
      <c r="BI217" s="235">
        <f>IF(N217="nulová",J217,0)</f>
        <v>0</v>
      </c>
      <c r="BJ217" s="14" t="s">
        <v>83</v>
      </c>
      <c r="BK217" s="235">
        <f>ROUND(I217*H217,2)</f>
        <v>0</v>
      </c>
      <c r="BL217" s="14" t="s">
        <v>302</v>
      </c>
      <c r="BM217" s="234" t="s">
        <v>480</v>
      </c>
    </row>
    <row r="218" spans="1:63" s="12" customFormat="1" ht="22.8" customHeight="1">
      <c r="A218" s="12"/>
      <c r="B218" s="207"/>
      <c r="C218" s="208"/>
      <c r="D218" s="209" t="s">
        <v>75</v>
      </c>
      <c r="E218" s="221" t="s">
        <v>1159</v>
      </c>
      <c r="F218" s="221" t="s">
        <v>1160</v>
      </c>
      <c r="G218" s="208"/>
      <c r="H218" s="208"/>
      <c r="I218" s="211"/>
      <c r="J218" s="222">
        <f>BK218</f>
        <v>0</v>
      </c>
      <c r="K218" s="208"/>
      <c r="L218" s="213"/>
      <c r="M218" s="214"/>
      <c r="N218" s="215"/>
      <c r="O218" s="215"/>
      <c r="P218" s="216">
        <f>SUM(P219:P237)</f>
        <v>0</v>
      </c>
      <c r="Q218" s="215"/>
      <c r="R218" s="216">
        <f>SUM(R219:R237)</f>
        <v>0</v>
      </c>
      <c r="S218" s="215"/>
      <c r="T218" s="217">
        <f>SUM(T219:T237)</f>
        <v>0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R218" s="218" t="s">
        <v>83</v>
      </c>
      <c r="AT218" s="219" t="s">
        <v>75</v>
      </c>
      <c r="AU218" s="219" t="s">
        <v>83</v>
      </c>
      <c r="AY218" s="218" t="s">
        <v>164</v>
      </c>
      <c r="BK218" s="220">
        <f>SUM(BK219:BK237)</f>
        <v>0</v>
      </c>
    </row>
    <row r="219" spans="1:65" s="2" customFormat="1" ht="21.75" customHeight="1">
      <c r="A219" s="35"/>
      <c r="B219" s="36"/>
      <c r="C219" s="223" t="s">
        <v>324</v>
      </c>
      <c r="D219" s="223" t="s">
        <v>167</v>
      </c>
      <c r="E219" s="224" t="s">
        <v>1161</v>
      </c>
      <c r="F219" s="225" t="s">
        <v>1162</v>
      </c>
      <c r="G219" s="226" t="s">
        <v>224</v>
      </c>
      <c r="H219" s="227">
        <v>8</v>
      </c>
      <c r="I219" s="228"/>
      <c r="J219" s="229">
        <f>ROUND(I219*H219,2)</f>
        <v>0</v>
      </c>
      <c r="K219" s="225" t="s">
        <v>1</v>
      </c>
      <c r="L219" s="41"/>
      <c r="M219" s="230" t="s">
        <v>1</v>
      </c>
      <c r="N219" s="231" t="s">
        <v>41</v>
      </c>
      <c r="O219" s="88"/>
      <c r="P219" s="232">
        <f>O219*H219</f>
        <v>0</v>
      </c>
      <c r="Q219" s="232">
        <v>0</v>
      </c>
      <c r="R219" s="232">
        <f>Q219*H219</f>
        <v>0</v>
      </c>
      <c r="S219" s="232">
        <v>0</v>
      </c>
      <c r="T219" s="233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34" t="s">
        <v>179</v>
      </c>
      <c r="AT219" s="234" t="s">
        <v>167</v>
      </c>
      <c r="AU219" s="234" t="s">
        <v>85</v>
      </c>
      <c r="AY219" s="14" t="s">
        <v>164</v>
      </c>
      <c r="BE219" s="235">
        <f>IF(N219="základní",J219,0)</f>
        <v>0</v>
      </c>
      <c r="BF219" s="235">
        <f>IF(N219="snížená",J219,0)</f>
        <v>0</v>
      </c>
      <c r="BG219" s="235">
        <f>IF(N219="zákl. přenesená",J219,0)</f>
        <v>0</v>
      </c>
      <c r="BH219" s="235">
        <f>IF(N219="sníž. přenesená",J219,0)</f>
        <v>0</v>
      </c>
      <c r="BI219" s="235">
        <f>IF(N219="nulová",J219,0)</f>
        <v>0</v>
      </c>
      <c r="BJ219" s="14" t="s">
        <v>83</v>
      </c>
      <c r="BK219" s="235">
        <f>ROUND(I219*H219,2)</f>
        <v>0</v>
      </c>
      <c r="BL219" s="14" t="s">
        <v>179</v>
      </c>
      <c r="BM219" s="234" t="s">
        <v>483</v>
      </c>
    </row>
    <row r="220" spans="1:47" s="2" customFormat="1" ht="12">
      <c r="A220" s="35"/>
      <c r="B220" s="36"/>
      <c r="C220" s="37"/>
      <c r="D220" s="251" t="s">
        <v>252</v>
      </c>
      <c r="E220" s="37"/>
      <c r="F220" s="252" t="s">
        <v>1163</v>
      </c>
      <c r="G220" s="37"/>
      <c r="H220" s="37"/>
      <c r="I220" s="238"/>
      <c r="J220" s="37"/>
      <c r="K220" s="37"/>
      <c r="L220" s="41"/>
      <c r="M220" s="239"/>
      <c r="N220" s="240"/>
      <c r="O220" s="88"/>
      <c r="P220" s="88"/>
      <c r="Q220" s="88"/>
      <c r="R220" s="88"/>
      <c r="S220" s="88"/>
      <c r="T220" s="89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T220" s="14" t="s">
        <v>252</v>
      </c>
      <c r="AU220" s="14" t="s">
        <v>85</v>
      </c>
    </row>
    <row r="221" spans="1:65" s="2" customFormat="1" ht="24.15" customHeight="1">
      <c r="A221" s="35"/>
      <c r="B221" s="36"/>
      <c r="C221" s="241" t="s">
        <v>485</v>
      </c>
      <c r="D221" s="241" t="s">
        <v>181</v>
      </c>
      <c r="E221" s="242" t="s">
        <v>853</v>
      </c>
      <c r="F221" s="243" t="s">
        <v>1164</v>
      </c>
      <c r="G221" s="244" t="s">
        <v>224</v>
      </c>
      <c r="H221" s="245">
        <v>1</v>
      </c>
      <c r="I221" s="246"/>
      <c r="J221" s="247">
        <f>ROUND(I221*H221,2)</f>
        <v>0</v>
      </c>
      <c r="K221" s="243" t="s">
        <v>1</v>
      </c>
      <c r="L221" s="248"/>
      <c r="M221" s="249" t="s">
        <v>1</v>
      </c>
      <c r="N221" s="250" t="s">
        <v>41</v>
      </c>
      <c r="O221" s="88"/>
      <c r="P221" s="232">
        <f>O221*H221</f>
        <v>0</v>
      </c>
      <c r="Q221" s="232">
        <v>0</v>
      </c>
      <c r="R221" s="232">
        <f>Q221*H221</f>
        <v>0</v>
      </c>
      <c r="S221" s="232">
        <v>0</v>
      </c>
      <c r="T221" s="233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34" t="s">
        <v>188</v>
      </c>
      <c r="AT221" s="234" t="s">
        <v>181</v>
      </c>
      <c r="AU221" s="234" t="s">
        <v>85</v>
      </c>
      <c r="AY221" s="14" t="s">
        <v>164</v>
      </c>
      <c r="BE221" s="235">
        <f>IF(N221="základní",J221,0)</f>
        <v>0</v>
      </c>
      <c r="BF221" s="235">
        <f>IF(N221="snížená",J221,0)</f>
        <v>0</v>
      </c>
      <c r="BG221" s="235">
        <f>IF(N221="zákl. přenesená",J221,0)</f>
        <v>0</v>
      </c>
      <c r="BH221" s="235">
        <f>IF(N221="sníž. přenesená",J221,0)</f>
        <v>0</v>
      </c>
      <c r="BI221" s="235">
        <f>IF(N221="nulová",J221,0)</f>
        <v>0</v>
      </c>
      <c r="BJ221" s="14" t="s">
        <v>83</v>
      </c>
      <c r="BK221" s="235">
        <f>ROUND(I221*H221,2)</f>
        <v>0</v>
      </c>
      <c r="BL221" s="14" t="s">
        <v>179</v>
      </c>
      <c r="BM221" s="234" t="s">
        <v>488</v>
      </c>
    </row>
    <row r="222" spans="1:47" s="2" customFormat="1" ht="12">
      <c r="A222" s="35"/>
      <c r="B222" s="36"/>
      <c r="C222" s="37"/>
      <c r="D222" s="251" t="s">
        <v>252</v>
      </c>
      <c r="E222" s="37"/>
      <c r="F222" s="252" t="s">
        <v>1165</v>
      </c>
      <c r="G222" s="37"/>
      <c r="H222" s="37"/>
      <c r="I222" s="238"/>
      <c r="J222" s="37"/>
      <c r="K222" s="37"/>
      <c r="L222" s="41"/>
      <c r="M222" s="239"/>
      <c r="N222" s="240"/>
      <c r="O222" s="88"/>
      <c r="P222" s="88"/>
      <c r="Q222" s="88"/>
      <c r="R222" s="88"/>
      <c r="S222" s="88"/>
      <c r="T222" s="89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T222" s="14" t="s">
        <v>252</v>
      </c>
      <c r="AU222" s="14" t="s">
        <v>85</v>
      </c>
    </row>
    <row r="223" spans="1:65" s="2" customFormat="1" ht="16.5" customHeight="1">
      <c r="A223" s="35"/>
      <c r="B223" s="36"/>
      <c r="C223" s="241" t="s">
        <v>502</v>
      </c>
      <c r="D223" s="241" t="s">
        <v>181</v>
      </c>
      <c r="E223" s="242" t="s">
        <v>857</v>
      </c>
      <c r="F223" s="243" t="s">
        <v>1166</v>
      </c>
      <c r="G223" s="244" t="s">
        <v>224</v>
      </c>
      <c r="H223" s="245">
        <v>1</v>
      </c>
      <c r="I223" s="246"/>
      <c r="J223" s="247">
        <f>ROUND(I223*H223,2)</f>
        <v>0</v>
      </c>
      <c r="K223" s="243" t="s">
        <v>1</v>
      </c>
      <c r="L223" s="248"/>
      <c r="M223" s="249" t="s">
        <v>1</v>
      </c>
      <c r="N223" s="250" t="s">
        <v>41</v>
      </c>
      <c r="O223" s="88"/>
      <c r="P223" s="232">
        <f>O223*H223</f>
        <v>0</v>
      </c>
      <c r="Q223" s="232">
        <v>0</v>
      </c>
      <c r="R223" s="232">
        <f>Q223*H223</f>
        <v>0</v>
      </c>
      <c r="S223" s="232">
        <v>0</v>
      </c>
      <c r="T223" s="233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34" t="s">
        <v>188</v>
      </c>
      <c r="AT223" s="234" t="s">
        <v>181</v>
      </c>
      <c r="AU223" s="234" t="s">
        <v>85</v>
      </c>
      <c r="AY223" s="14" t="s">
        <v>164</v>
      </c>
      <c r="BE223" s="235">
        <f>IF(N223="základní",J223,0)</f>
        <v>0</v>
      </c>
      <c r="BF223" s="235">
        <f>IF(N223="snížená",J223,0)</f>
        <v>0</v>
      </c>
      <c r="BG223" s="235">
        <f>IF(N223="zákl. přenesená",J223,0)</f>
        <v>0</v>
      </c>
      <c r="BH223" s="235">
        <f>IF(N223="sníž. přenesená",J223,0)</f>
        <v>0</v>
      </c>
      <c r="BI223" s="235">
        <f>IF(N223="nulová",J223,0)</f>
        <v>0</v>
      </c>
      <c r="BJ223" s="14" t="s">
        <v>83</v>
      </c>
      <c r="BK223" s="235">
        <f>ROUND(I223*H223,2)</f>
        <v>0</v>
      </c>
      <c r="BL223" s="14" t="s">
        <v>179</v>
      </c>
      <c r="BM223" s="234" t="s">
        <v>491</v>
      </c>
    </row>
    <row r="224" spans="1:47" s="2" customFormat="1" ht="12">
      <c r="A224" s="35"/>
      <c r="B224" s="36"/>
      <c r="C224" s="37"/>
      <c r="D224" s="251" t="s">
        <v>252</v>
      </c>
      <c r="E224" s="37"/>
      <c r="F224" s="252" t="s">
        <v>1167</v>
      </c>
      <c r="G224" s="37"/>
      <c r="H224" s="37"/>
      <c r="I224" s="238"/>
      <c r="J224" s="37"/>
      <c r="K224" s="37"/>
      <c r="L224" s="41"/>
      <c r="M224" s="239"/>
      <c r="N224" s="240"/>
      <c r="O224" s="88"/>
      <c r="P224" s="88"/>
      <c r="Q224" s="88"/>
      <c r="R224" s="88"/>
      <c r="S224" s="88"/>
      <c r="T224" s="89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T224" s="14" t="s">
        <v>252</v>
      </c>
      <c r="AU224" s="14" t="s">
        <v>85</v>
      </c>
    </row>
    <row r="225" spans="1:65" s="2" customFormat="1" ht="16.5" customHeight="1">
      <c r="A225" s="35"/>
      <c r="B225" s="36"/>
      <c r="C225" s="241" t="s">
        <v>493</v>
      </c>
      <c r="D225" s="241" t="s">
        <v>181</v>
      </c>
      <c r="E225" s="242" t="s">
        <v>1168</v>
      </c>
      <c r="F225" s="243" t="s">
        <v>1169</v>
      </c>
      <c r="G225" s="244" t="s">
        <v>224</v>
      </c>
      <c r="H225" s="245">
        <v>2</v>
      </c>
      <c r="I225" s="246"/>
      <c r="J225" s="247">
        <f>ROUND(I225*H225,2)</f>
        <v>0</v>
      </c>
      <c r="K225" s="243" t="s">
        <v>1</v>
      </c>
      <c r="L225" s="248"/>
      <c r="M225" s="249" t="s">
        <v>1</v>
      </c>
      <c r="N225" s="250" t="s">
        <v>41</v>
      </c>
      <c r="O225" s="88"/>
      <c r="P225" s="232">
        <f>O225*H225</f>
        <v>0</v>
      </c>
      <c r="Q225" s="232">
        <v>0</v>
      </c>
      <c r="R225" s="232">
        <f>Q225*H225</f>
        <v>0</v>
      </c>
      <c r="S225" s="232">
        <v>0</v>
      </c>
      <c r="T225" s="233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34" t="s">
        <v>188</v>
      </c>
      <c r="AT225" s="234" t="s">
        <v>181</v>
      </c>
      <c r="AU225" s="234" t="s">
        <v>85</v>
      </c>
      <c r="AY225" s="14" t="s">
        <v>164</v>
      </c>
      <c r="BE225" s="235">
        <f>IF(N225="základní",J225,0)</f>
        <v>0</v>
      </c>
      <c r="BF225" s="235">
        <f>IF(N225="snížená",J225,0)</f>
        <v>0</v>
      </c>
      <c r="BG225" s="235">
        <f>IF(N225="zákl. přenesená",J225,0)</f>
        <v>0</v>
      </c>
      <c r="BH225" s="235">
        <f>IF(N225="sníž. přenesená",J225,0)</f>
        <v>0</v>
      </c>
      <c r="BI225" s="235">
        <f>IF(N225="nulová",J225,0)</f>
        <v>0</v>
      </c>
      <c r="BJ225" s="14" t="s">
        <v>83</v>
      </c>
      <c r="BK225" s="235">
        <f>ROUND(I225*H225,2)</f>
        <v>0</v>
      </c>
      <c r="BL225" s="14" t="s">
        <v>179</v>
      </c>
      <c r="BM225" s="234" t="s">
        <v>496</v>
      </c>
    </row>
    <row r="226" spans="1:47" s="2" customFormat="1" ht="12">
      <c r="A226" s="35"/>
      <c r="B226" s="36"/>
      <c r="C226" s="37"/>
      <c r="D226" s="251" t="s">
        <v>252</v>
      </c>
      <c r="E226" s="37"/>
      <c r="F226" s="252" t="s">
        <v>1170</v>
      </c>
      <c r="G226" s="37"/>
      <c r="H226" s="37"/>
      <c r="I226" s="238"/>
      <c r="J226" s="37"/>
      <c r="K226" s="37"/>
      <c r="L226" s="41"/>
      <c r="M226" s="239"/>
      <c r="N226" s="240"/>
      <c r="O226" s="88"/>
      <c r="P226" s="88"/>
      <c r="Q226" s="88"/>
      <c r="R226" s="88"/>
      <c r="S226" s="88"/>
      <c r="T226" s="89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T226" s="14" t="s">
        <v>252</v>
      </c>
      <c r="AU226" s="14" t="s">
        <v>85</v>
      </c>
    </row>
    <row r="227" spans="1:65" s="2" customFormat="1" ht="16.5" customHeight="1">
      <c r="A227" s="35"/>
      <c r="B227" s="36"/>
      <c r="C227" s="241" t="s">
        <v>333</v>
      </c>
      <c r="D227" s="241" t="s">
        <v>181</v>
      </c>
      <c r="E227" s="242" t="s">
        <v>1171</v>
      </c>
      <c r="F227" s="243" t="s">
        <v>1172</v>
      </c>
      <c r="G227" s="244" t="s">
        <v>224</v>
      </c>
      <c r="H227" s="245">
        <v>2</v>
      </c>
      <c r="I227" s="246"/>
      <c r="J227" s="247">
        <f>ROUND(I227*H227,2)</f>
        <v>0</v>
      </c>
      <c r="K227" s="243" t="s">
        <v>1</v>
      </c>
      <c r="L227" s="248"/>
      <c r="M227" s="249" t="s">
        <v>1</v>
      </c>
      <c r="N227" s="250" t="s">
        <v>41</v>
      </c>
      <c r="O227" s="88"/>
      <c r="P227" s="232">
        <f>O227*H227</f>
        <v>0</v>
      </c>
      <c r="Q227" s="232">
        <v>0</v>
      </c>
      <c r="R227" s="232">
        <f>Q227*H227</f>
        <v>0</v>
      </c>
      <c r="S227" s="232">
        <v>0</v>
      </c>
      <c r="T227" s="233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34" t="s">
        <v>188</v>
      </c>
      <c r="AT227" s="234" t="s">
        <v>181</v>
      </c>
      <c r="AU227" s="234" t="s">
        <v>85</v>
      </c>
      <c r="AY227" s="14" t="s">
        <v>164</v>
      </c>
      <c r="BE227" s="235">
        <f>IF(N227="základní",J227,0)</f>
        <v>0</v>
      </c>
      <c r="BF227" s="235">
        <f>IF(N227="snížená",J227,0)</f>
        <v>0</v>
      </c>
      <c r="BG227" s="235">
        <f>IF(N227="zákl. přenesená",J227,0)</f>
        <v>0</v>
      </c>
      <c r="BH227" s="235">
        <f>IF(N227="sníž. přenesená",J227,0)</f>
        <v>0</v>
      </c>
      <c r="BI227" s="235">
        <f>IF(N227="nulová",J227,0)</f>
        <v>0</v>
      </c>
      <c r="BJ227" s="14" t="s">
        <v>83</v>
      </c>
      <c r="BK227" s="235">
        <f>ROUND(I227*H227,2)</f>
        <v>0</v>
      </c>
      <c r="BL227" s="14" t="s">
        <v>179</v>
      </c>
      <c r="BM227" s="234" t="s">
        <v>500</v>
      </c>
    </row>
    <row r="228" spans="1:47" s="2" customFormat="1" ht="12">
      <c r="A228" s="35"/>
      <c r="B228" s="36"/>
      <c r="C228" s="37"/>
      <c r="D228" s="251" t="s">
        <v>252</v>
      </c>
      <c r="E228" s="37"/>
      <c r="F228" s="252" t="s">
        <v>1173</v>
      </c>
      <c r="G228" s="37"/>
      <c r="H228" s="37"/>
      <c r="I228" s="238"/>
      <c r="J228" s="37"/>
      <c r="K228" s="37"/>
      <c r="L228" s="41"/>
      <c r="M228" s="239"/>
      <c r="N228" s="240"/>
      <c r="O228" s="88"/>
      <c r="P228" s="88"/>
      <c r="Q228" s="88"/>
      <c r="R228" s="88"/>
      <c r="S228" s="88"/>
      <c r="T228" s="89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T228" s="14" t="s">
        <v>252</v>
      </c>
      <c r="AU228" s="14" t="s">
        <v>85</v>
      </c>
    </row>
    <row r="229" spans="1:65" s="2" customFormat="1" ht="16.5" customHeight="1">
      <c r="A229" s="35"/>
      <c r="B229" s="36"/>
      <c r="C229" s="241" t="s">
        <v>502</v>
      </c>
      <c r="D229" s="241" t="s">
        <v>181</v>
      </c>
      <c r="E229" s="242" t="s">
        <v>1174</v>
      </c>
      <c r="F229" s="243" t="s">
        <v>1175</v>
      </c>
      <c r="G229" s="244" t="s">
        <v>224</v>
      </c>
      <c r="H229" s="245">
        <v>1</v>
      </c>
      <c r="I229" s="246"/>
      <c r="J229" s="247">
        <f>ROUND(I229*H229,2)</f>
        <v>0</v>
      </c>
      <c r="K229" s="243" t="s">
        <v>1</v>
      </c>
      <c r="L229" s="248"/>
      <c r="M229" s="249" t="s">
        <v>1</v>
      </c>
      <c r="N229" s="250" t="s">
        <v>41</v>
      </c>
      <c r="O229" s="88"/>
      <c r="P229" s="232">
        <f>O229*H229</f>
        <v>0</v>
      </c>
      <c r="Q229" s="232">
        <v>0</v>
      </c>
      <c r="R229" s="232">
        <f>Q229*H229</f>
        <v>0</v>
      </c>
      <c r="S229" s="232">
        <v>0</v>
      </c>
      <c r="T229" s="233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234" t="s">
        <v>188</v>
      </c>
      <c r="AT229" s="234" t="s">
        <v>181</v>
      </c>
      <c r="AU229" s="234" t="s">
        <v>85</v>
      </c>
      <c r="AY229" s="14" t="s">
        <v>164</v>
      </c>
      <c r="BE229" s="235">
        <f>IF(N229="základní",J229,0)</f>
        <v>0</v>
      </c>
      <c r="BF229" s="235">
        <f>IF(N229="snížená",J229,0)</f>
        <v>0</v>
      </c>
      <c r="BG229" s="235">
        <f>IF(N229="zákl. přenesená",J229,0)</f>
        <v>0</v>
      </c>
      <c r="BH229" s="235">
        <f>IF(N229="sníž. přenesená",J229,0)</f>
        <v>0</v>
      </c>
      <c r="BI229" s="235">
        <f>IF(N229="nulová",J229,0)</f>
        <v>0</v>
      </c>
      <c r="BJ229" s="14" t="s">
        <v>83</v>
      </c>
      <c r="BK229" s="235">
        <f>ROUND(I229*H229,2)</f>
        <v>0</v>
      </c>
      <c r="BL229" s="14" t="s">
        <v>179</v>
      </c>
      <c r="BM229" s="234" t="s">
        <v>505</v>
      </c>
    </row>
    <row r="230" spans="1:47" s="2" customFormat="1" ht="12">
      <c r="A230" s="35"/>
      <c r="B230" s="36"/>
      <c r="C230" s="37"/>
      <c r="D230" s="251" t="s">
        <v>252</v>
      </c>
      <c r="E230" s="37"/>
      <c r="F230" s="252" t="s">
        <v>1176</v>
      </c>
      <c r="G230" s="37"/>
      <c r="H230" s="37"/>
      <c r="I230" s="238"/>
      <c r="J230" s="37"/>
      <c r="K230" s="37"/>
      <c r="L230" s="41"/>
      <c r="M230" s="239"/>
      <c r="N230" s="240"/>
      <c r="O230" s="88"/>
      <c r="P230" s="88"/>
      <c r="Q230" s="88"/>
      <c r="R230" s="88"/>
      <c r="S230" s="88"/>
      <c r="T230" s="89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T230" s="14" t="s">
        <v>252</v>
      </c>
      <c r="AU230" s="14" t="s">
        <v>85</v>
      </c>
    </row>
    <row r="231" spans="1:65" s="2" customFormat="1" ht="24.15" customHeight="1">
      <c r="A231" s="35"/>
      <c r="B231" s="36"/>
      <c r="C231" s="241" t="s">
        <v>338</v>
      </c>
      <c r="D231" s="241" t="s">
        <v>181</v>
      </c>
      <c r="E231" s="242" t="s">
        <v>1177</v>
      </c>
      <c r="F231" s="243" t="s">
        <v>1178</v>
      </c>
      <c r="G231" s="244" t="s">
        <v>224</v>
      </c>
      <c r="H231" s="245">
        <v>1</v>
      </c>
      <c r="I231" s="246"/>
      <c r="J231" s="247">
        <f>ROUND(I231*H231,2)</f>
        <v>0</v>
      </c>
      <c r="K231" s="243" t="s">
        <v>1</v>
      </c>
      <c r="L231" s="248"/>
      <c r="M231" s="249" t="s">
        <v>1</v>
      </c>
      <c r="N231" s="250" t="s">
        <v>41</v>
      </c>
      <c r="O231" s="88"/>
      <c r="P231" s="232">
        <f>O231*H231</f>
        <v>0</v>
      </c>
      <c r="Q231" s="232">
        <v>0</v>
      </c>
      <c r="R231" s="232">
        <f>Q231*H231</f>
        <v>0</v>
      </c>
      <c r="S231" s="232">
        <v>0</v>
      </c>
      <c r="T231" s="233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234" t="s">
        <v>188</v>
      </c>
      <c r="AT231" s="234" t="s">
        <v>181</v>
      </c>
      <c r="AU231" s="234" t="s">
        <v>85</v>
      </c>
      <c r="AY231" s="14" t="s">
        <v>164</v>
      </c>
      <c r="BE231" s="235">
        <f>IF(N231="základní",J231,0)</f>
        <v>0</v>
      </c>
      <c r="BF231" s="235">
        <f>IF(N231="snížená",J231,0)</f>
        <v>0</v>
      </c>
      <c r="BG231" s="235">
        <f>IF(N231="zákl. přenesená",J231,0)</f>
        <v>0</v>
      </c>
      <c r="BH231" s="235">
        <f>IF(N231="sníž. přenesená",J231,0)</f>
        <v>0</v>
      </c>
      <c r="BI231" s="235">
        <f>IF(N231="nulová",J231,0)</f>
        <v>0</v>
      </c>
      <c r="BJ231" s="14" t="s">
        <v>83</v>
      </c>
      <c r="BK231" s="235">
        <f>ROUND(I231*H231,2)</f>
        <v>0</v>
      </c>
      <c r="BL231" s="14" t="s">
        <v>179</v>
      </c>
      <c r="BM231" s="234" t="s">
        <v>509</v>
      </c>
    </row>
    <row r="232" spans="1:47" s="2" customFormat="1" ht="12">
      <c r="A232" s="35"/>
      <c r="B232" s="36"/>
      <c r="C232" s="37"/>
      <c r="D232" s="251" t="s">
        <v>252</v>
      </c>
      <c r="E232" s="37"/>
      <c r="F232" s="252" t="s">
        <v>1179</v>
      </c>
      <c r="G232" s="37"/>
      <c r="H232" s="37"/>
      <c r="I232" s="238"/>
      <c r="J232" s="37"/>
      <c r="K232" s="37"/>
      <c r="L232" s="41"/>
      <c r="M232" s="239"/>
      <c r="N232" s="240"/>
      <c r="O232" s="88"/>
      <c r="P232" s="88"/>
      <c r="Q232" s="88"/>
      <c r="R232" s="88"/>
      <c r="S232" s="88"/>
      <c r="T232" s="89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T232" s="14" t="s">
        <v>252</v>
      </c>
      <c r="AU232" s="14" t="s">
        <v>85</v>
      </c>
    </row>
    <row r="233" spans="1:65" s="2" customFormat="1" ht="24.15" customHeight="1">
      <c r="A233" s="35"/>
      <c r="B233" s="36"/>
      <c r="C233" s="241" t="s">
        <v>510</v>
      </c>
      <c r="D233" s="241" t="s">
        <v>181</v>
      </c>
      <c r="E233" s="242" t="s">
        <v>1180</v>
      </c>
      <c r="F233" s="243" t="s">
        <v>1181</v>
      </c>
      <c r="G233" s="244" t="s">
        <v>224</v>
      </c>
      <c r="H233" s="245">
        <v>1</v>
      </c>
      <c r="I233" s="246"/>
      <c r="J233" s="247">
        <f>ROUND(I233*H233,2)</f>
        <v>0</v>
      </c>
      <c r="K233" s="243" t="s">
        <v>1</v>
      </c>
      <c r="L233" s="248"/>
      <c r="M233" s="249" t="s">
        <v>1</v>
      </c>
      <c r="N233" s="250" t="s">
        <v>41</v>
      </c>
      <c r="O233" s="88"/>
      <c r="P233" s="232">
        <f>O233*H233</f>
        <v>0</v>
      </c>
      <c r="Q233" s="232">
        <v>0</v>
      </c>
      <c r="R233" s="232">
        <f>Q233*H233</f>
        <v>0</v>
      </c>
      <c r="S233" s="232">
        <v>0</v>
      </c>
      <c r="T233" s="233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34" t="s">
        <v>188</v>
      </c>
      <c r="AT233" s="234" t="s">
        <v>181</v>
      </c>
      <c r="AU233" s="234" t="s">
        <v>85</v>
      </c>
      <c r="AY233" s="14" t="s">
        <v>164</v>
      </c>
      <c r="BE233" s="235">
        <f>IF(N233="základní",J233,0)</f>
        <v>0</v>
      </c>
      <c r="BF233" s="235">
        <f>IF(N233="snížená",J233,0)</f>
        <v>0</v>
      </c>
      <c r="BG233" s="235">
        <f>IF(N233="zákl. přenesená",J233,0)</f>
        <v>0</v>
      </c>
      <c r="BH233" s="235">
        <f>IF(N233="sníž. přenesená",J233,0)</f>
        <v>0</v>
      </c>
      <c r="BI233" s="235">
        <f>IF(N233="nulová",J233,0)</f>
        <v>0</v>
      </c>
      <c r="BJ233" s="14" t="s">
        <v>83</v>
      </c>
      <c r="BK233" s="235">
        <f>ROUND(I233*H233,2)</f>
        <v>0</v>
      </c>
      <c r="BL233" s="14" t="s">
        <v>179</v>
      </c>
      <c r="BM233" s="234" t="s">
        <v>513</v>
      </c>
    </row>
    <row r="234" spans="1:65" s="2" customFormat="1" ht="16.5" customHeight="1">
      <c r="A234" s="35"/>
      <c r="B234" s="36"/>
      <c r="C234" s="241" t="s">
        <v>344</v>
      </c>
      <c r="D234" s="241" t="s">
        <v>181</v>
      </c>
      <c r="E234" s="242" t="s">
        <v>1182</v>
      </c>
      <c r="F234" s="243" t="s">
        <v>1183</v>
      </c>
      <c r="G234" s="244" t="s">
        <v>224</v>
      </c>
      <c r="H234" s="245">
        <v>1</v>
      </c>
      <c r="I234" s="246"/>
      <c r="J234" s="247">
        <f>ROUND(I234*H234,2)</f>
        <v>0</v>
      </c>
      <c r="K234" s="243" t="s">
        <v>1</v>
      </c>
      <c r="L234" s="248"/>
      <c r="M234" s="249" t="s">
        <v>1</v>
      </c>
      <c r="N234" s="250" t="s">
        <v>41</v>
      </c>
      <c r="O234" s="88"/>
      <c r="P234" s="232">
        <f>O234*H234</f>
        <v>0</v>
      </c>
      <c r="Q234" s="232">
        <v>0</v>
      </c>
      <c r="R234" s="232">
        <f>Q234*H234</f>
        <v>0</v>
      </c>
      <c r="S234" s="232">
        <v>0</v>
      </c>
      <c r="T234" s="233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34" t="s">
        <v>188</v>
      </c>
      <c r="AT234" s="234" t="s">
        <v>181</v>
      </c>
      <c r="AU234" s="234" t="s">
        <v>85</v>
      </c>
      <c r="AY234" s="14" t="s">
        <v>164</v>
      </c>
      <c r="BE234" s="235">
        <f>IF(N234="základní",J234,0)</f>
        <v>0</v>
      </c>
      <c r="BF234" s="235">
        <f>IF(N234="snížená",J234,0)</f>
        <v>0</v>
      </c>
      <c r="BG234" s="235">
        <f>IF(N234="zákl. přenesená",J234,0)</f>
        <v>0</v>
      </c>
      <c r="BH234" s="235">
        <f>IF(N234="sníž. přenesená",J234,0)</f>
        <v>0</v>
      </c>
      <c r="BI234" s="235">
        <f>IF(N234="nulová",J234,0)</f>
        <v>0</v>
      </c>
      <c r="BJ234" s="14" t="s">
        <v>83</v>
      </c>
      <c r="BK234" s="235">
        <f>ROUND(I234*H234,2)</f>
        <v>0</v>
      </c>
      <c r="BL234" s="14" t="s">
        <v>179</v>
      </c>
      <c r="BM234" s="234" t="s">
        <v>516</v>
      </c>
    </row>
    <row r="235" spans="1:47" s="2" customFormat="1" ht="12">
      <c r="A235" s="35"/>
      <c r="B235" s="36"/>
      <c r="C235" s="37"/>
      <c r="D235" s="251" t="s">
        <v>252</v>
      </c>
      <c r="E235" s="37"/>
      <c r="F235" s="252" t="s">
        <v>1184</v>
      </c>
      <c r="G235" s="37"/>
      <c r="H235" s="37"/>
      <c r="I235" s="238"/>
      <c r="J235" s="37"/>
      <c r="K235" s="37"/>
      <c r="L235" s="41"/>
      <c r="M235" s="239"/>
      <c r="N235" s="240"/>
      <c r="O235" s="88"/>
      <c r="P235" s="88"/>
      <c r="Q235" s="88"/>
      <c r="R235" s="88"/>
      <c r="S235" s="88"/>
      <c r="T235" s="89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T235" s="14" t="s">
        <v>252</v>
      </c>
      <c r="AU235" s="14" t="s">
        <v>85</v>
      </c>
    </row>
    <row r="236" spans="1:65" s="2" customFormat="1" ht="16.5" customHeight="1">
      <c r="A236" s="35"/>
      <c r="B236" s="36"/>
      <c r="C236" s="241" t="s">
        <v>517</v>
      </c>
      <c r="D236" s="241" t="s">
        <v>181</v>
      </c>
      <c r="E236" s="242" t="s">
        <v>1185</v>
      </c>
      <c r="F236" s="243" t="s">
        <v>1186</v>
      </c>
      <c r="G236" s="244" t="s">
        <v>224</v>
      </c>
      <c r="H236" s="245">
        <v>2</v>
      </c>
      <c r="I236" s="246"/>
      <c r="J236" s="247">
        <f>ROUND(I236*H236,2)</f>
        <v>0</v>
      </c>
      <c r="K236" s="243" t="s">
        <v>1</v>
      </c>
      <c r="L236" s="248"/>
      <c r="M236" s="249" t="s">
        <v>1</v>
      </c>
      <c r="N236" s="250" t="s">
        <v>41</v>
      </c>
      <c r="O236" s="88"/>
      <c r="P236" s="232">
        <f>O236*H236</f>
        <v>0</v>
      </c>
      <c r="Q236" s="232">
        <v>0</v>
      </c>
      <c r="R236" s="232">
        <f>Q236*H236</f>
        <v>0</v>
      </c>
      <c r="S236" s="232">
        <v>0</v>
      </c>
      <c r="T236" s="233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34" t="s">
        <v>188</v>
      </c>
      <c r="AT236" s="234" t="s">
        <v>181</v>
      </c>
      <c r="AU236" s="234" t="s">
        <v>85</v>
      </c>
      <c r="AY236" s="14" t="s">
        <v>164</v>
      </c>
      <c r="BE236" s="235">
        <f>IF(N236="základní",J236,0)</f>
        <v>0</v>
      </c>
      <c r="BF236" s="235">
        <f>IF(N236="snížená",J236,0)</f>
        <v>0</v>
      </c>
      <c r="BG236" s="235">
        <f>IF(N236="zákl. přenesená",J236,0)</f>
        <v>0</v>
      </c>
      <c r="BH236" s="235">
        <f>IF(N236="sníž. přenesená",J236,0)</f>
        <v>0</v>
      </c>
      <c r="BI236" s="235">
        <f>IF(N236="nulová",J236,0)</f>
        <v>0</v>
      </c>
      <c r="BJ236" s="14" t="s">
        <v>83</v>
      </c>
      <c r="BK236" s="235">
        <f>ROUND(I236*H236,2)</f>
        <v>0</v>
      </c>
      <c r="BL236" s="14" t="s">
        <v>179</v>
      </c>
      <c r="BM236" s="234" t="s">
        <v>520</v>
      </c>
    </row>
    <row r="237" spans="1:47" s="2" customFormat="1" ht="12">
      <c r="A237" s="35"/>
      <c r="B237" s="36"/>
      <c r="C237" s="37"/>
      <c r="D237" s="251" t="s">
        <v>252</v>
      </c>
      <c r="E237" s="37"/>
      <c r="F237" s="252" t="s">
        <v>1187</v>
      </c>
      <c r="G237" s="37"/>
      <c r="H237" s="37"/>
      <c r="I237" s="238"/>
      <c r="J237" s="37"/>
      <c r="K237" s="37"/>
      <c r="L237" s="41"/>
      <c r="M237" s="239"/>
      <c r="N237" s="240"/>
      <c r="O237" s="88"/>
      <c r="P237" s="88"/>
      <c r="Q237" s="88"/>
      <c r="R237" s="88"/>
      <c r="S237" s="88"/>
      <c r="T237" s="89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T237" s="14" t="s">
        <v>252</v>
      </c>
      <c r="AU237" s="14" t="s">
        <v>85</v>
      </c>
    </row>
    <row r="238" spans="1:63" s="12" customFormat="1" ht="22.8" customHeight="1">
      <c r="A238" s="12"/>
      <c r="B238" s="207"/>
      <c r="C238" s="208"/>
      <c r="D238" s="209" t="s">
        <v>75</v>
      </c>
      <c r="E238" s="221" t="s">
        <v>851</v>
      </c>
      <c r="F238" s="221" t="s">
        <v>852</v>
      </c>
      <c r="G238" s="208"/>
      <c r="H238" s="208"/>
      <c r="I238" s="211"/>
      <c r="J238" s="222">
        <f>BK238</f>
        <v>0</v>
      </c>
      <c r="K238" s="208"/>
      <c r="L238" s="213"/>
      <c r="M238" s="214"/>
      <c r="N238" s="215"/>
      <c r="O238" s="215"/>
      <c r="P238" s="216">
        <f>SUM(P239:P245)</f>
        <v>0</v>
      </c>
      <c r="Q238" s="215"/>
      <c r="R238" s="216">
        <f>SUM(R239:R245)</f>
        <v>0</v>
      </c>
      <c r="S238" s="215"/>
      <c r="T238" s="217">
        <f>SUM(T239:T245)</f>
        <v>0</v>
      </c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R238" s="218" t="s">
        <v>83</v>
      </c>
      <c r="AT238" s="219" t="s">
        <v>75</v>
      </c>
      <c r="AU238" s="219" t="s">
        <v>83</v>
      </c>
      <c r="AY238" s="218" t="s">
        <v>164</v>
      </c>
      <c r="BK238" s="220">
        <f>SUM(BK239:BK245)</f>
        <v>0</v>
      </c>
    </row>
    <row r="239" spans="1:65" s="2" customFormat="1" ht="16.5" customHeight="1">
      <c r="A239" s="35"/>
      <c r="B239" s="36"/>
      <c r="C239" s="223" t="s">
        <v>349</v>
      </c>
      <c r="D239" s="223" t="s">
        <v>167</v>
      </c>
      <c r="E239" s="224" t="s">
        <v>853</v>
      </c>
      <c r="F239" s="225" t="s">
        <v>854</v>
      </c>
      <c r="G239" s="226" t="s">
        <v>855</v>
      </c>
      <c r="H239" s="227">
        <v>16</v>
      </c>
      <c r="I239" s="228"/>
      <c r="J239" s="229">
        <f>ROUND(I239*H239,2)</f>
        <v>0</v>
      </c>
      <c r="K239" s="225" t="s">
        <v>1</v>
      </c>
      <c r="L239" s="41"/>
      <c r="M239" s="230" t="s">
        <v>1</v>
      </c>
      <c r="N239" s="231" t="s">
        <v>41</v>
      </c>
      <c r="O239" s="88"/>
      <c r="P239" s="232">
        <f>O239*H239</f>
        <v>0</v>
      </c>
      <c r="Q239" s="232">
        <v>0</v>
      </c>
      <c r="R239" s="232">
        <f>Q239*H239</f>
        <v>0</v>
      </c>
      <c r="S239" s="232">
        <v>0</v>
      </c>
      <c r="T239" s="233">
        <f>S239*H239</f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234" t="s">
        <v>179</v>
      </c>
      <c r="AT239" s="234" t="s">
        <v>167</v>
      </c>
      <c r="AU239" s="234" t="s">
        <v>85</v>
      </c>
      <c r="AY239" s="14" t="s">
        <v>164</v>
      </c>
      <c r="BE239" s="235">
        <f>IF(N239="základní",J239,0)</f>
        <v>0</v>
      </c>
      <c r="BF239" s="235">
        <f>IF(N239="snížená",J239,0)</f>
        <v>0</v>
      </c>
      <c r="BG239" s="235">
        <f>IF(N239="zákl. přenesená",J239,0)</f>
        <v>0</v>
      </c>
      <c r="BH239" s="235">
        <f>IF(N239="sníž. přenesená",J239,0)</f>
        <v>0</v>
      </c>
      <c r="BI239" s="235">
        <f>IF(N239="nulová",J239,0)</f>
        <v>0</v>
      </c>
      <c r="BJ239" s="14" t="s">
        <v>83</v>
      </c>
      <c r="BK239" s="235">
        <f>ROUND(I239*H239,2)</f>
        <v>0</v>
      </c>
      <c r="BL239" s="14" t="s">
        <v>179</v>
      </c>
      <c r="BM239" s="234" t="s">
        <v>524</v>
      </c>
    </row>
    <row r="240" spans="1:47" s="2" customFormat="1" ht="12">
      <c r="A240" s="35"/>
      <c r="B240" s="36"/>
      <c r="C240" s="37"/>
      <c r="D240" s="251" t="s">
        <v>252</v>
      </c>
      <c r="E240" s="37"/>
      <c r="F240" s="252" t="s">
        <v>856</v>
      </c>
      <c r="G240" s="37"/>
      <c r="H240" s="37"/>
      <c r="I240" s="238"/>
      <c r="J240" s="37"/>
      <c r="K240" s="37"/>
      <c r="L240" s="41"/>
      <c r="M240" s="239"/>
      <c r="N240" s="240"/>
      <c r="O240" s="88"/>
      <c r="P240" s="88"/>
      <c r="Q240" s="88"/>
      <c r="R240" s="88"/>
      <c r="S240" s="88"/>
      <c r="T240" s="89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T240" s="14" t="s">
        <v>252</v>
      </c>
      <c r="AU240" s="14" t="s">
        <v>85</v>
      </c>
    </row>
    <row r="241" spans="1:65" s="2" customFormat="1" ht="16.5" customHeight="1">
      <c r="A241" s="35"/>
      <c r="B241" s="36"/>
      <c r="C241" s="223" t="s">
        <v>526</v>
      </c>
      <c r="D241" s="223" t="s">
        <v>167</v>
      </c>
      <c r="E241" s="224" t="s">
        <v>857</v>
      </c>
      <c r="F241" s="225" t="s">
        <v>858</v>
      </c>
      <c r="G241" s="226" t="s">
        <v>855</v>
      </c>
      <c r="H241" s="227">
        <v>16</v>
      </c>
      <c r="I241" s="228"/>
      <c r="J241" s="229">
        <f>ROUND(I241*H241,2)</f>
        <v>0</v>
      </c>
      <c r="K241" s="225" t="s">
        <v>1</v>
      </c>
      <c r="L241" s="41"/>
      <c r="M241" s="230" t="s">
        <v>1</v>
      </c>
      <c r="N241" s="231" t="s">
        <v>41</v>
      </c>
      <c r="O241" s="88"/>
      <c r="P241" s="232">
        <f>O241*H241</f>
        <v>0</v>
      </c>
      <c r="Q241" s="232">
        <v>0</v>
      </c>
      <c r="R241" s="232">
        <f>Q241*H241</f>
        <v>0</v>
      </c>
      <c r="S241" s="232">
        <v>0</v>
      </c>
      <c r="T241" s="233">
        <f>S241*H241</f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234" t="s">
        <v>179</v>
      </c>
      <c r="AT241" s="234" t="s">
        <v>167</v>
      </c>
      <c r="AU241" s="234" t="s">
        <v>85</v>
      </c>
      <c r="AY241" s="14" t="s">
        <v>164</v>
      </c>
      <c r="BE241" s="235">
        <f>IF(N241="základní",J241,0)</f>
        <v>0</v>
      </c>
      <c r="BF241" s="235">
        <f>IF(N241="snížená",J241,0)</f>
        <v>0</v>
      </c>
      <c r="BG241" s="235">
        <f>IF(N241="zákl. přenesená",J241,0)</f>
        <v>0</v>
      </c>
      <c r="BH241" s="235">
        <f>IF(N241="sníž. přenesená",J241,0)</f>
        <v>0</v>
      </c>
      <c r="BI241" s="235">
        <f>IF(N241="nulová",J241,0)</f>
        <v>0</v>
      </c>
      <c r="BJ241" s="14" t="s">
        <v>83</v>
      </c>
      <c r="BK241" s="235">
        <f>ROUND(I241*H241,2)</f>
        <v>0</v>
      </c>
      <c r="BL241" s="14" t="s">
        <v>179</v>
      </c>
      <c r="BM241" s="234" t="s">
        <v>529</v>
      </c>
    </row>
    <row r="242" spans="1:47" s="2" customFormat="1" ht="12">
      <c r="A242" s="35"/>
      <c r="B242" s="36"/>
      <c r="C242" s="37"/>
      <c r="D242" s="251" t="s">
        <v>252</v>
      </c>
      <c r="E242" s="37"/>
      <c r="F242" s="252" t="s">
        <v>859</v>
      </c>
      <c r="G242" s="37"/>
      <c r="H242" s="37"/>
      <c r="I242" s="238"/>
      <c r="J242" s="37"/>
      <c r="K242" s="37"/>
      <c r="L242" s="41"/>
      <c r="M242" s="239"/>
      <c r="N242" s="240"/>
      <c r="O242" s="88"/>
      <c r="P242" s="88"/>
      <c r="Q242" s="88"/>
      <c r="R242" s="88"/>
      <c r="S242" s="88"/>
      <c r="T242" s="89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T242" s="14" t="s">
        <v>252</v>
      </c>
      <c r="AU242" s="14" t="s">
        <v>85</v>
      </c>
    </row>
    <row r="243" spans="1:65" s="2" customFormat="1" ht="16.5" customHeight="1">
      <c r="A243" s="35"/>
      <c r="B243" s="36"/>
      <c r="C243" s="223" t="s">
        <v>355</v>
      </c>
      <c r="D243" s="223" t="s">
        <v>167</v>
      </c>
      <c r="E243" s="224" t="s">
        <v>860</v>
      </c>
      <c r="F243" s="225" t="s">
        <v>861</v>
      </c>
      <c r="G243" s="226" t="s">
        <v>855</v>
      </c>
      <c r="H243" s="227">
        <v>16</v>
      </c>
      <c r="I243" s="228"/>
      <c r="J243" s="229">
        <f>ROUND(I243*H243,2)</f>
        <v>0</v>
      </c>
      <c r="K243" s="225" t="s">
        <v>1</v>
      </c>
      <c r="L243" s="41"/>
      <c r="M243" s="230" t="s">
        <v>1</v>
      </c>
      <c r="N243" s="231" t="s">
        <v>41</v>
      </c>
      <c r="O243" s="88"/>
      <c r="P243" s="232">
        <f>O243*H243</f>
        <v>0</v>
      </c>
      <c r="Q243" s="232">
        <v>0</v>
      </c>
      <c r="R243" s="232">
        <f>Q243*H243</f>
        <v>0</v>
      </c>
      <c r="S243" s="232">
        <v>0</v>
      </c>
      <c r="T243" s="233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234" t="s">
        <v>179</v>
      </c>
      <c r="AT243" s="234" t="s">
        <v>167</v>
      </c>
      <c r="AU243" s="234" t="s">
        <v>85</v>
      </c>
      <c r="AY243" s="14" t="s">
        <v>164</v>
      </c>
      <c r="BE243" s="235">
        <f>IF(N243="základní",J243,0)</f>
        <v>0</v>
      </c>
      <c r="BF243" s="235">
        <f>IF(N243="snížená",J243,0)</f>
        <v>0</v>
      </c>
      <c r="BG243" s="235">
        <f>IF(N243="zákl. přenesená",J243,0)</f>
        <v>0</v>
      </c>
      <c r="BH243" s="235">
        <f>IF(N243="sníž. přenesená",J243,0)</f>
        <v>0</v>
      </c>
      <c r="BI243" s="235">
        <f>IF(N243="nulová",J243,0)</f>
        <v>0</v>
      </c>
      <c r="BJ243" s="14" t="s">
        <v>83</v>
      </c>
      <c r="BK243" s="235">
        <f>ROUND(I243*H243,2)</f>
        <v>0</v>
      </c>
      <c r="BL243" s="14" t="s">
        <v>179</v>
      </c>
      <c r="BM243" s="234" t="s">
        <v>534</v>
      </c>
    </row>
    <row r="244" spans="1:65" s="2" customFormat="1" ht="16.5" customHeight="1">
      <c r="A244" s="35"/>
      <c r="B244" s="36"/>
      <c r="C244" s="223" t="s">
        <v>536</v>
      </c>
      <c r="D244" s="223" t="s">
        <v>167</v>
      </c>
      <c r="E244" s="224" t="s">
        <v>862</v>
      </c>
      <c r="F244" s="225" t="s">
        <v>863</v>
      </c>
      <c r="G244" s="226" t="s">
        <v>855</v>
      </c>
      <c r="H244" s="227">
        <v>16</v>
      </c>
      <c r="I244" s="228"/>
      <c r="J244" s="229">
        <f>ROUND(I244*H244,2)</f>
        <v>0</v>
      </c>
      <c r="K244" s="225" t="s">
        <v>1</v>
      </c>
      <c r="L244" s="41"/>
      <c r="M244" s="230" t="s">
        <v>1</v>
      </c>
      <c r="N244" s="231" t="s">
        <v>41</v>
      </c>
      <c r="O244" s="88"/>
      <c r="P244" s="232">
        <f>O244*H244</f>
        <v>0</v>
      </c>
      <c r="Q244" s="232">
        <v>0</v>
      </c>
      <c r="R244" s="232">
        <f>Q244*H244</f>
        <v>0</v>
      </c>
      <c r="S244" s="232">
        <v>0</v>
      </c>
      <c r="T244" s="233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234" t="s">
        <v>179</v>
      </c>
      <c r="AT244" s="234" t="s">
        <v>167</v>
      </c>
      <c r="AU244" s="234" t="s">
        <v>85</v>
      </c>
      <c r="AY244" s="14" t="s">
        <v>164</v>
      </c>
      <c r="BE244" s="235">
        <f>IF(N244="základní",J244,0)</f>
        <v>0</v>
      </c>
      <c r="BF244" s="235">
        <f>IF(N244="snížená",J244,0)</f>
        <v>0</v>
      </c>
      <c r="BG244" s="235">
        <f>IF(N244="zákl. přenesená",J244,0)</f>
        <v>0</v>
      </c>
      <c r="BH244" s="235">
        <f>IF(N244="sníž. přenesená",J244,0)</f>
        <v>0</v>
      </c>
      <c r="BI244" s="235">
        <f>IF(N244="nulová",J244,0)</f>
        <v>0</v>
      </c>
      <c r="BJ244" s="14" t="s">
        <v>83</v>
      </c>
      <c r="BK244" s="235">
        <f>ROUND(I244*H244,2)</f>
        <v>0</v>
      </c>
      <c r="BL244" s="14" t="s">
        <v>179</v>
      </c>
      <c r="BM244" s="234" t="s">
        <v>539</v>
      </c>
    </row>
    <row r="245" spans="1:47" s="2" customFormat="1" ht="12">
      <c r="A245" s="35"/>
      <c r="B245" s="36"/>
      <c r="C245" s="37"/>
      <c r="D245" s="251" t="s">
        <v>252</v>
      </c>
      <c r="E245" s="37"/>
      <c r="F245" s="252" t="s">
        <v>864</v>
      </c>
      <c r="G245" s="37"/>
      <c r="H245" s="37"/>
      <c r="I245" s="238"/>
      <c r="J245" s="37"/>
      <c r="K245" s="37"/>
      <c r="L245" s="41"/>
      <c r="M245" s="239"/>
      <c r="N245" s="240"/>
      <c r="O245" s="88"/>
      <c r="P245" s="88"/>
      <c r="Q245" s="88"/>
      <c r="R245" s="88"/>
      <c r="S245" s="88"/>
      <c r="T245" s="89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T245" s="14" t="s">
        <v>252</v>
      </c>
      <c r="AU245" s="14" t="s">
        <v>85</v>
      </c>
    </row>
    <row r="246" spans="1:63" s="12" customFormat="1" ht="22.8" customHeight="1">
      <c r="A246" s="12"/>
      <c r="B246" s="207"/>
      <c r="C246" s="208"/>
      <c r="D246" s="209" t="s">
        <v>75</v>
      </c>
      <c r="E246" s="221" t="s">
        <v>865</v>
      </c>
      <c r="F246" s="221" t="s">
        <v>866</v>
      </c>
      <c r="G246" s="208"/>
      <c r="H246" s="208"/>
      <c r="I246" s="211"/>
      <c r="J246" s="222">
        <f>BK246</f>
        <v>0</v>
      </c>
      <c r="K246" s="208"/>
      <c r="L246" s="213"/>
      <c r="M246" s="214"/>
      <c r="N246" s="215"/>
      <c r="O246" s="215"/>
      <c r="P246" s="216">
        <f>SUM(P247:P262)</f>
        <v>0</v>
      </c>
      <c r="Q246" s="215"/>
      <c r="R246" s="216">
        <f>SUM(R247:R262)</f>
        <v>0</v>
      </c>
      <c r="S246" s="215"/>
      <c r="T246" s="217">
        <f>SUM(T247:T262)</f>
        <v>0</v>
      </c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R246" s="218" t="s">
        <v>83</v>
      </c>
      <c r="AT246" s="219" t="s">
        <v>75</v>
      </c>
      <c r="AU246" s="219" t="s">
        <v>83</v>
      </c>
      <c r="AY246" s="218" t="s">
        <v>164</v>
      </c>
      <c r="BK246" s="220">
        <f>SUM(BK247:BK262)</f>
        <v>0</v>
      </c>
    </row>
    <row r="247" spans="1:65" s="2" customFormat="1" ht="21.75" customHeight="1">
      <c r="A247" s="35"/>
      <c r="B247" s="36"/>
      <c r="C247" s="223" t="s">
        <v>360</v>
      </c>
      <c r="D247" s="223" t="s">
        <v>167</v>
      </c>
      <c r="E247" s="224" t="s">
        <v>867</v>
      </c>
      <c r="F247" s="225" t="s">
        <v>868</v>
      </c>
      <c r="G247" s="226" t="s">
        <v>224</v>
      </c>
      <c r="H247" s="227">
        <v>9</v>
      </c>
      <c r="I247" s="228"/>
      <c r="J247" s="229">
        <f>ROUND(I247*H247,2)</f>
        <v>0</v>
      </c>
      <c r="K247" s="225" t="s">
        <v>1</v>
      </c>
      <c r="L247" s="41"/>
      <c r="M247" s="230" t="s">
        <v>1</v>
      </c>
      <c r="N247" s="231" t="s">
        <v>41</v>
      </c>
      <c r="O247" s="88"/>
      <c r="P247" s="232">
        <f>O247*H247</f>
        <v>0</v>
      </c>
      <c r="Q247" s="232">
        <v>0</v>
      </c>
      <c r="R247" s="232">
        <f>Q247*H247</f>
        <v>0</v>
      </c>
      <c r="S247" s="232">
        <v>0</v>
      </c>
      <c r="T247" s="233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234" t="s">
        <v>179</v>
      </c>
      <c r="AT247" s="234" t="s">
        <v>167</v>
      </c>
      <c r="AU247" s="234" t="s">
        <v>85</v>
      </c>
      <c r="AY247" s="14" t="s">
        <v>164</v>
      </c>
      <c r="BE247" s="235">
        <f>IF(N247="základní",J247,0)</f>
        <v>0</v>
      </c>
      <c r="BF247" s="235">
        <f>IF(N247="snížená",J247,0)</f>
        <v>0</v>
      </c>
      <c r="BG247" s="235">
        <f>IF(N247="zákl. přenesená",J247,0)</f>
        <v>0</v>
      </c>
      <c r="BH247" s="235">
        <f>IF(N247="sníž. přenesená",J247,0)</f>
        <v>0</v>
      </c>
      <c r="BI247" s="235">
        <f>IF(N247="nulová",J247,0)</f>
        <v>0</v>
      </c>
      <c r="BJ247" s="14" t="s">
        <v>83</v>
      </c>
      <c r="BK247" s="235">
        <f>ROUND(I247*H247,2)</f>
        <v>0</v>
      </c>
      <c r="BL247" s="14" t="s">
        <v>179</v>
      </c>
      <c r="BM247" s="234" t="s">
        <v>543</v>
      </c>
    </row>
    <row r="248" spans="1:47" s="2" customFormat="1" ht="12">
      <c r="A248" s="35"/>
      <c r="B248" s="36"/>
      <c r="C248" s="37"/>
      <c r="D248" s="251" t="s">
        <v>252</v>
      </c>
      <c r="E248" s="37"/>
      <c r="F248" s="252" t="s">
        <v>869</v>
      </c>
      <c r="G248" s="37"/>
      <c r="H248" s="37"/>
      <c r="I248" s="238"/>
      <c r="J248" s="37"/>
      <c r="K248" s="37"/>
      <c r="L248" s="41"/>
      <c r="M248" s="239"/>
      <c r="N248" s="240"/>
      <c r="O248" s="88"/>
      <c r="P248" s="88"/>
      <c r="Q248" s="88"/>
      <c r="R248" s="88"/>
      <c r="S248" s="88"/>
      <c r="T248" s="89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T248" s="14" t="s">
        <v>252</v>
      </c>
      <c r="AU248" s="14" t="s">
        <v>85</v>
      </c>
    </row>
    <row r="249" spans="1:65" s="2" customFormat="1" ht="24.15" customHeight="1">
      <c r="A249" s="35"/>
      <c r="B249" s="36"/>
      <c r="C249" s="241" t="s">
        <v>545</v>
      </c>
      <c r="D249" s="241" t="s">
        <v>181</v>
      </c>
      <c r="E249" s="242" t="s">
        <v>870</v>
      </c>
      <c r="F249" s="243" t="s">
        <v>871</v>
      </c>
      <c r="G249" s="244" t="s">
        <v>224</v>
      </c>
      <c r="H249" s="245">
        <v>3</v>
      </c>
      <c r="I249" s="246"/>
      <c r="J249" s="247">
        <f>ROUND(I249*H249,2)</f>
        <v>0</v>
      </c>
      <c r="K249" s="243" t="s">
        <v>1</v>
      </c>
      <c r="L249" s="248"/>
      <c r="M249" s="249" t="s">
        <v>1</v>
      </c>
      <c r="N249" s="250" t="s">
        <v>41</v>
      </c>
      <c r="O249" s="88"/>
      <c r="P249" s="232">
        <f>O249*H249</f>
        <v>0</v>
      </c>
      <c r="Q249" s="232">
        <v>0</v>
      </c>
      <c r="R249" s="232">
        <f>Q249*H249</f>
        <v>0</v>
      </c>
      <c r="S249" s="232">
        <v>0</v>
      </c>
      <c r="T249" s="233">
        <f>S249*H249</f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234" t="s">
        <v>188</v>
      </c>
      <c r="AT249" s="234" t="s">
        <v>181</v>
      </c>
      <c r="AU249" s="234" t="s">
        <v>85</v>
      </c>
      <c r="AY249" s="14" t="s">
        <v>164</v>
      </c>
      <c r="BE249" s="235">
        <f>IF(N249="základní",J249,0)</f>
        <v>0</v>
      </c>
      <c r="BF249" s="235">
        <f>IF(N249="snížená",J249,0)</f>
        <v>0</v>
      </c>
      <c r="BG249" s="235">
        <f>IF(N249="zákl. přenesená",J249,0)</f>
        <v>0</v>
      </c>
      <c r="BH249" s="235">
        <f>IF(N249="sníž. přenesená",J249,0)</f>
        <v>0</v>
      </c>
      <c r="BI249" s="235">
        <f>IF(N249="nulová",J249,0)</f>
        <v>0</v>
      </c>
      <c r="BJ249" s="14" t="s">
        <v>83</v>
      </c>
      <c r="BK249" s="235">
        <f>ROUND(I249*H249,2)</f>
        <v>0</v>
      </c>
      <c r="BL249" s="14" t="s">
        <v>179</v>
      </c>
      <c r="BM249" s="234" t="s">
        <v>548</v>
      </c>
    </row>
    <row r="250" spans="1:47" s="2" customFormat="1" ht="12">
      <c r="A250" s="35"/>
      <c r="B250" s="36"/>
      <c r="C250" s="37"/>
      <c r="D250" s="251" t="s">
        <v>252</v>
      </c>
      <c r="E250" s="37"/>
      <c r="F250" s="252" t="s">
        <v>872</v>
      </c>
      <c r="G250" s="37"/>
      <c r="H250" s="37"/>
      <c r="I250" s="238"/>
      <c r="J250" s="37"/>
      <c r="K250" s="37"/>
      <c r="L250" s="41"/>
      <c r="M250" s="239"/>
      <c r="N250" s="240"/>
      <c r="O250" s="88"/>
      <c r="P250" s="88"/>
      <c r="Q250" s="88"/>
      <c r="R250" s="88"/>
      <c r="S250" s="88"/>
      <c r="T250" s="89"/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T250" s="14" t="s">
        <v>252</v>
      </c>
      <c r="AU250" s="14" t="s">
        <v>85</v>
      </c>
    </row>
    <row r="251" spans="1:65" s="2" customFormat="1" ht="16.5" customHeight="1">
      <c r="A251" s="35"/>
      <c r="B251" s="36"/>
      <c r="C251" s="241" t="s">
        <v>366</v>
      </c>
      <c r="D251" s="241" t="s">
        <v>181</v>
      </c>
      <c r="E251" s="242" t="s">
        <v>1188</v>
      </c>
      <c r="F251" s="243" t="s">
        <v>1189</v>
      </c>
      <c r="G251" s="244" t="s">
        <v>224</v>
      </c>
      <c r="H251" s="245">
        <v>1</v>
      </c>
      <c r="I251" s="246"/>
      <c r="J251" s="247">
        <f>ROUND(I251*H251,2)</f>
        <v>0</v>
      </c>
      <c r="K251" s="243" t="s">
        <v>1</v>
      </c>
      <c r="L251" s="248"/>
      <c r="M251" s="249" t="s">
        <v>1</v>
      </c>
      <c r="N251" s="250" t="s">
        <v>41</v>
      </c>
      <c r="O251" s="88"/>
      <c r="P251" s="232">
        <f>O251*H251</f>
        <v>0</v>
      </c>
      <c r="Q251" s="232">
        <v>0</v>
      </c>
      <c r="R251" s="232">
        <f>Q251*H251</f>
        <v>0</v>
      </c>
      <c r="S251" s="232">
        <v>0</v>
      </c>
      <c r="T251" s="233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234" t="s">
        <v>188</v>
      </c>
      <c r="AT251" s="234" t="s">
        <v>181</v>
      </c>
      <c r="AU251" s="234" t="s">
        <v>85</v>
      </c>
      <c r="AY251" s="14" t="s">
        <v>164</v>
      </c>
      <c r="BE251" s="235">
        <f>IF(N251="základní",J251,0)</f>
        <v>0</v>
      </c>
      <c r="BF251" s="235">
        <f>IF(N251="snížená",J251,0)</f>
        <v>0</v>
      </c>
      <c r="BG251" s="235">
        <f>IF(N251="zákl. přenesená",J251,0)</f>
        <v>0</v>
      </c>
      <c r="BH251" s="235">
        <f>IF(N251="sníž. přenesená",J251,0)</f>
        <v>0</v>
      </c>
      <c r="BI251" s="235">
        <f>IF(N251="nulová",J251,0)</f>
        <v>0</v>
      </c>
      <c r="BJ251" s="14" t="s">
        <v>83</v>
      </c>
      <c r="BK251" s="235">
        <f>ROUND(I251*H251,2)</f>
        <v>0</v>
      </c>
      <c r="BL251" s="14" t="s">
        <v>179</v>
      </c>
      <c r="BM251" s="234" t="s">
        <v>552</v>
      </c>
    </row>
    <row r="252" spans="1:47" s="2" customFormat="1" ht="12">
      <c r="A252" s="35"/>
      <c r="B252" s="36"/>
      <c r="C252" s="37"/>
      <c r="D252" s="251" t="s">
        <v>252</v>
      </c>
      <c r="E252" s="37"/>
      <c r="F252" s="252" t="s">
        <v>1190</v>
      </c>
      <c r="G252" s="37"/>
      <c r="H252" s="37"/>
      <c r="I252" s="238"/>
      <c r="J252" s="37"/>
      <c r="K252" s="37"/>
      <c r="L252" s="41"/>
      <c r="M252" s="239"/>
      <c r="N252" s="240"/>
      <c r="O252" s="88"/>
      <c r="P252" s="88"/>
      <c r="Q252" s="88"/>
      <c r="R252" s="88"/>
      <c r="S252" s="88"/>
      <c r="T252" s="89"/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T252" s="14" t="s">
        <v>252</v>
      </c>
      <c r="AU252" s="14" t="s">
        <v>85</v>
      </c>
    </row>
    <row r="253" spans="1:65" s="2" customFormat="1" ht="16.5" customHeight="1">
      <c r="A253" s="35"/>
      <c r="B253" s="36"/>
      <c r="C253" s="241" t="s">
        <v>554</v>
      </c>
      <c r="D253" s="241" t="s">
        <v>181</v>
      </c>
      <c r="E253" s="242" t="s">
        <v>1191</v>
      </c>
      <c r="F253" s="243" t="s">
        <v>1192</v>
      </c>
      <c r="G253" s="244" t="s">
        <v>224</v>
      </c>
      <c r="H253" s="245">
        <v>1</v>
      </c>
      <c r="I253" s="246"/>
      <c r="J253" s="247">
        <f>ROUND(I253*H253,2)</f>
        <v>0</v>
      </c>
      <c r="K253" s="243" t="s">
        <v>1</v>
      </c>
      <c r="L253" s="248"/>
      <c r="M253" s="249" t="s">
        <v>1</v>
      </c>
      <c r="N253" s="250" t="s">
        <v>41</v>
      </c>
      <c r="O253" s="88"/>
      <c r="P253" s="232">
        <f>O253*H253</f>
        <v>0</v>
      </c>
      <c r="Q253" s="232">
        <v>0</v>
      </c>
      <c r="R253" s="232">
        <f>Q253*H253</f>
        <v>0</v>
      </c>
      <c r="S253" s="232">
        <v>0</v>
      </c>
      <c r="T253" s="233">
        <f>S253*H253</f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234" t="s">
        <v>188</v>
      </c>
      <c r="AT253" s="234" t="s">
        <v>181</v>
      </c>
      <c r="AU253" s="234" t="s">
        <v>85</v>
      </c>
      <c r="AY253" s="14" t="s">
        <v>164</v>
      </c>
      <c r="BE253" s="235">
        <f>IF(N253="základní",J253,0)</f>
        <v>0</v>
      </c>
      <c r="BF253" s="235">
        <f>IF(N253="snížená",J253,0)</f>
        <v>0</v>
      </c>
      <c r="BG253" s="235">
        <f>IF(N253="zákl. přenesená",J253,0)</f>
        <v>0</v>
      </c>
      <c r="BH253" s="235">
        <f>IF(N253="sníž. přenesená",J253,0)</f>
        <v>0</v>
      </c>
      <c r="BI253" s="235">
        <f>IF(N253="nulová",J253,0)</f>
        <v>0</v>
      </c>
      <c r="BJ253" s="14" t="s">
        <v>83</v>
      </c>
      <c r="BK253" s="235">
        <f>ROUND(I253*H253,2)</f>
        <v>0</v>
      </c>
      <c r="BL253" s="14" t="s">
        <v>179</v>
      </c>
      <c r="BM253" s="234" t="s">
        <v>557</v>
      </c>
    </row>
    <row r="254" spans="1:47" s="2" customFormat="1" ht="12">
      <c r="A254" s="35"/>
      <c r="B254" s="36"/>
      <c r="C254" s="37"/>
      <c r="D254" s="251" t="s">
        <v>252</v>
      </c>
      <c r="E254" s="37"/>
      <c r="F254" s="252" t="s">
        <v>1193</v>
      </c>
      <c r="G254" s="37"/>
      <c r="H254" s="37"/>
      <c r="I254" s="238"/>
      <c r="J254" s="37"/>
      <c r="K254" s="37"/>
      <c r="L254" s="41"/>
      <c r="M254" s="239"/>
      <c r="N254" s="240"/>
      <c r="O254" s="88"/>
      <c r="P254" s="88"/>
      <c r="Q254" s="88"/>
      <c r="R254" s="88"/>
      <c r="S254" s="88"/>
      <c r="T254" s="89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T254" s="14" t="s">
        <v>252</v>
      </c>
      <c r="AU254" s="14" t="s">
        <v>85</v>
      </c>
    </row>
    <row r="255" spans="1:65" s="2" customFormat="1" ht="16.5" customHeight="1">
      <c r="A255" s="35"/>
      <c r="B255" s="36"/>
      <c r="C255" s="241" t="s">
        <v>371</v>
      </c>
      <c r="D255" s="241" t="s">
        <v>181</v>
      </c>
      <c r="E255" s="242" t="s">
        <v>1194</v>
      </c>
      <c r="F255" s="243" t="s">
        <v>1195</v>
      </c>
      <c r="G255" s="244" t="s">
        <v>224</v>
      </c>
      <c r="H255" s="245">
        <v>1</v>
      </c>
      <c r="I255" s="246"/>
      <c r="J255" s="247">
        <f>ROUND(I255*H255,2)</f>
        <v>0</v>
      </c>
      <c r="K255" s="243" t="s">
        <v>1</v>
      </c>
      <c r="L255" s="248"/>
      <c r="M255" s="249" t="s">
        <v>1</v>
      </c>
      <c r="N255" s="250" t="s">
        <v>41</v>
      </c>
      <c r="O255" s="88"/>
      <c r="P255" s="232">
        <f>O255*H255</f>
        <v>0</v>
      </c>
      <c r="Q255" s="232">
        <v>0</v>
      </c>
      <c r="R255" s="232">
        <f>Q255*H255</f>
        <v>0</v>
      </c>
      <c r="S255" s="232">
        <v>0</v>
      </c>
      <c r="T255" s="233">
        <f>S255*H255</f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234" t="s">
        <v>188</v>
      </c>
      <c r="AT255" s="234" t="s">
        <v>181</v>
      </c>
      <c r="AU255" s="234" t="s">
        <v>85</v>
      </c>
      <c r="AY255" s="14" t="s">
        <v>164</v>
      </c>
      <c r="BE255" s="235">
        <f>IF(N255="základní",J255,0)</f>
        <v>0</v>
      </c>
      <c r="BF255" s="235">
        <f>IF(N255="snížená",J255,0)</f>
        <v>0</v>
      </c>
      <c r="BG255" s="235">
        <f>IF(N255="zákl. přenesená",J255,0)</f>
        <v>0</v>
      </c>
      <c r="BH255" s="235">
        <f>IF(N255="sníž. přenesená",J255,0)</f>
        <v>0</v>
      </c>
      <c r="BI255" s="235">
        <f>IF(N255="nulová",J255,0)</f>
        <v>0</v>
      </c>
      <c r="BJ255" s="14" t="s">
        <v>83</v>
      </c>
      <c r="BK255" s="235">
        <f>ROUND(I255*H255,2)</f>
        <v>0</v>
      </c>
      <c r="BL255" s="14" t="s">
        <v>179</v>
      </c>
      <c r="BM255" s="234" t="s">
        <v>560</v>
      </c>
    </row>
    <row r="256" spans="1:47" s="2" customFormat="1" ht="12">
      <c r="A256" s="35"/>
      <c r="B256" s="36"/>
      <c r="C256" s="37"/>
      <c r="D256" s="251" t="s">
        <v>252</v>
      </c>
      <c r="E256" s="37"/>
      <c r="F256" s="252" t="s">
        <v>1196</v>
      </c>
      <c r="G256" s="37"/>
      <c r="H256" s="37"/>
      <c r="I256" s="238"/>
      <c r="J256" s="37"/>
      <c r="K256" s="37"/>
      <c r="L256" s="41"/>
      <c r="M256" s="239"/>
      <c r="N256" s="240"/>
      <c r="O256" s="88"/>
      <c r="P256" s="88"/>
      <c r="Q256" s="88"/>
      <c r="R256" s="88"/>
      <c r="S256" s="88"/>
      <c r="T256" s="89"/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T256" s="14" t="s">
        <v>252</v>
      </c>
      <c r="AU256" s="14" t="s">
        <v>85</v>
      </c>
    </row>
    <row r="257" spans="1:65" s="2" customFormat="1" ht="24.15" customHeight="1">
      <c r="A257" s="35"/>
      <c r="B257" s="36"/>
      <c r="C257" s="241" t="s">
        <v>561</v>
      </c>
      <c r="D257" s="241" t="s">
        <v>181</v>
      </c>
      <c r="E257" s="242" t="s">
        <v>873</v>
      </c>
      <c r="F257" s="243" t="s">
        <v>1197</v>
      </c>
      <c r="G257" s="244" t="s">
        <v>224</v>
      </c>
      <c r="H257" s="245">
        <v>1</v>
      </c>
      <c r="I257" s="246"/>
      <c r="J257" s="247">
        <f>ROUND(I257*H257,2)</f>
        <v>0</v>
      </c>
      <c r="K257" s="243" t="s">
        <v>1</v>
      </c>
      <c r="L257" s="248"/>
      <c r="M257" s="249" t="s">
        <v>1</v>
      </c>
      <c r="N257" s="250" t="s">
        <v>41</v>
      </c>
      <c r="O257" s="88"/>
      <c r="P257" s="232">
        <f>O257*H257</f>
        <v>0</v>
      </c>
      <c r="Q257" s="232">
        <v>0</v>
      </c>
      <c r="R257" s="232">
        <f>Q257*H257</f>
        <v>0</v>
      </c>
      <c r="S257" s="232">
        <v>0</v>
      </c>
      <c r="T257" s="233">
        <f>S257*H257</f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234" t="s">
        <v>188</v>
      </c>
      <c r="AT257" s="234" t="s">
        <v>181</v>
      </c>
      <c r="AU257" s="234" t="s">
        <v>85</v>
      </c>
      <c r="AY257" s="14" t="s">
        <v>164</v>
      </c>
      <c r="BE257" s="235">
        <f>IF(N257="základní",J257,0)</f>
        <v>0</v>
      </c>
      <c r="BF257" s="235">
        <f>IF(N257="snížená",J257,0)</f>
        <v>0</v>
      </c>
      <c r="BG257" s="235">
        <f>IF(N257="zákl. přenesená",J257,0)</f>
        <v>0</v>
      </c>
      <c r="BH257" s="235">
        <f>IF(N257="sníž. přenesená",J257,0)</f>
        <v>0</v>
      </c>
      <c r="BI257" s="235">
        <f>IF(N257="nulová",J257,0)</f>
        <v>0</v>
      </c>
      <c r="BJ257" s="14" t="s">
        <v>83</v>
      </c>
      <c r="BK257" s="235">
        <f>ROUND(I257*H257,2)</f>
        <v>0</v>
      </c>
      <c r="BL257" s="14" t="s">
        <v>179</v>
      </c>
      <c r="BM257" s="234" t="s">
        <v>564</v>
      </c>
    </row>
    <row r="258" spans="1:47" s="2" customFormat="1" ht="12">
      <c r="A258" s="35"/>
      <c r="B258" s="36"/>
      <c r="C258" s="37"/>
      <c r="D258" s="251" t="s">
        <v>252</v>
      </c>
      <c r="E258" s="37"/>
      <c r="F258" s="252" t="s">
        <v>1198</v>
      </c>
      <c r="G258" s="37"/>
      <c r="H258" s="37"/>
      <c r="I258" s="238"/>
      <c r="J258" s="37"/>
      <c r="K258" s="37"/>
      <c r="L258" s="41"/>
      <c r="M258" s="239"/>
      <c r="N258" s="240"/>
      <c r="O258" s="88"/>
      <c r="P258" s="88"/>
      <c r="Q258" s="88"/>
      <c r="R258" s="88"/>
      <c r="S258" s="88"/>
      <c r="T258" s="89"/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T258" s="14" t="s">
        <v>252</v>
      </c>
      <c r="AU258" s="14" t="s">
        <v>85</v>
      </c>
    </row>
    <row r="259" spans="1:65" s="2" customFormat="1" ht="24.15" customHeight="1">
      <c r="A259" s="35"/>
      <c r="B259" s="36"/>
      <c r="C259" s="241" t="s">
        <v>376</v>
      </c>
      <c r="D259" s="241" t="s">
        <v>181</v>
      </c>
      <c r="E259" s="242" t="s">
        <v>876</v>
      </c>
      <c r="F259" s="243" t="s">
        <v>877</v>
      </c>
      <c r="G259" s="244" t="s">
        <v>224</v>
      </c>
      <c r="H259" s="245">
        <v>1</v>
      </c>
      <c r="I259" s="246"/>
      <c r="J259" s="247">
        <f>ROUND(I259*H259,2)</f>
        <v>0</v>
      </c>
      <c r="K259" s="243" t="s">
        <v>1</v>
      </c>
      <c r="L259" s="248"/>
      <c r="M259" s="249" t="s">
        <v>1</v>
      </c>
      <c r="N259" s="250" t="s">
        <v>41</v>
      </c>
      <c r="O259" s="88"/>
      <c r="P259" s="232">
        <f>O259*H259</f>
        <v>0</v>
      </c>
      <c r="Q259" s="232">
        <v>0</v>
      </c>
      <c r="R259" s="232">
        <f>Q259*H259</f>
        <v>0</v>
      </c>
      <c r="S259" s="232">
        <v>0</v>
      </c>
      <c r="T259" s="233">
        <f>S259*H259</f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234" t="s">
        <v>188</v>
      </c>
      <c r="AT259" s="234" t="s">
        <v>181</v>
      </c>
      <c r="AU259" s="234" t="s">
        <v>85</v>
      </c>
      <c r="AY259" s="14" t="s">
        <v>164</v>
      </c>
      <c r="BE259" s="235">
        <f>IF(N259="základní",J259,0)</f>
        <v>0</v>
      </c>
      <c r="BF259" s="235">
        <f>IF(N259="snížená",J259,0)</f>
        <v>0</v>
      </c>
      <c r="BG259" s="235">
        <f>IF(N259="zákl. přenesená",J259,0)</f>
        <v>0</v>
      </c>
      <c r="BH259" s="235">
        <f>IF(N259="sníž. přenesená",J259,0)</f>
        <v>0</v>
      </c>
      <c r="BI259" s="235">
        <f>IF(N259="nulová",J259,0)</f>
        <v>0</v>
      </c>
      <c r="BJ259" s="14" t="s">
        <v>83</v>
      </c>
      <c r="BK259" s="235">
        <f>ROUND(I259*H259,2)</f>
        <v>0</v>
      </c>
      <c r="BL259" s="14" t="s">
        <v>179</v>
      </c>
      <c r="BM259" s="234" t="s">
        <v>569</v>
      </c>
    </row>
    <row r="260" spans="1:47" s="2" customFormat="1" ht="12">
      <c r="A260" s="35"/>
      <c r="B260" s="36"/>
      <c r="C260" s="37"/>
      <c r="D260" s="251" t="s">
        <v>252</v>
      </c>
      <c r="E260" s="37"/>
      <c r="F260" s="252" t="s">
        <v>878</v>
      </c>
      <c r="G260" s="37"/>
      <c r="H260" s="37"/>
      <c r="I260" s="238"/>
      <c r="J260" s="37"/>
      <c r="K260" s="37"/>
      <c r="L260" s="41"/>
      <c r="M260" s="239"/>
      <c r="N260" s="240"/>
      <c r="O260" s="88"/>
      <c r="P260" s="88"/>
      <c r="Q260" s="88"/>
      <c r="R260" s="88"/>
      <c r="S260" s="88"/>
      <c r="T260" s="89"/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T260" s="14" t="s">
        <v>252</v>
      </c>
      <c r="AU260" s="14" t="s">
        <v>85</v>
      </c>
    </row>
    <row r="261" spans="1:65" s="2" customFormat="1" ht="24.15" customHeight="1">
      <c r="A261" s="35"/>
      <c r="B261" s="36"/>
      <c r="C261" s="241" t="s">
        <v>571</v>
      </c>
      <c r="D261" s="241" t="s">
        <v>181</v>
      </c>
      <c r="E261" s="242" t="s">
        <v>1199</v>
      </c>
      <c r="F261" s="243" t="s">
        <v>1200</v>
      </c>
      <c r="G261" s="244" t="s">
        <v>224</v>
      </c>
      <c r="H261" s="245">
        <v>1</v>
      </c>
      <c r="I261" s="246"/>
      <c r="J261" s="247">
        <f>ROUND(I261*H261,2)</f>
        <v>0</v>
      </c>
      <c r="K261" s="243" t="s">
        <v>1</v>
      </c>
      <c r="L261" s="248"/>
      <c r="M261" s="249" t="s">
        <v>1</v>
      </c>
      <c r="N261" s="250" t="s">
        <v>41</v>
      </c>
      <c r="O261" s="88"/>
      <c r="P261" s="232">
        <f>O261*H261</f>
        <v>0</v>
      </c>
      <c r="Q261" s="232">
        <v>0</v>
      </c>
      <c r="R261" s="232">
        <f>Q261*H261</f>
        <v>0</v>
      </c>
      <c r="S261" s="232">
        <v>0</v>
      </c>
      <c r="T261" s="233">
        <f>S261*H261</f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234" t="s">
        <v>188</v>
      </c>
      <c r="AT261" s="234" t="s">
        <v>181</v>
      </c>
      <c r="AU261" s="234" t="s">
        <v>85</v>
      </c>
      <c r="AY261" s="14" t="s">
        <v>164</v>
      </c>
      <c r="BE261" s="235">
        <f>IF(N261="základní",J261,0)</f>
        <v>0</v>
      </c>
      <c r="BF261" s="235">
        <f>IF(N261="snížená",J261,0)</f>
        <v>0</v>
      </c>
      <c r="BG261" s="235">
        <f>IF(N261="zákl. přenesená",J261,0)</f>
        <v>0</v>
      </c>
      <c r="BH261" s="235">
        <f>IF(N261="sníž. přenesená",J261,0)</f>
        <v>0</v>
      </c>
      <c r="BI261" s="235">
        <f>IF(N261="nulová",J261,0)</f>
        <v>0</v>
      </c>
      <c r="BJ261" s="14" t="s">
        <v>83</v>
      </c>
      <c r="BK261" s="235">
        <f>ROUND(I261*H261,2)</f>
        <v>0</v>
      </c>
      <c r="BL261" s="14" t="s">
        <v>179</v>
      </c>
      <c r="BM261" s="234" t="s">
        <v>574</v>
      </c>
    </row>
    <row r="262" spans="1:47" s="2" customFormat="1" ht="12">
      <c r="A262" s="35"/>
      <c r="B262" s="36"/>
      <c r="C262" s="37"/>
      <c r="D262" s="251" t="s">
        <v>252</v>
      </c>
      <c r="E262" s="37"/>
      <c r="F262" s="252" t="s">
        <v>1201</v>
      </c>
      <c r="G262" s="37"/>
      <c r="H262" s="37"/>
      <c r="I262" s="238"/>
      <c r="J262" s="37"/>
      <c r="K262" s="37"/>
      <c r="L262" s="41"/>
      <c r="M262" s="239"/>
      <c r="N262" s="240"/>
      <c r="O262" s="88"/>
      <c r="P262" s="88"/>
      <c r="Q262" s="88"/>
      <c r="R262" s="88"/>
      <c r="S262" s="88"/>
      <c r="T262" s="89"/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T262" s="14" t="s">
        <v>252</v>
      </c>
      <c r="AU262" s="14" t="s">
        <v>85</v>
      </c>
    </row>
    <row r="263" spans="1:63" s="12" customFormat="1" ht="25.9" customHeight="1">
      <c r="A263" s="12"/>
      <c r="B263" s="207"/>
      <c r="C263" s="208"/>
      <c r="D263" s="209" t="s">
        <v>75</v>
      </c>
      <c r="E263" s="210" t="s">
        <v>879</v>
      </c>
      <c r="F263" s="210" t="s">
        <v>880</v>
      </c>
      <c r="G263" s="208"/>
      <c r="H263" s="208"/>
      <c r="I263" s="211"/>
      <c r="J263" s="212">
        <f>BK263</f>
        <v>0</v>
      </c>
      <c r="K263" s="208"/>
      <c r="L263" s="213"/>
      <c r="M263" s="214"/>
      <c r="N263" s="215"/>
      <c r="O263" s="215"/>
      <c r="P263" s="216">
        <f>P264</f>
        <v>0</v>
      </c>
      <c r="Q263" s="215"/>
      <c r="R263" s="216">
        <f>R264</f>
        <v>0</v>
      </c>
      <c r="S263" s="215"/>
      <c r="T263" s="217">
        <f>T264</f>
        <v>0</v>
      </c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R263" s="218" t="s">
        <v>179</v>
      </c>
      <c r="AT263" s="219" t="s">
        <v>75</v>
      </c>
      <c r="AU263" s="219" t="s">
        <v>76</v>
      </c>
      <c r="AY263" s="218" t="s">
        <v>164</v>
      </c>
      <c r="BK263" s="220">
        <f>BK264</f>
        <v>0</v>
      </c>
    </row>
    <row r="264" spans="1:63" s="12" customFormat="1" ht="22.8" customHeight="1">
      <c r="A264" s="12"/>
      <c r="B264" s="207"/>
      <c r="C264" s="208"/>
      <c r="D264" s="209" t="s">
        <v>75</v>
      </c>
      <c r="E264" s="221" t="s">
        <v>881</v>
      </c>
      <c r="F264" s="221" t="s">
        <v>882</v>
      </c>
      <c r="G264" s="208"/>
      <c r="H264" s="208"/>
      <c r="I264" s="211"/>
      <c r="J264" s="222">
        <f>BK264</f>
        <v>0</v>
      </c>
      <c r="K264" s="208"/>
      <c r="L264" s="213"/>
      <c r="M264" s="214"/>
      <c r="N264" s="215"/>
      <c r="O264" s="215"/>
      <c r="P264" s="216">
        <f>SUM(P265:P272)</f>
        <v>0</v>
      </c>
      <c r="Q264" s="215"/>
      <c r="R264" s="216">
        <f>SUM(R265:R272)</f>
        <v>0</v>
      </c>
      <c r="S264" s="215"/>
      <c r="T264" s="217">
        <f>SUM(T265:T272)</f>
        <v>0</v>
      </c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R264" s="218" t="s">
        <v>179</v>
      </c>
      <c r="AT264" s="219" t="s">
        <v>75</v>
      </c>
      <c r="AU264" s="219" t="s">
        <v>83</v>
      </c>
      <c r="AY264" s="218" t="s">
        <v>164</v>
      </c>
      <c r="BK264" s="220">
        <f>SUM(BK265:BK272)</f>
        <v>0</v>
      </c>
    </row>
    <row r="265" spans="1:65" s="2" customFormat="1" ht="16.5" customHeight="1">
      <c r="A265" s="35"/>
      <c r="B265" s="36"/>
      <c r="C265" s="223" t="s">
        <v>380</v>
      </c>
      <c r="D265" s="223" t="s">
        <v>167</v>
      </c>
      <c r="E265" s="224" t="s">
        <v>883</v>
      </c>
      <c r="F265" s="225" t="s">
        <v>884</v>
      </c>
      <c r="G265" s="226" t="s">
        <v>885</v>
      </c>
      <c r="H265" s="227">
        <v>24</v>
      </c>
      <c r="I265" s="228"/>
      <c r="J265" s="229">
        <f>ROUND(I265*H265,2)</f>
        <v>0</v>
      </c>
      <c r="K265" s="225" t="s">
        <v>1</v>
      </c>
      <c r="L265" s="41"/>
      <c r="M265" s="230" t="s">
        <v>1</v>
      </c>
      <c r="N265" s="231" t="s">
        <v>41</v>
      </c>
      <c r="O265" s="88"/>
      <c r="P265" s="232">
        <f>O265*H265</f>
        <v>0</v>
      </c>
      <c r="Q265" s="232">
        <v>0</v>
      </c>
      <c r="R265" s="232">
        <f>Q265*H265</f>
        <v>0</v>
      </c>
      <c r="S265" s="232">
        <v>0</v>
      </c>
      <c r="T265" s="233">
        <f>S265*H265</f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234" t="s">
        <v>886</v>
      </c>
      <c r="AT265" s="234" t="s">
        <v>167</v>
      </c>
      <c r="AU265" s="234" t="s">
        <v>85</v>
      </c>
      <c r="AY265" s="14" t="s">
        <v>164</v>
      </c>
      <c r="BE265" s="235">
        <f>IF(N265="základní",J265,0)</f>
        <v>0</v>
      </c>
      <c r="BF265" s="235">
        <f>IF(N265="snížená",J265,0)</f>
        <v>0</v>
      </c>
      <c r="BG265" s="235">
        <f>IF(N265="zákl. přenesená",J265,0)</f>
        <v>0</v>
      </c>
      <c r="BH265" s="235">
        <f>IF(N265="sníž. přenesená",J265,0)</f>
        <v>0</v>
      </c>
      <c r="BI265" s="235">
        <f>IF(N265="nulová",J265,0)</f>
        <v>0</v>
      </c>
      <c r="BJ265" s="14" t="s">
        <v>83</v>
      </c>
      <c r="BK265" s="235">
        <f>ROUND(I265*H265,2)</f>
        <v>0</v>
      </c>
      <c r="BL265" s="14" t="s">
        <v>886</v>
      </c>
      <c r="BM265" s="234" t="s">
        <v>578</v>
      </c>
    </row>
    <row r="266" spans="1:65" s="2" customFormat="1" ht="16.5" customHeight="1">
      <c r="A266" s="35"/>
      <c r="B266" s="36"/>
      <c r="C266" s="223" t="s">
        <v>579</v>
      </c>
      <c r="D266" s="223" t="s">
        <v>167</v>
      </c>
      <c r="E266" s="224" t="s">
        <v>887</v>
      </c>
      <c r="F266" s="225" t="s">
        <v>888</v>
      </c>
      <c r="G266" s="226" t="s">
        <v>889</v>
      </c>
      <c r="H266" s="227">
        <v>1</v>
      </c>
      <c r="I266" s="228"/>
      <c r="J266" s="229">
        <f>ROUND(I266*H266,2)</f>
        <v>0</v>
      </c>
      <c r="K266" s="225" t="s">
        <v>1</v>
      </c>
      <c r="L266" s="41"/>
      <c r="M266" s="230" t="s">
        <v>1</v>
      </c>
      <c r="N266" s="231" t="s">
        <v>41</v>
      </c>
      <c r="O266" s="88"/>
      <c r="P266" s="232">
        <f>O266*H266</f>
        <v>0</v>
      </c>
      <c r="Q266" s="232">
        <v>0</v>
      </c>
      <c r="R266" s="232">
        <f>Q266*H266</f>
        <v>0</v>
      </c>
      <c r="S266" s="232">
        <v>0</v>
      </c>
      <c r="T266" s="233">
        <f>S266*H266</f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234" t="s">
        <v>886</v>
      </c>
      <c r="AT266" s="234" t="s">
        <v>167</v>
      </c>
      <c r="AU266" s="234" t="s">
        <v>85</v>
      </c>
      <c r="AY266" s="14" t="s">
        <v>164</v>
      </c>
      <c r="BE266" s="235">
        <f>IF(N266="základní",J266,0)</f>
        <v>0</v>
      </c>
      <c r="BF266" s="235">
        <f>IF(N266="snížená",J266,0)</f>
        <v>0</v>
      </c>
      <c r="BG266" s="235">
        <f>IF(N266="zákl. přenesená",J266,0)</f>
        <v>0</v>
      </c>
      <c r="BH266" s="235">
        <f>IF(N266="sníž. přenesená",J266,0)</f>
        <v>0</v>
      </c>
      <c r="BI266" s="235">
        <f>IF(N266="nulová",J266,0)</f>
        <v>0</v>
      </c>
      <c r="BJ266" s="14" t="s">
        <v>83</v>
      </c>
      <c r="BK266" s="235">
        <f>ROUND(I266*H266,2)</f>
        <v>0</v>
      </c>
      <c r="BL266" s="14" t="s">
        <v>886</v>
      </c>
      <c r="BM266" s="234" t="s">
        <v>582</v>
      </c>
    </row>
    <row r="267" spans="1:65" s="2" customFormat="1" ht="21.75" customHeight="1">
      <c r="A267" s="35"/>
      <c r="B267" s="36"/>
      <c r="C267" s="223" t="s">
        <v>385</v>
      </c>
      <c r="D267" s="223" t="s">
        <v>167</v>
      </c>
      <c r="E267" s="224" t="s">
        <v>890</v>
      </c>
      <c r="F267" s="225" t="s">
        <v>891</v>
      </c>
      <c r="G267" s="226" t="s">
        <v>885</v>
      </c>
      <c r="H267" s="227">
        <v>16</v>
      </c>
      <c r="I267" s="228"/>
      <c r="J267" s="229">
        <f>ROUND(I267*H267,2)</f>
        <v>0</v>
      </c>
      <c r="K267" s="225" t="s">
        <v>1</v>
      </c>
      <c r="L267" s="41"/>
      <c r="M267" s="230" t="s">
        <v>1</v>
      </c>
      <c r="N267" s="231" t="s">
        <v>41</v>
      </c>
      <c r="O267" s="88"/>
      <c r="P267" s="232">
        <f>O267*H267</f>
        <v>0</v>
      </c>
      <c r="Q267" s="232">
        <v>0</v>
      </c>
      <c r="R267" s="232">
        <f>Q267*H267</f>
        <v>0</v>
      </c>
      <c r="S267" s="232">
        <v>0</v>
      </c>
      <c r="T267" s="233">
        <f>S267*H267</f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234" t="s">
        <v>886</v>
      </c>
      <c r="AT267" s="234" t="s">
        <v>167</v>
      </c>
      <c r="AU267" s="234" t="s">
        <v>85</v>
      </c>
      <c r="AY267" s="14" t="s">
        <v>164</v>
      </c>
      <c r="BE267" s="235">
        <f>IF(N267="základní",J267,0)</f>
        <v>0</v>
      </c>
      <c r="BF267" s="235">
        <f>IF(N267="snížená",J267,0)</f>
        <v>0</v>
      </c>
      <c r="BG267" s="235">
        <f>IF(N267="zákl. přenesená",J267,0)</f>
        <v>0</v>
      </c>
      <c r="BH267" s="235">
        <f>IF(N267="sníž. přenesená",J267,0)</f>
        <v>0</v>
      </c>
      <c r="BI267" s="235">
        <f>IF(N267="nulová",J267,0)</f>
        <v>0</v>
      </c>
      <c r="BJ267" s="14" t="s">
        <v>83</v>
      </c>
      <c r="BK267" s="235">
        <f>ROUND(I267*H267,2)</f>
        <v>0</v>
      </c>
      <c r="BL267" s="14" t="s">
        <v>886</v>
      </c>
      <c r="BM267" s="234" t="s">
        <v>587</v>
      </c>
    </row>
    <row r="268" spans="1:47" s="2" customFormat="1" ht="12">
      <c r="A268" s="35"/>
      <c r="B268" s="36"/>
      <c r="C268" s="37"/>
      <c r="D268" s="251" t="s">
        <v>252</v>
      </c>
      <c r="E268" s="37"/>
      <c r="F268" s="252" t="s">
        <v>892</v>
      </c>
      <c r="G268" s="37"/>
      <c r="H268" s="37"/>
      <c r="I268" s="238"/>
      <c r="J268" s="37"/>
      <c r="K268" s="37"/>
      <c r="L268" s="41"/>
      <c r="M268" s="239"/>
      <c r="N268" s="240"/>
      <c r="O268" s="88"/>
      <c r="P268" s="88"/>
      <c r="Q268" s="88"/>
      <c r="R268" s="88"/>
      <c r="S268" s="88"/>
      <c r="T268" s="89"/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T268" s="14" t="s">
        <v>252</v>
      </c>
      <c r="AU268" s="14" t="s">
        <v>85</v>
      </c>
    </row>
    <row r="269" spans="1:65" s="2" customFormat="1" ht="16.5" customHeight="1">
      <c r="A269" s="35"/>
      <c r="B269" s="36"/>
      <c r="C269" s="223" t="s">
        <v>591</v>
      </c>
      <c r="D269" s="223" t="s">
        <v>167</v>
      </c>
      <c r="E269" s="224" t="s">
        <v>1202</v>
      </c>
      <c r="F269" s="225" t="s">
        <v>1203</v>
      </c>
      <c r="G269" s="226" t="s">
        <v>885</v>
      </c>
      <c r="H269" s="227">
        <v>8</v>
      </c>
      <c r="I269" s="228"/>
      <c r="J269" s="229">
        <f>ROUND(I269*H269,2)</f>
        <v>0</v>
      </c>
      <c r="K269" s="225" t="s">
        <v>1</v>
      </c>
      <c r="L269" s="41"/>
      <c r="M269" s="230" t="s">
        <v>1</v>
      </c>
      <c r="N269" s="231" t="s">
        <v>41</v>
      </c>
      <c r="O269" s="88"/>
      <c r="P269" s="232">
        <f>O269*H269</f>
        <v>0</v>
      </c>
      <c r="Q269" s="232">
        <v>0</v>
      </c>
      <c r="R269" s="232">
        <f>Q269*H269</f>
        <v>0</v>
      </c>
      <c r="S269" s="232">
        <v>0</v>
      </c>
      <c r="T269" s="233">
        <f>S269*H269</f>
        <v>0</v>
      </c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R269" s="234" t="s">
        <v>886</v>
      </c>
      <c r="AT269" s="234" t="s">
        <v>167</v>
      </c>
      <c r="AU269" s="234" t="s">
        <v>85</v>
      </c>
      <c r="AY269" s="14" t="s">
        <v>164</v>
      </c>
      <c r="BE269" s="235">
        <f>IF(N269="základní",J269,0)</f>
        <v>0</v>
      </c>
      <c r="BF269" s="235">
        <f>IF(N269="snížená",J269,0)</f>
        <v>0</v>
      </c>
      <c r="BG269" s="235">
        <f>IF(N269="zákl. přenesená",J269,0)</f>
        <v>0</v>
      </c>
      <c r="BH269" s="235">
        <f>IF(N269="sníž. přenesená",J269,0)</f>
        <v>0</v>
      </c>
      <c r="BI269" s="235">
        <f>IF(N269="nulová",J269,0)</f>
        <v>0</v>
      </c>
      <c r="BJ269" s="14" t="s">
        <v>83</v>
      </c>
      <c r="BK269" s="235">
        <f>ROUND(I269*H269,2)</f>
        <v>0</v>
      </c>
      <c r="BL269" s="14" t="s">
        <v>886</v>
      </c>
      <c r="BM269" s="234" t="s">
        <v>594</v>
      </c>
    </row>
    <row r="270" spans="1:47" s="2" customFormat="1" ht="12">
      <c r="A270" s="35"/>
      <c r="B270" s="36"/>
      <c r="C270" s="37"/>
      <c r="D270" s="251" t="s">
        <v>252</v>
      </c>
      <c r="E270" s="37"/>
      <c r="F270" s="252" t="s">
        <v>1204</v>
      </c>
      <c r="G270" s="37"/>
      <c r="H270" s="37"/>
      <c r="I270" s="238"/>
      <c r="J270" s="37"/>
      <c r="K270" s="37"/>
      <c r="L270" s="41"/>
      <c r="M270" s="239"/>
      <c r="N270" s="240"/>
      <c r="O270" s="88"/>
      <c r="P270" s="88"/>
      <c r="Q270" s="88"/>
      <c r="R270" s="88"/>
      <c r="S270" s="88"/>
      <c r="T270" s="89"/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T270" s="14" t="s">
        <v>252</v>
      </c>
      <c r="AU270" s="14" t="s">
        <v>85</v>
      </c>
    </row>
    <row r="271" spans="1:65" s="2" customFormat="1" ht="24.15" customHeight="1">
      <c r="A271" s="35"/>
      <c r="B271" s="36"/>
      <c r="C271" s="223" t="s">
        <v>192</v>
      </c>
      <c r="D271" s="223" t="s">
        <v>167</v>
      </c>
      <c r="E271" s="224" t="s">
        <v>1205</v>
      </c>
      <c r="F271" s="225" t="s">
        <v>1206</v>
      </c>
      <c r="G271" s="226" t="s">
        <v>885</v>
      </c>
      <c r="H271" s="227">
        <v>8</v>
      </c>
      <c r="I271" s="228"/>
      <c r="J271" s="229">
        <f>ROUND(I271*H271,2)</f>
        <v>0</v>
      </c>
      <c r="K271" s="225" t="s">
        <v>1</v>
      </c>
      <c r="L271" s="41"/>
      <c r="M271" s="230" t="s">
        <v>1</v>
      </c>
      <c r="N271" s="231" t="s">
        <v>41</v>
      </c>
      <c r="O271" s="88"/>
      <c r="P271" s="232">
        <f>O271*H271</f>
        <v>0</v>
      </c>
      <c r="Q271" s="232">
        <v>0</v>
      </c>
      <c r="R271" s="232">
        <f>Q271*H271</f>
        <v>0</v>
      </c>
      <c r="S271" s="232">
        <v>0</v>
      </c>
      <c r="T271" s="233">
        <f>S271*H271</f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234" t="s">
        <v>886</v>
      </c>
      <c r="AT271" s="234" t="s">
        <v>167</v>
      </c>
      <c r="AU271" s="234" t="s">
        <v>85</v>
      </c>
      <c r="AY271" s="14" t="s">
        <v>164</v>
      </c>
      <c r="BE271" s="235">
        <f>IF(N271="základní",J271,0)</f>
        <v>0</v>
      </c>
      <c r="BF271" s="235">
        <f>IF(N271="snížená",J271,0)</f>
        <v>0</v>
      </c>
      <c r="BG271" s="235">
        <f>IF(N271="zákl. přenesená",J271,0)</f>
        <v>0</v>
      </c>
      <c r="BH271" s="235">
        <f>IF(N271="sníž. přenesená",J271,0)</f>
        <v>0</v>
      </c>
      <c r="BI271" s="235">
        <f>IF(N271="nulová",J271,0)</f>
        <v>0</v>
      </c>
      <c r="BJ271" s="14" t="s">
        <v>83</v>
      </c>
      <c r="BK271" s="235">
        <f>ROUND(I271*H271,2)</f>
        <v>0</v>
      </c>
      <c r="BL271" s="14" t="s">
        <v>886</v>
      </c>
      <c r="BM271" s="234" t="s">
        <v>598</v>
      </c>
    </row>
    <row r="272" spans="1:47" s="2" customFormat="1" ht="12">
      <c r="A272" s="35"/>
      <c r="B272" s="36"/>
      <c r="C272" s="37"/>
      <c r="D272" s="251" t="s">
        <v>252</v>
      </c>
      <c r="E272" s="37"/>
      <c r="F272" s="252" t="s">
        <v>1207</v>
      </c>
      <c r="G272" s="37"/>
      <c r="H272" s="37"/>
      <c r="I272" s="238"/>
      <c r="J272" s="37"/>
      <c r="K272" s="37"/>
      <c r="L272" s="41"/>
      <c r="M272" s="253"/>
      <c r="N272" s="254"/>
      <c r="O272" s="255"/>
      <c r="P272" s="255"/>
      <c r="Q272" s="255"/>
      <c r="R272" s="255"/>
      <c r="S272" s="255"/>
      <c r="T272" s="256"/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T272" s="14" t="s">
        <v>252</v>
      </c>
      <c r="AU272" s="14" t="s">
        <v>85</v>
      </c>
    </row>
    <row r="273" spans="1:31" s="2" customFormat="1" ht="6.95" customHeight="1">
      <c r="A273" s="35"/>
      <c r="B273" s="63"/>
      <c r="C273" s="64"/>
      <c r="D273" s="64"/>
      <c r="E273" s="64"/>
      <c r="F273" s="64"/>
      <c r="G273" s="64"/>
      <c r="H273" s="64"/>
      <c r="I273" s="64"/>
      <c r="J273" s="64"/>
      <c r="K273" s="64"/>
      <c r="L273" s="41"/>
      <c r="M273" s="35"/>
      <c r="O273" s="35"/>
      <c r="P273" s="35"/>
      <c r="Q273" s="35"/>
      <c r="R273" s="35"/>
      <c r="S273" s="35"/>
      <c r="T273" s="35"/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</row>
  </sheetData>
  <sheetProtection password="CC35" sheet="1" objects="1" scenarios="1" formatColumns="0" formatRows="0" autoFilter="0"/>
  <autoFilter ref="C130:K272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9:H119"/>
    <mergeCell ref="E121:H121"/>
    <mergeCell ref="E123:H12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127</v>
      </c>
    </row>
    <row r="3" spans="2:46" s="1" customFormat="1" ht="6.95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7"/>
      <c r="AT3" s="14" t="s">
        <v>85</v>
      </c>
    </row>
    <row r="4" spans="2:46" s="1" customFormat="1" ht="24.95" customHeight="1">
      <c r="B4" s="17"/>
      <c r="D4" s="145" t="s">
        <v>131</v>
      </c>
      <c r="L4" s="17"/>
      <c r="M4" s="146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47" t="s">
        <v>16</v>
      </c>
      <c r="L6" s="17"/>
    </row>
    <row r="7" spans="2:12" s="1" customFormat="1" ht="26.25" customHeight="1">
      <c r="B7" s="17"/>
      <c r="E7" s="148" t="str">
        <f>'Rekapitulace stavby'!K6</f>
        <v>Rekonstrukce vytápění – Teoretické ústavy, Hněvotínská 3, 775 15 Olomouc</v>
      </c>
      <c r="F7" s="147"/>
      <c r="G7" s="147"/>
      <c r="H7" s="147"/>
      <c r="L7" s="17"/>
    </row>
    <row r="8" spans="1:31" s="2" customFormat="1" ht="12" customHeight="1">
      <c r="A8" s="35"/>
      <c r="B8" s="41"/>
      <c r="C8" s="35"/>
      <c r="D8" s="147" t="s">
        <v>132</v>
      </c>
      <c r="E8" s="35"/>
      <c r="F8" s="35"/>
      <c r="G8" s="35"/>
      <c r="H8" s="35"/>
      <c r="I8" s="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1"/>
      <c r="C9" s="35"/>
      <c r="D9" s="35"/>
      <c r="E9" s="149" t="s">
        <v>1208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47" t="s">
        <v>18</v>
      </c>
      <c r="E11" s="35"/>
      <c r="F11" s="138" t="s">
        <v>1</v>
      </c>
      <c r="G11" s="35"/>
      <c r="H11" s="35"/>
      <c r="I11" s="147" t="s">
        <v>19</v>
      </c>
      <c r="J11" s="138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47" t="s">
        <v>20</v>
      </c>
      <c r="E12" s="35"/>
      <c r="F12" s="138" t="s">
        <v>21</v>
      </c>
      <c r="G12" s="35"/>
      <c r="H12" s="35"/>
      <c r="I12" s="147" t="s">
        <v>22</v>
      </c>
      <c r="J12" s="150" t="str">
        <f>'Rekapitulace stavby'!AN8</f>
        <v>21. 1. 2024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47" t="s">
        <v>24</v>
      </c>
      <c r="E14" s="35"/>
      <c r="F14" s="35"/>
      <c r="G14" s="35"/>
      <c r="H14" s="35"/>
      <c r="I14" s="147" t="s">
        <v>25</v>
      </c>
      <c r="J14" s="138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38" t="str">
        <f>IF('Rekapitulace stavby'!E11="","",'Rekapitulace stavby'!E11)</f>
        <v>Univerzita Palackého v Olomouc, Křížkovského 8</v>
      </c>
      <c r="F15" s="35"/>
      <c r="G15" s="35"/>
      <c r="H15" s="35"/>
      <c r="I15" s="147" t="s">
        <v>27</v>
      </c>
      <c r="J15" s="138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47" t="s">
        <v>28</v>
      </c>
      <c r="E17" s="35"/>
      <c r="F17" s="35"/>
      <c r="G17" s="35"/>
      <c r="H17" s="35"/>
      <c r="I17" s="147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38"/>
      <c r="G18" s="138"/>
      <c r="H18" s="138"/>
      <c r="I18" s="147" t="s">
        <v>27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47" t="s">
        <v>30</v>
      </c>
      <c r="E20" s="35"/>
      <c r="F20" s="35"/>
      <c r="G20" s="35"/>
      <c r="H20" s="35"/>
      <c r="I20" s="147" t="s">
        <v>25</v>
      </c>
      <c r="J20" s="138" t="s">
        <v>1</v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38" t="s">
        <v>31</v>
      </c>
      <c r="F21" s="35"/>
      <c r="G21" s="35"/>
      <c r="H21" s="35"/>
      <c r="I21" s="147" t="s">
        <v>27</v>
      </c>
      <c r="J21" s="138" t="s">
        <v>1</v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47" t="s">
        <v>33</v>
      </c>
      <c r="E23" s="35"/>
      <c r="F23" s="35"/>
      <c r="G23" s="35"/>
      <c r="H23" s="35"/>
      <c r="I23" s="147" t="s">
        <v>25</v>
      </c>
      <c r="J23" s="138" t="s">
        <v>1</v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38" t="s">
        <v>34</v>
      </c>
      <c r="F24" s="35"/>
      <c r="G24" s="35"/>
      <c r="H24" s="35"/>
      <c r="I24" s="147" t="s">
        <v>27</v>
      </c>
      <c r="J24" s="138" t="s">
        <v>1</v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47" t="s">
        <v>35</v>
      </c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51"/>
      <c r="B27" s="152"/>
      <c r="C27" s="151"/>
      <c r="D27" s="151"/>
      <c r="E27" s="153" t="s">
        <v>1</v>
      </c>
      <c r="F27" s="153"/>
      <c r="G27" s="153"/>
      <c r="H27" s="153"/>
      <c r="I27" s="151"/>
      <c r="J27" s="151"/>
      <c r="K27" s="151"/>
      <c r="L27" s="154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55"/>
      <c r="E29" s="155"/>
      <c r="F29" s="155"/>
      <c r="G29" s="155"/>
      <c r="H29" s="155"/>
      <c r="I29" s="155"/>
      <c r="J29" s="155"/>
      <c r="K29" s="155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1"/>
      <c r="C30" s="35"/>
      <c r="D30" s="156" t="s">
        <v>36</v>
      </c>
      <c r="E30" s="35"/>
      <c r="F30" s="35"/>
      <c r="G30" s="35"/>
      <c r="H30" s="35"/>
      <c r="I30" s="35"/>
      <c r="J30" s="157">
        <f>ROUND(J119,2)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55"/>
      <c r="E31" s="155"/>
      <c r="F31" s="155"/>
      <c r="G31" s="155"/>
      <c r="H31" s="155"/>
      <c r="I31" s="155"/>
      <c r="J31" s="155"/>
      <c r="K31" s="155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35"/>
      <c r="F32" s="158" t="s">
        <v>38</v>
      </c>
      <c r="G32" s="35"/>
      <c r="H32" s="35"/>
      <c r="I32" s="158" t="s">
        <v>37</v>
      </c>
      <c r="J32" s="158" t="s">
        <v>39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1"/>
      <c r="C33" s="35"/>
      <c r="D33" s="159" t="s">
        <v>40</v>
      </c>
      <c r="E33" s="147" t="s">
        <v>41</v>
      </c>
      <c r="F33" s="160">
        <f>ROUND((SUM(BE119:BE125)),2)</f>
        <v>0</v>
      </c>
      <c r="G33" s="35"/>
      <c r="H33" s="35"/>
      <c r="I33" s="161">
        <v>0.21</v>
      </c>
      <c r="J33" s="160">
        <f>ROUND(((SUM(BE119:BE125))*I33),2)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147" t="s">
        <v>42</v>
      </c>
      <c r="F34" s="160">
        <f>ROUND((SUM(BF119:BF125)),2)</f>
        <v>0</v>
      </c>
      <c r="G34" s="35"/>
      <c r="H34" s="35"/>
      <c r="I34" s="161">
        <v>0.12</v>
      </c>
      <c r="J34" s="160">
        <f>ROUND(((SUM(BF119:BF125))*I34),2)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47" t="s">
        <v>43</v>
      </c>
      <c r="F35" s="160">
        <f>ROUND((SUM(BG119:BG125)),2)</f>
        <v>0</v>
      </c>
      <c r="G35" s="35"/>
      <c r="H35" s="35"/>
      <c r="I35" s="161">
        <v>0.21</v>
      </c>
      <c r="J35" s="160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47" t="s">
        <v>44</v>
      </c>
      <c r="F36" s="160">
        <f>ROUND((SUM(BH119:BH125)),2)</f>
        <v>0</v>
      </c>
      <c r="G36" s="35"/>
      <c r="H36" s="35"/>
      <c r="I36" s="161">
        <v>0.12</v>
      </c>
      <c r="J36" s="160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47" t="s">
        <v>45</v>
      </c>
      <c r="F37" s="160">
        <f>ROUND((SUM(BI119:BI125)),2)</f>
        <v>0</v>
      </c>
      <c r="G37" s="35"/>
      <c r="H37" s="35"/>
      <c r="I37" s="161">
        <v>0</v>
      </c>
      <c r="J37" s="160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1"/>
      <c r="C39" s="162"/>
      <c r="D39" s="163" t="s">
        <v>46</v>
      </c>
      <c r="E39" s="164"/>
      <c r="F39" s="164"/>
      <c r="G39" s="165" t="s">
        <v>47</v>
      </c>
      <c r="H39" s="166" t="s">
        <v>48</v>
      </c>
      <c r="I39" s="164"/>
      <c r="J39" s="167">
        <f>SUM(J30:J37)</f>
        <v>0</v>
      </c>
      <c r="K39" s="168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7"/>
      <c r="L41" s="17"/>
    </row>
    <row r="42" spans="2:12" s="1" customFormat="1" ht="14.4" customHeight="1">
      <c r="B42" s="17"/>
      <c r="L42" s="17"/>
    </row>
    <row r="43" spans="2:12" s="1" customFormat="1" ht="14.4" customHeight="1">
      <c r="B43" s="17"/>
      <c r="L43" s="17"/>
    </row>
    <row r="44" spans="2:12" s="1" customFormat="1" ht="14.4" customHeight="1">
      <c r="B44" s="17"/>
      <c r="L44" s="1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60"/>
      <c r="D50" s="169" t="s">
        <v>49</v>
      </c>
      <c r="E50" s="170"/>
      <c r="F50" s="170"/>
      <c r="G50" s="169" t="s">
        <v>50</v>
      </c>
      <c r="H50" s="170"/>
      <c r="I50" s="170"/>
      <c r="J50" s="170"/>
      <c r="K50" s="170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71" t="s">
        <v>51</v>
      </c>
      <c r="E61" s="172"/>
      <c r="F61" s="173" t="s">
        <v>52</v>
      </c>
      <c r="G61" s="171" t="s">
        <v>51</v>
      </c>
      <c r="H61" s="172"/>
      <c r="I61" s="172"/>
      <c r="J61" s="174" t="s">
        <v>52</v>
      </c>
      <c r="K61" s="172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9" t="s">
        <v>53</v>
      </c>
      <c r="E65" s="175"/>
      <c r="F65" s="175"/>
      <c r="G65" s="169" t="s">
        <v>54</v>
      </c>
      <c r="H65" s="175"/>
      <c r="I65" s="175"/>
      <c r="J65" s="175"/>
      <c r="K65" s="175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71" t="s">
        <v>51</v>
      </c>
      <c r="E76" s="172"/>
      <c r="F76" s="173" t="s">
        <v>52</v>
      </c>
      <c r="G76" s="171" t="s">
        <v>51</v>
      </c>
      <c r="H76" s="172"/>
      <c r="I76" s="172"/>
      <c r="J76" s="174" t="s">
        <v>52</v>
      </c>
      <c r="K76" s="172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76"/>
      <c r="C77" s="177"/>
      <c r="D77" s="177"/>
      <c r="E77" s="177"/>
      <c r="F77" s="177"/>
      <c r="G77" s="177"/>
      <c r="H77" s="177"/>
      <c r="I77" s="177"/>
      <c r="J77" s="177"/>
      <c r="K77" s="177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78"/>
      <c r="C81" s="179"/>
      <c r="D81" s="179"/>
      <c r="E81" s="179"/>
      <c r="F81" s="179"/>
      <c r="G81" s="179"/>
      <c r="H81" s="179"/>
      <c r="I81" s="179"/>
      <c r="J81" s="179"/>
      <c r="K81" s="179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137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26.25" customHeight="1">
      <c r="A85" s="35"/>
      <c r="B85" s="36"/>
      <c r="C85" s="37"/>
      <c r="D85" s="37"/>
      <c r="E85" s="180" t="str">
        <f>E7</f>
        <v>Rekonstrukce vytápění – Teoretické ústavy, Hněvotínská 3, 775 15 Olomouc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132</v>
      </c>
      <c r="D86" s="37"/>
      <c r="E86" s="37"/>
      <c r="F86" s="37"/>
      <c r="G86" s="37"/>
      <c r="H86" s="37"/>
      <c r="I86" s="37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73" t="str">
        <f>E9</f>
        <v>01 - Stavební část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7"/>
      <c r="E89" s="37"/>
      <c r="F89" s="24" t="str">
        <f>F12</f>
        <v>Hněvotínská 3, 775 15 Olomouc</v>
      </c>
      <c r="G89" s="37"/>
      <c r="H89" s="37"/>
      <c r="I89" s="29" t="s">
        <v>22</v>
      </c>
      <c r="J89" s="76" t="str">
        <f>IF(J12="","",J12)</f>
        <v>21. 1. 2024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>Univerzita Palackého v Olomouc, Křížkovského 8</v>
      </c>
      <c r="G91" s="37"/>
      <c r="H91" s="37"/>
      <c r="I91" s="29" t="s">
        <v>30</v>
      </c>
      <c r="J91" s="33" t="str">
        <f>E21</f>
        <v>Ing. Petr Machalec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40.05" customHeight="1">
      <c r="A92" s="35"/>
      <c r="B92" s="36"/>
      <c r="C92" s="29" t="s">
        <v>28</v>
      </c>
      <c r="D92" s="37"/>
      <c r="E92" s="37"/>
      <c r="F92" s="24" t="str">
        <f>IF(E18="","",E18)</f>
        <v>Vyplň údaj</v>
      </c>
      <c r="G92" s="37"/>
      <c r="H92" s="37"/>
      <c r="I92" s="29" t="s">
        <v>33</v>
      </c>
      <c r="J92" s="33" t="str">
        <f>E24</f>
        <v>Ing. Petr Machalec, Werichova 13, Olomouc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81" t="s">
        <v>138</v>
      </c>
      <c r="D94" s="182"/>
      <c r="E94" s="182"/>
      <c r="F94" s="182"/>
      <c r="G94" s="182"/>
      <c r="H94" s="182"/>
      <c r="I94" s="182"/>
      <c r="J94" s="183" t="s">
        <v>139</v>
      </c>
      <c r="K94" s="182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84" t="s">
        <v>140</v>
      </c>
      <c r="D96" s="37"/>
      <c r="E96" s="37"/>
      <c r="F96" s="37"/>
      <c r="G96" s="37"/>
      <c r="H96" s="37"/>
      <c r="I96" s="37"/>
      <c r="J96" s="107">
        <f>J119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141</v>
      </c>
    </row>
    <row r="97" spans="1:31" s="9" customFormat="1" ht="24.95" customHeight="1">
      <c r="A97" s="9"/>
      <c r="B97" s="185"/>
      <c r="C97" s="186"/>
      <c r="D97" s="187" t="s">
        <v>729</v>
      </c>
      <c r="E97" s="188"/>
      <c r="F97" s="188"/>
      <c r="G97" s="188"/>
      <c r="H97" s="188"/>
      <c r="I97" s="188"/>
      <c r="J97" s="189">
        <f>J120</f>
        <v>0</v>
      </c>
      <c r="K97" s="186"/>
      <c r="L97" s="190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1"/>
      <c r="C98" s="130"/>
      <c r="D98" s="192" t="s">
        <v>1209</v>
      </c>
      <c r="E98" s="193"/>
      <c r="F98" s="193"/>
      <c r="G98" s="193"/>
      <c r="H98" s="193"/>
      <c r="I98" s="193"/>
      <c r="J98" s="194">
        <f>J121</f>
        <v>0</v>
      </c>
      <c r="K98" s="130"/>
      <c r="L98" s="195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1"/>
      <c r="C99" s="130"/>
      <c r="D99" s="192" t="s">
        <v>1210</v>
      </c>
      <c r="E99" s="193"/>
      <c r="F99" s="193"/>
      <c r="G99" s="193"/>
      <c r="H99" s="193"/>
      <c r="I99" s="193"/>
      <c r="J99" s="194">
        <f>J124</f>
        <v>0</v>
      </c>
      <c r="K99" s="130"/>
      <c r="L99" s="195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2" customFormat="1" ht="21.8" customHeight="1">
      <c r="A100" s="35"/>
      <c r="B100" s="36"/>
      <c r="C100" s="37"/>
      <c r="D100" s="37"/>
      <c r="E100" s="37"/>
      <c r="F100" s="37"/>
      <c r="G100" s="37"/>
      <c r="H100" s="37"/>
      <c r="I100" s="37"/>
      <c r="J100" s="37"/>
      <c r="K100" s="37"/>
      <c r="L100" s="60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</row>
    <row r="101" spans="1:31" s="2" customFormat="1" ht="6.95" customHeight="1">
      <c r="A101" s="35"/>
      <c r="B101" s="63"/>
      <c r="C101" s="64"/>
      <c r="D101" s="64"/>
      <c r="E101" s="64"/>
      <c r="F101" s="64"/>
      <c r="G101" s="64"/>
      <c r="H101" s="64"/>
      <c r="I101" s="64"/>
      <c r="J101" s="64"/>
      <c r="K101" s="64"/>
      <c r="L101" s="60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</row>
    <row r="105" spans="1:31" s="2" customFormat="1" ht="6.95" customHeight="1">
      <c r="A105" s="35"/>
      <c r="B105" s="65"/>
      <c r="C105" s="66"/>
      <c r="D105" s="66"/>
      <c r="E105" s="66"/>
      <c r="F105" s="66"/>
      <c r="G105" s="66"/>
      <c r="H105" s="66"/>
      <c r="I105" s="66"/>
      <c r="J105" s="66"/>
      <c r="K105" s="66"/>
      <c r="L105" s="60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24.95" customHeight="1">
      <c r="A106" s="35"/>
      <c r="B106" s="36"/>
      <c r="C106" s="20" t="s">
        <v>149</v>
      </c>
      <c r="D106" s="37"/>
      <c r="E106" s="37"/>
      <c r="F106" s="37"/>
      <c r="G106" s="37"/>
      <c r="H106" s="37"/>
      <c r="I106" s="37"/>
      <c r="J106" s="37"/>
      <c r="K106" s="37"/>
      <c r="L106" s="60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6.95" customHeight="1">
      <c r="A107" s="35"/>
      <c r="B107" s="36"/>
      <c r="C107" s="37"/>
      <c r="D107" s="37"/>
      <c r="E107" s="37"/>
      <c r="F107" s="37"/>
      <c r="G107" s="37"/>
      <c r="H107" s="37"/>
      <c r="I107" s="37"/>
      <c r="J107" s="37"/>
      <c r="K107" s="37"/>
      <c r="L107" s="60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2" customHeight="1">
      <c r="A108" s="35"/>
      <c r="B108" s="36"/>
      <c r="C108" s="29" t="s">
        <v>16</v>
      </c>
      <c r="D108" s="37"/>
      <c r="E108" s="37"/>
      <c r="F108" s="37"/>
      <c r="G108" s="37"/>
      <c r="H108" s="37"/>
      <c r="I108" s="37"/>
      <c r="J108" s="37"/>
      <c r="K108" s="37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26.25" customHeight="1">
      <c r="A109" s="35"/>
      <c r="B109" s="36"/>
      <c r="C109" s="37"/>
      <c r="D109" s="37"/>
      <c r="E109" s="180" t="str">
        <f>E7</f>
        <v>Rekonstrukce vytápění – Teoretické ústavy, Hněvotínská 3, 775 15 Olomouc</v>
      </c>
      <c r="F109" s="29"/>
      <c r="G109" s="29"/>
      <c r="H109" s="29"/>
      <c r="I109" s="37"/>
      <c r="J109" s="37"/>
      <c r="K109" s="37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2" customHeight="1">
      <c r="A110" s="35"/>
      <c r="B110" s="36"/>
      <c r="C110" s="29" t="s">
        <v>132</v>
      </c>
      <c r="D110" s="37"/>
      <c r="E110" s="37"/>
      <c r="F110" s="37"/>
      <c r="G110" s="37"/>
      <c r="H110" s="37"/>
      <c r="I110" s="37"/>
      <c r="J110" s="37"/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6.5" customHeight="1">
      <c r="A111" s="35"/>
      <c r="B111" s="36"/>
      <c r="C111" s="37"/>
      <c r="D111" s="37"/>
      <c r="E111" s="73" t="str">
        <f>E9</f>
        <v>01 - Stavební část</v>
      </c>
      <c r="F111" s="37"/>
      <c r="G111" s="37"/>
      <c r="H111" s="37"/>
      <c r="I111" s="37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5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2" customHeight="1">
      <c r="A113" s="35"/>
      <c r="B113" s="36"/>
      <c r="C113" s="29" t="s">
        <v>20</v>
      </c>
      <c r="D113" s="37"/>
      <c r="E113" s="37"/>
      <c r="F113" s="24" t="str">
        <f>F12</f>
        <v>Hněvotínská 3, 775 15 Olomouc</v>
      </c>
      <c r="G113" s="37"/>
      <c r="H113" s="37"/>
      <c r="I113" s="29" t="s">
        <v>22</v>
      </c>
      <c r="J113" s="76" t="str">
        <f>IF(J12="","",J12)</f>
        <v>21. 1. 2024</v>
      </c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6.95" customHeight="1">
      <c r="A114" s="35"/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5.15" customHeight="1">
      <c r="A115" s="35"/>
      <c r="B115" s="36"/>
      <c r="C115" s="29" t="s">
        <v>24</v>
      </c>
      <c r="D115" s="37"/>
      <c r="E115" s="37"/>
      <c r="F115" s="24" t="str">
        <f>E15</f>
        <v>Univerzita Palackého v Olomouc, Křížkovského 8</v>
      </c>
      <c r="G115" s="37"/>
      <c r="H115" s="37"/>
      <c r="I115" s="29" t="s">
        <v>30</v>
      </c>
      <c r="J115" s="33" t="str">
        <f>E21</f>
        <v>Ing. Petr Machalec</v>
      </c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40.05" customHeight="1">
      <c r="A116" s="35"/>
      <c r="B116" s="36"/>
      <c r="C116" s="29" t="s">
        <v>28</v>
      </c>
      <c r="D116" s="37"/>
      <c r="E116" s="37"/>
      <c r="F116" s="24" t="str">
        <f>IF(E18="","",E18)</f>
        <v>Vyplň údaj</v>
      </c>
      <c r="G116" s="37"/>
      <c r="H116" s="37"/>
      <c r="I116" s="29" t="s">
        <v>33</v>
      </c>
      <c r="J116" s="33" t="str">
        <f>E24</f>
        <v>Ing. Petr Machalec, Werichova 13, Olomouc</v>
      </c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0.3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11" customFormat="1" ht="29.25" customHeight="1">
      <c r="A118" s="196"/>
      <c r="B118" s="197"/>
      <c r="C118" s="198" t="s">
        <v>150</v>
      </c>
      <c r="D118" s="199" t="s">
        <v>61</v>
      </c>
      <c r="E118" s="199" t="s">
        <v>57</v>
      </c>
      <c r="F118" s="199" t="s">
        <v>58</v>
      </c>
      <c r="G118" s="199" t="s">
        <v>151</v>
      </c>
      <c r="H118" s="199" t="s">
        <v>152</v>
      </c>
      <c r="I118" s="199" t="s">
        <v>153</v>
      </c>
      <c r="J118" s="199" t="s">
        <v>139</v>
      </c>
      <c r="K118" s="200" t="s">
        <v>154</v>
      </c>
      <c r="L118" s="201"/>
      <c r="M118" s="97" t="s">
        <v>1</v>
      </c>
      <c r="N118" s="98" t="s">
        <v>40</v>
      </c>
      <c r="O118" s="98" t="s">
        <v>155</v>
      </c>
      <c r="P118" s="98" t="s">
        <v>156</v>
      </c>
      <c r="Q118" s="98" t="s">
        <v>157</v>
      </c>
      <c r="R118" s="98" t="s">
        <v>158</v>
      </c>
      <c r="S118" s="98" t="s">
        <v>159</v>
      </c>
      <c r="T118" s="99" t="s">
        <v>160</v>
      </c>
      <c r="U118" s="196"/>
      <c r="V118" s="196"/>
      <c r="W118" s="196"/>
      <c r="X118" s="196"/>
      <c r="Y118" s="196"/>
      <c r="Z118" s="196"/>
      <c r="AA118" s="196"/>
      <c r="AB118" s="196"/>
      <c r="AC118" s="196"/>
      <c r="AD118" s="196"/>
      <c r="AE118" s="196"/>
    </row>
    <row r="119" spans="1:63" s="2" customFormat="1" ht="22.8" customHeight="1">
      <c r="A119" s="35"/>
      <c r="B119" s="36"/>
      <c r="C119" s="104" t="s">
        <v>161</v>
      </c>
      <c r="D119" s="37"/>
      <c r="E119" s="37"/>
      <c r="F119" s="37"/>
      <c r="G119" s="37"/>
      <c r="H119" s="37"/>
      <c r="I119" s="37"/>
      <c r="J119" s="202">
        <f>BK119</f>
        <v>0</v>
      </c>
      <c r="K119" s="37"/>
      <c r="L119" s="41"/>
      <c r="M119" s="100"/>
      <c r="N119" s="203"/>
      <c r="O119" s="101"/>
      <c r="P119" s="204">
        <f>P120</f>
        <v>0</v>
      </c>
      <c r="Q119" s="101"/>
      <c r="R119" s="204">
        <f>R120</f>
        <v>0</v>
      </c>
      <c r="S119" s="101"/>
      <c r="T119" s="205">
        <f>T120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T119" s="14" t="s">
        <v>75</v>
      </c>
      <c r="AU119" s="14" t="s">
        <v>141</v>
      </c>
      <c r="BK119" s="206">
        <f>BK120</f>
        <v>0</v>
      </c>
    </row>
    <row r="120" spans="1:63" s="12" customFormat="1" ht="25.9" customHeight="1">
      <c r="A120" s="12"/>
      <c r="B120" s="207"/>
      <c r="C120" s="208"/>
      <c r="D120" s="209" t="s">
        <v>75</v>
      </c>
      <c r="E120" s="210" t="s">
        <v>739</v>
      </c>
      <c r="F120" s="210" t="s">
        <v>740</v>
      </c>
      <c r="G120" s="208"/>
      <c r="H120" s="208"/>
      <c r="I120" s="211"/>
      <c r="J120" s="212">
        <f>BK120</f>
        <v>0</v>
      </c>
      <c r="K120" s="208"/>
      <c r="L120" s="213"/>
      <c r="M120" s="214"/>
      <c r="N120" s="215"/>
      <c r="O120" s="215"/>
      <c r="P120" s="216">
        <f>P121+P124</f>
        <v>0</v>
      </c>
      <c r="Q120" s="215"/>
      <c r="R120" s="216">
        <f>R121+R124</f>
        <v>0</v>
      </c>
      <c r="S120" s="215"/>
      <c r="T120" s="217">
        <f>T121+T124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8" t="s">
        <v>83</v>
      </c>
      <c r="AT120" s="219" t="s">
        <v>75</v>
      </c>
      <c r="AU120" s="219" t="s">
        <v>76</v>
      </c>
      <c r="AY120" s="218" t="s">
        <v>164</v>
      </c>
      <c r="BK120" s="220">
        <f>BK121+BK124</f>
        <v>0</v>
      </c>
    </row>
    <row r="121" spans="1:63" s="12" customFormat="1" ht="22.8" customHeight="1">
      <c r="A121" s="12"/>
      <c r="B121" s="207"/>
      <c r="C121" s="208"/>
      <c r="D121" s="209" t="s">
        <v>75</v>
      </c>
      <c r="E121" s="221" t="s">
        <v>571</v>
      </c>
      <c r="F121" s="221" t="s">
        <v>1211</v>
      </c>
      <c r="G121" s="208"/>
      <c r="H121" s="208"/>
      <c r="I121" s="211"/>
      <c r="J121" s="222">
        <f>BK121</f>
        <v>0</v>
      </c>
      <c r="K121" s="208"/>
      <c r="L121" s="213"/>
      <c r="M121" s="214"/>
      <c r="N121" s="215"/>
      <c r="O121" s="215"/>
      <c r="P121" s="216">
        <f>SUM(P122:P123)</f>
        <v>0</v>
      </c>
      <c r="Q121" s="215"/>
      <c r="R121" s="216">
        <f>SUM(R122:R123)</f>
        <v>0</v>
      </c>
      <c r="S121" s="215"/>
      <c r="T121" s="217">
        <f>SUM(T122:T123)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8" t="s">
        <v>83</v>
      </c>
      <c r="AT121" s="219" t="s">
        <v>75</v>
      </c>
      <c r="AU121" s="219" t="s">
        <v>83</v>
      </c>
      <c r="AY121" s="218" t="s">
        <v>164</v>
      </c>
      <c r="BK121" s="220">
        <f>SUM(BK122:BK123)</f>
        <v>0</v>
      </c>
    </row>
    <row r="122" spans="1:65" s="2" customFormat="1" ht="37.8" customHeight="1">
      <c r="A122" s="35"/>
      <c r="B122" s="36"/>
      <c r="C122" s="223" t="s">
        <v>83</v>
      </c>
      <c r="D122" s="223" t="s">
        <v>167</v>
      </c>
      <c r="E122" s="224" t="s">
        <v>1212</v>
      </c>
      <c r="F122" s="225" t="s">
        <v>1213</v>
      </c>
      <c r="G122" s="226" t="s">
        <v>744</v>
      </c>
      <c r="H122" s="227">
        <v>10970</v>
      </c>
      <c r="I122" s="228"/>
      <c r="J122" s="229">
        <f>ROUND(I122*H122,2)</f>
        <v>0</v>
      </c>
      <c r="K122" s="225" t="s">
        <v>265</v>
      </c>
      <c r="L122" s="41"/>
      <c r="M122" s="230" t="s">
        <v>1</v>
      </c>
      <c r="N122" s="231" t="s">
        <v>41</v>
      </c>
      <c r="O122" s="88"/>
      <c r="P122" s="232">
        <f>O122*H122</f>
        <v>0</v>
      </c>
      <c r="Q122" s="232">
        <v>0</v>
      </c>
      <c r="R122" s="232">
        <f>Q122*H122</f>
        <v>0</v>
      </c>
      <c r="S122" s="232">
        <v>0</v>
      </c>
      <c r="T122" s="233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234" t="s">
        <v>179</v>
      </c>
      <c r="AT122" s="234" t="s">
        <v>167</v>
      </c>
      <c r="AU122" s="234" t="s">
        <v>85</v>
      </c>
      <c r="AY122" s="14" t="s">
        <v>164</v>
      </c>
      <c r="BE122" s="235">
        <f>IF(N122="základní",J122,0)</f>
        <v>0</v>
      </c>
      <c r="BF122" s="235">
        <f>IF(N122="snížená",J122,0)</f>
        <v>0</v>
      </c>
      <c r="BG122" s="235">
        <f>IF(N122="zákl. přenesená",J122,0)</f>
        <v>0</v>
      </c>
      <c r="BH122" s="235">
        <f>IF(N122="sníž. přenesená",J122,0)</f>
        <v>0</v>
      </c>
      <c r="BI122" s="235">
        <f>IF(N122="nulová",J122,0)</f>
        <v>0</v>
      </c>
      <c r="BJ122" s="14" t="s">
        <v>83</v>
      </c>
      <c r="BK122" s="235">
        <f>ROUND(I122*H122,2)</f>
        <v>0</v>
      </c>
      <c r="BL122" s="14" t="s">
        <v>179</v>
      </c>
      <c r="BM122" s="234" t="s">
        <v>85</v>
      </c>
    </row>
    <row r="123" spans="1:65" s="2" customFormat="1" ht="24.15" customHeight="1">
      <c r="A123" s="35"/>
      <c r="B123" s="36"/>
      <c r="C123" s="223" t="s">
        <v>85</v>
      </c>
      <c r="D123" s="223" t="s">
        <v>167</v>
      </c>
      <c r="E123" s="224" t="s">
        <v>1214</v>
      </c>
      <c r="F123" s="225" t="s">
        <v>1215</v>
      </c>
      <c r="G123" s="226" t="s">
        <v>744</v>
      </c>
      <c r="H123" s="227">
        <v>54850</v>
      </c>
      <c r="I123" s="228"/>
      <c r="J123" s="229">
        <f>ROUND(I123*H123,2)</f>
        <v>0</v>
      </c>
      <c r="K123" s="225" t="s">
        <v>265</v>
      </c>
      <c r="L123" s="41"/>
      <c r="M123" s="230" t="s">
        <v>1</v>
      </c>
      <c r="N123" s="231" t="s">
        <v>41</v>
      </c>
      <c r="O123" s="88"/>
      <c r="P123" s="232">
        <f>O123*H123</f>
        <v>0</v>
      </c>
      <c r="Q123" s="232">
        <v>0</v>
      </c>
      <c r="R123" s="232">
        <f>Q123*H123</f>
        <v>0</v>
      </c>
      <c r="S123" s="232">
        <v>0</v>
      </c>
      <c r="T123" s="233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234" t="s">
        <v>179</v>
      </c>
      <c r="AT123" s="234" t="s">
        <v>167</v>
      </c>
      <c r="AU123" s="234" t="s">
        <v>85</v>
      </c>
      <c r="AY123" s="14" t="s">
        <v>164</v>
      </c>
      <c r="BE123" s="235">
        <f>IF(N123="základní",J123,0)</f>
        <v>0</v>
      </c>
      <c r="BF123" s="235">
        <f>IF(N123="snížená",J123,0)</f>
        <v>0</v>
      </c>
      <c r="BG123" s="235">
        <f>IF(N123="zákl. přenesená",J123,0)</f>
        <v>0</v>
      </c>
      <c r="BH123" s="235">
        <f>IF(N123="sníž. přenesená",J123,0)</f>
        <v>0</v>
      </c>
      <c r="BI123" s="235">
        <f>IF(N123="nulová",J123,0)</f>
        <v>0</v>
      </c>
      <c r="BJ123" s="14" t="s">
        <v>83</v>
      </c>
      <c r="BK123" s="235">
        <f>ROUND(I123*H123,2)</f>
        <v>0</v>
      </c>
      <c r="BL123" s="14" t="s">
        <v>179</v>
      </c>
      <c r="BM123" s="234" t="s">
        <v>179</v>
      </c>
    </row>
    <row r="124" spans="1:63" s="12" customFormat="1" ht="22.8" customHeight="1">
      <c r="A124" s="12"/>
      <c r="B124" s="207"/>
      <c r="C124" s="208"/>
      <c r="D124" s="209" t="s">
        <v>75</v>
      </c>
      <c r="E124" s="221" t="s">
        <v>1216</v>
      </c>
      <c r="F124" s="221" t="s">
        <v>1217</v>
      </c>
      <c r="G124" s="208"/>
      <c r="H124" s="208"/>
      <c r="I124" s="211"/>
      <c r="J124" s="222">
        <f>BK124</f>
        <v>0</v>
      </c>
      <c r="K124" s="208"/>
      <c r="L124" s="213"/>
      <c r="M124" s="214"/>
      <c r="N124" s="215"/>
      <c r="O124" s="215"/>
      <c r="P124" s="216">
        <f>P125</f>
        <v>0</v>
      </c>
      <c r="Q124" s="215"/>
      <c r="R124" s="216">
        <f>R125</f>
        <v>0</v>
      </c>
      <c r="S124" s="215"/>
      <c r="T124" s="217">
        <f>T125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8" t="s">
        <v>83</v>
      </c>
      <c r="AT124" s="219" t="s">
        <v>75</v>
      </c>
      <c r="AU124" s="219" t="s">
        <v>83</v>
      </c>
      <c r="AY124" s="218" t="s">
        <v>164</v>
      </c>
      <c r="BK124" s="220">
        <f>BK125</f>
        <v>0</v>
      </c>
    </row>
    <row r="125" spans="1:65" s="2" customFormat="1" ht="55.5" customHeight="1">
      <c r="A125" s="35"/>
      <c r="B125" s="36"/>
      <c r="C125" s="223" t="s">
        <v>180</v>
      </c>
      <c r="D125" s="223" t="s">
        <v>167</v>
      </c>
      <c r="E125" s="224" t="s">
        <v>1218</v>
      </c>
      <c r="F125" s="225" t="s">
        <v>1219</v>
      </c>
      <c r="G125" s="226" t="s">
        <v>177</v>
      </c>
      <c r="H125" s="227">
        <v>0.439</v>
      </c>
      <c r="I125" s="228"/>
      <c r="J125" s="229">
        <f>ROUND(I125*H125,2)</f>
        <v>0</v>
      </c>
      <c r="K125" s="225" t="s">
        <v>265</v>
      </c>
      <c r="L125" s="41"/>
      <c r="M125" s="257" t="s">
        <v>1</v>
      </c>
      <c r="N125" s="258" t="s">
        <v>41</v>
      </c>
      <c r="O125" s="255"/>
      <c r="P125" s="259">
        <f>O125*H125</f>
        <v>0</v>
      </c>
      <c r="Q125" s="259">
        <v>0</v>
      </c>
      <c r="R125" s="259">
        <f>Q125*H125</f>
        <v>0</v>
      </c>
      <c r="S125" s="259">
        <v>0</v>
      </c>
      <c r="T125" s="260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34" t="s">
        <v>179</v>
      </c>
      <c r="AT125" s="234" t="s">
        <v>167</v>
      </c>
      <c r="AU125" s="234" t="s">
        <v>85</v>
      </c>
      <c r="AY125" s="14" t="s">
        <v>164</v>
      </c>
      <c r="BE125" s="235">
        <f>IF(N125="základní",J125,0)</f>
        <v>0</v>
      </c>
      <c r="BF125" s="235">
        <f>IF(N125="snížená",J125,0)</f>
        <v>0</v>
      </c>
      <c r="BG125" s="235">
        <f>IF(N125="zákl. přenesená",J125,0)</f>
        <v>0</v>
      </c>
      <c r="BH125" s="235">
        <f>IF(N125="sníž. přenesená",J125,0)</f>
        <v>0</v>
      </c>
      <c r="BI125" s="235">
        <f>IF(N125="nulová",J125,0)</f>
        <v>0</v>
      </c>
      <c r="BJ125" s="14" t="s">
        <v>83</v>
      </c>
      <c r="BK125" s="235">
        <f>ROUND(I125*H125,2)</f>
        <v>0</v>
      </c>
      <c r="BL125" s="14" t="s">
        <v>179</v>
      </c>
      <c r="BM125" s="234" t="s">
        <v>185</v>
      </c>
    </row>
    <row r="126" spans="1:31" s="2" customFormat="1" ht="6.95" customHeight="1">
      <c r="A126" s="35"/>
      <c r="B126" s="63"/>
      <c r="C126" s="64"/>
      <c r="D126" s="64"/>
      <c r="E126" s="64"/>
      <c r="F126" s="64"/>
      <c r="G126" s="64"/>
      <c r="H126" s="64"/>
      <c r="I126" s="64"/>
      <c r="J126" s="64"/>
      <c r="K126" s="64"/>
      <c r="L126" s="41"/>
      <c r="M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</sheetData>
  <sheetProtection password="CC35" sheet="1" objects="1" scenarios="1" formatColumns="0" formatRows="0" autoFilter="0"/>
  <autoFilter ref="C118:K125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130</v>
      </c>
    </row>
    <row r="3" spans="2:46" s="1" customFormat="1" ht="6.95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7"/>
      <c r="AT3" s="14" t="s">
        <v>85</v>
      </c>
    </row>
    <row r="4" spans="2:46" s="1" customFormat="1" ht="24.95" customHeight="1">
      <c r="B4" s="17"/>
      <c r="D4" s="145" t="s">
        <v>131</v>
      </c>
      <c r="L4" s="17"/>
      <c r="M4" s="146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47" t="s">
        <v>16</v>
      </c>
      <c r="L6" s="17"/>
    </row>
    <row r="7" spans="2:12" s="1" customFormat="1" ht="26.25" customHeight="1">
      <c r="B7" s="17"/>
      <c r="E7" s="148" t="str">
        <f>'Rekapitulace stavby'!K6</f>
        <v>Rekonstrukce vytápění – Teoretické ústavy, Hněvotínská 3, 775 15 Olomouc</v>
      </c>
      <c r="F7" s="147"/>
      <c r="G7" s="147"/>
      <c r="H7" s="147"/>
      <c r="L7" s="17"/>
    </row>
    <row r="8" spans="1:31" s="2" customFormat="1" ht="12" customHeight="1">
      <c r="A8" s="35"/>
      <c r="B8" s="41"/>
      <c r="C8" s="35"/>
      <c r="D8" s="147" t="s">
        <v>132</v>
      </c>
      <c r="E8" s="35"/>
      <c r="F8" s="35"/>
      <c r="G8" s="35"/>
      <c r="H8" s="35"/>
      <c r="I8" s="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1"/>
      <c r="C9" s="35"/>
      <c r="D9" s="35"/>
      <c r="E9" s="149" t="s">
        <v>1220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47" t="s">
        <v>18</v>
      </c>
      <c r="E11" s="35"/>
      <c r="F11" s="138" t="s">
        <v>1</v>
      </c>
      <c r="G11" s="35"/>
      <c r="H11" s="35"/>
      <c r="I11" s="147" t="s">
        <v>19</v>
      </c>
      <c r="J11" s="138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47" t="s">
        <v>20</v>
      </c>
      <c r="E12" s="35"/>
      <c r="F12" s="138" t="s">
        <v>21</v>
      </c>
      <c r="G12" s="35"/>
      <c r="H12" s="35"/>
      <c r="I12" s="147" t="s">
        <v>22</v>
      </c>
      <c r="J12" s="150" t="str">
        <f>'Rekapitulace stavby'!AN8</f>
        <v>21. 1. 2024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47" t="s">
        <v>24</v>
      </c>
      <c r="E14" s="35"/>
      <c r="F14" s="35"/>
      <c r="G14" s="35"/>
      <c r="H14" s="35"/>
      <c r="I14" s="147" t="s">
        <v>25</v>
      </c>
      <c r="J14" s="138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38" t="str">
        <f>IF('Rekapitulace stavby'!E11="","",'Rekapitulace stavby'!E11)</f>
        <v>Univerzita Palackého v Olomouc, Křížkovského 8</v>
      </c>
      <c r="F15" s="35"/>
      <c r="G15" s="35"/>
      <c r="H15" s="35"/>
      <c r="I15" s="147" t="s">
        <v>27</v>
      </c>
      <c r="J15" s="138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47" t="s">
        <v>28</v>
      </c>
      <c r="E17" s="35"/>
      <c r="F17" s="35"/>
      <c r="G17" s="35"/>
      <c r="H17" s="35"/>
      <c r="I17" s="147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38"/>
      <c r="G18" s="138"/>
      <c r="H18" s="138"/>
      <c r="I18" s="147" t="s">
        <v>27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47" t="s">
        <v>30</v>
      </c>
      <c r="E20" s="35"/>
      <c r="F20" s="35"/>
      <c r="G20" s="35"/>
      <c r="H20" s="35"/>
      <c r="I20" s="147" t="s">
        <v>25</v>
      </c>
      <c r="J20" s="138" t="s">
        <v>1</v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38" t="s">
        <v>31</v>
      </c>
      <c r="F21" s="35"/>
      <c r="G21" s="35"/>
      <c r="H21" s="35"/>
      <c r="I21" s="147" t="s">
        <v>27</v>
      </c>
      <c r="J21" s="138" t="s">
        <v>1</v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47" t="s">
        <v>33</v>
      </c>
      <c r="E23" s="35"/>
      <c r="F23" s="35"/>
      <c r="G23" s="35"/>
      <c r="H23" s="35"/>
      <c r="I23" s="147" t="s">
        <v>25</v>
      </c>
      <c r="J23" s="138" t="s">
        <v>1</v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38" t="s">
        <v>34</v>
      </c>
      <c r="F24" s="35"/>
      <c r="G24" s="35"/>
      <c r="H24" s="35"/>
      <c r="I24" s="147" t="s">
        <v>27</v>
      </c>
      <c r="J24" s="138" t="s">
        <v>1</v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47" t="s">
        <v>35</v>
      </c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51"/>
      <c r="B27" s="152"/>
      <c r="C27" s="151"/>
      <c r="D27" s="151"/>
      <c r="E27" s="153" t="s">
        <v>1</v>
      </c>
      <c r="F27" s="153"/>
      <c r="G27" s="153"/>
      <c r="H27" s="153"/>
      <c r="I27" s="151"/>
      <c r="J27" s="151"/>
      <c r="K27" s="151"/>
      <c r="L27" s="154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55"/>
      <c r="E29" s="155"/>
      <c r="F29" s="155"/>
      <c r="G29" s="155"/>
      <c r="H29" s="155"/>
      <c r="I29" s="155"/>
      <c r="J29" s="155"/>
      <c r="K29" s="155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1"/>
      <c r="C30" s="35"/>
      <c r="D30" s="156" t="s">
        <v>36</v>
      </c>
      <c r="E30" s="35"/>
      <c r="F30" s="35"/>
      <c r="G30" s="35"/>
      <c r="H30" s="35"/>
      <c r="I30" s="35"/>
      <c r="J30" s="157">
        <f>ROUND(J117,2)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55"/>
      <c r="E31" s="155"/>
      <c r="F31" s="155"/>
      <c r="G31" s="155"/>
      <c r="H31" s="155"/>
      <c r="I31" s="155"/>
      <c r="J31" s="155"/>
      <c r="K31" s="155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35"/>
      <c r="F32" s="158" t="s">
        <v>38</v>
      </c>
      <c r="G32" s="35"/>
      <c r="H32" s="35"/>
      <c r="I32" s="158" t="s">
        <v>37</v>
      </c>
      <c r="J32" s="158" t="s">
        <v>39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1"/>
      <c r="C33" s="35"/>
      <c r="D33" s="159" t="s">
        <v>40</v>
      </c>
      <c r="E33" s="147" t="s">
        <v>41</v>
      </c>
      <c r="F33" s="160">
        <f>ROUND((SUM(BE117:BE130)),2)</f>
        <v>0</v>
      </c>
      <c r="G33" s="35"/>
      <c r="H33" s="35"/>
      <c r="I33" s="161">
        <v>0.21</v>
      </c>
      <c r="J33" s="160">
        <f>ROUND(((SUM(BE117:BE130))*I33),2)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147" t="s">
        <v>42</v>
      </c>
      <c r="F34" s="160">
        <f>ROUND((SUM(BF117:BF130)),2)</f>
        <v>0</v>
      </c>
      <c r="G34" s="35"/>
      <c r="H34" s="35"/>
      <c r="I34" s="161">
        <v>0.12</v>
      </c>
      <c r="J34" s="160">
        <f>ROUND(((SUM(BF117:BF130))*I34),2)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47" t="s">
        <v>43</v>
      </c>
      <c r="F35" s="160">
        <f>ROUND((SUM(BG117:BG130)),2)</f>
        <v>0</v>
      </c>
      <c r="G35" s="35"/>
      <c r="H35" s="35"/>
      <c r="I35" s="161">
        <v>0.21</v>
      </c>
      <c r="J35" s="160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47" t="s">
        <v>44</v>
      </c>
      <c r="F36" s="160">
        <f>ROUND((SUM(BH117:BH130)),2)</f>
        <v>0</v>
      </c>
      <c r="G36" s="35"/>
      <c r="H36" s="35"/>
      <c r="I36" s="161">
        <v>0.12</v>
      </c>
      <c r="J36" s="160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47" t="s">
        <v>45</v>
      </c>
      <c r="F37" s="160">
        <f>ROUND((SUM(BI117:BI130)),2)</f>
        <v>0</v>
      </c>
      <c r="G37" s="35"/>
      <c r="H37" s="35"/>
      <c r="I37" s="161">
        <v>0</v>
      </c>
      <c r="J37" s="160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1"/>
      <c r="C39" s="162"/>
      <c r="D39" s="163" t="s">
        <v>46</v>
      </c>
      <c r="E39" s="164"/>
      <c r="F39" s="164"/>
      <c r="G39" s="165" t="s">
        <v>47</v>
      </c>
      <c r="H39" s="166" t="s">
        <v>48</v>
      </c>
      <c r="I39" s="164"/>
      <c r="J39" s="167">
        <f>SUM(J30:J37)</f>
        <v>0</v>
      </c>
      <c r="K39" s="168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7"/>
      <c r="L41" s="17"/>
    </row>
    <row r="42" spans="2:12" s="1" customFormat="1" ht="14.4" customHeight="1">
      <c r="B42" s="17"/>
      <c r="L42" s="17"/>
    </row>
    <row r="43" spans="2:12" s="1" customFormat="1" ht="14.4" customHeight="1">
      <c r="B43" s="17"/>
      <c r="L43" s="17"/>
    </row>
    <row r="44" spans="2:12" s="1" customFormat="1" ht="14.4" customHeight="1">
      <c r="B44" s="17"/>
      <c r="L44" s="1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60"/>
      <c r="D50" s="169" t="s">
        <v>49</v>
      </c>
      <c r="E50" s="170"/>
      <c r="F50" s="170"/>
      <c r="G50" s="169" t="s">
        <v>50</v>
      </c>
      <c r="H50" s="170"/>
      <c r="I50" s="170"/>
      <c r="J50" s="170"/>
      <c r="K50" s="170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71" t="s">
        <v>51</v>
      </c>
      <c r="E61" s="172"/>
      <c r="F61" s="173" t="s">
        <v>52</v>
      </c>
      <c r="G61" s="171" t="s">
        <v>51</v>
      </c>
      <c r="H61" s="172"/>
      <c r="I61" s="172"/>
      <c r="J61" s="174" t="s">
        <v>52</v>
      </c>
      <c r="K61" s="172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9" t="s">
        <v>53</v>
      </c>
      <c r="E65" s="175"/>
      <c r="F65" s="175"/>
      <c r="G65" s="169" t="s">
        <v>54</v>
      </c>
      <c r="H65" s="175"/>
      <c r="I65" s="175"/>
      <c r="J65" s="175"/>
      <c r="K65" s="175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71" t="s">
        <v>51</v>
      </c>
      <c r="E76" s="172"/>
      <c r="F76" s="173" t="s">
        <v>52</v>
      </c>
      <c r="G76" s="171" t="s">
        <v>51</v>
      </c>
      <c r="H76" s="172"/>
      <c r="I76" s="172"/>
      <c r="J76" s="174" t="s">
        <v>52</v>
      </c>
      <c r="K76" s="172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76"/>
      <c r="C77" s="177"/>
      <c r="D77" s="177"/>
      <c r="E77" s="177"/>
      <c r="F77" s="177"/>
      <c r="G77" s="177"/>
      <c r="H77" s="177"/>
      <c r="I77" s="177"/>
      <c r="J77" s="177"/>
      <c r="K77" s="177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78"/>
      <c r="C81" s="179"/>
      <c r="D81" s="179"/>
      <c r="E81" s="179"/>
      <c r="F81" s="179"/>
      <c r="G81" s="179"/>
      <c r="H81" s="179"/>
      <c r="I81" s="179"/>
      <c r="J81" s="179"/>
      <c r="K81" s="179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137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26.25" customHeight="1">
      <c r="A85" s="35"/>
      <c r="B85" s="36"/>
      <c r="C85" s="37"/>
      <c r="D85" s="37"/>
      <c r="E85" s="180" t="str">
        <f>E7</f>
        <v>Rekonstrukce vytápění – Teoretické ústavy, Hněvotínská 3, 775 15 Olomouc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132</v>
      </c>
      <c r="D86" s="37"/>
      <c r="E86" s="37"/>
      <c r="F86" s="37"/>
      <c r="G86" s="37"/>
      <c r="H86" s="37"/>
      <c r="I86" s="37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73" t="str">
        <f>E9</f>
        <v>VRN - Vedlejší rozpočtové náklady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7"/>
      <c r="E89" s="37"/>
      <c r="F89" s="24" t="str">
        <f>F12</f>
        <v>Hněvotínská 3, 775 15 Olomouc</v>
      </c>
      <c r="G89" s="37"/>
      <c r="H89" s="37"/>
      <c r="I89" s="29" t="s">
        <v>22</v>
      </c>
      <c r="J89" s="76" t="str">
        <f>IF(J12="","",J12)</f>
        <v>21. 1. 2024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>Univerzita Palackého v Olomouc, Křížkovského 8</v>
      </c>
      <c r="G91" s="37"/>
      <c r="H91" s="37"/>
      <c r="I91" s="29" t="s">
        <v>30</v>
      </c>
      <c r="J91" s="33" t="str">
        <f>E21</f>
        <v>Ing. Petr Machalec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40.05" customHeight="1">
      <c r="A92" s="35"/>
      <c r="B92" s="36"/>
      <c r="C92" s="29" t="s">
        <v>28</v>
      </c>
      <c r="D92" s="37"/>
      <c r="E92" s="37"/>
      <c r="F92" s="24" t="str">
        <f>IF(E18="","",E18)</f>
        <v>Vyplň údaj</v>
      </c>
      <c r="G92" s="37"/>
      <c r="H92" s="37"/>
      <c r="I92" s="29" t="s">
        <v>33</v>
      </c>
      <c r="J92" s="33" t="str">
        <f>E24</f>
        <v>Ing. Petr Machalec, Werichova 13, Olomouc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81" t="s">
        <v>138</v>
      </c>
      <c r="D94" s="182"/>
      <c r="E94" s="182"/>
      <c r="F94" s="182"/>
      <c r="G94" s="182"/>
      <c r="H94" s="182"/>
      <c r="I94" s="182"/>
      <c r="J94" s="183" t="s">
        <v>139</v>
      </c>
      <c r="K94" s="182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84" t="s">
        <v>140</v>
      </c>
      <c r="D96" s="37"/>
      <c r="E96" s="37"/>
      <c r="F96" s="37"/>
      <c r="G96" s="37"/>
      <c r="H96" s="37"/>
      <c r="I96" s="37"/>
      <c r="J96" s="107">
        <f>J117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141</v>
      </c>
    </row>
    <row r="97" spans="1:31" s="9" customFormat="1" ht="24.95" customHeight="1">
      <c r="A97" s="9"/>
      <c r="B97" s="185"/>
      <c r="C97" s="186"/>
      <c r="D97" s="187" t="s">
        <v>1220</v>
      </c>
      <c r="E97" s="188"/>
      <c r="F97" s="188"/>
      <c r="G97" s="188"/>
      <c r="H97" s="188"/>
      <c r="I97" s="188"/>
      <c r="J97" s="189">
        <f>J118</f>
        <v>0</v>
      </c>
      <c r="K97" s="186"/>
      <c r="L97" s="190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2" customFormat="1" ht="21.8" customHeight="1">
      <c r="A98" s="35"/>
      <c r="B98" s="36"/>
      <c r="C98" s="37"/>
      <c r="D98" s="37"/>
      <c r="E98" s="37"/>
      <c r="F98" s="37"/>
      <c r="G98" s="37"/>
      <c r="H98" s="37"/>
      <c r="I98" s="37"/>
      <c r="J98" s="37"/>
      <c r="K98" s="37"/>
      <c r="L98" s="60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pans="1:31" s="2" customFormat="1" ht="6.95" customHeight="1">
      <c r="A99" s="35"/>
      <c r="B99" s="63"/>
      <c r="C99" s="64"/>
      <c r="D99" s="64"/>
      <c r="E99" s="64"/>
      <c r="F99" s="64"/>
      <c r="G99" s="64"/>
      <c r="H99" s="64"/>
      <c r="I99" s="64"/>
      <c r="J99" s="64"/>
      <c r="K99" s="64"/>
      <c r="L99" s="60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3" spans="1:31" s="2" customFormat="1" ht="6.95" customHeight="1">
      <c r="A103" s="35"/>
      <c r="B103" s="65"/>
      <c r="C103" s="66"/>
      <c r="D103" s="66"/>
      <c r="E103" s="66"/>
      <c r="F103" s="66"/>
      <c r="G103" s="66"/>
      <c r="H103" s="66"/>
      <c r="I103" s="66"/>
      <c r="J103" s="66"/>
      <c r="K103" s="66"/>
      <c r="L103" s="60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24.95" customHeight="1">
      <c r="A104" s="35"/>
      <c r="B104" s="36"/>
      <c r="C104" s="20" t="s">
        <v>149</v>
      </c>
      <c r="D104" s="37"/>
      <c r="E104" s="37"/>
      <c r="F104" s="37"/>
      <c r="G104" s="37"/>
      <c r="H104" s="37"/>
      <c r="I104" s="37"/>
      <c r="J104" s="37"/>
      <c r="K104" s="37"/>
      <c r="L104" s="60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6.95" customHeight="1">
      <c r="A105" s="35"/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60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12" customHeight="1">
      <c r="A106" s="35"/>
      <c r="B106" s="36"/>
      <c r="C106" s="29" t="s">
        <v>16</v>
      </c>
      <c r="D106" s="37"/>
      <c r="E106" s="37"/>
      <c r="F106" s="37"/>
      <c r="G106" s="37"/>
      <c r="H106" s="37"/>
      <c r="I106" s="37"/>
      <c r="J106" s="37"/>
      <c r="K106" s="37"/>
      <c r="L106" s="60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26.25" customHeight="1">
      <c r="A107" s="35"/>
      <c r="B107" s="36"/>
      <c r="C107" s="37"/>
      <c r="D107" s="37"/>
      <c r="E107" s="180" t="str">
        <f>E7</f>
        <v>Rekonstrukce vytápění – Teoretické ústavy, Hněvotínská 3, 775 15 Olomouc</v>
      </c>
      <c r="F107" s="29"/>
      <c r="G107" s="29"/>
      <c r="H107" s="29"/>
      <c r="I107" s="37"/>
      <c r="J107" s="37"/>
      <c r="K107" s="37"/>
      <c r="L107" s="60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2" customHeight="1">
      <c r="A108" s="35"/>
      <c r="B108" s="36"/>
      <c r="C108" s="29" t="s">
        <v>132</v>
      </c>
      <c r="D108" s="37"/>
      <c r="E108" s="37"/>
      <c r="F108" s="37"/>
      <c r="G108" s="37"/>
      <c r="H108" s="37"/>
      <c r="I108" s="37"/>
      <c r="J108" s="37"/>
      <c r="K108" s="37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6.5" customHeight="1">
      <c r="A109" s="35"/>
      <c r="B109" s="36"/>
      <c r="C109" s="37"/>
      <c r="D109" s="37"/>
      <c r="E109" s="73" t="str">
        <f>E9</f>
        <v>VRN - Vedlejší rozpočtové náklady</v>
      </c>
      <c r="F109" s="37"/>
      <c r="G109" s="37"/>
      <c r="H109" s="37"/>
      <c r="I109" s="37"/>
      <c r="J109" s="37"/>
      <c r="K109" s="37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5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29" t="s">
        <v>20</v>
      </c>
      <c r="D111" s="37"/>
      <c r="E111" s="37"/>
      <c r="F111" s="24" t="str">
        <f>F12</f>
        <v>Hněvotínská 3, 775 15 Olomouc</v>
      </c>
      <c r="G111" s="37"/>
      <c r="H111" s="37"/>
      <c r="I111" s="29" t="s">
        <v>22</v>
      </c>
      <c r="J111" s="76" t="str">
        <f>IF(J12="","",J12)</f>
        <v>21. 1. 2024</v>
      </c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5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5.15" customHeight="1">
      <c r="A113" s="35"/>
      <c r="B113" s="36"/>
      <c r="C113" s="29" t="s">
        <v>24</v>
      </c>
      <c r="D113" s="37"/>
      <c r="E113" s="37"/>
      <c r="F113" s="24" t="str">
        <f>E15</f>
        <v>Univerzita Palackého v Olomouc, Křížkovského 8</v>
      </c>
      <c r="G113" s="37"/>
      <c r="H113" s="37"/>
      <c r="I113" s="29" t="s">
        <v>30</v>
      </c>
      <c r="J113" s="33" t="str">
        <f>E21</f>
        <v>Ing. Petr Machalec</v>
      </c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40.05" customHeight="1">
      <c r="A114" s="35"/>
      <c r="B114" s="36"/>
      <c r="C114" s="29" t="s">
        <v>28</v>
      </c>
      <c r="D114" s="37"/>
      <c r="E114" s="37"/>
      <c r="F114" s="24" t="str">
        <f>IF(E18="","",E18)</f>
        <v>Vyplň údaj</v>
      </c>
      <c r="G114" s="37"/>
      <c r="H114" s="37"/>
      <c r="I114" s="29" t="s">
        <v>33</v>
      </c>
      <c r="J114" s="33" t="str">
        <f>E24</f>
        <v>Ing. Petr Machalec, Werichova 13, Olomouc</v>
      </c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0.3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11" customFormat="1" ht="29.25" customHeight="1">
      <c r="A116" s="196"/>
      <c r="B116" s="197"/>
      <c r="C116" s="198" t="s">
        <v>150</v>
      </c>
      <c r="D116" s="199" t="s">
        <v>61</v>
      </c>
      <c r="E116" s="199" t="s">
        <v>57</v>
      </c>
      <c r="F116" s="199" t="s">
        <v>58</v>
      </c>
      <c r="G116" s="199" t="s">
        <v>151</v>
      </c>
      <c r="H116" s="199" t="s">
        <v>152</v>
      </c>
      <c r="I116" s="199" t="s">
        <v>153</v>
      </c>
      <c r="J116" s="199" t="s">
        <v>139</v>
      </c>
      <c r="K116" s="200" t="s">
        <v>154</v>
      </c>
      <c r="L116" s="201"/>
      <c r="M116" s="97" t="s">
        <v>1</v>
      </c>
      <c r="N116" s="98" t="s">
        <v>40</v>
      </c>
      <c r="O116" s="98" t="s">
        <v>155</v>
      </c>
      <c r="P116" s="98" t="s">
        <v>156</v>
      </c>
      <c r="Q116" s="98" t="s">
        <v>157</v>
      </c>
      <c r="R116" s="98" t="s">
        <v>158</v>
      </c>
      <c r="S116" s="98" t="s">
        <v>159</v>
      </c>
      <c r="T116" s="99" t="s">
        <v>160</v>
      </c>
      <c r="U116" s="196"/>
      <c r="V116" s="196"/>
      <c r="W116" s="196"/>
      <c r="X116" s="196"/>
      <c r="Y116" s="196"/>
      <c r="Z116" s="196"/>
      <c r="AA116" s="196"/>
      <c r="AB116" s="196"/>
      <c r="AC116" s="196"/>
      <c r="AD116" s="196"/>
      <c r="AE116" s="196"/>
    </row>
    <row r="117" spans="1:63" s="2" customFormat="1" ht="22.8" customHeight="1">
      <c r="A117" s="35"/>
      <c r="B117" s="36"/>
      <c r="C117" s="104" t="s">
        <v>161</v>
      </c>
      <c r="D117" s="37"/>
      <c r="E117" s="37"/>
      <c r="F117" s="37"/>
      <c r="G117" s="37"/>
      <c r="H117" s="37"/>
      <c r="I117" s="37"/>
      <c r="J117" s="202">
        <f>BK117</f>
        <v>0</v>
      </c>
      <c r="K117" s="37"/>
      <c r="L117" s="41"/>
      <c r="M117" s="100"/>
      <c r="N117" s="203"/>
      <c r="O117" s="101"/>
      <c r="P117" s="204">
        <f>P118</f>
        <v>0</v>
      </c>
      <c r="Q117" s="101"/>
      <c r="R117" s="204">
        <f>R118</f>
        <v>0</v>
      </c>
      <c r="S117" s="101"/>
      <c r="T117" s="205">
        <f>T118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T117" s="14" t="s">
        <v>75</v>
      </c>
      <c r="AU117" s="14" t="s">
        <v>141</v>
      </c>
      <c r="BK117" s="206">
        <f>BK118</f>
        <v>0</v>
      </c>
    </row>
    <row r="118" spans="1:63" s="12" customFormat="1" ht="25.9" customHeight="1">
      <c r="A118" s="12"/>
      <c r="B118" s="207"/>
      <c r="C118" s="208"/>
      <c r="D118" s="209" t="s">
        <v>75</v>
      </c>
      <c r="E118" s="210" t="s">
        <v>128</v>
      </c>
      <c r="F118" s="210" t="s">
        <v>129</v>
      </c>
      <c r="G118" s="208"/>
      <c r="H118" s="208"/>
      <c r="I118" s="211"/>
      <c r="J118" s="212">
        <f>BK118</f>
        <v>0</v>
      </c>
      <c r="K118" s="208"/>
      <c r="L118" s="213"/>
      <c r="M118" s="214"/>
      <c r="N118" s="215"/>
      <c r="O118" s="215"/>
      <c r="P118" s="216">
        <f>SUM(P119:P130)</f>
        <v>0</v>
      </c>
      <c r="Q118" s="215"/>
      <c r="R118" s="216">
        <f>SUM(R119:R130)</f>
        <v>0</v>
      </c>
      <c r="S118" s="215"/>
      <c r="T118" s="217">
        <f>SUM(T119:T130)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18" t="s">
        <v>189</v>
      </c>
      <c r="AT118" s="219" t="s">
        <v>75</v>
      </c>
      <c r="AU118" s="219" t="s">
        <v>76</v>
      </c>
      <c r="AY118" s="218" t="s">
        <v>164</v>
      </c>
      <c r="BK118" s="220">
        <f>SUM(BK119:BK130)</f>
        <v>0</v>
      </c>
    </row>
    <row r="119" spans="1:65" s="2" customFormat="1" ht="24.15" customHeight="1">
      <c r="A119" s="35"/>
      <c r="B119" s="36"/>
      <c r="C119" s="223" t="s">
        <v>83</v>
      </c>
      <c r="D119" s="223" t="s">
        <v>167</v>
      </c>
      <c r="E119" s="224" t="s">
        <v>1221</v>
      </c>
      <c r="F119" s="225" t="s">
        <v>1222</v>
      </c>
      <c r="G119" s="226" t="s">
        <v>1223</v>
      </c>
      <c r="H119" s="227">
        <v>1</v>
      </c>
      <c r="I119" s="228"/>
      <c r="J119" s="229">
        <f>ROUND(I119*H119,2)</f>
        <v>0</v>
      </c>
      <c r="K119" s="225" t="s">
        <v>1</v>
      </c>
      <c r="L119" s="41"/>
      <c r="M119" s="230" t="s">
        <v>1</v>
      </c>
      <c r="N119" s="231" t="s">
        <v>41</v>
      </c>
      <c r="O119" s="88"/>
      <c r="P119" s="232">
        <f>O119*H119</f>
        <v>0</v>
      </c>
      <c r="Q119" s="232">
        <v>0</v>
      </c>
      <c r="R119" s="232">
        <f>Q119*H119</f>
        <v>0</v>
      </c>
      <c r="S119" s="232">
        <v>0</v>
      </c>
      <c r="T119" s="233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234" t="s">
        <v>179</v>
      </c>
      <c r="AT119" s="234" t="s">
        <v>167</v>
      </c>
      <c r="AU119" s="234" t="s">
        <v>83</v>
      </c>
      <c r="AY119" s="14" t="s">
        <v>164</v>
      </c>
      <c r="BE119" s="235">
        <f>IF(N119="základní",J119,0)</f>
        <v>0</v>
      </c>
      <c r="BF119" s="235">
        <f>IF(N119="snížená",J119,0)</f>
        <v>0</v>
      </c>
      <c r="BG119" s="235">
        <f>IF(N119="zákl. přenesená",J119,0)</f>
        <v>0</v>
      </c>
      <c r="BH119" s="235">
        <f>IF(N119="sníž. přenesená",J119,0)</f>
        <v>0</v>
      </c>
      <c r="BI119" s="235">
        <f>IF(N119="nulová",J119,0)</f>
        <v>0</v>
      </c>
      <c r="BJ119" s="14" t="s">
        <v>83</v>
      </c>
      <c r="BK119" s="235">
        <f>ROUND(I119*H119,2)</f>
        <v>0</v>
      </c>
      <c r="BL119" s="14" t="s">
        <v>179</v>
      </c>
      <c r="BM119" s="234" t="s">
        <v>85</v>
      </c>
    </row>
    <row r="120" spans="1:47" s="2" customFormat="1" ht="12">
      <c r="A120" s="35"/>
      <c r="B120" s="36"/>
      <c r="C120" s="37"/>
      <c r="D120" s="251" t="s">
        <v>252</v>
      </c>
      <c r="E120" s="37"/>
      <c r="F120" s="252" t="s">
        <v>1224</v>
      </c>
      <c r="G120" s="37"/>
      <c r="H120" s="37"/>
      <c r="I120" s="238"/>
      <c r="J120" s="37"/>
      <c r="K120" s="37"/>
      <c r="L120" s="41"/>
      <c r="M120" s="239"/>
      <c r="N120" s="240"/>
      <c r="O120" s="88"/>
      <c r="P120" s="88"/>
      <c r="Q120" s="88"/>
      <c r="R120" s="88"/>
      <c r="S120" s="88"/>
      <c r="T120" s="89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T120" s="14" t="s">
        <v>252</v>
      </c>
      <c r="AU120" s="14" t="s">
        <v>83</v>
      </c>
    </row>
    <row r="121" spans="1:65" s="2" customFormat="1" ht="16.5" customHeight="1">
      <c r="A121" s="35"/>
      <c r="B121" s="36"/>
      <c r="C121" s="223" t="s">
        <v>85</v>
      </c>
      <c r="D121" s="223" t="s">
        <v>167</v>
      </c>
      <c r="E121" s="224" t="s">
        <v>1225</v>
      </c>
      <c r="F121" s="225" t="s">
        <v>1226</v>
      </c>
      <c r="G121" s="226" t="s">
        <v>1223</v>
      </c>
      <c r="H121" s="227">
        <v>1</v>
      </c>
      <c r="I121" s="228"/>
      <c r="J121" s="229">
        <f>ROUND(I121*H121,2)</f>
        <v>0</v>
      </c>
      <c r="K121" s="225" t="s">
        <v>1</v>
      </c>
      <c r="L121" s="41"/>
      <c r="M121" s="230" t="s">
        <v>1</v>
      </c>
      <c r="N121" s="231" t="s">
        <v>41</v>
      </c>
      <c r="O121" s="88"/>
      <c r="P121" s="232">
        <f>O121*H121</f>
        <v>0</v>
      </c>
      <c r="Q121" s="232">
        <v>0</v>
      </c>
      <c r="R121" s="232">
        <f>Q121*H121</f>
        <v>0</v>
      </c>
      <c r="S121" s="232">
        <v>0</v>
      </c>
      <c r="T121" s="233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234" t="s">
        <v>179</v>
      </c>
      <c r="AT121" s="234" t="s">
        <v>167</v>
      </c>
      <c r="AU121" s="234" t="s">
        <v>83</v>
      </c>
      <c r="AY121" s="14" t="s">
        <v>164</v>
      </c>
      <c r="BE121" s="235">
        <f>IF(N121="základní",J121,0)</f>
        <v>0</v>
      </c>
      <c r="BF121" s="235">
        <f>IF(N121="snížená",J121,0)</f>
        <v>0</v>
      </c>
      <c r="BG121" s="235">
        <f>IF(N121="zákl. přenesená",J121,0)</f>
        <v>0</v>
      </c>
      <c r="BH121" s="235">
        <f>IF(N121="sníž. přenesená",J121,0)</f>
        <v>0</v>
      </c>
      <c r="BI121" s="235">
        <f>IF(N121="nulová",J121,0)</f>
        <v>0</v>
      </c>
      <c r="BJ121" s="14" t="s">
        <v>83</v>
      </c>
      <c r="BK121" s="235">
        <f>ROUND(I121*H121,2)</f>
        <v>0</v>
      </c>
      <c r="BL121" s="14" t="s">
        <v>179</v>
      </c>
      <c r="BM121" s="234" t="s">
        <v>179</v>
      </c>
    </row>
    <row r="122" spans="1:47" s="2" customFormat="1" ht="12">
      <c r="A122" s="35"/>
      <c r="B122" s="36"/>
      <c r="C122" s="37"/>
      <c r="D122" s="251" t="s">
        <v>252</v>
      </c>
      <c r="E122" s="37"/>
      <c r="F122" s="252" t="s">
        <v>1227</v>
      </c>
      <c r="G122" s="37"/>
      <c r="H122" s="37"/>
      <c r="I122" s="238"/>
      <c r="J122" s="37"/>
      <c r="K122" s="37"/>
      <c r="L122" s="41"/>
      <c r="M122" s="239"/>
      <c r="N122" s="240"/>
      <c r="O122" s="88"/>
      <c r="P122" s="88"/>
      <c r="Q122" s="88"/>
      <c r="R122" s="88"/>
      <c r="S122" s="88"/>
      <c r="T122" s="89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4" t="s">
        <v>252</v>
      </c>
      <c r="AU122" s="14" t="s">
        <v>83</v>
      </c>
    </row>
    <row r="123" spans="1:65" s="2" customFormat="1" ht="24.15" customHeight="1">
      <c r="A123" s="35"/>
      <c r="B123" s="36"/>
      <c r="C123" s="223" t="s">
        <v>180</v>
      </c>
      <c r="D123" s="223" t="s">
        <v>167</v>
      </c>
      <c r="E123" s="224" t="s">
        <v>1228</v>
      </c>
      <c r="F123" s="225" t="s">
        <v>1229</v>
      </c>
      <c r="G123" s="226" t="s">
        <v>1223</v>
      </c>
      <c r="H123" s="227">
        <v>2</v>
      </c>
      <c r="I123" s="228"/>
      <c r="J123" s="229">
        <f>ROUND(I123*H123,2)</f>
        <v>0</v>
      </c>
      <c r="K123" s="225" t="s">
        <v>1</v>
      </c>
      <c r="L123" s="41"/>
      <c r="M123" s="230" t="s">
        <v>1</v>
      </c>
      <c r="N123" s="231" t="s">
        <v>41</v>
      </c>
      <c r="O123" s="88"/>
      <c r="P123" s="232">
        <f>O123*H123</f>
        <v>0</v>
      </c>
      <c r="Q123" s="232">
        <v>0</v>
      </c>
      <c r="R123" s="232">
        <f>Q123*H123</f>
        <v>0</v>
      </c>
      <c r="S123" s="232">
        <v>0</v>
      </c>
      <c r="T123" s="233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234" t="s">
        <v>179</v>
      </c>
      <c r="AT123" s="234" t="s">
        <v>167</v>
      </c>
      <c r="AU123" s="234" t="s">
        <v>83</v>
      </c>
      <c r="AY123" s="14" t="s">
        <v>164</v>
      </c>
      <c r="BE123" s="235">
        <f>IF(N123="základní",J123,0)</f>
        <v>0</v>
      </c>
      <c r="BF123" s="235">
        <f>IF(N123="snížená",J123,0)</f>
        <v>0</v>
      </c>
      <c r="BG123" s="235">
        <f>IF(N123="zákl. přenesená",J123,0)</f>
        <v>0</v>
      </c>
      <c r="BH123" s="235">
        <f>IF(N123="sníž. přenesená",J123,0)</f>
        <v>0</v>
      </c>
      <c r="BI123" s="235">
        <f>IF(N123="nulová",J123,0)</f>
        <v>0</v>
      </c>
      <c r="BJ123" s="14" t="s">
        <v>83</v>
      </c>
      <c r="BK123" s="235">
        <f>ROUND(I123*H123,2)</f>
        <v>0</v>
      </c>
      <c r="BL123" s="14" t="s">
        <v>179</v>
      </c>
      <c r="BM123" s="234" t="s">
        <v>185</v>
      </c>
    </row>
    <row r="124" spans="1:47" s="2" customFormat="1" ht="12">
      <c r="A124" s="35"/>
      <c r="B124" s="36"/>
      <c r="C124" s="37"/>
      <c r="D124" s="251" t="s">
        <v>252</v>
      </c>
      <c r="E124" s="37"/>
      <c r="F124" s="252" t="s">
        <v>1230</v>
      </c>
      <c r="G124" s="37"/>
      <c r="H124" s="37"/>
      <c r="I124" s="238"/>
      <c r="J124" s="37"/>
      <c r="K124" s="37"/>
      <c r="L124" s="41"/>
      <c r="M124" s="239"/>
      <c r="N124" s="240"/>
      <c r="O124" s="88"/>
      <c r="P124" s="88"/>
      <c r="Q124" s="88"/>
      <c r="R124" s="88"/>
      <c r="S124" s="88"/>
      <c r="T124" s="89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4" t="s">
        <v>252</v>
      </c>
      <c r="AU124" s="14" t="s">
        <v>83</v>
      </c>
    </row>
    <row r="125" spans="1:65" s="2" customFormat="1" ht="16.5" customHeight="1">
      <c r="A125" s="35"/>
      <c r="B125" s="36"/>
      <c r="C125" s="223" t="s">
        <v>179</v>
      </c>
      <c r="D125" s="223" t="s">
        <v>167</v>
      </c>
      <c r="E125" s="224" t="s">
        <v>1231</v>
      </c>
      <c r="F125" s="225" t="s">
        <v>1232</v>
      </c>
      <c r="G125" s="226" t="s">
        <v>1223</v>
      </c>
      <c r="H125" s="227">
        <v>1</v>
      </c>
      <c r="I125" s="228"/>
      <c r="J125" s="229">
        <f>ROUND(I125*H125,2)</f>
        <v>0</v>
      </c>
      <c r="K125" s="225" t="s">
        <v>1</v>
      </c>
      <c r="L125" s="41"/>
      <c r="M125" s="230" t="s">
        <v>1</v>
      </c>
      <c r="N125" s="231" t="s">
        <v>41</v>
      </c>
      <c r="O125" s="88"/>
      <c r="P125" s="232">
        <f>O125*H125</f>
        <v>0</v>
      </c>
      <c r="Q125" s="232">
        <v>0</v>
      </c>
      <c r="R125" s="232">
        <f>Q125*H125</f>
        <v>0</v>
      </c>
      <c r="S125" s="232">
        <v>0</v>
      </c>
      <c r="T125" s="233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34" t="s">
        <v>179</v>
      </c>
      <c r="AT125" s="234" t="s">
        <v>167</v>
      </c>
      <c r="AU125" s="234" t="s">
        <v>83</v>
      </c>
      <c r="AY125" s="14" t="s">
        <v>164</v>
      </c>
      <c r="BE125" s="235">
        <f>IF(N125="základní",J125,0)</f>
        <v>0</v>
      </c>
      <c r="BF125" s="235">
        <f>IF(N125="snížená",J125,0)</f>
        <v>0</v>
      </c>
      <c r="BG125" s="235">
        <f>IF(N125="zákl. přenesená",J125,0)</f>
        <v>0</v>
      </c>
      <c r="BH125" s="235">
        <f>IF(N125="sníž. přenesená",J125,0)</f>
        <v>0</v>
      </c>
      <c r="BI125" s="235">
        <f>IF(N125="nulová",J125,0)</f>
        <v>0</v>
      </c>
      <c r="BJ125" s="14" t="s">
        <v>83</v>
      </c>
      <c r="BK125" s="235">
        <f>ROUND(I125*H125,2)</f>
        <v>0</v>
      </c>
      <c r="BL125" s="14" t="s">
        <v>179</v>
      </c>
      <c r="BM125" s="234" t="s">
        <v>188</v>
      </c>
    </row>
    <row r="126" spans="1:47" s="2" customFormat="1" ht="12">
      <c r="A126" s="35"/>
      <c r="B126" s="36"/>
      <c r="C126" s="37"/>
      <c r="D126" s="251" t="s">
        <v>252</v>
      </c>
      <c r="E126" s="37"/>
      <c r="F126" s="252" t="s">
        <v>1233</v>
      </c>
      <c r="G126" s="37"/>
      <c r="H126" s="37"/>
      <c r="I126" s="238"/>
      <c r="J126" s="37"/>
      <c r="K126" s="37"/>
      <c r="L126" s="41"/>
      <c r="M126" s="239"/>
      <c r="N126" s="240"/>
      <c r="O126" s="88"/>
      <c r="P126" s="88"/>
      <c r="Q126" s="88"/>
      <c r="R126" s="88"/>
      <c r="S126" s="88"/>
      <c r="T126" s="89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4" t="s">
        <v>252</v>
      </c>
      <c r="AU126" s="14" t="s">
        <v>83</v>
      </c>
    </row>
    <row r="127" spans="1:65" s="2" customFormat="1" ht="16.5" customHeight="1">
      <c r="A127" s="35"/>
      <c r="B127" s="36"/>
      <c r="C127" s="223" t="s">
        <v>189</v>
      </c>
      <c r="D127" s="223" t="s">
        <v>167</v>
      </c>
      <c r="E127" s="224" t="s">
        <v>1234</v>
      </c>
      <c r="F127" s="225" t="s">
        <v>1235</v>
      </c>
      <c r="G127" s="226" t="s">
        <v>1223</v>
      </c>
      <c r="H127" s="227">
        <v>1</v>
      </c>
      <c r="I127" s="228"/>
      <c r="J127" s="229">
        <f>ROUND(I127*H127,2)</f>
        <v>0</v>
      </c>
      <c r="K127" s="225" t="s">
        <v>1</v>
      </c>
      <c r="L127" s="41"/>
      <c r="M127" s="230" t="s">
        <v>1</v>
      </c>
      <c r="N127" s="231" t="s">
        <v>41</v>
      </c>
      <c r="O127" s="88"/>
      <c r="P127" s="232">
        <f>O127*H127</f>
        <v>0</v>
      </c>
      <c r="Q127" s="232">
        <v>0</v>
      </c>
      <c r="R127" s="232">
        <f>Q127*H127</f>
        <v>0</v>
      </c>
      <c r="S127" s="232">
        <v>0</v>
      </c>
      <c r="T127" s="233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34" t="s">
        <v>179</v>
      </c>
      <c r="AT127" s="234" t="s">
        <v>167</v>
      </c>
      <c r="AU127" s="234" t="s">
        <v>83</v>
      </c>
      <c r="AY127" s="14" t="s">
        <v>164</v>
      </c>
      <c r="BE127" s="235">
        <f>IF(N127="základní",J127,0)</f>
        <v>0</v>
      </c>
      <c r="BF127" s="235">
        <f>IF(N127="snížená",J127,0)</f>
        <v>0</v>
      </c>
      <c r="BG127" s="235">
        <f>IF(N127="zákl. přenesená",J127,0)</f>
        <v>0</v>
      </c>
      <c r="BH127" s="235">
        <f>IF(N127="sníž. přenesená",J127,0)</f>
        <v>0</v>
      </c>
      <c r="BI127" s="235">
        <f>IF(N127="nulová",J127,0)</f>
        <v>0</v>
      </c>
      <c r="BJ127" s="14" t="s">
        <v>83</v>
      </c>
      <c r="BK127" s="235">
        <f>ROUND(I127*H127,2)</f>
        <v>0</v>
      </c>
      <c r="BL127" s="14" t="s">
        <v>179</v>
      </c>
      <c r="BM127" s="234" t="s">
        <v>192</v>
      </c>
    </row>
    <row r="128" spans="1:47" s="2" customFormat="1" ht="12">
      <c r="A128" s="35"/>
      <c r="B128" s="36"/>
      <c r="C128" s="37"/>
      <c r="D128" s="251" t="s">
        <v>252</v>
      </c>
      <c r="E128" s="37"/>
      <c r="F128" s="252" t="s">
        <v>1236</v>
      </c>
      <c r="G128" s="37"/>
      <c r="H128" s="37"/>
      <c r="I128" s="238"/>
      <c r="J128" s="37"/>
      <c r="K128" s="37"/>
      <c r="L128" s="41"/>
      <c r="M128" s="239"/>
      <c r="N128" s="240"/>
      <c r="O128" s="88"/>
      <c r="P128" s="88"/>
      <c r="Q128" s="88"/>
      <c r="R128" s="88"/>
      <c r="S128" s="88"/>
      <c r="T128" s="89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4" t="s">
        <v>252</v>
      </c>
      <c r="AU128" s="14" t="s">
        <v>83</v>
      </c>
    </row>
    <row r="129" spans="1:65" s="2" customFormat="1" ht="16.5" customHeight="1">
      <c r="A129" s="35"/>
      <c r="B129" s="36"/>
      <c r="C129" s="223" t="s">
        <v>185</v>
      </c>
      <c r="D129" s="223" t="s">
        <v>167</v>
      </c>
      <c r="E129" s="224" t="s">
        <v>1237</v>
      </c>
      <c r="F129" s="225" t="s">
        <v>1238</v>
      </c>
      <c r="G129" s="226" t="s">
        <v>1239</v>
      </c>
      <c r="H129" s="227">
        <v>1</v>
      </c>
      <c r="I129" s="228"/>
      <c r="J129" s="229">
        <f>ROUND(I129*H129,2)</f>
        <v>0</v>
      </c>
      <c r="K129" s="225" t="s">
        <v>1</v>
      </c>
      <c r="L129" s="41"/>
      <c r="M129" s="230" t="s">
        <v>1</v>
      </c>
      <c r="N129" s="231" t="s">
        <v>41</v>
      </c>
      <c r="O129" s="88"/>
      <c r="P129" s="232">
        <f>O129*H129</f>
        <v>0</v>
      </c>
      <c r="Q129" s="232">
        <v>0</v>
      </c>
      <c r="R129" s="232">
        <f>Q129*H129</f>
        <v>0</v>
      </c>
      <c r="S129" s="232">
        <v>0</v>
      </c>
      <c r="T129" s="233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34" t="s">
        <v>179</v>
      </c>
      <c r="AT129" s="234" t="s">
        <v>167</v>
      </c>
      <c r="AU129" s="234" t="s">
        <v>83</v>
      </c>
      <c r="AY129" s="14" t="s">
        <v>164</v>
      </c>
      <c r="BE129" s="235">
        <f>IF(N129="základní",J129,0)</f>
        <v>0</v>
      </c>
      <c r="BF129" s="235">
        <f>IF(N129="snížená",J129,0)</f>
        <v>0</v>
      </c>
      <c r="BG129" s="235">
        <f>IF(N129="zákl. přenesená",J129,0)</f>
        <v>0</v>
      </c>
      <c r="BH129" s="235">
        <f>IF(N129="sníž. přenesená",J129,0)</f>
        <v>0</v>
      </c>
      <c r="BI129" s="235">
        <f>IF(N129="nulová",J129,0)</f>
        <v>0</v>
      </c>
      <c r="BJ129" s="14" t="s">
        <v>83</v>
      </c>
      <c r="BK129" s="235">
        <f>ROUND(I129*H129,2)</f>
        <v>0</v>
      </c>
      <c r="BL129" s="14" t="s">
        <v>179</v>
      </c>
      <c r="BM129" s="234" t="s">
        <v>8</v>
      </c>
    </row>
    <row r="130" spans="1:47" s="2" customFormat="1" ht="12">
      <c r="A130" s="35"/>
      <c r="B130" s="36"/>
      <c r="C130" s="37"/>
      <c r="D130" s="251" t="s">
        <v>252</v>
      </c>
      <c r="E130" s="37"/>
      <c r="F130" s="252" t="s">
        <v>1240</v>
      </c>
      <c r="G130" s="37"/>
      <c r="H130" s="37"/>
      <c r="I130" s="238"/>
      <c r="J130" s="37"/>
      <c r="K130" s="37"/>
      <c r="L130" s="41"/>
      <c r="M130" s="253"/>
      <c r="N130" s="254"/>
      <c r="O130" s="255"/>
      <c r="P130" s="255"/>
      <c r="Q130" s="255"/>
      <c r="R130" s="255"/>
      <c r="S130" s="255"/>
      <c r="T130" s="256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4" t="s">
        <v>252</v>
      </c>
      <c r="AU130" s="14" t="s">
        <v>83</v>
      </c>
    </row>
    <row r="131" spans="1:31" s="2" customFormat="1" ht="6.95" customHeight="1">
      <c r="A131" s="35"/>
      <c r="B131" s="63"/>
      <c r="C131" s="64"/>
      <c r="D131" s="64"/>
      <c r="E131" s="64"/>
      <c r="F131" s="64"/>
      <c r="G131" s="64"/>
      <c r="H131" s="64"/>
      <c r="I131" s="64"/>
      <c r="J131" s="64"/>
      <c r="K131" s="64"/>
      <c r="L131" s="41"/>
      <c r="M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</sheetData>
  <sheetProtection password="CC35" sheet="1" objects="1" scenarios="1" formatColumns="0" formatRows="0" autoFilter="0"/>
  <autoFilter ref="C116:K130"/>
  <mergeCells count="9">
    <mergeCell ref="E7:H7"/>
    <mergeCell ref="E9:H9"/>
    <mergeCell ref="E18:H18"/>
    <mergeCell ref="E27:H27"/>
    <mergeCell ref="E85:H85"/>
    <mergeCell ref="E87:H87"/>
    <mergeCell ref="E107:H107"/>
    <mergeCell ref="E109:H10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6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89</v>
      </c>
    </row>
    <row r="3" spans="2:46" s="1" customFormat="1" ht="6.95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7"/>
      <c r="AT3" s="14" t="s">
        <v>85</v>
      </c>
    </row>
    <row r="4" spans="2:46" s="1" customFormat="1" ht="24.95" customHeight="1">
      <c r="B4" s="17"/>
      <c r="D4" s="145" t="s">
        <v>131</v>
      </c>
      <c r="L4" s="17"/>
      <c r="M4" s="146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47" t="s">
        <v>16</v>
      </c>
      <c r="L6" s="17"/>
    </row>
    <row r="7" spans="2:12" s="1" customFormat="1" ht="26.25" customHeight="1">
      <c r="B7" s="17"/>
      <c r="E7" s="148" t="str">
        <f>'Rekapitulace stavby'!K6</f>
        <v>Rekonstrukce vytápění – Teoretické ústavy, Hněvotínská 3, 775 15 Olomouc</v>
      </c>
      <c r="F7" s="147"/>
      <c r="G7" s="147"/>
      <c r="H7" s="147"/>
      <c r="L7" s="17"/>
    </row>
    <row r="8" spans="2:12" s="1" customFormat="1" ht="12" customHeight="1">
      <c r="B8" s="17"/>
      <c r="D8" s="147" t="s">
        <v>132</v>
      </c>
      <c r="L8" s="17"/>
    </row>
    <row r="9" spans="1:31" s="2" customFormat="1" ht="16.5" customHeight="1">
      <c r="A9" s="35"/>
      <c r="B9" s="41"/>
      <c r="C9" s="35"/>
      <c r="D9" s="35"/>
      <c r="E9" s="148" t="s">
        <v>133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1"/>
      <c r="C10" s="35"/>
      <c r="D10" s="147" t="s">
        <v>134</v>
      </c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6.5" customHeight="1">
      <c r="A11" s="35"/>
      <c r="B11" s="41"/>
      <c r="C11" s="35"/>
      <c r="D11" s="35"/>
      <c r="E11" s="149" t="s">
        <v>135</v>
      </c>
      <c r="F11" s="35"/>
      <c r="G11" s="35"/>
      <c r="H11" s="35"/>
      <c r="I11" s="35"/>
      <c r="J11" s="35"/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>
      <c r="A12" s="35"/>
      <c r="B12" s="41"/>
      <c r="C12" s="35"/>
      <c r="D12" s="35"/>
      <c r="E12" s="35"/>
      <c r="F12" s="35"/>
      <c r="G12" s="35"/>
      <c r="H12" s="35"/>
      <c r="I12" s="35"/>
      <c r="J12" s="35"/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2" customHeight="1">
      <c r="A13" s="35"/>
      <c r="B13" s="41"/>
      <c r="C13" s="35"/>
      <c r="D13" s="147" t="s">
        <v>18</v>
      </c>
      <c r="E13" s="35"/>
      <c r="F13" s="138" t="s">
        <v>1</v>
      </c>
      <c r="G13" s="35"/>
      <c r="H13" s="35"/>
      <c r="I13" s="147" t="s">
        <v>19</v>
      </c>
      <c r="J13" s="138" t="s">
        <v>1</v>
      </c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47" t="s">
        <v>20</v>
      </c>
      <c r="E14" s="35"/>
      <c r="F14" s="138" t="s">
        <v>136</v>
      </c>
      <c r="G14" s="35"/>
      <c r="H14" s="35"/>
      <c r="I14" s="147" t="s">
        <v>22</v>
      </c>
      <c r="J14" s="150" t="str">
        <f>'Rekapitulace stavby'!AN8</f>
        <v>21. 1. 2024</v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0.8" customHeight="1">
      <c r="A15" s="35"/>
      <c r="B15" s="41"/>
      <c r="C15" s="35"/>
      <c r="D15" s="35"/>
      <c r="E15" s="35"/>
      <c r="F15" s="35"/>
      <c r="G15" s="35"/>
      <c r="H15" s="35"/>
      <c r="I15" s="35"/>
      <c r="J15" s="35"/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41"/>
      <c r="C16" s="35"/>
      <c r="D16" s="147" t="s">
        <v>24</v>
      </c>
      <c r="E16" s="35"/>
      <c r="F16" s="35"/>
      <c r="G16" s="35"/>
      <c r="H16" s="35"/>
      <c r="I16" s="147" t="s">
        <v>25</v>
      </c>
      <c r="J16" s="138" t="str">
        <f>IF('Rekapitulace stavby'!AN10="","",'Rekapitulace stavby'!AN10)</f>
        <v/>
      </c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1"/>
      <c r="C17" s="35"/>
      <c r="D17" s="35"/>
      <c r="E17" s="138" t="str">
        <f>IF('Rekapitulace stavby'!E11="","",'Rekapitulace stavby'!E11)</f>
        <v>Univerzita Palackého v Olomouc, Křížkovského 8</v>
      </c>
      <c r="F17" s="35"/>
      <c r="G17" s="35"/>
      <c r="H17" s="35"/>
      <c r="I17" s="147" t="s">
        <v>27</v>
      </c>
      <c r="J17" s="138" t="str">
        <f>IF('Rekapitulace stavby'!AN11="","",'Rekapitulace stavby'!AN11)</f>
        <v/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1"/>
      <c r="C18" s="35"/>
      <c r="D18" s="35"/>
      <c r="E18" s="35"/>
      <c r="F18" s="35"/>
      <c r="G18" s="35"/>
      <c r="H18" s="35"/>
      <c r="I18" s="35"/>
      <c r="J18" s="35"/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1"/>
      <c r="C19" s="35"/>
      <c r="D19" s="147" t="s">
        <v>28</v>
      </c>
      <c r="E19" s="35"/>
      <c r="F19" s="35"/>
      <c r="G19" s="35"/>
      <c r="H19" s="35"/>
      <c r="I19" s="147" t="s">
        <v>25</v>
      </c>
      <c r="J19" s="30" t="str">
        <f>'Rekapitulace stavby'!AN13</f>
        <v>Vyplň údaj</v>
      </c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1"/>
      <c r="C20" s="35"/>
      <c r="D20" s="35"/>
      <c r="E20" s="30" t="str">
        <f>'Rekapitulace stavby'!E14</f>
        <v>Vyplň údaj</v>
      </c>
      <c r="F20" s="138"/>
      <c r="G20" s="138"/>
      <c r="H20" s="138"/>
      <c r="I20" s="147" t="s">
        <v>27</v>
      </c>
      <c r="J20" s="30" t="str">
        <f>'Rekapitulace stavby'!AN14</f>
        <v>Vyplň údaj</v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1"/>
      <c r="C21" s="35"/>
      <c r="D21" s="35"/>
      <c r="E21" s="35"/>
      <c r="F21" s="35"/>
      <c r="G21" s="35"/>
      <c r="H21" s="35"/>
      <c r="I21" s="35"/>
      <c r="J21" s="35"/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1"/>
      <c r="C22" s="35"/>
      <c r="D22" s="147" t="s">
        <v>30</v>
      </c>
      <c r="E22" s="35"/>
      <c r="F22" s="35"/>
      <c r="G22" s="35"/>
      <c r="H22" s="35"/>
      <c r="I22" s="147" t="s">
        <v>25</v>
      </c>
      <c r="J22" s="138" t="str">
        <f>IF('Rekapitulace stavby'!AN16="","",'Rekapitulace stavby'!AN16)</f>
        <v/>
      </c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1"/>
      <c r="C23" s="35"/>
      <c r="D23" s="35"/>
      <c r="E23" s="138" t="str">
        <f>IF('Rekapitulace stavby'!E17="","",'Rekapitulace stavby'!E17)</f>
        <v>Ing. Petr Machalec</v>
      </c>
      <c r="F23" s="35"/>
      <c r="G23" s="35"/>
      <c r="H23" s="35"/>
      <c r="I23" s="147" t="s">
        <v>27</v>
      </c>
      <c r="J23" s="138" t="str">
        <f>IF('Rekapitulace stavby'!AN17="","",'Rekapitulace stavby'!AN17)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1"/>
      <c r="C24" s="35"/>
      <c r="D24" s="35"/>
      <c r="E24" s="35"/>
      <c r="F24" s="35"/>
      <c r="G24" s="35"/>
      <c r="H24" s="35"/>
      <c r="I24" s="35"/>
      <c r="J24" s="35"/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1"/>
      <c r="C25" s="35"/>
      <c r="D25" s="147" t="s">
        <v>33</v>
      </c>
      <c r="E25" s="35"/>
      <c r="F25" s="35"/>
      <c r="G25" s="35"/>
      <c r="H25" s="35"/>
      <c r="I25" s="147" t="s">
        <v>25</v>
      </c>
      <c r="J25" s="138" t="str">
        <f>IF('Rekapitulace stavby'!AN19="","",'Rekapitulace stavby'!AN19)</f>
        <v/>
      </c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1"/>
      <c r="C26" s="35"/>
      <c r="D26" s="35"/>
      <c r="E26" s="138" t="str">
        <f>IF('Rekapitulace stavby'!E20="","",'Rekapitulace stavby'!E20)</f>
        <v>Ing. Petr Machalec, Werichova 13, Olomouc</v>
      </c>
      <c r="F26" s="35"/>
      <c r="G26" s="35"/>
      <c r="H26" s="35"/>
      <c r="I26" s="147" t="s">
        <v>27</v>
      </c>
      <c r="J26" s="138" t="str">
        <f>IF('Rekapitulace stavby'!AN20="","",'Rekapitulace stavby'!AN20)</f>
        <v/>
      </c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1"/>
      <c r="C27" s="35"/>
      <c r="D27" s="35"/>
      <c r="E27" s="35"/>
      <c r="F27" s="35"/>
      <c r="G27" s="35"/>
      <c r="H27" s="35"/>
      <c r="I27" s="35"/>
      <c r="J27" s="35"/>
      <c r="K27" s="35"/>
      <c r="L27" s="60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1"/>
      <c r="C28" s="35"/>
      <c r="D28" s="147" t="s">
        <v>35</v>
      </c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151"/>
      <c r="B29" s="152"/>
      <c r="C29" s="151"/>
      <c r="D29" s="151"/>
      <c r="E29" s="153" t="s">
        <v>1</v>
      </c>
      <c r="F29" s="153"/>
      <c r="G29" s="153"/>
      <c r="H29" s="153"/>
      <c r="I29" s="151"/>
      <c r="J29" s="151"/>
      <c r="K29" s="151"/>
      <c r="L29" s="154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</row>
    <row r="30" spans="1:31" s="2" customFormat="1" ht="6.95" customHeight="1">
      <c r="A30" s="35"/>
      <c r="B30" s="41"/>
      <c r="C30" s="35"/>
      <c r="D30" s="35"/>
      <c r="E30" s="35"/>
      <c r="F30" s="35"/>
      <c r="G30" s="35"/>
      <c r="H30" s="35"/>
      <c r="I30" s="35"/>
      <c r="J30" s="35"/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55"/>
      <c r="E31" s="155"/>
      <c r="F31" s="155"/>
      <c r="G31" s="155"/>
      <c r="H31" s="155"/>
      <c r="I31" s="155"/>
      <c r="J31" s="155"/>
      <c r="K31" s="155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4" customHeight="1">
      <c r="A32" s="35"/>
      <c r="B32" s="41"/>
      <c r="C32" s="35"/>
      <c r="D32" s="156" t="s">
        <v>36</v>
      </c>
      <c r="E32" s="35"/>
      <c r="F32" s="35"/>
      <c r="G32" s="35"/>
      <c r="H32" s="35"/>
      <c r="I32" s="35"/>
      <c r="J32" s="157">
        <f>ROUND(J127,2)</f>
        <v>0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1"/>
      <c r="C33" s="35"/>
      <c r="D33" s="155"/>
      <c r="E33" s="155"/>
      <c r="F33" s="155"/>
      <c r="G33" s="155"/>
      <c r="H33" s="155"/>
      <c r="I33" s="155"/>
      <c r="J33" s="155"/>
      <c r="K33" s="15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35"/>
      <c r="F34" s="158" t="s">
        <v>38</v>
      </c>
      <c r="G34" s="35"/>
      <c r="H34" s="35"/>
      <c r="I34" s="158" t="s">
        <v>37</v>
      </c>
      <c r="J34" s="158" t="s">
        <v>39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>
      <c r="A35" s="35"/>
      <c r="B35" s="41"/>
      <c r="C35" s="35"/>
      <c r="D35" s="159" t="s">
        <v>40</v>
      </c>
      <c r="E35" s="147" t="s">
        <v>41</v>
      </c>
      <c r="F35" s="160">
        <f>ROUND((SUM(BE127:BE361)),2)</f>
        <v>0</v>
      </c>
      <c r="G35" s="35"/>
      <c r="H35" s="35"/>
      <c r="I35" s="161">
        <v>0.21</v>
      </c>
      <c r="J35" s="160">
        <f>ROUND(((SUM(BE127:BE361))*I35),2)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>
      <c r="A36" s="35"/>
      <c r="B36" s="41"/>
      <c r="C36" s="35"/>
      <c r="D36" s="35"/>
      <c r="E36" s="147" t="s">
        <v>42</v>
      </c>
      <c r="F36" s="160">
        <f>ROUND((SUM(BF127:BF361)),2)</f>
        <v>0</v>
      </c>
      <c r="G36" s="35"/>
      <c r="H36" s="35"/>
      <c r="I36" s="161">
        <v>0.12</v>
      </c>
      <c r="J36" s="160">
        <f>ROUND(((SUM(BF127:BF361))*I36),2)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47" t="s">
        <v>43</v>
      </c>
      <c r="F37" s="160">
        <f>ROUND((SUM(BG127:BG361)),2)</f>
        <v>0</v>
      </c>
      <c r="G37" s="35"/>
      <c r="H37" s="35"/>
      <c r="I37" s="161">
        <v>0.21</v>
      </c>
      <c r="J37" s="160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" customHeight="1" hidden="1">
      <c r="A38" s="35"/>
      <c r="B38" s="41"/>
      <c r="C38" s="35"/>
      <c r="D38" s="35"/>
      <c r="E38" s="147" t="s">
        <v>44</v>
      </c>
      <c r="F38" s="160">
        <f>ROUND((SUM(BH127:BH361)),2)</f>
        <v>0</v>
      </c>
      <c r="G38" s="35"/>
      <c r="H38" s="35"/>
      <c r="I38" s="161">
        <v>0.12</v>
      </c>
      <c r="J38" s="160">
        <f>0</f>
        <v>0</v>
      </c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" customHeight="1" hidden="1">
      <c r="A39" s="35"/>
      <c r="B39" s="41"/>
      <c r="C39" s="35"/>
      <c r="D39" s="35"/>
      <c r="E39" s="147" t="s">
        <v>45</v>
      </c>
      <c r="F39" s="160">
        <f>ROUND((SUM(BI127:BI361)),2)</f>
        <v>0</v>
      </c>
      <c r="G39" s="35"/>
      <c r="H39" s="35"/>
      <c r="I39" s="161">
        <v>0</v>
      </c>
      <c r="J39" s="160">
        <f>0</f>
        <v>0</v>
      </c>
      <c r="K39" s="35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4" customHeight="1">
      <c r="A41" s="35"/>
      <c r="B41" s="41"/>
      <c r="C41" s="162"/>
      <c r="D41" s="163" t="s">
        <v>46</v>
      </c>
      <c r="E41" s="164"/>
      <c r="F41" s="164"/>
      <c r="G41" s="165" t="s">
        <v>47</v>
      </c>
      <c r="H41" s="166" t="s">
        <v>48</v>
      </c>
      <c r="I41" s="164"/>
      <c r="J41" s="167">
        <f>SUM(J32:J39)</f>
        <v>0</v>
      </c>
      <c r="K41" s="168"/>
      <c r="L41" s="60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0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2:12" s="1" customFormat="1" ht="14.4" customHeight="1">
      <c r="B43" s="17"/>
      <c r="L43" s="17"/>
    </row>
    <row r="44" spans="2:12" s="1" customFormat="1" ht="14.4" customHeight="1">
      <c r="B44" s="17"/>
      <c r="L44" s="1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60"/>
      <c r="D50" s="169" t="s">
        <v>49</v>
      </c>
      <c r="E50" s="170"/>
      <c r="F50" s="170"/>
      <c r="G50" s="169" t="s">
        <v>50</v>
      </c>
      <c r="H50" s="170"/>
      <c r="I50" s="170"/>
      <c r="J50" s="170"/>
      <c r="K50" s="170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71" t="s">
        <v>51</v>
      </c>
      <c r="E61" s="172"/>
      <c r="F61" s="173" t="s">
        <v>52</v>
      </c>
      <c r="G61" s="171" t="s">
        <v>51</v>
      </c>
      <c r="H61" s="172"/>
      <c r="I61" s="172"/>
      <c r="J61" s="174" t="s">
        <v>52</v>
      </c>
      <c r="K61" s="172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9" t="s">
        <v>53</v>
      </c>
      <c r="E65" s="175"/>
      <c r="F65" s="175"/>
      <c r="G65" s="169" t="s">
        <v>54</v>
      </c>
      <c r="H65" s="175"/>
      <c r="I65" s="175"/>
      <c r="J65" s="175"/>
      <c r="K65" s="175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71" t="s">
        <v>51</v>
      </c>
      <c r="E76" s="172"/>
      <c r="F76" s="173" t="s">
        <v>52</v>
      </c>
      <c r="G76" s="171" t="s">
        <v>51</v>
      </c>
      <c r="H76" s="172"/>
      <c r="I76" s="172"/>
      <c r="J76" s="174" t="s">
        <v>52</v>
      </c>
      <c r="K76" s="172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76"/>
      <c r="C77" s="177"/>
      <c r="D77" s="177"/>
      <c r="E77" s="177"/>
      <c r="F77" s="177"/>
      <c r="G77" s="177"/>
      <c r="H77" s="177"/>
      <c r="I77" s="177"/>
      <c r="J77" s="177"/>
      <c r="K77" s="177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78"/>
      <c r="C81" s="179"/>
      <c r="D81" s="179"/>
      <c r="E81" s="179"/>
      <c r="F81" s="179"/>
      <c r="G81" s="179"/>
      <c r="H81" s="179"/>
      <c r="I81" s="179"/>
      <c r="J81" s="179"/>
      <c r="K81" s="179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137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26.25" customHeight="1">
      <c r="A85" s="35"/>
      <c r="B85" s="36"/>
      <c r="C85" s="37"/>
      <c r="D85" s="37"/>
      <c r="E85" s="180" t="str">
        <f>E7</f>
        <v>Rekonstrukce vytápění – Teoretické ústavy, Hněvotínská 3, 775 15 Olomouc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2:12" s="1" customFormat="1" ht="12" customHeight="1">
      <c r="B86" s="18"/>
      <c r="C86" s="29" t="s">
        <v>132</v>
      </c>
      <c r="D86" s="19"/>
      <c r="E86" s="19"/>
      <c r="F86" s="19"/>
      <c r="G86" s="19"/>
      <c r="H86" s="19"/>
      <c r="I86" s="19"/>
      <c r="J86" s="19"/>
      <c r="K86" s="19"/>
      <c r="L86" s="17"/>
    </row>
    <row r="87" spans="1:31" s="2" customFormat="1" ht="16.5" customHeight="1">
      <c r="A87" s="35"/>
      <c r="B87" s="36"/>
      <c r="C87" s="37"/>
      <c r="D87" s="37"/>
      <c r="E87" s="180" t="s">
        <v>133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>
      <c r="A88" s="35"/>
      <c r="B88" s="36"/>
      <c r="C88" s="29" t="s">
        <v>134</v>
      </c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6.5" customHeight="1">
      <c r="A89" s="35"/>
      <c r="B89" s="36"/>
      <c r="C89" s="37"/>
      <c r="D89" s="37"/>
      <c r="E89" s="73" t="str">
        <f>E11</f>
        <v>01 - Blok A1 - Ústřední vytápění</v>
      </c>
      <c r="F89" s="37"/>
      <c r="G89" s="37"/>
      <c r="H89" s="37"/>
      <c r="I89" s="37"/>
      <c r="J89" s="37"/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customHeight="1">
      <c r="A91" s="35"/>
      <c r="B91" s="36"/>
      <c r="C91" s="29" t="s">
        <v>20</v>
      </c>
      <c r="D91" s="37"/>
      <c r="E91" s="37"/>
      <c r="F91" s="24" t="str">
        <f>F14</f>
        <v xml:space="preserve"> Hněvotínská 3, 775 15 Olomouc</v>
      </c>
      <c r="G91" s="37"/>
      <c r="H91" s="37"/>
      <c r="I91" s="29" t="s">
        <v>22</v>
      </c>
      <c r="J91" s="76" t="str">
        <f>IF(J14="","",J14)</f>
        <v>21. 1. 2024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5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5.15" customHeight="1">
      <c r="A93" s="35"/>
      <c r="B93" s="36"/>
      <c r="C93" s="29" t="s">
        <v>24</v>
      </c>
      <c r="D93" s="37"/>
      <c r="E93" s="37"/>
      <c r="F93" s="24" t="str">
        <f>E17</f>
        <v>Univerzita Palackého v Olomouc, Křížkovského 8</v>
      </c>
      <c r="G93" s="37"/>
      <c r="H93" s="37"/>
      <c r="I93" s="29" t="s">
        <v>30</v>
      </c>
      <c r="J93" s="33" t="str">
        <f>E23</f>
        <v>Ing. Petr Machalec</v>
      </c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40.05" customHeight="1">
      <c r="A94" s="35"/>
      <c r="B94" s="36"/>
      <c r="C94" s="29" t="s">
        <v>28</v>
      </c>
      <c r="D94" s="37"/>
      <c r="E94" s="37"/>
      <c r="F94" s="24" t="str">
        <f>IF(E20="","",E20)</f>
        <v>Vyplň údaj</v>
      </c>
      <c r="G94" s="37"/>
      <c r="H94" s="37"/>
      <c r="I94" s="29" t="s">
        <v>33</v>
      </c>
      <c r="J94" s="33" t="str">
        <f>E26</f>
        <v>Ing. Petr Machalec, Werichova 13, Olomouc</v>
      </c>
      <c r="K94" s="37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29.25" customHeight="1">
      <c r="A96" s="35"/>
      <c r="B96" s="36"/>
      <c r="C96" s="181" t="s">
        <v>138</v>
      </c>
      <c r="D96" s="182"/>
      <c r="E96" s="182"/>
      <c r="F96" s="182"/>
      <c r="G96" s="182"/>
      <c r="H96" s="182"/>
      <c r="I96" s="182"/>
      <c r="J96" s="183" t="s">
        <v>139</v>
      </c>
      <c r="K96" s="182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31" s="2" customFormat="1" ht="10.3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0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47" s="2" customFormat="1" ht="22.8" customHeight="1">
      <c r="A98" s="35"/>
      <c r="B98" s="36"/>
      <c r="C98" s="184" t="s">
        <v>140</v>
      </c>
      <c r="D98" s="37"/>
      <c r="E98" s="37"/>
      <c r="F98" s="37"/>
      <c r="G98" s="37"/>
      <c r="H98" s="37"/>
      <c r="I98" s="37"/>
      <c r="J98" s="107">
        <f>J127</f>
        <v>0</v>
      </c>
      <c r="K98" s="37"/>
      <c r="L98" s="60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4" t="s">
        <v>141</v>
      </c>
    </row>
    <row r="99" spans="1:31" s="9" customFormat="1" ht="24.95" customHeight="1">
      <c r="A99" s="9"/>
      <c r="B99" s="185"/>
      <c r="C99" s="186"/>
      <c r="D99" s="187" t="s">
        <v>142</v>
      </c>
      <c r="E99" s="188"/>
      <c r="F99" s="188"/>
      <c r="G99" s="188"/>
      <c r="H99" s="188"/>
      <c r="I99" s="188"/>
      <c r="J99" s="189">
        <f>J128</f>
        <v>0</v>
      </c>
      <c r="K99" s="186"/>
      <c r="L99" s="190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1"/>
      <c r="C100" s="130"/>
      <c r="D100" s="192" t="s">
        <v>143</v>
      </c>
      <c r="E100" s="193"/>
      <c r="F100" s="193"/>
      <c r="G100" s="193"/>
      <c r="H100" s="193"/>
      <c r="I100" s="193"/>
      <c r="J100" s="194">
        <f>J129</f>
        <v>0</v>
      </c>
      <c r="K100" s="130"/>
      <c r="L100" s="19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1"/>
      <c r="C101" s="130"/>
      <c r="D101" s="192" t="s">
        <v>144</v>
      </c>
      <c r="E101" s="193"/>
      <c r="F101" s="193"/>
      <c r="G101" s="193"/>
      <c r="H101" s="193"/>
      <c r="I101" s="193"/>
      <c r="J101" s="194">
        <f>J150</f>
        <v>0</v>
      </c>
      <c r="K101" s="130"/>
      <c r="L101" s="19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1"/>
      <c r="C102" s="130"/>
      <c r="D102" s="192" t="s">
        <v>145</v>
      </c>
      <c r="E102" s="193"/>
      <c r="F102" s="193"/>
      <c r="G102" s="193"/>
      <c r="H102" s="193"/>
      <c r="I102" s="193"/>
      <c r="J102" s="194">
        <f>J171</f>
        <v>0</v>
      </c>
      <c r="K102" s="130"/>
      <c r="L102" s="19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1"/>
      <c r="C103" s="130"/>
      <c r="D103" s="192" t="s">
        <v>146</v>
      </c>
      <c r="E103" s="193"/>
      <c r="F103" s="193"/>
      <c r="G103" s="193"/>
      <c r="H103" s="193"/>
      <c r="I103" s="193"/>
      <c r="J103" s="194">
        <f>J227</f>
        <v>0</v>
      </c>
      <c r="K103" s="130"/>
      <c r="L103" s="19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1"/>
      <c r="C104" s="130"/>
      <c r="D104" s="192" t="s">
        <v>147</v>
      </c>
      <c r="E104" s="193"/>
      <c r="F104" s="193"/>
      <c r="G104" s="193"/>
      <c r="H104" s="193"/>
      <c r="I104" s="193"/>
      <c r="J104" s="194">
        <f>J298</f>
        <v>0</v>
      </c>
      <c r="K104" s="130"/>
      <c r="L104" s="195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1"/>
      <c r="C105" s="130"/>
      <c r="D105" s="192" t="s">
        <v>148</v>
      </c>
      <c r="E105" s="193"/>
      <c r="F105" s="193"/>
      <c r="G105" s="193"/>
      <c r="H105" s="193"/>
      <c r="I105" s="193"/>
      <c r="J105" s="194">
        <f>J355</f>
        <v>0</v>
      </c>
      <c r="K105" s="130"/>
      <c r="L105" s="195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>
      <c r="A106" s="35"/>
      <c r="B106" s="36"/>
      <c r="C106" s="37"/>
      <c r="D106" s="37"/>
      <c r="E106" s="37"/>
      <c r="F106" s="37"/>
      <c r="G106" s="37"/>
      <c r="H106" s="37"/>
      <c r="I106" s="37"/>
      <c r="J106" s="37"/>
      <c r="K106" s="37"/>
      <c r="L106" s="60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6.95" customHeight="1">
      <c r="A107" s="35"/>
      <c r="B107" s="63"/>
      <c r="C107" s="64"/>
      <c r="D107" s="64"/>
      <c r="E107" s="64"/>
      <c r="F107" s="64"/>
      <c r="G107" s="64"/>
      <c r="H107" s="64"/>
      <c r="I107" s="64"/>
      <c r="J107" s="64"/>
      <c r="K107" s="64"/>
      <c r="L107" s="60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11" spans="1:31" s="2" customFormat="1" ht="6.95" customHeight="1">
      <c r="A111" s="35"/>
      <c r="B111" s="65"/>
      <c r="C111" s="66"/>
      <c r="D111" s="66"/>
      <c r="E111" s="66"/>
      <c r="F111" s="66"/>
      <c r="G111" s="66"/>
      <c r="H111" s="66"/>
      <c r="I111" s="66"/>
      <c r="J111" s="66"/>
      <c r="K111" s="66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24.95" customHeight="1">
      <c r="A112" s="35"/>
      <c r="B112" s="36"/>
      <c r="C112" s="20" t="s">
        <v>149</v>
      </c>
      <c r="D112" s="37"/>
      <c r="E112" s="37"/>
      <c r="F112" s="37"/>
      <c r="G112" s="37"/>
      <c r="H112" s="37"/>
      <c r="I112" s="37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6.95" customHeight="1">
      <c r="A113" s="35"/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2" customHeight="1">
      <c r="A114" s="35"/>
      <c r="B114" s="36"/>
      <c r="C114" s="29" t="s">
        <v>16</v>
      </c>
      <c r="D114" s="37"/>
      <c r="E114" s="37"/>
      <c r="F114" s="37"/>
      <c r="G114" s="37"/>
      <c r="H114" s="37"/>
      <c r="I114" s="37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26.25" customHeight="1">
      <c r="A115" s="35"/>
      <c r="B115" s="36"/>
      <c r="C115" s="37"/>
      <c r="D115" s="37"/>
      <c r="E115" s="180" t="str">
        <f>E7</f>
        <v>Rekonstrukce vytápění – Teoretické ústavy, Hněvotínská 3, 775 15 Olomouc</v>
      </c>
      <c r="F115" s="29"/>
      <c r="G115" s="29"/>
      <c r="H115" s="29"/>
      <c r="I115" s="37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2:12" s="1" customFormat="1" ht="12" customHeight="1">
      <c r="B116" s="18"/>
      <c r="C116" s="29" t="s">
        <v>132</v>
      </c>
      <c r="D116" s="19"/>
      <c r="E116" s="19"/>
      <c r="F116" s="19"/>
      <c r="G116" s="19"/>
      <c r="H116" s="19"/>
      <c r="I116" s="19"/>
      <c r="J116" s="19"/>
      <c r="K116" s="19"/>
      <c r="L116" s="17"/>
    </row>
    <row r="117" spans="1:31" s="2" customFormat="1" ht="16.5" customHeight="1">
      <c r="A117" s="35"/>
      <c r="B117" s="36"/>
      <c r="C117" s="37"/>
      <c r="D117" s="37"/>
      <c r="E117" s="180" t="s">
        <v>133</v>
      </c>
      <c r="F117" s="37"/>
      <c r="G117" s="37"/>
      <c r="H117" s="37"/>
      <c r="I117" s="37"/>
      <c r="J117" s="37"/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2" customHeight="1">
      <c r="A118" s="35"/>
      <c r="B118" s="36"/>
      <c r="C118" s="29" t="s">
        <v>134</v>
      </c>
      <c r="D118" s="37"/>
      <c r="E118" s="37"/>
      <c r="F118" s="37"/>
      <c r="G118" s="37"/>
      <c r="H118" s="37"/>
      <c r="I118" s="37"/>
      <c r="J118" s="37"/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6.5" customHeight="1">
      <c r="A119" s="35"/>
      <c r="B119" s="36"/>
      <c r="C119" s="37"/>
      <c r="D119" s="37"/>
      <c r="E119" s="73" t="str">
        <f>E11</f>
        <v>01 - Blok A1 - Ústřední vytápění</v>
      </c>
      <c r="F119" s="37"/>
      <c r="G119" s="37"/>
      <c r="H119" s="37"/>
      <c r="I119" s="37"/>
      <c r="J119" s="37"/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6.95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2" customHeight="1">
      <c r="A121" s="35"/>
      <c r="B121" s="36"/>
      <c r="C121" s="29" t="s">
        <v>20</v>
      </c>
      <c r="D121" s="37"/>
      <c r="E121" s="37"/>
      <c r="F121" s="24" t="str">
        <f>F14</f>
        <v xml:space="preserve"> Hněvotínská 3, 775 15 Olomouc</v>
      </c>
      <c r="G121" s="37"/>
      <c r="H121" s="37"/>
      <c r="I121" s="29" t="s">
        <v>22</v>
      </c>
      <c r="J121" s="76" t="str">
        <f>IF(J14="","",J14)</f>
        <v>21. 1. 2024</v>
      </c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6.95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60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5.15" customHeight="1">
      <c r="A123" s="35"/>
      <c r="B123" s="36"/>
      <c r="C123" s="29" t="s">
        <v>24</v>
      </c>
      <c r="D123" s="37"/>
      <c r="E123" s="37"/>
      <c r="F123" s="24" t="str">
        <f>E17</f>
        <v>Univerzita Palackého v Olomouc, Křížkovského 8</v>
      </c>
      <c r="G123" s="37"/>
      <c r="H123" s="37"/>
      <c r="I123" s="29" t="s">
        <v>30</v>
      </c>
      <c r="J123" s="33" t="str">
        <f>E23</f>
        <v>Ing. Petr Machalec</v>
      </c>
      <c r="K123" s="37"/>
      <c r="L123" s="60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40.05" customHeight="1">
      <c r="A124" s="35"/>
      <c r="B124" s="36"/>
      <c r="C124" s="29" t="s">
        <v>28</v>
      </c>
      <c r="D124" s="37"/>
      <c r="E124" s="37"/>
      <c r="F124" s="24" t="str">
        <f>IF(E20="","",E20)</f>
        <v>Vyplň údaj</v>
      </c>
      <c r="G124" s="37"/>
      <c r="H124" s="37"/>
      <c r="I124" s="29" t="s">
        <v>33</v>
      </c>
      <c r="J124" s="33" t="str">
        <f>E26</f>
        <v>Ing. Petr Machalec, Werichova 13, Olomouc</v>
      </c>
      <c r="K124" s="37"/>
      <c r="L124" s="60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10.3" customHeight="1">
      <c r="A125" s="35"/>
      <c r="B125" s="36"/>
      <c r="C125" s="37"/>
      <c r="D125" s="37"/>
      <c r="E125" s="37"/>
      <c r="F125" s="37"/>
      <c r="G125" s="37"/>
      <c r="H125" s="37"/>
      <c r="I125" s="37"/>
      <c r="J125" s="37"/>
      <c r="K125" s="37"/>
      <c r="L125" s="60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11" customFormat="1" ht="29.25" customHeight="1">
      <c r="A126" s="196"/>
      <c r="B126" s="197"/>
      <c r="C126" s="198" t="s">
        <v>150</v>
      </c>
      <c r="D126" s="199" t="s">
        <v>61</v>
      </c>
      <c r="E126" s="199" t="s">
        <v>57</v>
      </c>
      <c r="F126" s="199" t="s">
        <v>58</v>
      </c>
      <c r="G126" s="199" t="s">
        <v>151</v>
      </c>
      <c r="H126" s="199" t="s">
        <v>152</v>
      </c>
      <c r="I126" s="199" t="s">
        <v>153</v>
      </c>
      <c r="J126" s="199" t="s">
        <v>139</v>
      </c>
      <c r="K126" s="200" t="s">
        <v>154</v>
      </c>
      <c r="L126" s="201"/>
      <c r="M126" s="97" t="s">
        <v>1</v>
      </c>
      <c r="N126" s="98" t="s">
        <v>40</v>
      </c>
      <c r="O126" s="98" t="s">
        <v>155</v>
      </c>
      <c r="P126" s="98" t="s">
        <v>156</v>
      </c>
      <c r="Q126" s="98" t="s">
        <v>157</v>
      </c>
      <c r="R126" s="98" t="s">
        <v>158</v>
      </c>
      <c r="S126" s="98" t="s">
        <v>159</v>
      </c>
      <c r="T126" s="99" t="s">
        <v>160</v>
      </c>
      <c r="U126" s="196"/>
      <c r="V126" s="196"/>
      <c r="W126" s="196"/>
      <c r="X126" s="196"/>
      <c r="Y126" s="196"/>
      <c r="Z126" s="196"/>
      <c r="AA126" s="196"/>
      <c r="AB126" s="196"/>
      <c r="AC126" s="196"/>
      <c r="AD126" s="196"/>
      <c r="AE126" s="196"/>
    </row>
    <row r="127" spans="1:63" s="2" customFormat="1" ht="22.8" customHeight="1">
      <c r="A127" s="35"/>
      <c r="B127" s="36"/>
      <c r="C127" s="104" t="s">
        <v>161</v>
      </c>
      <c r="D127" s="37"/>
      <c r="E127" s="37"/>
      <c r="F127" s="37"/>
      <c r="G127" s="37"/>
      <c r="H127" s="37"/>
      <c r="I127" s="37"/>
      <c r="J127" s="202">
        <f>BK127</f>
        <v>0</v>
      </c>
      <c r="K127" s="37"/>
      <c r="L127" s="41"/>
      <c r="M127" s="100"/>
      <c r="N127" s="203"/>
      <c r="O127" s="101"/>
      <c r="P127" s="204">
        <f>P128</f>
        <v>0</v>
      </c>
      <c r="Q127" s="101"/>
      <c r="R127" s="204">
        <f>R128</f>
        <v>0</v>
      </c>
      <c r="S127" s="101"/>
      <c r="T127" s="205">
        <f>T128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4" t="s">
        <v>75</v>
      </c>
      <c r="AU127" s="14" t="s">
        <v>141</v>
      </c>
      <c r="BK127" s="206">
        <f>BK128</f>
        <v>0</v>
      </c>
    </row>
    <row r="128" spans="1:63" s="12" customFormat="1" ht="25.9" customHeight="1">
      <c r="A128" s="12"/>
      <c r="B128" s="207"/>
      <c r="C128" s="208"/>
      <c r="D128" s="209" t="s">
        <v>75</v>
      </c>
      <c r="E128" s="210" t="s">
        <v>162</v>
      </c>
      <c r="F128" s="210" t="s">
        <v>163</v>
      </c>
      <c r="G128" s="208"/>
      <c r="H128" s="208"/>
      <c r="I128" s="211"/>
      <c r="J128" s="212">
        <f>BK128</f>
        <v>0</v>
      </c>
      <c r="K128" s="208"/>
      <c r="L128" s="213"/>
      <c r="M128" s="214"/>
      <c r="N128" s="215"/>
      <c r="O128" s="215"/>
      <c r="P128" s="216">
        <f>P129+P150+P171+P227+P298+P355</f>
        <v>0</v>
      </c>
      <c r="Q128" s="215"/>
      <c r="R128" s="216">
        <f>R129+R150+R171+R227+R298+R355</f>
        <v>0</v>
      </c>
      <c r="S128" s="215"/>
      <c r="T128" s="217">
        <f>T129+T150+T171+T227+T298+T355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8" t="s">
        <v>85</v>
      </c>
      <c r="AT128" s="219" t="s">
        <v>75</v>
      </c>
      <c r="AU128" s="219" t="s">
        <v>76</v>
      </c>
      <c r="AY128" s="218" t="s">
        <v>164</v>
      </c>
      <c r="BK128" s="220">
        <f>BK129+BK150+BK171+BK227+BK298+BK355</f>
        <v>0</v>
      </c>
    </row>
    <row r="129" spans="1:63" s="12" customFormat="1" ht="22.8" customHeight="1">
      <c r="A129" s="12"/>
      <c r="B129" s="207"/>
      <c r="C129" s="208"/>
      <c r="D129" s="209" t="s">
        <v>75</v>
      </c>
      <c r="E129" s="221" t="s">
        <v>165</v>
      </c>
      <c r="F129" s="221" t="s">
        <v>166</v>
      </c>
      <c r="G129" s="208"/>
      <c r="H129" s="208"/>
      <c r="I129" s="211"/>
      <c r="J129" s="222">
        <f>BK129</f>
        <v>0</v>
      </c>
      <c r="K129" s="208"/>
      <c r="L129" s="213"/>
      <c r="M129" s="214"/>
      <c r="N129" s="215"/>
      <c r="O129" s="215"/>
      <c r="P129" s="216">
        <f>SUM(P130:P149)</f>
        <v>0</v>
      </c>
      <c r="Q129" s="215"/>
      <c r="R129" s="216">
        <f>SUM(R130:R149)</f>
        <v>0</v>
      </c>
      <c r="S129" s="215"/>
      <c r="T129" s="217">
        <f>SUM(T130:T149)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8" t="s">
        <v>85</v>
      </c>
      <c r="AT129" s="219" t="s">
        <v>75</v>
      </c>
      <c r="AU129" s="219" t="s">
        <v>83</v>
      </c>
      <c r="AY129" s="218" t="s">
        <v>164</v>
      </c>
      <c r="BK129" s="220">
        <f>SUM(BK130:BK149)</f>
        <v>0</v>
      </c>
    </row>
    <row r="130" spans="1:65" s="2" customFormat="1" ht="44.25" customHeight="1">
      <c r="A130" s="35"/>
      <c r="B130" s="36"/>
      <c r="C130" s="223" t="s">
        <v>83</v>
      </c>
      <c r="D130" s="223" t="s">
        <v>167</v>
      </c>
      <c r="E130" s="224" t="s">
        <v>168</v>
      </c>
      <c r="F130" s="225" t="s">
        <v>169</v>
      </c>
      <c r="G130" s="226" t="s">
        <v>170</v>
      </c>
      <c r="H130" s="227">
        <v>154</v>
      </c>
      <c r="I130" s="228"/>
      <c r="J130" s="229">
        <f>ROUND(I130*H130,2)</f>
        <v>0</v>
      </c>
      <c r="K130" s="225" t="s">
        <v>171</v>
      </c>
      <c r="L130" s="41"/>
      <c r="M130" s="230" t="s">
        <v>1</v>
      </c>
      <c r="N130" s="231" t="s">
        <v>41</v>
      </c>
      <c r="O130" s="88"/>
      <c r="P130" s="232">
        <f>O130*H130</f>
        <v>0</v>
      </c>
      <c r="Q130" s="232">
        <v>0</v>
      </c>
      <c r="R130" s="232">
        <f>Q130*H130</f>
        <v>0</v>
      </c>
      <c r="S130" s="232">
        <v>0</v>
      </c>
      <c r="T130" s="233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34" t="s">
        <v>172</v>
      </c>
      <c r="AT130" s="234" t="s">
        <v>167</v>
      </c>
      <c r="AU130" s="234" t="s">
        <v>85</v>
      </c>
      <c r="AY130" s="14" t="s">
        <v>164</v>
      </c>
      <c r="BE130" s="235">
        <f>IF(N130="základní",J130,0)</f>
        <v>0</v>
      </c>
      <c r="BF130" s="235">
        <f>IF(N130="snížená",J130,0)</f>
        <v>0</v>
      </c>
      <c r="BG130" s="235">
        <f>IF(N130="zákl. přenesená",J130,0)</f>
        <v>0</v>
      </c>
      <c r="BH130" s="235">
        <f>IF(N130="sníž. přenesená",J130,0)</f>
        <v>0</v>
      </c>
      <c r="BI130" s="235">
        <f>IF(N130="nulová",J130,0)</f>
        <v>0</v>
      </c>
      <c r="BJ130" s="14" t="s">
        <v>83</v>
      </c>
      <c r="BK130" s="235">
        <f>ROUND(I130*H130,2)</f>
        <v>0</v>
      </c>
      <c r="BL130" s="14" t="s">
        <v>172</v>
      </c>
      <c r="BM130" s="234" t="s">
        <v>85</v>
      </c>
    </row>
    <row r="131" spans="1:47" s="2" customFormat="1" ht="12">
      <c r="A131" s="35"/>
      <c r="B131" s="36"/>
      <c r="C131" s="37"/>
      <c r="D131" s="236" t="s">
        <v>173</v>
      </c>
      <c r="E131" s="37"/>
      <c r="F131" s="237" t="s">
        <v>174</v>
      </c>
      <c r="G131" s="37"/>
      <c r="H131" s="37"/>
      <c r="I131" s="238"/>
      <c r="J131" s="37"/>
      <c r="K131" s="37"/>
      <c r="L131" s="41"/>
      <c r="M131" s="239"/>
      <c r="N131" s="240"/>
      <c r="O131" s="88"/>
      <c r="P131" s="88"/>
      <c r="Q131" s="88"/>
      <c r="R131" s="88"/>
      <c r="S131" s="88"/>
      <c r="T131" s="89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4" t="s">
        <v>173</v>
      </c>
      <c r="AU131" s="14" t="s">
        <v>85</v>
      </c>
    </row>
    <row r="132" spans="1:65" s="2" customFormat="1" ht="33" customHeight="1">
      <c r="A132" s="35"/>
      <c r="B132" s="36"/>
      <c r="C132" s="223" t="s">
        <v>85</v>
      </c>
      <c r="D132" s="223" t="s">
        <v>167</v>
      </c>
      <c r="E132" s="224" t="s">
        <v>175</v>
      </c>
      <c r="F132" s="225" t="s">
        <v>176</v>
      </c>
      <c r="G132" s="226" t="s">
        <v>177</v>
      </c>
      <c r="H132" s="227">
        <v>0.251</v>
      </c>
      <c r="I132" s="228"/>
      <c r="J132" s="229">
        <f>ROUND(I132*H132,2)</f>
        <v>0</v>
      </c>
      <c r="K132" s="225" t="s">
        <v>178</v>
      </c>
      <c r="L132" s="41"/>
      <c r="M132" s="230" t="s">
        <v>1</v>
      </c>
      <c r="N132" s="231" t="s">
        <v>41</v>
      </c>
      <c r="O132" s="88"/>
      <c r="P132" s="232">
        <f>O132*H132</f>
        <v>0</v>
      </c>
      <c r="Q132" s="232">
        <v>0</v>
      </c>
      <c r="R132" s="232">
        <f>Q132*H132</f>
        <v>0</v>
      </c>
      <c r="S132" s="232">
        <v>0</v>
      </c>
      <c r="T132" s="233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34" t="s">
        <v>172</v>
      </c>
      <c r="AT132" s="234" t="s">
        <v>167</v>
      </c>
      <c r="AU132" s="234" t="s">
        <v>85</v>
      </c>
      <c r="AY132" s="14" t="s">
        <v>164</v>
      </c>
      <c r="BE132" s="235">
        <f>IF(N132="základní",J132,0)</f>
        <v>0</v>
      </c>
      <c r="BF132" s="235">
        <f>IF(N132="snížená",J132,0)</f>
        <v>0</v>
      </c>
      <c r="BG132" s="235">
        <f>IF(N132="zákl. přenesená",J132,0)</f>
        <v>0</v>
      </c>
      <c r="BH132" s="235">
        <f>IF(N132="sníž. přenesená",J132,0)</f>
        <v>0</v>
      </c>
      <c r="BI132" s="235">
        <f>IF(N132="nulová",J132,0)</f>
        <v>0</v>
      </c>
      <c r="BJ132" s="14" t="s">
        <v>83</v>
      </c>
      <c r="BK132" s="235">
        <f>ROUND(I132*H132,2)</f>
        <v>0</v>
      </c>
      <c r="BL132" s="14" t="s">
        <v>172</v>
      </c>
      <c r="BM132" s="234" t="s">
        <v>179</v>
      </c>
    </row>
    <row r="133" spans="1:65" s="2" customFormat="1" ht="24.15" customHeight="1">
      <c r="A133" s="35"/>
      <c r="B133" s="36"/>
      <c r="C133" s="241" t="s">
        <v>180</v>
      </c>
      <c r="D133" s="241" t="s">
        <v>181</v>
      </c>
      <c r="E133" s="242" t="s">
        <v>182</v>
      </c>
      <c r="F133" s="243" t="s">
        <v>183</v>
      </c>
      <c r="G133" s="244" t="s">
        <v>170</v>
      </c>
      <c r="H133" s="245">
        <v>10</v>
      </c>
      <c r="I133" s="246"/>
      <c r="J133" s="247">
        <f>ROUND(I133*H133,2)</f>
        <v>0</v>
      </c>
      <c r="K133" s="243" t="s">
        <v>171</v>
      </c>
      <c r="L133" s="248"/>
      <c r="M133" s="249" t="s">
        <v>1</v>
      </c>
      <c r="N133" s="250" t="s">
        <v>41</v>
      </c>
      <c r="O133" s="88"/>
      <c r="P133" s="232">
        <f>O133*H133</f>
        <v>0</v>
      </c>
      <c r="Q133" s="232">
        <v>0</v>
      </c>
      <c r="R133" s="232">
        <f>Q133*H133</f>
        <v>0</v>
      </c>
      <c r="S133" s="232">
        <v>0</v>
      </c>
      <c r="T133" s="233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34" t="s">
        <v>184</v>
      </c>
      <c r="AT133" s="234" t="s">
        <v>181</v>
      </c>
      <c r="AU133" s="234" t="s">
        <v>85</v>
      </c>
      <c r="AY133" s="14" t="s">
        <v>164</v>
      </c>
      <c r="BE133" s="235">
        <f>IF(N133="základní",J133,0)</f>
        <v>0</v>
      </c>
      <c r="BF133" s="235">
        <f>IF(N133="snížená",J133,0)</f>
        <v>0</v>
      </c>
      <c r="BG133" s="235">
        <f>IF(N133="zákl. přenesená",J133,0)</f>
        <v>0</v>
      </c>
      <c r="BH133" s="235">
        <f>IF(N133="sníž. přenesená",J133,0)</f>
        <v>0</v>
      </c>
      <c r="BI133" s="235">
        <f>IF(N133="nulová",J133,0)</f>
        <v>0</v>
      </c>
      <c r="BJ133" s="14" t="s">
        <v>83</v>
      </c>
      <c r="BK133" s="235">
        <f>ROUND(I133*H133,2)</f>
        <v>0</v>
      </c>
      <c r="BL133" s="14" t="s">
        <v>172</v>
      </c>
      <c r="BM133" s="234" t="s">
        <v>185</v>
      </c>
    </row>
    <row r="134" spans="1:65" s="2" customFormat="1" ht="24.15" customHeight="1">
      <c r="A134" s="35"/>
      <c r="B134" s="36"/>
      <c r="C134" s="241" t="s">
        <v>179</v>
      </c>
      <c r="D134" s="241" t="s">
        <v>181</v>
      </c>
      <c r="E134" s="242" t="s">
        <v>186</v>
      </c>
      <c r="F134" s="243" t="s">
        <v>187</v>
      </c>
      <c r="G134" s="244" t="s">
        <v>170</v>
      </c>
      <c r="H134" s="245">
        <v>16</v>
      </c>
      <c r="I134" s="246"/>
      <c r="J134" s="247">
        <f>ROUND(I134*H134,2)</f>
        <v>0</v>
      </c>
      <c r="K134" s="243" t="s">
        <v>171</v>
      </c>
      <c r="L134" s="248"/>
      <c r="M134" s="249" t="s">
        <v>1</v>
      </c>
      <c r="N134" s="250" t="s">
        <v>41</v>
      </c>
      <c r="O134" s="88"/>
      <c r="P134" s="232">
        <f>O134*H134</f>
        <v>0</v>
      </c>
      <c r="Q134" s="232">
        <v>0</v>
      </c>
      <c r="R134" s="232">
        <f>Q134*H134</f>
        <v>0</v>
      </c>
      <c r="S134" s="232">
        <v>0</v>
      </c>
      <c r="T134" s="233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34" t="s">
        <v>184</v>
      </c>
      <c r="AT134" s="234" t="s">
        <v>181</v>
      </c>
      <c r="AU134" s="234" t="s">
        <v>85</v>
      </c>
      <c r="AY134" s="14" t="s">
        <v>164</v>
      </c>
      <c r="BE134" s="235">
        <f>IF(N134="základní",J134,0)</f>
        <v>0</v>
      </c>
      <c r="BF134" s="235">
        <f>IF(N134="snížená",J134,0)</f>
        <v>0</v>
      </c>
      <c r="BG134" s="235">
        <f>IF(N134="zákl. přenesená",J134,0)</f>
        <v>0</v>
      </c>
      <c r="BH134" s="235">
        <f>IF(N134="sníž. přenesená",J134,0)</f>
        <v>0</v>
      </c>
      <c r="BI134" s="235">
        <f>IF(N134="nulová",J134,0)</f>
        <v>0</v>
      </c>
      <c r="BJ134" s="14" t="s">
        <v>83</v>
      </c>
      <c r="BK134" s="235">
        <f>ROUND(I134*H134,2)</f>
        <v>0</v>
      </c>
      <c r="BL134" s="14" t="s">
        <v>172</v>
      </c>
      <c r="BM134" s="234" t="s">
        <v>188</v>
      </c>
    </row>
    <row r="135" spans="1:65" s="2" customFormat="1" ht="24.15" customHeight="1">
      <c r="A135" s="35"/>
      <c r="B135" s="36"/>
      <c r="C135" s="241" t="s">
        <v>189</v>
      </c>
      <c r="D135" s="241" t="s">
        <v>181</v>
      </c>
      <c r="E135" s="242" t="s">
        <v>190</v>
      </c>
      <c r="F135" s="243" t="s">
        <v>191</v>
      </c>
      <c r="G135" s="244" t="s">
        <v>170</v>
      </c>
      <c r="H135" s="245">
        <v>24</v>
      </c>
      <c r="I135" s="246"/>
      <c r="J135" s="247">
        <f>ROUND(I135*H135,2)</f>
        <v>0</v>
      </c>
      <c r="K135" s="243" t="s">
        <v>171</v>
      </c>
      <c r="L135" s="248"/>
      <c r="M135" s="249" t="s">
        <v>1</v>
      </c>
      <c r="N135" s="250" t="s">
        <v>41</v>
      </c>
      <c r="O135" s="88"/>
      <c r="P135" s="232">
        <f>O135*H135</f>
        <v>0</v>
      </c>
      <c r="Q135" s="232">
        <v>0</v>
      </c>
      <c r="R135" s="232">
        <f>Q135*H135</f>
        <v>0</v>
      </c>
      <c r="S135" s="232">
        <v>0</v>
      </c>
      <c r="T135" s="233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34" t="s">
        <v>184</v>
      </c>
      <c r="AT135" s="234" t="s">
        <v>181</v>
      </c>
      <c r="AU135" s="234" t="s">
        <v>85</v>
      </c>
      <c r="AY135" s="14" t="s">
        <v>164</v>
      </c>
      <c r="BE135" s="235">
        <f>IF(N135="základní",J135,0)</f>
        <v>0</v>
      </c>
      <c r="BF135" s="235">
        <f>IF(N135="snížená",J135,0)</f>
        <v>0</v>
      </c>
      <c r="BG135" s="235">
        <f>IF(N135="zákl. přenesená",J135,0)</f>
        <v>0</v>
      </c>
      <c r="BH135" s="235">
        <f>IF(N135="sníž. přenesená",J135,0)</f>
        <v>0</v>
      </c>
      <c r="BI135" s="235">
        <f>IF(N135="nulová",J135,0)</f>
        <v>0</v>
      </c>
      <c r="BJ135" s="14" t="s">
        <v>83</v>
      </c>
      <c r="BK135" s="235">
        <f>ROUND(I135*H135,2)</f>
        <v>0</v>
      </c>
      <c r="BL135" s="14" t="s">
        <v>172</v>
      </c>
      <c r="BM135" s="234" t="s">
        <v>192</v>
      </c>
    </row>
    <row r="136" spans="1:65" s="2" customFormat="1" ht="24.15" customHeight="1">
      <c r="A136" s="35"/>
      <c r="B136" s="36"/>
      <c r="C136" s="241" t="s">
        <v>185</v>
      </c>
      <c r="D136" s="241" t="s">
        <v>181</v>
      </c>
      <c r="E136" s="242" t="s">
        <v>193</v>
      </c>
      <c r="F136" s="243" t="s">
        <v>194</v>
      </c>
      <c r="G136" s="244" t="s">
        <v>170</v>
      </c>
      <c r="H136" s="245">
        <v>2</v>
      </c>
      <c r="I136" s="246"/>
      <c r="J136" s="247">
        <f>ROUND(I136*H136,2)</f>
        <v>0</v>
      </c>
      <c r="K136" s="243" t="s">
        <v>171</v>
      </c>
      <c r="L136" s="248"/>
      <c r="M136" s="249" t="s">
        <v>1</v>
      </c>
      <c r="N136" s="250" t="s">
        <v>41</v>
      </c>
      <c r="O136" s="88"/>
      <c r="P136" s="232">
        <f>O136*H136</f>
        <v>0</v>
      </c>
      <c r="Q136" s="232">
        <v>0</v>
      </c>
      <c r="R136" s="232">
        <f>Q136*H136</f>
        <v>0</v>
      </c>
      <c r="S136" s="232">
        <v>0</v>
      </c>
      <c r="T136" s="233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34" t="s">
        <v>184</v>
      </c>
      <c r="AT136" s="234" t="s">
        <v>181</v>
      </c>
      <c r="AU136" s="234" t="s">
        <v>85</v>
      </c>
      <c r="AY136" s="14" t="s">
        <v>164</v>
      </c>
      <c r="BE136" s="235">
        <f>IF(N136="základní",J136,0)</f>
        <v>0</v>
      </c>
      <c r="BF136" s="235">
        <f>IF(N136="snížená",J136,0)</f>
        <v>0</v>
      </c>
      <c r="BG136" s="235">
        <f>IF(N136="zákl. přenesená",J136,0)</f>
        <v>0</v>
      </c>
      <c r="BH136" s="235">
        <f>IF(N136="sníž. přenesená",J136,0)</f>
        <v>0</v>
      </c>
      <c r="BI136" s="235">
        <f>IF(N136="nulová",J136,0)</f>
        <v>0</v>
      </c>
      <c r="BJ136" s="14" t="s">
        <v>83</v>
      </c>
      <c r="BK136" s="235">
        <f>ROUND(I136*H136,2)</f>
        <v>0</v>
      </c>
      <c r="BL136" s="14" t="s">
        <v>172</v>
      </c>
      <c r="BM136" s="234" t="s">
        <v>8</v>
      </c>
    </row>
    <row r="137" spans="1:65" s="2" customFormat="1" ht="24.15" customHeight="1">
      <c r="A137" s="35"/>
      <c r="B137" s="36"/>
      <c r="C137" s="241" t="s">
        <v>195</v>
      </c>
      <c r="D137" s="241" t="s">
        <v>181</v>
      </c>
      <c r="E137" s="242" t="s">
        <v>196</v>
      </c>
      <c r="F137" s="243" t="s">
        <v>197</v>
      </c>
      <c r="G137" s="244" t="s">
        <v>170</v>
      </c>
      <c r="H137" s="245">
        <v>20</v>
      </c>
      <c r="I137" s="246"/>
      <c r="J137" s="247">
        <f>ROUND(I137*H137,2)</f>
        <v>0</v>
      </c>
      <c r="K137" s="243" t="s">
        <v>171</v>
      </c>
      <c r="L137" s="248"/>
      <c r="M137" s="249" t="s">
        <v>1</v>
      </c>
      <c r="N137" s="250" t="s">
        <v>41</v>
      </c>
      <c r="O137" s="88"/>
      <c r="P137" s="232">
        <f>O137*H137</f>
        <v>0</v>
      </c>
      <c r="Q137" s="232">
        <v>0</v>
      </c>
      <c r="R137" s="232">
        <f>Q137*H137</f>
        <v>0</v>
      </c>
      <c r="S137" s="232">
        <v>0</v>
      </c>
      <c r="T137" s="233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34" t="s">
        <v>184</v>
      </c>
      <c r="AT137" s="234" t="s">
        <v>181</v>
      </c>
      <c r="AU137" s="234" t="s">
        <v>85</v>
      </c>
      <c r="AY137" s="14" t="s">
        <v>164</v>
      </c>
      <c r="BE137" s="235">
        <f>IF(N137="základní",J137,0)</f>
        <v>0</v>
      </c>
      <c r="BF137" s="235">
        <f>IF(N137="snížená",J137,0)</f>
        <v>0</v>
      </c>
      <c r="BG137" s="235">
        <f>IF(N137="zákl. přenesená",J137,0)</f>
        <v>0</v>
      </c>
      <c r="BH137" s="235">
        <f>IF(N137="sníž. přenesená",J137,0)</f>
        <v>0</v>
      </c>
      <c r="BI137" s="235">
        <f>IF(N137="nulová",J137,0)</f>
        <v>0</v>
      </c>
      <c r="BJ137" s="14" t="s">
        <v>83</v>
      </c>
      <c r="BK137" s="235">
        <f>ROUND(I137*H137,2)</f>
        <v>0</v>
      </c>
      <c r="BL137" s="14" t="s">
        <v>172</v>
      </c>
      <c r="BM137" s="234" t="s">
        <v>198</v>
      </c>
    </row>
    <row r="138" spans="1:65" s="2" customFormat="1" ht="24.15" customHeight="1">
      <c r="A138" s="35"/>
      <c r="B138" s="36"/>
      <c r="C138" s="241" t="s">
        <v>188</v>
      </c>
      <c r="D138" s="241" t="s">
        <v>181</v>
      </c>
      <c r="E138" s="242" t="s">
        <v>199</v>
      </c>
      <c r="F138" s="243" t="s">
        <v>200</v>
      </c>
      <c r="G138" s="244" t="s">
        <v>170</v>
      </c>
      <c r="H138" s="245">
        <v>16</v>
      </c>
      <c r="I138" s="246"/>
      <c r="J138" s="247">
        <f>ROUND(I138*H138,2)</f>
        <v>0</v>
      </c>
      <c r="K138" s="243" t="s">
        <v>171</v>
      </c>
      <c r="L138" s="248"/>
      <c r="M138" s="249" t="s">
        <v>1</v>
      </c>
      <c r="N138" s="250" t="s">
        <v>41</v>
      </c>
      <c r="O138" s="88"/>
      <c r="P138" s="232">
        <f>O138*H138</f>
        <v>0</v>
      </c>
      <c r="Q138" s="232">
        <v>0</v>
      </c>
      <c r="R138" s="232">
        <f>Q138*H138</f>
        <v>0</v>
      </c>
      <c r="S138" s="232">
        <v>0</v>
      </c>
      <c r="T138" s="233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34" t="s">
        <v>184</v>
      </c>
      <c r="AT138" s="234" t="s">
        <v>181</v>
      </c>
      <c r="AU138" s="234" t="s">
        <v>85</v>
      </c>
      <c r="AY138" s="14" t="s">
        <v>164</v>
      </c>
      <c r="BE138" s="235">
        <f>IF(N138="základní",J138,0)</f>
        <v>0</v>
      </c>
      <c r="BF138" s="235">
        <f>IF(N138="snížená",J138,0)</f>
        <v>0</v>
      </c>
      <c r="BG138" s="235">
        <f>IF(N138="zákl. přenesená",J138,0)</f>
        <v>0</v>
      </c>
      <c r="BH138" s="235">
        <f>IF(N138="sníž. přenesená",J138,0)</f>
        <v>0</v>
      </c>
      <c r="BI138" s="235">
        <f>IF(N138="nulová",J138,0)</f>
        <v>0</v>
      </c>
      <c r="BJ138" s="14" t="s">
        <v>83</v>
      </c>
      <c r="BK138" s="235">
        <f>ROUND(I138*H138,2)</f>
        <v>0</v>
      </c>
      <c r="BL138" s="14" t="s">
        <v>172</v>
      </c>
      <c r="BM138" s="234" t="s">
        <v>172</v>
      </c>
    </row>
    <row r="139" spans="1:65" s="2" customFormat="1" ht="24.15" customHeight="1">
      <c r="A139" s="35"/>
      <c r="B139" s="36"/>
      <c r="C139" s="223" t="s">
        <v>201</v>
      </c>
      <c r="D139" s="223" t="s">
        <v>167</v>
      </c>
      <c r="E139" s="224" t="s">
        <v>202</v>
      </c>
      <c r="F139" s="225" t="s">
        <v>203</v>
      </c>
      <c r="G139" s="226" t="s">
        <v>170</v>
      </c>
      <c r="H139" s="227">
        <v>24</v>
      </c>
      <c r="I139" s="228"/>
      <c r="J139" s="229">
        <f>ROUND(I139*H139,2)</f>
        <v>0</v>
      </c>
      <c r="K139" s="225" t="s">
        <v>178</v>
      </c>
      <c r="L139" s="41"/>
      <c r="M139" s="230" t="s">
        <v>1</v>
      </c>
      <c r="N139" s="231" t="s">
        <v>41</v>
      </c>
      <c r="O139" s="88"/>
      <c r="P139" s="232">
        <f>O139*H139</f>
        <v>0</v>
      </c>
      <c r="Q139" s="232">
        <v>0</v>
      </c>
      <c r="R139" s="232">
        <f>Q139*H139</f>
        <v>0</v>
      </c>
      <c r="S139" s="232">
        <v>0</v>
      </c>
      <c r="T139" s="233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34" t="s">
        <v>172</v>
      </c>
      <c r="AT139" s="234" t="s">
        <v>167</v>
      </c>
      <c r="AU139" s="234" t="s">
        <v>85</v>
      </c>
      <c r="AY139" s="14" t="s">
        <v>164</v>
      </c>
      <c r="BE139" s="235">
        <f>IF(N139="základní",J139,0)</f>
        <v>0</v>
      </c>
      <c r="BF139" s="235">
        <f>IF(N139="snížená",J139,0)</f>
        <v>0</v>
      </c>
      <c r="BG139" s="235">
        <f>IF(N139="zákl. přenesená",J139,0)</f>
        <v>0</v>
      </c>
      <c r="BH139" s="235">
        <f>IF(N139="sníž. přenesená",J139,0)</f>
        <v>0</v>
      </c>
      <c r="BI139" s="235">
        <f>IF(N139="nulová",J139,0)</f>
        <v>0</v>
      </c>
      <c r="BJ139" s="14" t="s">
        <v>83</v>
      </c>
      <c r="BK139" s="235">
        <f>ROUND(I139*H139,2)</f>
        <v>0</v>
      </c>
      <c r="BL139" s="14" t="s">
        <v>172</v>
      </c>
      <c r="BM139" s="234" t="s">
        <v>204</v>
      </c>
    </row>
    <row r="140" spans="1:65" s="2" customFormat="1" ht="24.15" customHeight="1">
      <c r="A140" s="35"/>
      <c r="B140" s="36"/>
      <c r="C140" s="223" t="s">
        <v>192</v>
      </c>
      <c r="D140" s="223" t="s">
        <v>167</v>
      </c>
      <c r="E140" s="224" t="s">
        <v>205</v>
      </c>
      <c r="F140" s="225" t="s">
        <v>206</v>
      </c>
      <c r="G140" s="226" t="s">
        <v>170</v>
      </c>
      <c r="H140" s="227">
        <v>148</v>
      </c>
      <c r="I140" s="228"/>
      <c r="J140" s="229">
        <f>ROUND(I140*H140,2)</f>
        <v>0</v>
      </c>
      <c r="K140" s="225" t="s">
        <v>178</v>
      </c>
      <c r="L140" s="41"/>
      <c r="M140" s="230" t="s">
        <v>1</v>
      </c>
      <c r="N140" s="231" t="s">
        <v>41</v>
      </c>
      <c r="O140" s="88"/>
      <c r="P140" s="232">
        <f>O140*H140</f>
        <v>0</v>
      </c>
      <c r="Q140" s="232">
        <v>0</v>
      </c>
      <c r="R140" s="232">
        <f>Q140*H140</f>
        <v>0</v>
      </c>
      <c r="S140" s="232">
        <v>0</v>
      </c>
      <c r="T140" s="233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34" t="s">
        <v>172</v>
      </c>
      <c r="AT140" s="234" t="s">
        <v>167</v>
      </c>
      <c r="AU140" s="234" t="s">
        <v>85</v>
      </c>
      <c r="AY140" s="14" t="s">
        <v>164</v>
      </c>
      <c r="BE140" s="235">
        <f>IF(N140="základní",J140,0)</f>
        <v>0</v>
      </c>
      <c r="BF140" s="235">
        <f>IF(N140="snížená",J140,0)</f>
        <v>0</v>
      </c>
      <c r="BG140" s="235">
        <f>IF(N140="zákl. přenesená",J140,0)</f>
        <v>0</v>
      </c>
      <c r="BH140" s="235">
        <f>IF(N140="sníž. přenesená",J140,0)</f>
        <v>0</v>
      </c>
      <c r="BI140" s="235">
        <f>IF(N140="nulová",J140,0)</f>
        <v>0</v>
      </c>
      <c r="BJ140" s="14" t="s">
        <v>83</v>
      </c>
      <c r="BK140" s="235">
        <f>ROUND(I140*H140,2)</f>
        <v>0</v>
      </c>
      <c r="BL140" s="14" t="s">
        <v>172</v>
      </c>
      <c r="BM140" s="234" t="s">
        <v>207</v>
      </c>
    </row>
    <row r="141" spans="1:65" s="2" customFormat="1" ht="66.75" customHeight="1">
      <c r="A141" s="35"/>
      <c r="B141" s="36"/>
      <c r="C141" s="223" t="s">
        <v>208</v>
      </c>
      <c r="D141" s="223" t="s">
        <v>167</v>
      </c>
      <c r="E141" s="224" t="s">
        <v>209</v>
      </c>
      <c r="F141" s="225" t="s">
        <v>210</v>
      </c>
      <c r="G141" s="226" t="s">
        <v>170</v>
      </c>
      <c r="H141" s="227">
        <v>52</v>
      </c>
      <c r="I141" s="228"/>
      <c r="J141" s="229">
        <f>ROUND(I141*H141,2)</f>
        <v>0</v>
      </c>
      <c r="K141" s="225" t="s">
        <v>171</v>
      </c>
      <c r="L141" s="41"/>
      <c r="M141" s="230" t="s">
        <v>1</v>
      </c>
      <c r="N141" s="231" t="s">
        <v>41</v>
      </c>
      <c r="O141" s="88"/>
      <c r="P141" s="232">
        <f>O141*H141</f>
        <v>0</v>
      </c>
      <c r="Q141" s="232">
        <v>0</v>
      </c>
      <c r="R141" s="232">
        <f>Q141*H141</f>
        <v>0</v>
      </c>
      <c r="S141" s="232">
        <v>0</v>
      </c>
      <c r="T141" s="233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34" t="s">
        <v>172</v>
      </c>
      <c r="AT141" s="234" t="s">
        <v>167</v>
      </c>
      <c r="AU141" s="234" t="s">
        <v>85</v>
      </c>
      <c r="AY141" s="14" t="s">
        <v>164</v>
      </c>
      <c r="BE141" s="235">
        <f>IF(N141="základní",J141,0)</f>
        <v>0</v>
      </c>
      <c r="BF141" s="235">
        <f>IF(N141="snížená",J141,0)</f>
        <v>0</v>
      </c>
      <c r="BG141" s="235">
        <f>IF(N141="zákl. přenesená",J141,0)</f>
        <v>0</v>
      </c>
      <c r="BH141" s="235">
        <f>IF(N141="sníž. přenesená",J141,0)</f>
        <v>0</v>
      </c>
      <c r="BI141" s="235">
        <f>IF(N141="nulová",J141,0)</f>
        <v>0</v>
      </c>
      <c r="BJ141" s="14" t="s">
        <v>83</v>
      </c>
      <c r="BK141" s="235">
        <f>ROUND(I141*H141,2)</f>
        <v>0</v>
      </c>
      <c r="BL141" s="14" t="s">
        <v>172</v>
      </c>
      <c r="BM141" s="234" t="s">
        <v>211</v>
      </c>
    </row>
    <row r="142" spans="1:47" s="2" customFormat="1" ht="12">
      <c r="A142" s="35"/>
      <c r="B142" s="36"/>
      <c r="C142" s="37"/>
      <c r="D142" s="236" t="s">
        <v>173</v>
      </c>
      <c r="E142" s="37"/>
      <c r="F142" s="237" t="s">
        <v>212</v>
      </c>
      <c r="G142" s="37"/>
      <c r="H142" s="37"/>
      <c r="I142" s="238"/>
      <c r="J142" s="37"/>
      <c r="K142" s="37"/>
      <c r="L142" s="41"/>
      <c r="M142" s="239"/>
      <c r="N142" s="240"/>
      <c r="O142" s="88"/>
      <c r="P142" s="88"/>
      <c r="Q142" s="88"/>
      <c r="R142" s="88"/>
      <c r="S142" s="88"/>
      <c r="T142" s="89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T142" s="14" t="s">
        <v>173</v>
      </c>
      <c r="AU142" s="14" t="s">
        <v>85</v>
      </c>
    </row>
    <row r="143" spans="1:65" s="2" customFormat="1" ht="66.75" customHeight="1">
      <c r="A143" s="35"/>
      <c r="B143" s="36"/>
      <c r="C143" s="223" t="s">
        <v>8</v>
      </c>
      <c r="D143" s="223" t="s">
        <v>167</v>
      </c>
      <c r="E143" s="224" t="s">
        <v>213</v>
      </c>
      <c r="F143" s="225" t="s">
        <v>214</v>
      </c>
      <c r="G143" s="226" t="s">
        <v>170</v>
      </c>
      <c r="H143" s="227">
        <v>20</v>
      </c>
      <c r="I143" s="228"/>
      <c r="J143" s="229">
        <f>ROUND(I143*H143,2)</f>
        <v>0</v>
      </c>
      <c r="K143" s="225" t="s">
        <v>171</v>
      </c>
      <c r="L143" s="41"/>
      <c r="M143" s="230" t="s">
        <v>1</v>
      </c>
      <c r="N143" s="231" t="s">
        <v>41</v>
      </c>
      <c r="O143" s="88"/>
      <c r="P143" s="232">
        <f>O143*H143</f>
        <v>0</v>
      </c>
      <c r="Q143" s="232">
        <v>0</v>
      </c>
      <c r="R143" s="232">
        <f>Q143*H143</f>
        <v>0</v>
      </c>
      <c r="S143" s="232">
        <v>0</v>
      </c>
      <c r="T143" s="233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34" t="s">
        <v>172</v>
      </c>
      <c r="AT143" s="234" t="s">
        <v>167</v>
      </c>
      <c r="AU143" s="234" t="s">
        <v>85</v>
      </c>
      <c r="AY143" s="14" t="s">
        <v>164</v>
      </c>
      <c r="BE143" s="235">
        <f>IF(N143="základní",J143,0)</f>
        <v>0</v>
      </c>
      <c r="BF143" s="235">
        <f>IF(N143="snížená",J143,0)</f>
        <v>0</v>
      </c>
      <c r="BG143" s="235">
        <f>IF(N143="zákl. přenesená",J143,0)</f>
        <v>0</v>
      </c>
      <c r="BH143" s="235">
        <f>IF(N143="sníž. přenesená",J143,0)</f>
        <v>0</v>
      </c>
      <c r="BI143" s="235">
        <f>IF(N143="nulová",J143,0)</f>
        <v>0</v>
      </c>
      <c r="BJ143" s="14" t="s">
        <v>83</v>
      </c>
      <c r="BK143" s="235">
        <f>ROUND(I143*H143,2)</f>
        <v>0</v>
      </c>
      <c r="BL143" s="14" t="s">
        <v>172</v>
      </c>
      <c r="BM143" s="234" t="s">
        <v>215</v>
      </c>
    </row>
    <row r="144" spans="1:47" s="2" customFormat="1" ht="12">
      <c r="A144" s="35"/>
      <c r="B144" s="36"/>
      <c r="C144" s="37"/>
      <c r="D144" s="236" t="s">
        <v>173</v>
      </c>
      <c r="E144" s="37"/>
      <c r="F144" s="237" t="s">
        <v>216</v>
      </c>
      <c r="G144" s="37"/>
      <c r="H144" s="37"/>
      <c r="I144" s="238"/>
      <c r="J144" s="37"/>
      <c r="K144" s="37"/>
      <c r="L144" s="41"/>
      <c r="M144" s="239"/>
      <c r="N144" s="240"/>
      <c r="O144" s="88"/>
      <c r="P144" s="88"/>
      <c r="Q144" s="88"/>
      <c r="R144" s="88"/>
      <c r="S144" s="88"/>
      <c r="T144" s="89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T144" s="14" t="s">
        <v>173</v>
      </c>
      <c r="AU144" s="14" t="s">
        <v>85</v>
      </c>
    </row>
    <row r="145" spans="1:65" s="2" customFormat="1" ht="66.75" customHeight="1">
      <c r="A145" s="35"/>
      <c r="B145" s="36"/>
      <c r="C145" s="223" t="s">
        <v>217</v>
      </c>
      <c r="D145" s="223" t="s">
        <v>167</v>
      </c>
      <c r="E145" s="224" t="s">
        <v>218</v>
      </c>
      <c r="F145" s="225" t="s">
        <v>219</v>
      </c>
      <c r="G145" s="226" t="s">
        <v>170</v>
      </c>
      <c r="H145" s="227">
        <v>188</v>
      </c>
      <c r="I145" s="228"/>
      <c r="J145" s="229">
        <f>ROUND(I145*H145,2)</f>
        <v>0</v>
      </c>
      <c r="K145" s="225" t="s">
        <v>171</v>
      </c>
      <c r="L145" s="41"/>
      <c r="M145" s="230" t="s">
        <v>1</v>
      </c>
      <c r="N145" s="231" t="s">
        <v>41</v>
      </c>
      <c r="O145" s="88"/>
      <c r="P145" s="232">
        <f>O145*H145</f>
        <v>0</v>
      </c>
      <c r="Q145" s="232">
        <v>0</v>
      </c>
      <c r="R145" s="232">
        <f>Q145*H145</f>
        <v>0</v>
      </c>
      <c r="S145" s="232">
        <v>0</v>
      </c>
      <c r="T145" s="233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34" t="s">
        <v>172</v>
      </c>
      <c r="AT145" s="234" t="s">
        <v>167</v>
      </c>
      <c r="AU145" s="234" t="s">
        <v>85</v>
      </c>
      <c r="AY145" s="14" t="s">
        <v>164</v>
      </c>
      <c r="BE145" s="235">
        <f>IF(N145="základní",J145,0)</f>
        <v>0</v>
      </c>
      <c r="BF145" s="235">
        <f>IF(N145="snížená",J145,0)</f>
        <v>0</v>
      </c>
      <c r="BG145" s="235">
        <f>IF(N145="zákl. přenesená",J145,0)</f>
        <v>0</v>
      </c>
      <c r="BH145" s="235">
        <f>IF(N145="sníž. přenesená",J145,0)</f>
        <v>0</v>
      </c>
      <c r="BI145" s="235">
        <f>IF(N145="nulová",J145,0)</f>
        <v>0</v>
      </c>
      <c r="BJ145" s="14" t="s">
        <v>83</v>
      </c>
      <c r="BK145" s="235">
        <f>ROUND(I145*H145,2)</f>
        <v>0</v>
      </c>
      <c r="BL145" s="14" t="s">
        <v>172</v>
      </c>
      <c r="BM145" s="234" t="s">
        <v>220</v>
      </c>
    </row>
    <row r="146" spans="1:47" s="2" customFormat="1" ht="12">
      <c r="A146" s="35"/>
      <c r="B146" s="36"/>
      <c r="C146" s="37"/>
      <c r="D146" s="236" t="s">
        <v>173</v>
      </c>
      <c r="E146" s="37"/>
      <c r="F146" s="237" t="s">
        <v>221</v>
      </c>
      <c r="G146" s="37"/>
      <c r="H146" s="37"/>
      <c r="I146" s="238"/>
      <c r="J146" s="37"/>
      <c r="K146" s="37"/>
      <c r="L146" s="41"/>
      <c r="M146" s="239"/>
      <c r="N146" s="240"/>
      <c r="O146" s="88"/>
      <c r="P146" s="88"/>
      <c r="Q146" s="88"/>
      <c r="R146" s="88"/>
      <c r="S146" s="88"/>
      <c r="T146" s="89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T146" s="14" t="s">
        <v>173</v>
      </c>
      <c r="AU146" s="14" t="s">
        <v>85</v>
      </c>
    </row>
    <row r="147" spans="1:65" s="2" customFormat="1" ht="16.5" customHeight="1">
      <c r="A147" s="35"/>
      <c r="B147" s="36"/>
      <c r="C147" s="223" t="s">
        <v>198</v>
      </c>
      <c r="D147" s="223" t="s">
        <v>167</v>
      </c>
      <c r="E147" s="224" t="s">
        <v>222</v>
      </c>
      <c r="F147" s="225" t="s">
        <v>223</v>
      </c>
      <c r="G147" s="226" t="s">
        <v>224</v>
      </c>
      <c r="H147" s="227">
        <v>1</v>
      </c>
      <c r="I147" s="228"/>
      <c r="J147" s="229">
        <f>ROUND(I147*H147,2)</f>
        <v>0</v>
      </c>
      <c r="K147" s="225" t="s">
        <v>178</v>
      </c>
      <c r="L147" s="41"/>
      <c r="M147" s="230" t="s">
        <v>1</v>
      </c>
      <c r="N147" s="231" t="s">
        <v>41</v>
      </c>
      <c r="O147" s="88"/>
      <c r="P147" s="232">
        <f>O147*H147</f>
        <v>0</v>
      </c>
      <c r="Q147" s="232">
        <v>0</v>
      </c>
      <c r="R147" s="232">
        <f>Q147*H147</f>
        <v>0</v>
      </c>
      <c r="S147" s="232">
        <v>0</v>
      </c>
      <c r="T147" s="233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34" t="s">
        <v>172</v>
      </c>
      <c r="AT147" s="234" t="s">
        <v>167</v>
      </c>
      <c r="AU147" s="234" t="s">
        <v>85</v>
      </c>
      <c r="AY147" s="14" t="s">
        <v>164</v>
      </c>
      <c r="BE147" s="235">
        <f>IF(N147="základní",J147,0)</f>
        <v>0</v>
      </c>
      <c r="BF147" s="235">
        <f>IF(N147="snížená",J147,0)</f>
        <v>0</v>
      </c>
      <c r="BG147" s="235">
        <f>IF(N147="zákl. přenesená",J147,0)</f>
        <v>0</v>
      </c>
      <c r="BH147" s="235">
        <f>IF(N147="sníž. přenesená",J147,0)</f>
        <v>0</v>
      </c>
      <c r="BI147" s="235">
        <f>IF(N147="nulová",J147,0)</f>
        <v>0</v>
      </c>
      <c r="BJ147" s="14" t="s">
        <v>83</v>
      </c>
      <c r="BK147" s="235">
        <f>ROUND(I147*H147,2)</f>
        <v>0</v>
      </c>
      <c r="BL147" s="14" t="s">
        <v>172</v>
      </c>
      <c r="BM147" s="234" t="s">
        <v>225</v>
      </c>
    </row>
    <row r="148" spans="1:65" s="2" customFormat="1" ht="55.5" customHeight="1">
      <c r="A148" s="35"/>
      <c r="B148" s="36"/>
      <c r="C148" s="223" t="s">
        <v>226</v>
      </c>
      <c r="D148" s="223" t="s">
        <v>167</v>
      </c>
      <c r="E148" s="224" t="s">
        <v>227</v>
      </c>
      <c r="F148" s="225" t="s">
        <v>228</v>
      </c>
      <c r="G148" s="226" t="s">
        <v>177</v>
      </c>
      <c r="H148" s="227">
        <v>0.39</v>
      </c>
      <c r="I148" s="228"/>
      <c r="J148" s="229">
        <f>ROUND(I148*H148,2)</f>
        <v>0</v>
      </c>
      <c r="K148" s="225" t="s">
        <v>171</v>
      </c>
      <c r="L148" s="41"/>
      <c r="M148" s="230" t="s">
        <v>1</v>
      </c>
      <c r="N148" s="231" t="s">
        <v>41</v>
      </c>
      <c r="O148" s="88"/>
      <c r="P148" s="232">
        <f>O148*H148</f>
        <v>0</v>
      </c>
      <c r="Q148" s="232">
        <v>0</v>
      </c>
      <c r="R148" s="232">
        <f>Q148*H148</f>
        <v>0</v>
      </c>
      <c r="S148" s="232">
        <v>0</v>
      </c>
      <c r="T148" s="233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34" t="s">
        <v>172</v>
      </c>
      <c r="AT148" s="234" t="s">
        <v>167</v>
      </c>
      <c r="AU148" s="234" t="s">
        <v>85</v>
      </c>
      <c r="AY148" s="14" t="s">
        <v>164</v>
      </c>
      <c r="BE148" s="235">
        <f>IF(N148="základní",J148,0)</f>
        <v>0</v>
      </c>
      <c r="BF148" s="235">
        <f>IF(N148="snížená",J148,0)</f>
        <v>0</v>
      </c>
      <c r="BG148" s="235">
        <f>IF(N148="zákl. přenesená",J148,0)</f>
        <v>0</v>
      </c>
      <c r="BH148" s="235">
        <f>IF(N148="sníž. přenesená",J148,0)</f>
        <v>0</v>
      </c>
      <c r="BI148" s="235">
        <f>IF(N148="nulová",J148,0)</f>
        <v>0</v>
      </c>
      <c r="BJ148" s="14" t="s">
        <v>83</v>
      </c>
      <c r="BK148" s="235">
        <f>ROUND(I148*H148,2)</f>
        <v>0</v>
      </c>
      <c r="BL148" s="14" t="s">
        <v>172</v>
      </c>
      <c r="BM148" s="234" t="s">
        <v>229</v>
      </c>
    </row>
    <row r="149" spans="1:47" s="2" customFormat="1" ht="12">
      <c r="A149" s="35"/>
      <c r="B149" s="36"/>
      <c r="C149" s="37"/>
      <c r="D149" s="236" t="s">
        <v>173</v>
      </c>
      <c r="E149" s="37"/>
      <c r="F149" s="237" t="s">
        <v>230</v>
      </c>
      <c r="G149" s="37"/>
      <c r="H149" s="37"/>
      <c r="I149" s="238"/>
      <c r="J149" s="37"/>
      <c r="K149" s="37"/>
      <c r="L149" s="41"/>
      <c r="M149" s="239"/>
      <c r="N149" s="240"/>
      <c r="O149" s="88"/>
      <c r="P149" s="88"/>
      <c r="Q149" s="88"/>
      <c r="R149" s="88"/>
      <c r="S149" s="88"/>
      <c r="T149" s="89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T149" s="14" t="s">
        <v>173</v>
      </c>
      <c r="AU149" s="14" t="s">
        <v>85</v>
      </c>
    </row>
    <row r="150" spans="1:63" s="12" customFormat="1" ht="22.8" customHeight="1">
      <c r="A150" s="12"/>
      <c r="B150" s="207"/>
      <c r="C150" s="208"/>
      <c r="D150" s="209" t="s">
        <v>75</v>
      </c>
      <c r="E150" s="221" t="s">
        <v>231</v>
      </c>
      <c r="F150" s="221" t="s">
        <v>232</v>
      </c>
      <c r="G150" s="208"/>
      <c r="H150" s="208"/>
      <c r="I150" s="211"/>
      <c r="J150" s="222">
        <f>BK150</f>
        <v>0</v>
      </c>
      <c r="K150" s="208"/>
      <c r="L150" s="213"/>
      <c r="M150" s="214"/>
      <c r="N150" s="215"/>
      <c r="O150" s="215"/>
      <c r="P150" s="216">
        <f>SUM(P151:P170)</f>
        <v>0</v>
      </c>
      <c r="Q150" s="215"/>
      <c r="R150" s="216">
        <f>SUM(R151:R170)</f>
        <v>0</v>
      </c>
      <c r="S150" s="215"/>
      <c r="T150" s="217">
        <f>SUM(T151:T170)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18" t="s">
        <v>85</v>
      </c>
      <c r="AT150" s="219" t="s">
        <v>75</v>
      </c>
      <c r="AU150" s="219" t="s">
        <v>83</v>
      </c>
      <c r="AY150" s="218" t="s">
        <v>164</v>
      </c>
      <c r="BK150" s="220">
        <f>SUM(BK151:BK170)</f>
        <v>0</v>
      </c>
    </row>
    <row r="151" spans="1:65" s="2" customFormat="1" ht="24.15" customHeight="1">
      <c r="A151" s="35"/>
      <c r="B151" s="36"/>
      <c r="C151" s="223" t="s">
        <v>172</v>
      </c>
      <c r="D151" s="223" t="s">
        <v>167</v>
      </c>
      <c r="E151" s="224" t="s">
        <v>233</v>
      </c>
      <c r="F151" s="225" t="s">
        <v>234</v>
      </c>
      <c r="G151" s="226" t="s">
        <v>224</v>
      </c>
      <c r="H151" s="227">
        <v>2</v>
      </c>
      <c r="I151" s="228"/>
      <c r="J151" s="229">
        <f>ROUND(I151*H151,2)</f>
        <v>0</v>
      </c>
      <c r="K151" s="225" t="s">
        <v>171</v>
      </c>
      <c r="L151" s="41"/>
      <c r="M151" s="230" t="s">
        <v>1</v>
      </c>
      <c r="N151" s="231" t="s">
        <v>41</v>
      </c>
      <c r="O151" s="88"/>
      <c r="P151" s="232">
        <f>O151*H151</f>
        <v>0</v>
      </c>
      <c r="Q151" s="232">
        <v>0</v>
      </c>
      <c r="R151" s="232">
        <f>Q151*H151</f>
        <v>0</v>
      </c>
      <c r="S151" s="232">
        <v>0</v>
      </c>
      <c r="T151" s="233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34" t="s">
        <v>172</v>
      </c>
      <c r="AT151" s="234" t="s">
        <v>167</v>
      </c>
      <c r="AU151" s="234" t="s">
        <v>85</v>
      </c>
      <c r="AY151" s="14" t="s">
        <v>164</v>
      </c>
      <c r="BE151" s="235">
        <f>IF(N151="základní",J151,0)</f>
        <v>0</v>
      </c>
      <c r="BF151" s="235">
        <f>IF(N151="snížená",J151,0)</f>
        <v>0</v>
      </c>
      <c r="BG151" s="235">
        <f>IF(N151="zákl. přenesená",J151,0)</f>
        <v>0</v>
      </c>
      <c r="BH151" s="235">
        <f>IF(N151="sníž. přenesená",J151,0)</f>
        <v>0</v>
      </c>
      <c r="BI151" s="235">
        <f>IF(N151="nulová",J151,0)</f>
        <v>0</v>
      </c>
      <c r="BJ151" s="14" t="s">
        <v>83</v>
      </c>
      <c r="BK151" s="235">
        <f>ROUND(I151*H151,2)</f>
        <v>0</v>
      </c>
      <c r="BL151" s="14" t="s">
        <v>172</v>
      </c>
      <c r="BM151" s="234" t="s">
        <v>184</v>
      </c>
    </row>
    <row r="152" spans="1:47" s="2" customFormat="1" ht="12">
      <c r="A152" s="35"/>
      <c r="B152" s="36"/>
      <c r="C152" s="37"/>
      <c r="D152" s="236" t="s">
        <v>173</v>
      </c>
      <c r="E152" s="37"/>
      <c r="F152" s="237" t="s">
        <v>235</v>
      </c>
      <c r="G152" s="37"/>
      <c r="H152" s="37"/>
      <c r="I152" s="238"/>
      <c r="J152" s="37"/>
      <c r="K152" s="37"/>
      <c r="L152" s="41"/>
      <c r="M152" s="239"/>
      <c r="N152" s="240"/>
      <c r="O152" s="88"/>
      <c r="P152" s="88"/>
      <c r="Q152" s="88"/>
      <c r="R152" s="88"/>
      <c r="S152" s="88"/>
      <c r="T152" s="89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T152" s="14" t="s">
        <v>173</v>
      </c>
      <c r="AU152" s="14" t="s">
        <v>85</v>
      </c>
    </row>
    <row r="153" spans="1:65" s="2" customFormat="1" ht="24.15" customHeight="1">
      <c r="A153" s="35"/>
      <c r="B153" s="36"/>
      <c r="C153" s="223" t="s">
        <v>236</v>
      </c>
      <c r="D153" s="223" t="s">
        <v>167</v>
      </c>
      <c r="E153" s="224" t="s">
        <v>237</v>
      </c>
      <c r="F153" s="225" t="s">
        <v>238</v>
      </c>
      <c r="G153" s="226" t="s">
        <v>224</v>
      </c>
      <c r="H153" s="227">
        <v>3</v>
      </c>
      <c r="I153" s="228"/>
      <c r="J153" s="229">
        <f>ROUND(I153*H153,2)</f>
        <v>0</v>
      </c>
      <c r="K153" s="225" t="s">
        <v>171</v>
      </c>
      <c r="L153" s="41"/>
      <c r="M153" s="230" t="s">
        <v>1</v>
      </c>
      <c r="N153" s="231" t="s">
        <v>41</v>
      </c>
      <c r="O153" s="88"/>
      <c r="P153" s="232">
        <f>O153*H153</f>
        <v>0</v>
      </c>
      <c r="Q153" s="232">
        <v>0</v>
      </c>
      <c r="R153" s="232">
        <f>Q153*H153</f>
        <v>0</v>
      </c>
      <c r="S153" s="232">
        <v>0</v>
      </c>
      <c r="T153" s="233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34" t="s">
        <v>172</v>
      </c>
      <c r="AT153" s="234" t="s">
        <v>167</v>
      </c>
      <c r="AU153" s="234" t="s">
        <v>85</v>
      </c>
      <c r="AY153" s="14" t="s">
        <v>164</v>
      </c>
      <c r="BE153" s="235">
        <f>IF(N153="základní",J153,0)</f>
        <v>0</v>
      </c>
      <c r="BF153" s="235">
        <f>IF(N153="snížená",J153,0)</f>
        <v>0</v>
      </c>
      <c r="BG153" s="235">
        <f>IF(N153="zákl. přenesená",J153,0)</f>
        <v>0</v>
      </c>
      <c r="BH153" s="235">
        <f>IF(N153="sníž. přenesená",J153,0)</f>
        <v>0</v>
      </c>
      <c r="BI153" s="235">
        <f>IF(N153="nulová",J153,0)</f>
        <v>0</v>
      </c>
      <c r="BJ153" s="14" t="s">
        <v>83</v>
      </c>
      <c r="BK153" s="235">
        <f>ROUND(I153*H153,2)</f>
        <v>0</v>
      </c>
      <c r="BL153" s="14" t="s">
        <v>172</v>
      </c>
      <c r="BM153" s="234" t="s">
        <v>239</v>
      </c>
    </row>
    <row r="154" spans="1:47" s="2" customFormat="1" ht="12">
      <c r="A154" s="35"/>
      <c r="B154" s="36"/>
      <c r="C154" s="37"/>
      <c r="D154" s="236" t="s">
        <v>173</v>
      </c>
      <c r="E154" s="37"/>
      <c r="F154" s="237" t="s">
        <v>240</v>
      </c>
      <c r="G154" s="37"/>
      <c r="H154" s="37"/>
      <c r="I154" s="238"/>
      <c r="J154" s="37"/>
      <c r="K154" s="37"/>
      <c r="L154" s="41"/>
      <c r="M154" s="239"/>
      <c r="N154" s="240"/>
      <c r="O154" s="88"/>
      <c r="P154" s="88"/>
      <c r="Q154" s="88"/>
      <c r="R154" s="88"/>
      <c r="S154" s="88"/>
      <c r="T154" s="89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T154" s="14" t="s">
        <v>173</v>
      </c>
      <c r="AU154" s="14" t="s">
        <v>85</v>
      </c>
    </row>
    <row r="155" spans="1:65" s="2" customFormat="1" ht="16.5" customHeight="1">
      <c r="A155" s="35"/>
      <c r="B155" s="36"/>
      <c r="C155" s="223" t="s">
        <v>204</v>
      </c>
      <c r="D155" s="223" t="s">
        <v>167</v>
      </c>
      <c r="E155" s="224" t="s">
        <v>241</v>
      </c>
      <c r="F155" s="225" t="s">
        <v>242</v>
      </c>
      <c r="G155" s="226" t="s">
        <v>224</v>
      </c>
      <c r="H155" s="227">
        <v>1</v>
      </c>
      <c r="I155" s="228"/>
      <c r="J155" s="229">
        <f>ROUND(I155*H155,2)</f>
        <v>0</v>
      </c>
      <c r="K155" s="225" t="s">
        <v>178</v>
      </c>
      <c r="L155" s="41"/>
      <c r="M155" s="230" t="s">
        <v>1</v>
      </c>
      <c r="N155" s="231" t="s">
        <v>41</v>
      </c>
      <c r="O155" s="88"/>
      <c r="P155" s="232">
        <f>O155*H155</f>
        <v>0</v>
      </c>
      <c r="Q155" s="232">
        <v>0</v>
      </c>
      <c r="R155" s="232">
        <f>Q155*H155</f>
        <v>0</v>
      </c>
      <c r="S155" s="232">
        <v>0</v>
      </c>
      <c r="T155" s="233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34" t="s">
        <v>172</v>
      </c>
      <c r="AT155" s="234" t="s">
        <v>167</v>
      </c>
      <c r="AU155" s="234" t="s">
        <v>85</v>
      </c>
      <c r="AY155" s="14" t="s">
        <v>164</v>
      </c>
      <c r="BE155" s="235">
        <f>IF(N155="základní",J155,0)</f>
        <v>0</v>
      </c>
      <c r="BF155" s="235">
        <f>IF(N155="snížená",J155,0)</f>
        <v>0</v>
      </c>
      <c r="BG155" s="235">
        <f>IF(N155="zákl. přenesená",J155,0)</f>
        <v>0</v>
      </c>
      <c r="BH155" s="235">
        <f>IF(N155="sníž. přenesená",J155,0)</f>
        <v>0</v>
      </c>
      <c r="BI155" s="235">
        <f>IF(N155="nulová",J155,0)</f>
        <v>0</v>
      </c>
      <c r="BJ155" s="14" t="s">
        <v>83</v>
      </c>
      <c r="BK155" s="235">
        <f>ROUND(I155*H155,2)</f>
        <v>0</v>
      </c>
      <c r="BL155" s="14" t="s">
        <v>172</v>
      </c>
      <c r="BM155" s="234" t="s">
        <v>243</v>
      </c>
    </row>
    <row r="156" spans="1:65" s="2" customFormat="1" ht="24.15" customHeight="1">
      <c r="A156" s="35"/>
      <c r="B156" s="36"/>
      <c r="C156" s="223" t="s">
        <v>244</v>
      </c>
      <c r="D156" s="223" t="s">
        <v>167</v>
      </c>
      <c r="E156" s="224" t="s">
        <v>245</v>
      </c>
      <c r="F156" s="225" t="s">
        <v>246</v>
      </c>
      <c r="G156" s="226" t="s">
        <v>224</v>
      </c>
      <c r="H156" s="227">
        <v>5</v>
      </c>
      <c r="I156" s="228"/>
      <c r="J156" s="229">
        <f>ROUND(I156*H156,2)</f>
        <v>0</v>
      </c>
      <c r="K156" s="225" t="s">
        <v>178</v>
      </c>
      <c r="L156" s="41"/>
      <c r="M156" s="230" t="s">
        <v>1</v>
      </c>
      <c r="N156" s="231" t="s">
        <v>41</v>
      </c>
      <c r="O156" s="88"/>
      <c r="P156" s="232">
        <f>O156*H156</f>
        <v>0</v>
      </c>
      <c r="Q156" s="232">
        <v>0</v>
      </c>
      <c r="R156" s="232">
        <f>Q156*H156</f>
        <v>0</v>
      </c>
      <c r="S156" s="232">
        <v>0</v>
      </c>
      <c r="T156" s="233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34" t="s">
        <v>172</v>
      </c>
      <c r="AT156" s="234" t="s">
        <v>167</v>
      </c>
      <c r="AU156" s="234" t="s">
        <v>85</v>
      </c>
      <c r="AY156" s="14" t="s">
        <v>164</v>
      </c>
      <c r="BE156" s="235">
        <f>IF(N156="základní",J156,0)</f>
        <v>0</v>
      </c>
      <c r="BF156" s="235">
        <f>IF(N156="snížená",J156,0)</f>
        <v>0</v>
      </c>
      <c r="BG156" s="235">
        <f>IF(N156="zákl. přenesená",J156,0)</f>
        <v>0</v>
      </c>
      <c r="BH156" s="235">
        <f>IF(N156="sníž. přenesená",J156,0)</f>
        <v>0</v>
      </c>
      <c r="BI156" s="235">
        <f>IF(N156="nulová",J156,0)</f>
        <v>0</v>
      </c>
      <c r="BJ156" s="14" t="s">
        <v>83</v>
      </c>
      <c r="BK156" s="235">
        <f>ROUND(I156*H156,2)</f>
        <v>0</v>
      </c>
      <c r="BL156" s="14" t="s">
        <v>172</v>
      </c>
      <c r="BM156" s="234" t="s">
        <v>247</v>
      </c>
    </row>
    <row r="157" spans="1:65" s="2" customFormat="1" ht="33" customHeight="1">
      <c r="A157" s="35"/>
      <c r="B157" s="36"/>
      <c r="C157" s="223" t="s">
        <v>207</v>
      </c>
      <c r="D157" s="223" t="s">
        <v>167</v>
      </c>
      <c r="E157" s="224" t="s">
        <v>248</v>
      </c>
      <c r="F157" s="225" t="s">
        <v>249</v>
      </c>
      <c r="G157" s="226" t="s">
        <v>224</v>
      </c>
      <c r="H157" s="227">
        <v>2</v>
      </c>
      <c r="I157" s="228"/>
      <c r="J157" s="229">
        <f>ROUND(I157*H157,2)</f>
        <v>0</v>
      </c>
      <c r="K157" s="225" t="s">
        <v>171</v>
      </c>
      <c r="L157" s="41"/>
      <c r="M157" s="230" t="s">
        <v>1</v>
      </c>
      <c r="N157" s="231" t="s">
        <v>41</v>
      </c>
      <c r="O157" s="88"/>
      <c r="P157" s="232">
        <f>O157*H157</f>
        <v>0</v>
      </c>
      <c r="Q157" s="232">
        <v>0</v>
      </c>
      <c r="R157" s="232">
        <f>Q157*H157</f>
        <v>0</v>
      </c>
      <c r="S157" s="232">
        <v>0</v>
      </c>
      <c r="T157" s="233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34" t="s">
        <v>172</v>
      </c>
      <c r="AT157" s="234" t="s">
        <v>167</v>
      </c>
      <c r="AU157" s="234" t="s">
        <v>85</v>
      </c>
      <c r="AY157" s="14" t="s">
        <v>164</v>
      </c>
      <c r="BE157" s="235">
        <f>IF(N157="základní",J157,0)</f>
        <v>0</v>
      </c>
      <c r="BF157" s="235">
        <f>IF(N157="snížená",J157,0)</f>
        <v>0</v>
      </c>
      <c r="BG157" s="235">
        <f>IF(N157="zákl. přenesená",J157,0)</f>
        <v>0</v>
      </c>
      <c r="BH157" s="235">
        <f>IF(N157="sníž. přenesená",J157,0)</f>
        <v>0</v>
      </c>
      <c r="BI157" s="235">
        <f>IF(N157="nulová",J157,0)</f>
        <v>0</v>
      </c>
      <c r="BJ157" s="14" t="s">
        <v>83</v>
      </c>
      <c r="BK157" s="235">
        <f>ROUND(I157*H157,2)</f>
        <v>0</v>
      </c>
      <c r="BL157" s="14" t="s">
        <v>172</v>
      </c>
      <c r="BM157" s="234" t="s">
        <v>250</v>
      </c>
    </row>
    <row r="158" spans="1:47" s="2" customFormat="1" ht="12">
      <c r="A158" s="35"/>
      <c r="B158" s="36"/>
      <c r="C158" s="37"/>
      <c r="D158" s="236" t="s">
        <v>173</v>
      </c>
      <c r="E158" s="37"/>
      <c r="F158" s="237" t="s">
        <v>251</v>
      </c>
      <c r="G158" s="37"/>
      <c r="H158" s="37"/>
      <c r="I158" s="238"/>
      <c r="J158" s="37"/>
      <c r="K158" s="37"/>
      <c r="L158" s="41"/>
      <c r="M158" s="239"/>
      <c r="N158" s="240"/>
      <c r="O158" s="88"/>
      <c r="P158" s="88"/>
      <c r="Q158" s="88"/>
      <c r="R158" s="88"/>
      <c r="S158" s="88"/>
      <c r="T158" s="89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T158" s="14" t="s">
        <v>173</v>
      </c>
      <c r="AU158" s="14" t="s">
        <v>85</v>
      </c>
    </row>
    <row r="159" spans="1:47" s="2" customFormat="1" ht="12">
      <c r="A159" s="35"/>
      <c r="B159" s="36"/>
      <c r="C159" s="37"/>
      <c r="D159" s="251" t="s">
        <v>252</v>
      </c>
      <c r="E159" s="37"/>
      <c r="F159" s="252" t="s">
        <v>253</v>
      </c>
      <c r="G159" s="37"/>
      <c r="H159" s="37"/>
      <c r="I159" s="238"/>
      <c r="J159" s="37"/>
      <c r="K159" s="37"/>
      <c r="L159" s="41"/>
      <c r="M159" s="239"/>
      <c r="N159" s="240"/>
      <c r="O159" s="88"/>
      <c r="P159" s="88"/>
      <c r="Q159" s="88"/>
      <c r="R159" s="88"/>
      <c r="S159" s="88"/>
      <c r="T159" s="89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T159" s="14" t="s">
        <v>252</v>
      </c>
      <c r="AU159" s="14" t="s">
        <v>85</v>
      </c>
    </row>
    <row r="160" spans="1:65" s="2" customFormat="1" ht="24.15" customHeight="1">
      <c r="A160" s="35"/>
      <c r="B160" s="36"/>
      <c r="C160" s="223" t="s">
        <v>7</v>
      </c>
      <c r="D160" s="223" t="s">
        <v>167</v>
      </c>
      <c r="E160" s="224" t="s">
        <v>254</v>
      </c>
      <c r="F160" s="225" t="s">
        <v>255</v>
      </c>
      <c r="G160" s="226" t="s">
        <v>224</v>
      </c>
      <c r="H160" s="227">
        <v>1</v>
      </c>
      <c r="I160" s="228"/>
      <c r="J160" s="229">
        <f>ROUND(I160*H160,2)</f>
        <v>0</v>
      </c>
      <c r="K160" s="225" t="s">
        <v>171</v>
      </c>
      <c r="L160" s="41"/>
      <c r="M160" s="230" t="s">
        <v>1</v>
      </c>
      <c r="N160" s="231" t="s">
        <v>41</v>
      </c>
      <c r="O160" s="88"/>
      <c r="P160" s="232">
        <f>O160*H160</f>
        <v>0</v>
      </c>
      <c r="Q160" s="232">
        <v>0</v>
      </c>
      <c r="R160" s="232">
        <f>Q160*H160</f>
        <v>0</v>
      </c>
      <c r="S160" s="232">
        <v>0</v>
      </c>
      <c r="T160" s="233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34" t="s">
        <v>172</v>
      </c>
      <c r="AT160" s="234" t="s">
        <v>167</v>
      </c>
      <c r="AU160" s="234" t="s">
        <v>85</v>
      </c>
      <c r="AY160" s="14" t="s">
        <v>164</v>
      </c>
      <c r="BE160" s="235">
        <f>IF(N160="základní",J160,0)</f>
        <v>0</v>
      </c>
      <c r="BF160" s="235">
        <f>IF(N160="snížená",J160,0)</f>
        <v>0</v>
      </c>
      <c r="BG160" s="235">
        <f>IF(N160="zákl. přenesená",J160,0)</f>
        <v>0</v>
      </c>
      <c r="BH160" s="235">
        <f>IF(N160="sníž. přenesená",J160,0)</f>
        <v>0</v>
      </c>
      <c r="BI160" s="235">
        <f>IF(N160="nulová",J160,0)</f>
        <v>0</v>
      </c>
      <c r="BJ160" s="14" t="s">
        <v>83</v>
      </c>
      <c r="BK160" s="235">
        <f>ROUND(I160*H160,2)</f>
        <v>0</v>
      </c>
      <c r="BL160" s="14" t="s">
        <v>172</v>
      </c>
      <c r="BM160" s="234" t="s">
        <v>256</v>
      </c>
    </row>
    <row r="161" spans="1:47" s="2" customFormat="1" ht="12">
      <c r="A161" s="35"/>
      <c r="B161" s="36"/>
      <c r="C161" s="37"/>
      <c r="D161" s="236" t="s">
        <v>173</v>
      </c>
      <c r="E161" s="37"/>
      <c r="F161" s="237" t="s">
        <v>257</v>
      </c>
      <c r="G161" s="37"/>
      <c r="H161" s="37"/>
      <c r="I161" s="238"/>
      <c r="J161" s="37"/>
      <c r="K161" s="37"/>
      <c r="L161" s="41"/>
      <c r="M161" s="239"/>
      <c r="N161" s="240"/>
      <c r="O161" s="88"/>
      <c r="P161" s="88"/>
      <c r="Q161" s="88"/>
      <c r="R161" s="88"/>
      <c r="S161" s="88"/>
      <c r="T161" s="89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T161" s="14" t="s">
        <v>173</v>
      </c>
      <c r="AU161" s="14" t="s">
        <v>85</v>
      </c>
    </row>
    <row r="162" spans="1:65" s="2" customFormat="1" ht="16.5" customHeight="1">
      <c r="A162" s="35"/>
      <c r="B162" s="36"/>
      <c r="C162" s="223" t="s">
        <v>211</v>
      </c>
      <c r="D162" s="223" t="s">
        <v>167</v>
      </c>
      <c r="E162" s="224" t="s">
        <v>258</v>
      </c>
      <c r="F162" s="225" t="s">
        <v>259</v>
      </c>
      <c r="G162" s="226" t="s">
        <v>260</v>
      </c>
      <c r="H162" s="227">
        <v>16</v>
      </c>
      <c r="I162" s="228"/>
      <c r="J162" s="229">
        <f>ROUND(I162*H162,2)</f>
        <v>0</v>
      </c>
      <c r="K162" s="225" t="s">
        <v>178</v>
      </c>
      <c r="L162" s="41"/>
      <c r="M162" s="230" t="s">
        <v>1</v>
      </c>
      <c r="N162" s="231" t="s">
        <v>41</v>
      </c>
      <c r="O162" s="88"/>
      <c r="P162" s="232">
        <f>O162*H162</f>
        <v>0</v>
      </c>
      <c r="Q162" s="232">
        <v>0</v>
      </c>
      <c r="R162" s="232">
        <f>Q162*H162</f>
        <v>0</v>
      </c>
      <c r="S162" s="232">
        <v>0</v>
      </c>
      <c r="T162" s="233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34" t="s">
        <v>172</v>
      </c>
      <c r="AT162" s="234" t="s">
        <v>167</v>
      </c>
      <c r="AU162" s="234" t="s">
        <v>85</v>
      </c>
      <c r="AY162" s="14" t="s">
        <v>164</v>
      </c>
      <c r="BE162" s="235">
        <f>IF(N162="základní",J162,0)</f>
        <v>0</v>
      </c>
      <c r="BF162" s="235">
        <f>IF(N162="snížená",J162,0)</f>
        <v>0</v>
      </c>
      <c r="BG162" s="235">
        <f>IF(N162="zákl. přenesená",J162,0)</f>
        <v>0</v>
      </c>
      <c r="BH162" s="235">
        <f>IF(N162="sníž. přenesená",J162,0)</f>
        <v>0</v>
      </c>
      <c r="BI162" s="235">
        <f>IF(N162="nulová",J162,0)</f>
        <v>0</v>
      </c>
      <c r="BJ162" s="14" t="s">
        <v>83</v>
      </c>
      <c r="BK162" s="235">
        <f>ROUND(I162*H162,2)</f>
        <v>0</v>
      </c>
      <c r="BL162" s="14" t="s">
        <v>172</v>
      </c>
      <c r="BM162" s="234" t="s">
        <v>261</v>
      </c>
    </row>
    <row r="163" spans="1:65" s="2" customFormat="1" ht="24.15" customHeight="1">
      <c r="A163" s="35"/>
      <c r="B163" s="36"/>
      <c r="C163" s="223" t="s">
        <v>262</v>
      </c>
      <c r="D163" s="223" t="s">
        <v>167</v>
      </c>
      <c r="E163" s="224" t="s">
        <v>263</v>
      </c>
      <c r="F163" s="225" t="s">
        <v>264</v>
      </c>
      <c r="G163" s="226" t="s">
        <v>177</v>
      </c>
      <c r="H163" s="227">
        <v>1.97</v>
      </c>
      <c r="I163" s="228"/>
      <c r="J163" s="229">
        <f>ROUND(I163*H163,2)</f>
        <v>0</v>
      </c>
      <c r="K163" s="225" t="s">
        <v>265</v>
      </c>
      <c r="L163" s="41"/>
      <c r="M163" s="230" t="s">
        <v>1</v>
      </c>
      <c r="N163" s="231" t="s">
        <v>41</v>
      </c>
      <c r="O163" s="88"/>
      <c r="P163" s="232">
        <f>O163*H163</f>
        <v>0</v>
      </c>
      <c r="Q163" s="232">
        <v>0</v>
      </c>
      <c r="R163" s="232">
        <f>Q163*H163</f>
        <v>0</v>
      </c>
      <c r="S163" s="232">
        <v>0</v>
      </c>
      <c r="T163" s="233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34" t="s">
        <v>172</v>
      </c>
      <c r="AT163" s="234" t="s">
        <v>167</v>
      </c>
      <c r="AU163" s="234" t="s">
        <v>85</v>
      </c>
      <c r="AY163" s="14" t="s">
        <v>164</v>
      </c>
      <c r="BE163" s="235">
        <f>IF(N163="základní",J163,0)</f>
        <v>0</v>
      </c>
      <c r="BF163" s="235">
        <f>IF(N163="snížená",J163,0)</f>
        <v>0</v>
      </c>
      <c r="BG163" s="235">
        <f>IF(N163="zákl. přenesená",J163,0)</f>
        <v>0</v>
      </c>
      <c r="BH163" s="235">
        <f>IF(N163="sníž. přenesená",J163,0)</f>
        <v>0</v>
      </c>
      <c r="BI163" s="235">
        <f>IF(N163="nulová",J163,0)</f>
        <v>0</v>
      </c>
      <c r="BJ163" s="14" t="s">
        <v>83</v>
      </c>
      <c r="BK163" s="235">
        <f>ROUND(I163*H163,2)</f>
        <v>0</v>
      </c>
      <c r="BL163" s="14" t="s">
        <v>172</v>
      </c>
      <c r="BM163" s="234" t="s">
        <v>266</v>
      </c>
    </row>
    <row r="164" spans="1:65" s="2" customFormat="1" ht="37.8" customHeight="1">
      <c r="A164" s="35"/>
      <c r="B164" s="36"/>
      <c r="C164" s="223" t="s">
        <v>215</v>
      </c>
      <c r="D164" s="223" t="s">
        <v>167</v>
      </c>
      <c r="E164" s="224" t="s">
        <v>267</v>
      </c>
      <c r="F164" s="225" t="s">
        <v>268</v>
      </c>
      <c r="G164" s="226" t="s">
        <v>224</v>
      </c>
      <c r="H164" s="227">
        <v>1</v>
      </c>
      <c r="I164" s="228"/>
      <c r="J164" s="229">
        <f>ROUND(I164*H164,2)</f>
        <v>0</v>
      </c>
      <c r="K164" s="225" t="s">
        <v>178</v>
      </c>
      <c r="L164" s="41"/>
      <c r="M164" s="230" t="s">
        <v>1</v>
      </c>
      <c r="N164" s="231" t="s">
        <v>41</v>
      </c>
      <c r="O164" s="88"/>
      <c r="P164" s="232">
        <f>O164*H164</f>
        <v>0</v>
      </c>
      <c r="Q164" s="232">
        <v>0</v>
      </c>
      <c r="R164" s="232">
        <f>Q164*H164</f>
        <v>0</v>
      </c>
      <c r="S164" s="232">
        <v>0</v>
      </c>
      <c r="T164" s="233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34" t="s">
        <v>172</v>
      </c>
      <c r="AT164" s="234" t="s">
        <v>167</v>
      </c>
      <c r="AU164" s="234" t="s">
        <v>85</v>
      </c>
      <c r="AY164" s="14" t="s">
        <v>164</v>
      </c>
      <c r="BE164" s="235">
        <f>IF(N164="základní",J164,0)</f>
        <v>0</v>
      </c>
      <c r="BF164" s="235">
        <f>IF(N164="snížená",J164,0)</f>
        <v>0</v>
      </c>
      <c r="BG164" s="235">
        <f>IF(N164="zákl. přenesená",J164,0)</f>
        <v>0</v>
      </c>
      <c r="BH164" s="235">
        <f>IF(N164="sníž. přenesená",J164,0)</f>
        <v>0</v>
      </c>
      <c r="BI164" s="235">
        <f>IF(N164="nulová",J164,0)</f>
        <v>0</v>
      </c>
      <c r="BJ164" s="14" t="s">
        <v>83</v>
      </c>
      <c r="BK164" s="235">
        <f>ROUND(I164*H164,2)</f>
        <v>0</v>
      </c>
      <c r="BL164" s="14" t="s">
        <v>172</v>
      </c>
      <c r="BM164" s="234" t="s">
        <v>269</v>
      </c>
    </row>
    <row r="165" spans="1:65" s="2" customFormat="1" ht="24.15" customHeight="1">
      <c r="A165" s="35"/>
      <c r="B165" s="36"/>
      <c r="C165" s="223" t="s">
        <v>270</v>
      </c>
      <c r="D165" s="223" t="s">
        <v>167</v>
      </c>
      <c r="E165" s="224" t="s">
        <v>271</v>
      </c>
      <c r="F165" s="225" t="s">
        <v>272</v>
      </c>
      <c r="G165" s="226" t="s">
        <v>224</v>
      </c>
      <c r="H165" s="227">
        <v>1</v>
      </c>
      <c r="I165" s="228"/>
      <c r="J165" s="229">
        <f>ROUND(I165*H165,2)</f>
        <v>0</v>
      </c>
      <c r="K165" s="225" t="s">
        <v>178</v>
      </c>
      <c r="L165" s="41"/>
      <c r="M165" s="230" t="s">
        <v>1</v>
      </c>
      <c r="N165" s="231" t="s">
        <v>41</v>
      </c>
      <c r="O165" s="88"/>
      <c r="P165" s="232">
        <f>O165*H165</f>
        <v>0</v>
      </c>
      <c r="Q165" s="232">
        <v>0</v>
      </c>
      <c r="R165" s="232">
        <f>Q165*H165</f>
        <v>0</v>
      </c>
      <c r="S165" s="232">
        <v>0</v>
      </c>
      <c r="T165" s="233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34" t="s">
        <v>172</v>
      </c>
      <c r="AT165" s="234" t="s">
        <v>167</v>
      </c>
      <c r="AU165" s="234" t="s">
        <v>85</v>
      </c>
      <c r="AY165" s="14" t="s">
        <v>164</v>
      </c>
      <c r="BE165" s="235">
        <f>IF(N165="základní",J165,0)</f>
        <v>0</v>
      </c>
      <c r="BF165" s="235">
        <f>IF(N165="snížená",J165,0)</f>
        <v>0</v>
      </c>
      <c r="BG165" s="235">
        <f>IF(N165="zákl. přenesená",J165,0)</f>
        <v>0</v>
      </c>
      <c r="BH165" s="235">
        <f>IF(N165="sníž. přenesená",J165,0)</f>
        <v>0</v>
      </c>
      <c r="BI165" s="235">
        <f>IF(N165="nulová",J165,0)</f>
        <v>0</v>
      </c>
      <c r="BJ165" s="14" t="s">
        <v>83</v>
      </c>
      <c r="BK165" s="235">
        <f>ROUND(I165*H165,2)</f>
        <v>0</v>
      </c>
      <c r="BL165" s="14" t="s">
        <v>172</v>
      </c>
      <c r="BM165" s="234" t="s">
        <v>273</v>
      </c>
    </row>
    <row r="166" spans="1:65" s="2" customFormat="1" ht="16.5" customHeight="1">
      <c r="A166" s="35"/>
      <c r="B166" s="36"/>
      <c r="C166" s="223" t="s">
        <v>220</v>
      </c>
      <c r="D166" s="223" t="s">
        <v>167</v>
      </c>
      <c r="E166" s="224" t="s">
        <v>274</v>
      </c>
      <c r="F166" s="225" t="s">
        <v>275</v>
      </c>
      <c r="G166" s="226" t="s">
        <v>224</v>
      </c>
      <c r="H166" s="227">
        <v>2</v>
      </c>
      <c r="I166" s="228"/>
      <c r="J166" s="229">
        <f>ROUND(I166*H166,2)</f>
        <v>0</v>
      </c>
      <c r="K166" s="225" t="s">
        <v>178</v>
      </c>
      <c r="L166" s="41"/>
      <c r="M166" s="230" t="s">
        <v>1</v>
      </c>
      <c r="N166" s="231" t="s">
        <v>41</v>
      </c>
      <c r="O166" s="88"/>
      <c r="P166" s="232">
        <f>O166*H166</f>
        <v>0</v>
      </c>
      <c r="Q166" s="232">
        <v>0</v>
      </c>
      <c r="R166" s="232">
        <f>Q166*H166</f>
        <v>0</v>
      </c>
      <c r="S166" s="232">
        <v>0</v>
      </c>
      <c r="T166" s="233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34" t="s">
        <v>172</v>
      </c>
      <c r="AT166" s="234" t="s">
        <v>167</v>
      </c>
      <c r="AU166" s="234" t="s">
        <v>85</v>
      </c>
      <c r="AY166" s="14" t="s">
        <v>164</v>
      </c>
      <c r="BE166" s="235">
        <f>IF(N166="základní",J166,0)</f>
        <v>0</v>
      </c>
      <c r="BF166" s="235">
        <f>IF(N166="snížená",J166,0)</f>
        <v>0</v>
      </c>
      <c r="BG166" s="235">
        <f>IF(N166="zákl. přenesená",J166,0)</f>
        <v>0</v>
      </c>
      <c r="BH166" s="235">
        <f>IF(N166="sníž. přenesená",J166,0)</f>
        <v>0</v>
      </c>
      <c r="BI166" s="235">
        <f>IF(N166="nulová",J166,0)</f>
        <v>0</v>
      </c>
      <c r="BJ166" s="14" t="s">
        <v>83</v>
      </c>
      <c r="BK166" s="235">
        <f>ROUND(I166*H166,2)</f>
        <v>0</v>
      </c>
      <c r="BL166" s="14" t="s">
        <v>172</v>
      </c>
      <c r="BM166" s="234" t="s">
        <v>276</v>
      </c>
    </row>
    <row r="167" spans="1:65" s="2" customFormat="1" ht="16.5" customHeight="1">
      <c r="A167" s="35"/>
      <c r="B167" s="36"/>
      <c r="C167" s="223" t="s">
        <v>277</v>
      </c>
      <c r="D167" s="223" t="s">
        <v>167</v>
      </c>
      <c r="E167" s="224" t="s">
        <v>278</v>
      </c>
      <c r="F167" s="225" t="s">
        <v>279</v>
      </c>
      <c r="G167" s="226" t="s">
        <v>224</v>
      </c>
      <c r="H167" s="227">
        <v>4</v>
      </c>
      <c r="I167" s="228"/>
      <c r="J167" s="229">
        <f>ROUND(I167*H167,2)</f>
        <v>0</v>
      </c>
      <c r="K167" s="225" t="s">
        <v>178</v>
      </c>
      <c r="L167" s="41"/>
      <c r="M167" s="230" t="s">
        <v>1</v>
      </c>
      <c r="N167" s="231" t="s">
        <v>41</v>
      </c>
      <c r="O167" s="88"/>
      <c r="P167" s="232">
        <f>O167*H167</f>
        <v>0</v>
      </c>
      <c r="Q167" s="232">
        <v>0</v>
      </c>
      <c r="R167" s="232">
        <f>Q167*H167</f>
        <v>0</v>
      </c>
      <c r="S167" s="232">
        <v>0</v>
      </c>
      <c r="T167" s="233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34" t="s">
        <v>172</v>
      </c>
      <c r="AT167" s="234" t="s">
        <v>167</v>
      </c>
      <c r="AU167" s="234" t="s">
        <v>85</v>
      </c>
      <c r="AY167" s="14" t="s">
        <v>164</v>
      </c>
      <c r="BE167" s="235">
        <f>IF(N167="základní",J167,0)</f>
        <v>0</v>
      </c>
      <c r="BF167" s="235">
        <f>IF(N167="snížená",J167,0)</f>
        <v>0</v>
      </c>
      <c r="BG167" s="235">
        <f>IF(N167="zákl. přenesená",J167,0)</f>
        <v>0</v>
      </c>
      <c r="BH167" s="235">
        <f>IF(N167="sníž. přenesená",J167,0)</f>
        <v>0</v>
      </c>
      <c r="BI167" s="235">
        <f>IF(N167="nulová",J167,0)</f>
        <v>0</v>
      </c>
      <c r="BJ167" s="14" t="s">
        <v>83</v>
      </c>
      <c r="BK167" s="235">
        <f>ROUND(I167*H167,2)</f>
        <v>0</v>
      </c>
      <c r="BL167" s="14" t="s">
        <v>172</v>
      </c>
      <c r="BM167" s="234" t="s">
        <v>280</v>
      </c>
    </row>
    <row r="168" spans="1:65" s="2" customFormat="1" ht="16.5" customHeight="1">
      <c r="A168" s="35"/>
      <c r="B168" s="36"/>
      <c r="C168" s="223" t="s">
        <v>225</v>
      </c>
      <c r="D168" s="223" t="s">
        <v>167</v>
      </c>
      <c r="E168" s="224" t="s">
        <v>281</v>
      </c>
      <c r="F168" s="225" t="s">
        <v>282</v>
      </c>
      <c r="G168" s="226" t="s">
        <v>260</v>
      </c>
      <c r="H168" s="227">
        <v>100</v>
      </c>
      <c r="I168" s="228"/>
      <c r="J168" s="229">
        <f>ROUND(I168*H168,2)</f>
        <v>0</v>
      </c>
      <c r="K168" s="225" t="s">
        <v>178</v>
      </c>
      <c r="L168" s="41"/>
      <c r="M168" s="230" t="s">
        <v>1</v>
      </c>
      <c r="N168" s="231" t="s">
        <v>41</v>
      </c>
      <c r="O168" s="88"/>
      <c r="P168" s="232">
        <f>O168*H168</f>
        <v>0</v>
      </c>
      <c r="Q168" s="232">
        <v>0</v>
      </c>
      <c r="R168" s="232">
        <f>Q168*H168</f>
        <v>0</v>
      </c>
      <c r="S168" s="232">
        <v>0</v>
      </c>
      <c r="T168" s="233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34" t="s">
        <v>172</v>
      </c>
      <c r="AT168" s="234" t="s">
        <v>167</v>
      </c>
      <c r="AU168" s="234" t="s">
        <v>85</v>
      </c>
      <c r="AY168" s="14" t="s">
        <v>164</v>
      </c>
      <c r="BE168" s="235">
        <f>IF(N168="základní",J168,0)</f>
        <v>0</v>
      </c>
      <c r="BF168" s="235">
        <f>IF(N168="snížená",J168,0)</f>
        <v>0</v>
      </c>
      <c r="BG168" s="235">
        <f>IF(N168="zákl. přenesená",J168,0)</f>
        <v>0</v>
      </c>
      <c r="BH168" s="235">
        <f>IF(N168="sníž. přenesená",J168,0)</f>
        <v>0</v>
      </c>
      <c r="BI168" s="235">
        <f>IF(N168="nulová",J168,0)</f>
        <v>0</v>
      </c>
      <c r="BJ168" s="14" t="s">
        <v>83</v>
      </c>
      <c r="BK168" s="235">
        <f>ROUND(I168*H168,2)</f>
        <v>0</v>
      </c>
      <c r="BL168" s="14" t="s">
        <v>172</v>
      </c>
      <c r="BM168" s="234" t="s">
        <v>283</v>
      </c>
    </row>
    <row r="169" spans="1:65" s="2" customFormat="1" ht="49.05" customHeight="1">
      <c r="A169" s="35"/>
      <c r="B169" s="36"/>
      <c r="C169" s="223" t="s">
        <v>284</v>
      </c>
      <c r="D169" s="223" t="s">
        <v>167</v>
      </c>
      <c r="E169" s="224" t="s">
        <v>285</v>
      </c>
      <c r="F169" s="225" t="s">
        <v>286</v>
      </c>
      <c r="G169" s="226" t="s">
        <v>177</v>
      </c>
      <c r="H169" s="227">
        <v>0.002</v>
      </c>
      <c r="I169" s="228"/>
      <c r="J169" s="229">
        <f>ROUND(I169*H169,2)</f>
        <v>0</v>
      </c>
      <c r="K169" s="225" t="s">
        <v>171</v>
      </c>
      <c r="L169" s="41"/>
      <c r="M169" s="230" t="s">
        <v>1</v>
      </c>
      <c r="N169" s="231" t="s">
        <v>41</v>
      </c>
      <c r="O169" s="88"/>
      <c r="P169" s="232">
        <f>O169*H169</f>
        <v>0</v>
      </c>
      <c r="Q169" s="232">
        <v>0</v>
      </c>
      <c r="R169" s="232">
        <f>Q169*H169</f>
        <v>0</v>
      </c>
      <c r="S169" s="232">
        <v>0</v>
      </c>
      <c r="T169" s="233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34" t="s">
        <v>172</v>
      </c>
      <c r="AT169" s="234" t="s">
        <v>167</v>
      </c>
      <c r="AU169" s="234" t="s">
        <v>85</v>
      </c>
      <c r="AY169" s="14" t="s">
        <v>164</v>
      </c>
      <c r="BE169" s="235">
        <f>IF(N169="základní",J169,0)</f>
        <v>0</v>
      </c>
      <c r="BF169" s="235">
        <f>IF(N169="snížená",J169,0)</f>
        <v>0</v>
      </c>
      <c r="BG169" s="235">
        <f>IF(N169="zákl. přenesená",J169,0)</f>
        <v>0</v>
      </c>
      <c r="BH169" s="235">
        <f>IF(N169="sníž. přenesená",J169,0)</f>
        <v>0</v>
      </c>
      <c r="BI169" s="235">
        <f>IF(N169="nulová",J169,0)</f>
        <v>0</v>
      </c>
      <c r="BJ169" s="14" t="s">
        <v>83</v>
      </c>
      <c r="BK169" s="235">
        <f>ROUND(I169*H169,2)</f>
        <v>0</v>
      </c>
      <c r="BL169" s="14" t="s">
        <v>172</v>
      </c>
      <c r="BM169" s="234" t="s">
        <v>287</v>
      </c>
    </row>
    <row r="170" spans="1:47" s="2" customFormat="1" ht="12">
      <c r="A170" s="35"/>
      <c r="B170" s="36"/>
      <c r="C170" s="37"/>
      <c r="D170" s="236" t="s">
        <v>173</v>
      </c>
      <c r="E170" s="37"/>
      <c r="F170" s="237" t="s">
        <v>288</v>
      </c>
      <c r="G170" s="37"/>
      <c r="H170" s="37"/>
      <c r="I170" s="238"/>
      <c r="J170" s="37"/>
      <c r="K170" s="37"/>
      <c r="L170" s="41"/>
      <c r="M170" s="239"/>
      <c r="N170" s="240"/>
      <c r="O170" s="88"/>
      <c r="P170" s="88"/>
      <c r="Q170" s="88"/>
      <c r="R170" s="88"/>
      <c r="S170" s="88"/>
      <c r="T170" s="89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T170" s="14" t="s">
        <v>173</v>
      </c>
      <c r="AU170" s="14" t="s">
        <v>85</v>
      </c>
    </row>
    <row r="171" spans="1:63" s="12" customFormat="1" ht="22.8" customHeight="1">
      <c r="A171" s="12"/>
      <c r="B171" s="207"/>
      <c r="C171" s="208"/>
      <c r="D171" s="209" t="s">
        <v>75</v>
      </c>
      <c r="E171" s="221" t="s">
        <v>289</v>
      </c>
      <c r="F171" s="221" t="s">
        <v>290</v>
      </c>
      <c r="G171" s="208"/>
      <c r="H171" s="208"/>
      <c r="I171" s="211"/>
      <c r="J171" s="222">
        <f>BK171</f>
        <v>0</v>
      </c>
      <c r="K171" s="208"/>
      <c r="L171" s="213"/>
      <c r="M171" s="214"/>
      <c r="N171" s="215"/>
      <c r="O171" s="215"/>
      <c r="P171" s="216">
        <f>SUM(P172:P226)</f>
        <v>0</v>
      </c>
      <c r="Q171" s="215"/>
      <c r="R171" s="216">
        <f>SUM(R172:R226)</f>
        <v>0</v>
      </c>
      <c r="S171" s="215"/>
      <c r="T171" s="217">
        <f>SUM(T172:T226)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18" t="s">
        <v>85</v>
      </c>
      <c r="AT171" s="219" t="s">
        <v>75</v>
      </c>
      <c r="AU171" s="219" t="s">
        <v>83</v>
      </c>
      <c r="AY171" s="218" t="s">
        <v>164</v>
      </c>
      <c r="BK171" s="220">
        <f>SUM(BK172:BK226)</f>
        <v>0</v>
      </c>
    </row>
    <row r="172" spans="1:65" s="2" customFormat="1" ht="21.75" customHeight="1">
      <c r="A172" s="35"/>
      <c r="B172" s="36"/>
      <c r="C172" s="223" t="s">
        <v>229</v>
      </c>
      <c r="D172" s="223" t="s">
        <v>167</v>
      </c>
      <c r="E172" s="224" t="s">
        <v>291</v>
      </c>
      <c r="F172" s="225" t="s">
        <v>292</v>
      </c>
      <c r="G172" s="226" t="s">
        <v>170</v>
      </c>
      <c r="H172" s="227">
        <v>68</v>
      </c>
      <c r="I172" s="228"/>
      <c r="J172" s="229">
        <f>ROUND(I172*H172,2)</f>
        <v>0</v>
      </c>
      <c r="K172" s="225" t="s">
        <v>171</v>
      </c>
      <c r="L172" s="41"/>
      <c r="M172" s="230" t="s">
        <v>1</v>
      </c>
      <c r="N172" s="231" t="s">
        <v>41</v>
      </c>
      <c r="O172" s="88"/>
      <c r="P172" s="232">
        <f>O172*H172</f>
        <v>0</v>
      </c>
      <c r="Q172" s="232">
        <v>0</v>
      </c>
      <c r="R172" s="232">
        <f>Q172*H172</f>
        <v>0</v>
      </c>
      <c r="S172" s="232">
        <v>0</v>
      </c>
      <c r="T172" s="233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34" t="s">
        <v>172</v>
      </c>
      <c r="AT172" s="234" t="s">
        <v>167</v>
      </c>
      <c r="AU172" s="234" t="s">
        <v>85</v>
      </c>
      <c r="AY172" s="14" t="s">
        <v>164</v>
      </c>
      <c r="BE172" s="235">
        <f>IF(N172="základní",J172,0)</f>
        <v>0</v>
      </c>
      <c r="BF172" s="235">
        <f>IF(N172="snížená",J172,0)</f>
        <v>0</v>
      </c>
      <c r="BG172" s="235">
        <f>IF(N172="zákl. přenesená",J172,0)</f>
        <v>0</v>
      </c>
      <c r="BH172" s="235">
        <f>IF(N172="sníž. přenesená",J172,0)</f>
        <v>0</v>
      </c>
      <c r="BI172" s="235">
        <f>IF(N172="nulová",J172,0)</f>
        <v>0</v>
      </c>
      <c r="BJ172" s="14" t="s">
        <v>83</v>
      </c>
      <c r="BK172" s="235">
        <f>ROUND(I172*H172,2)</f>
        <v>0</v>
      </c>
      <c r="BL172" s="14" t="s">
        <v>172</v>
      </c>
      <c r="BM172" s="234" t="s">
        <v>293</v>
      </c>
    </row>
    <row r="173" spans="1:47" s="2" customFormat="1" ht="12">
      <c r="A173" s="35"/>
      <c r="B173" s="36"/>
      <c r="C173" s="37"/>
      <c r="D173" s="236" t="s">
        <v>173</v>
      </c>
      <c r="E173" s="37"/>
      <c r="F173" s="237" t="s">
        <v>294</v>
      </c>
      <c r="G173" s="37"/>
      <c r="H173" s="37"/>
      <c r="I173" s="238"/>
      <c r="J173" s="37"/>
      <c r="K173" s="37"/>
      <c r="L173" s="41"/>
      <c r="M173" s="239"/>
      <c r="N173" s="240"/>
      <c r="O173" s="88"/>
      <c r="P173" s="88"/>
      <c r="Q173" s="88"/>
      <c r="R173" s="88"/>
      <c r="S173" s="88"/>
      <c r="T173" s="89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T173" s="14" t="s">
        <v>173</v>
      </c>
      <c r="AU173" s="14" t="s">
        <v>85</v>
      </c>
    </row>
    <row r="174" spans="1:65" s="2" customFormat="1" ht="24.15" customHeight="1">
      <c r="A174" s="35"/>
      <c r="B174" s="36"/>
      <c r="C174" s="223" t="s">
        <v>295</v>
      </c>
      <c r="D174" s="223" t="s">
        <v>167</v>
      </c>
      <c r="E174" s="224" t="s">
        <v>296</v>
      </c>
      <c r="F174" s="225" t="s">
        <v>297</v>
      </c>
      <c r="G174" s="226" t="s">
        <v>170</v>
      </c>
      <c r="H174" s="227">
        <v>86</v>
      </c>
      <c r="I174" s="228"/>
      <c r="J174" s="229">
        <f>ROUND(I174*H174,2)</f>
        <v>0</v>
      </c>
      <c r="K174" s="225" t="s">
        <v>171</v>
      </c>
      <c r="L174" s="41"/>
      <c r="M174" s="230" t="s">
        <v>1</v>
      </c>
      <c r="N174" s="231" t="s">
        <v>41</v>
      </c>
      <c r="O174" s="88"/>
      <c r="P174" s="232">
        <f>O174*H174</f>
        <v>0</v>
      </c>
      <c r="Q174" s="232">
        <v>0</v>
      </c>
      <c r="R174" s="232">
        <f>Q174*H174</f>
        <v>0</v>
      </c>
      <c r="S174" s="232">
        <v>0</v>
      </c>
      <c r="T174" s="233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34" t="s">
        <v>172</v>
      </c>
      <c r="AT174" s="234" t="s">
        <v>167</v>
      </c>
      <c r="AU174" s="234" t="s">
        <v>85</v>
      </c>
      <c r="AY174" s="14" t="s">
        <v>164</v>
      </c>
      <c r="BE174" s="235">
        <f>IF(N174="základní",J174,0)</f>
        <v>0</v>
      </c>
      <c r="BF174" s="235">
        <f>IF(N174="snížená",J174,0)</f>
        <v>0</v>
      </c>
      <c r="BG174" s="235">
        <f>IF(N174="zákl. přenesená",J174,0)</f>
        <v>0</v>
      </c>
      <c r="BH174" s="235">
        <f>IF(N174="sníž. přenesená",J174,0)</f>
        <v>0</v>
      </c>
      <c r="BI174" s="235">
        <f>IF(N174="nulová",J174,0)</f>
        <v>0</v>
      </c>
      <c r="BJ174" s="14" t="s">
        <v>83</v>
      </c>
      <c r="BK174" s="235">
        <f>ROUND(I174*H174,2)</f>
        <v>0</v>
      </c>
      <c r="BL174" s="14" t="s">
        <v>172</v>
      </c>
      <c r="BM174" s="234" t="s">
        <v>298</v>
      </c>
    </row>
    <row r="175" spans="1:47" s="2" customFormat="1" ht="12">
      <c r="A175" s="35"/>
      <c r="B175" s="36"/>
      <c r="C175" s="37"/>
      <c r="D175" s="236" t="s">
        <v>173</v>
      </c>
      <c r="E175" s="37"/>
      <c r="F175" s="237" t="s">
        <v>299</v>
      </c>
      <c r="G175" s="37"/>
      <c r="H175" s="37"/>
      <c r="I175" s="238"/>
      <c r="J175" s="37"/>
      <c r="K175" s="37"/>
      <c r="L175" s="41"/>
      <c r="M175" s="239"/>
      <c r="N175" s="240"/>
      <c r="O175" s="88"/>
      <c r="P175" s="88"/>
      <c r="Q175" s="88"/>
      <c r="R175" s="88"/>
      <c r="S175" s="88"/>
      <c r="T175" s="89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T175" s="14" t="s">
        <v>173</v>
      </c>
      <c r="AU175" s="14" t="s">
        <v>85</v>
      </c>
    </row>
    <row r="176" spans="1:65" s="2" customFormat="1" ht="37.8" customHeight="1">
      <c r="A176" s="35"/>
      <c r="B176" s="36"/>
      <c r="C176" s="223" t="s">
        <v>184</v>
      </c>
      <c r="D176" s="223" t="s">
        <v>167</v>
      </c>
      <c r="E176" s="224" t="s">
        <v>300</v>
      </c>
      <c r="F176" s="225" t="s">
        <v>301</v>
      </c>
      <c r="G176" s="226" t="s">
        <v>224</v>
      </c>
      <c r="H176" s="227">
        <v>14</v>
      </c>
      <c r="I176" s="228"/>
      <c r="J176" s="229">
        <f>ROUND(I176*H176,2)</f>
        <v>0</v>
      </c>
      <c r="K176" s="225" t="s">
        <v>171</v>
      </c>
      <c r="L176" s="41"/>
      <c r="M176" s="230" t="s">
        <v>1</v>
      </c>
      <c r="N176" s="231" t="s">
        <v>41</v>
      </c>
      <c r="O176" s="88"/>
      <c r="P176" s="232">
        <f>O176*H176</f>
        <v>0</v>
      </c>
      <c r="Q176" s="232">
        <v>0</v>
      </c>
      <c r="R176" s="232">
        <f>Q176*H176</f>
        <v>0</v>
      </c>
      <c r="S176" s="232">
        <v>0</v>
      </c>
      <c r="T176" s="233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34" t="s">
        <v>172</v>
      </c>
      <c r="AT176" s="234" t="s">
        <v>167</v>
      </c>
      <c r="AU176" s="234" t="s">
        <v>85</v>
      </c>
      <c r="AY176" s="14" t="s">
        <v>164</v>
      </c>
      <c r="BE176" s="235">
        <f>IF(N176="základní",J176,0)</f>
        <v>0</v>
      </c>
      <c r="BF176" s="235">
        <f>IF(N176="snížená",J176,0)</f>
        <v>0</v>
      </c>
      <c r="BG176" s="235">
        <f>IF(N176="zákl. přenesená",J176,0)</f>
        <v>0</v>
      </c>
      <c r="BH176" s="235">
        <f>IF(N176="sníž. přenesená",J176,0)</f>
        <v>0</v>
      </c>
      <c r="BI176" s="235">
        <f>IF(N176="nulová",J176,0)</f>
        <v>0</v>
      </c>
      <c r="BJ176" s="14" t="s">
        <v>83</v>
      </c>
      <c r="BK176" s="235">
        <f>ROUND(I176*H176,2)</f>
        <v>0</v>
      </c>
      <c r="BL176" s="14" t="s">
        <v>172</v>
      </c>
      <c r="BM176" s="234" t="s">
        <v>302</v>
      </c>
    </row>
    <row r="177" spans="1:47" s="2" customFormat="1" ht="12">
      <c r="A177" s="35"/>
      <c r="B177" s="36"/>
      <c r="C177" s="37"/>
      <c r="D177" s="236" t="s">
        <v>173</v>
      </c>
      <c r="E177" s="37"/>
      <c r="F177" s="237" t="s">
        <v>303</v>
      </c>
      <c r="G177" s="37"/>
      <c r="H177" s="37"/>
      <c r="I177" s="238"/>
      <c r="J177" s="37"/>
      <c r="K177" s="37"/>
      <c r="L177" s="41"/>
      <c r="M177" s="239"/>
      <c r="N177" s="240"/>
      <c r="O177" s="88"/>
      <c r="P177" s="88"/>
      <c r="Q177" s="88"/>
      <c r="R177" s="88"/>
      <c r="S177" s="88"/>
      <c r="T177" s="89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T177" s="14" t="s">
        <v>173</v>
      </c>
      <c r="AU177" s="14" t="s">
        <v>85</v>
      </c>
    </row>
    <row r="178" spans="1:65" s="2" customFormat="1" ht="37.8" customHeight="1">
      <c r="A178" s="35"/>
      <c r="B178" s="36"/>
      <c r="C178" s="223" t="s">
        <v>304</v>
      </c>
      <c r="D178" s="223" t="s">
        <v>167</v>
      </c>
      <c r="E178" s="224" t="s">
        <v>305</v>
      </c>
      <c r="F178" s="225" t="s">
        <v>306</v>
      </c>
      <c r="G178" s="226" t="s">
        <v>224</v>
      </c>
      <c r="H178" s="227">
        <v>4</v>
      </c>
      <c r="I178" s="228"/>
      <c r="J178" s="229">
        <f>ROUND(I178*H178,2)</f>
        <v>0</v>
      </c>
      <c r="K178" s="225" t="s">
        <v>171</v>
      </c>
      <c r="L178" s="41"/>
      <c r="M178" s="230" t="s">
        <v>1</v>
      </c>
      <c r="N178" s="231" t="s">
        <v>41</v>
      </c>
      <c r="O178" s="88"/>
      <c r="P178" s="232">
        <f>O178*H178</f>
        <v>0</v>
      </c>
      <c r="Q178" s="232">
        <v>0</v>
      </c>
      <c r="R178" s="232">
        <f>Q178*H178</f>
        <v>0</v>
      </c>
      <c r="S178" s="232">
        <v>0</v>
      </c>
      <c r="T178" s="233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34" t="s">
        <v>172</v>
      </c>
      <c r="AT178" s="234" t="s">
        <v>167</v>
      </c>
      <c r="AU178" s="234" t="s">
        <v>85</v>
      </c>
      <c r="AY178" s="14" t="s">
        <v>164</v>
      </c>
      <c r="BE178" s="235">
        <f>IF(N178="základní",J178,0)</f>
        <v>0</v>
      </c>
      <c r="BF178" s="235">
        <f>IF(N178="snížená",J178,0)</f>
        <v>0</v>
      </c>
      <c r="BG178" s="235">
        <f>IF(N178="zákl. přenesená",J178,0)</f>
        <v>0</v>
      </c>
      <c r="BH178" s="235">
        <f>IF(N178="sníž. přenesená",J178,0)</f>
        <v>0</v>
      </c>
      <c r="BI178" s="235">
        <f>IF(N178="nulová",J178,0)</f>
        <v>0</v>
      </c>
      <c r="BJ178" s="14" t="s">
        <v>83</v>
      </c>
      <c r="BK178" s="235">
        <f>ROUND(I178*H178,2)</f>
        <v>0</v>
      </c>
      <c r="BL178" s="14" t="s">
        <v>172</v>
      </c>
      <c r="BM178" s="234" t="s">
        <v>307</v>
      </c>
    </row>
    <row r="179" spans="1:47" s="2" customFormat="1" ht="12">
      <c r="A179" s="35"/>
      <c r="B179" s="36"/>
      <c r="C179" s="37"/>
      <c r="D179" s="236" t="s">
        <v>173</v>
      </c>
      <c r="E179" s="37"/>
      <c r="F179" s="237" t="s">
        <v>308</v>
      </c>
      <c r="G179" s="37"/>
      <c r="H179" s="37"/>
      <c r="I179" s="238"/>
      <c r="J179" s="37"/>
      <c r="K179" s="37"/>
      <c r="L179" s="41"/>
      <c r="M179" s="239"/>
      <c r="N179" s="240"/>
      <c r="O179" s="88"/>
      <c r="P179" s="88"/>
      <c r="Q179" s="88"/>
      <c r="R179" s="88"/>
      <c r="S179" s="88"/>
      <c r="T179" s="89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T179" s="14" t="s">
        <v>173</v>
      </c>
      <c r="AU179" s="14" t="s">
        <v>85</v>
      </c>
    </row>
    <row r="180" spans="1:65" s="2" customFormat="1" ht="24.15" customHeight="1">
      <c r="A180" s="35"/>
      <c r="B180" s="36"/>
      <c r="C180" s="223" t="s">
        <v>239</v>
      </c>
      <c r="D180" s="223" t="s">
        <v>167</v>
      </c>
      <c r="E180" s="224" t="s">
        <v>309</v>
      </c>
      <c r="F180" s="225" t="s">
        <v>310</v>
      </c>
      <c r="G180" s="226" t="s">
        <v>177</v>
      </c>
      <c r="H180" s="227">
        <v>3</v>
      </c>
      <c r="I180" s="228"/>
      <c r="J180" s="229">
        <f>ROUND(I180*H180,2)</f>
        <v>0</v>
      </c>
      <c r="K180" s="225" t="s">
        <v>265</v>
      </c>
      <c r="L180" s="41"/>
      <c r="M180" s="230" t="s">
        <v>1</v>
      </c>
      <c r="N180" s="231" t="s">
        <v>41</v>
      </c>
      <c r="O180" s="88"/>
      <c r="P180" s="232">
        <f>O180*H180</f>
        <v>0</v>
      </c>
      <c r="Q180" s="232">
        <v>0</v>
      </c>
      <c r="R180" s="232">
        <f>Q180*H180</f>
        <v>0</v>
      </c>
      <c r="S180" s="232">
        <v>0</v>
      </c>
      <c r="T180" s="233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34" t="s">
        <v>172</v>
      </c>
      <c r="AT180" s="234" t="s">
        <v>167</v>
      </c>
      <c r="AU180" s="234" t="s">
        <v>85</v>
      </c>
      <c r="AY180" s="14" t="s">
        <v>164</v>
      </c>
      <c r="BE180" s="235">
        <f>IF(N180="základní",J180,0)</f>
        <v>0</v>
      </c>
      <c r="BF180" s="235">
        <f>IF(N180="snížená",J180,0)</f>
        <v>0</v>
      </c>
      <c r="BG180" s="235">
        <f>IF(N180="zákl. přenesená",J180,0)</f>
        <v>0</v>
      </c>
      <c r="BH180" s="235">
        <f>IF(N180="sníž. přenesená",J180,0)</f>
        <v>0</v>
      </c>
      <c r="BI180" s="235">
        <f>IF(N180="nulová",J180,0)</f>
        <v>0</v>
      </c>
      <c r="BJ180" s="14" t="s">
        <v>83</v>
      </c>
      <c r="BK180" s="235">
        <f>ROUND(I180*H180,2)</f>
        <v>0</v>
      </c>
      <c r="BL180" s="14" t="s">
        <v>172</v>
      </c>
      <c r="BM180" s="234" t="s">
        <v>311</v>
      </c>
    </row>
    <row r="181" spans="1:65" s="2" customFormat="1" ht="37.8" customHeight="1">
      <c r="A181" s="35"/>
      <c r="B181" s="36"/>
      <c r="C181" s="223" t="s">
        <v>312</v>
      </c>
      <c r="D181" s="223" t="s">
        <v>167</v>
      </c>
      <c r="E181" s="224" t="s">
        <v>313</v>
      </c>
      <c r="F181" s="225" t="s">
        <v>314</v>
      </c>
      <c r="G181" s="226" t="s">
        <v>170</v>
      </c>
      <c r="H181" s="227">
        <v>20</v>
      </c>
      <c r="I181" s="228"/>
      <c r="J181" s="229">
        <f>ROUND(I181*H181,2)</f>
        <v>0</v>
      </c>
      <c r="K181" s="225" t="s">
        <v>171</v>
      </c>
      <c r="L181" s="41"/>
      <c r="M181" s="230" t="s">
        <v>1</v>
      </c>
      <c r="N181" s="231" t="s">
        <v>41</v>
      </c>
      <c r="O181" s="88"/>
      <c r="P181" s="232">
        <f>O181*H181</f>
        <v>0</v>
      </c>
      <c r="Q181" s="232">
        <v>0</v>
      </c>
      <c r="R181" s="232">
        <f>Q181*H181</f>
        <v>0</v>
      </c>
      <c r="S181" s="232">
        <v>0</v>
      </c>
      <c r="T181" s="233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34" t="s">
        <v>172</v>
      </c>
      <c r="AT181" s="234" t="s">
        <v>167</v>
      </c>
      <c r="AU181" s="234" t="s">
        <v>85</v>
      </c>
      <c r="AY181" s="14" t="s">
        <v>164</v>
      </c>
      <c r="BE181" s="235">
        <f>IF(N181="základní",J181,0)</f>
        <v>0</v>
      </c>
      <c r="BF181" s="235">
        <f>IF(N181="snížená",J181,0)</f>
        <v>0</v>
      </c>
      <c r="BG181" s="235">
        <f>IF(N181="zákl. přenesená",J181,0)</f>
        <v>0</v>
      </c>
      <c r="BH181" s="235">
        <f>IF(N181="sníž. přenesená",J181,0)</f>
        <v>0</v>
      </c>
      <c r="BI181" s="235">
        <f>IF(N181="nulová",J181,0)</f>
        <v>0</v>
      </c>
      <c r="BJ181" s="14" t="s">
        <v>83</v>
      </c>
      <c r="BK181" s="235">
        <f>ROUND(I181*H181,2)</f>
        <v>0</v>
      </c>
      <c r="BL181" s="14" t="s">
        <v>172</v>
      </c>
      <c r="BM181" s="234" t="s">
        <v>315</v>
      </c>
    </row>
    <row r="182" spans="1:47" s="2" customFormat="1" ht="12">
      <c r="A182" s="35"/>
      <c r="B182" s="36"/>
      <c r="C182" s="37"/>
      <c r="D182" s="236" t="s">
        <v>173</v>
      </c>
      <c r="E182" s="37"/>
      <c r="F182" s="237" t="s">
        <v>316</v>
      </c>
      <c r="G182" s="37"/>
      <c r="H182" s="37"/>
      <c r="I182" s="238"/>
      <c r="J182" s="37"/>
      <c r="K182" s="37"/>
      <c r="L182" s="41"/>
      <c r="M182" s="239"/>
      <c r="N182" s="240"/>
      <c r="O182" s="88"/>
      <c r="P182" s="88"/>
      <c r="Q182" s="88"/>
      <c r="R182" s="88"/>
      <c r="S182" s="88"/>
      <c r="T182" s="89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T182" s="14" t="s">
        <v>173</v>
      </c>
      <c r="AU182" s="14" t="s">
        <v>85</v>
      </c>
    </row>
    <row r="183" spans="1:65" s="2" customFormat="1" ht="37.8" customHeight="1">
      <c r="A183" s="35"/>
      <c r="B183" s="36"/>
      <c r="C183" s="223" t="s">
        <v>243</v>
      </c>
      <c r="D183" s="223" t="s">
        <v>167</v>
      </c>
      <c r="E183" s="224" t="s">
        <v>317</v>
      </c>
      <c r="F183" s="225" t="s">
        <v>318</v>
      </c>
      <c r="G183" s="226" t="s">
        <v>170</v>
      </c>
      <c r="H183" s="227">
        <v>16</v>
      </c>
      <c r="I183" s="228"/>
      <c r="J183" s="229">
        <f>ROUND(I183*H183,2)</f>
        <v>0</v>
      </c>
      <c r="K183" s="225" t="s">
        <v>171</v>
      </c>
      <c r="L183" s="41"/>
      <c r="M183" s="230" t="s">
        <v>1</v>
      </c>
      <c r="N183" s="231" t="s">
        <v>41</v>
      </c>
      <c r="O183" s="88"/>
      <c r="P183" s="232">
        <f>O183*H183</f>
        <v>0</v>
      </c>
      <c r="Q183" s="232">
        <v>0</v>
      </c>
      <c r="R183" s="232">
        <f>Q183*H183</f>
        <v>0</v>
      </c>
      <c r="S183" s="232">
        <v>0</v>
      </c>
      <c r="T183" s="233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34" t="s">
        <v>172</v>
      </c>
      <c r="AT183" s="234" t="s">
        <v>167</v>
      </c>
      <c r="AU183" s="234" t="s">
        <v>85</v>
      </c>
      <c r="AY183" s="14" t="s">
        <v>164</v>
      </c>
      <c r="BE183" s="235">
        <f>IF(N183="základní",J183,0)</f>
        <v>0</v>
      </c>
      <c r="BF183" s="235">
        <f>IF(N183="snížená",J183,0)</f>
        <v>0</v>
      </c>
      <c r="BG183" s="235">
        <f>IF(N183="zákl. přenesená",J183,0)</f>
        <v>0</v>
      </c>
      <c r="BH183" s="235">
        <f>IF(N183="sníž. přenesená",J183,0)</f>
        <v>0</v>
      </c>
      <c r="BI183" s="235">
        <f>IF(N183="nulová",J183,0)</f>
        <v>0</v>
      </c>
      <c r="BJ183" s="14" t="s">
        <v>83</v>
      </c>
      <c r="BK183" s="235">
        <f>ROUND(I183*H183,2)</f>
        <v>0</v>
      </c>
      <c r="BL183" s="14" t="s">
        <v>172</v>
      </c>
      <c r="BM183" s="234" t="s">
        <v>319</v>
      </c>
    </row>
    <row r="184" spans="1:47" s="2" customFormat="1" ht="12">
      <c r="A184" s="35"/>
      <c r="B184" s="36"/>
      <c r="C184" s="37"/>
      <c r="D184" s="236" t="s">
        <v>173</v>
      </c>
      <c r="E184" s="37"/>
      <c r="F184" s="237" t="s">
        <v>320</v>
      </c>
      <c r="G184" s="37"/>
      <c r="H184" s="37"/>
      <c r="I184" s="238"/>
      <c r="J184" s="37"/>
      <c r="K184" s="37"/>
      <c r="L184" s="41"/>
      <c r="M184" s="239"/>
      <c r="N184" s="240"/>
      <c r="O184" s="88"/>
      <c r="P184" s="88"/>
      <c r="Q184" s="88"/>
      <c r="R184" s="88"/>
      <c r="S184" s="88"/>
      <c r="T184" s="89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T184" s="14" t="s">
        <v>173</v>
      </c>
      <c r="AU184" s="14" t="s">
        <v>85</v>
      </c>
    </row>
    <row r="185" spans="1:65" s="2" customFormat="1" ht="37.8" customHeight="1">
      <c r="A185" s="35"/>
      <c r="B185" s="36"/>
      <c r="C185" s="223" t="s">
        <v>321</v>
      </c>
      <c r="D185" s="223" t="s">
        <v>167</v>
      </c>
      <c r="E185" s="224" t="s">
        <v>322</v>
      </c>
      <c r="F185" s="225" t="s">
        <v>323</v>
      </c>
      <c r="G185" s="226" t="s">
        <v>170</v>
      </c>
      <c r="H185" s="227">
        <v>24</v>
      </c>
      <c r="I185" s="228"/>
      <c r="J185" s="229">
        <f>ROUND(I185*H185,2)</f>
        <v>0</v>
      </c>
      <c r="K185" s="225" t="s">
        <v>171</v>
      </c>
      <c r="L185" s="41"/>
      <c r="M185" s="230" t="s">
        <v>1</v>
      </c>
      <c r="N185" s="231" t="s">
        <v>41</v>
      </c>
      <c r="O185" s="88"/>
      <c r="P185" s="232">
        <f>O185*H185</f>
        <v>0</v>
      </c>
      <c r="Q185" s="232">
        <v>0</v>
      </c>
      <c r="R185" s="232">
        <f>Q185*H185</f>
        <v>0</v>
      </c>
      <c r="S185" s="232">
        <v>0</v>
      </c>
      <c r="T185" s="233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34" t="s">
        <v>172</v>
      </c>
      <c r="AT185" s="234" t="s">
        <v>167</v>
      </c>
      <c r="AU185" s="234" t="s">
        <v>85</v>
      </c>
      <c r="AY185" s="14" t="s">
        <v>164</v>
      </c>
      <c r="BE185" s="235">
        <f>IF(N185="základní",J185,0)</f>
        <v>0</v>
      </c>
      <c r="BF185" s="235">
        <f>IF(N185="snížená",J185,0)</f>
        <v>0</v>
      </c>
      <c r="BG185" s="235">
        <f>IF(N185="zákl. přenesená",J185,0)</f>
        <v>0</v>
      </c>
      <c r="BH185" s="235">
        <f>IF(N185="sníž. přenesená",J185,0)</f>
        <v>0</v>
      </c>
      <c r="BI185" s="235">
        <f>IF(N185="nulová",J185,0)</f>
        <v>0</v>
      </c>
      <c r="BJ185" s="14" t="s">
        <v>83</v>
      </c>
      <c r="BK185" s="235">
        <f>ROUND(I185*H185,2)</f>
        <v>0</v>
      </c>
      <c r="BL185" s="14" t="s">
        <v>172</v>
      </c>
      <c r="BM185" s="234" t="s">
        <v>324</v>
      </c>
    </row>
    <row r="186" spans="1:47" s="2" customFormat="1" ht="12">
      <c r="A186" s="35"/>
      <c r="B186" s="36"/>
      <c r="C186" s="37"/>
      <c r="D186" s="236" t="s">
        <v>173</v>
      </c>
      <c r="E186" s="37"/>
      <c r="F186" s="237" t="s">
        <v>325</v>
      </c>
      <c r="G186" s="37"/>
      <c r="H186" s="37"/>
      <c r="I186" s="238"/>
      <c r="J186" s="37"/>
      <c r="K186" s="37"/>
      <c r="L186" s="41"/>
      <c r="M186" s="239"/>
      <c r="N186" s="240"/>
      <c r="O186" s="88"/>
      <c r="P186" s="88"/>
      <c r="Q186" s="88"/>
      <c r="R186" s="88"/>
      <c r="S186" s="88"/>
      <c r="T186" s="89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T186" s="14" t="s">
        <v>173</v>
      </c>
      <c r="AU186" s="14" t="s">
        <v>85</v>
      </c>
    </row>
    <row r="187" spans="1:65" s="2" customFormat="1" ht="37.8" customHeight="1">
      <c r="A187" s="35"/>
      <c r="B187" s="36"/>
      <c r="C187" s="223" t="s">
        <v>247</v>
      </c>
      <c r="D187" s="223" t="s">
        <v>167</v>
      </c>
      <c r="E187" s="224" t="s">
        <v>326</v>
      </c>
      <c r="F187" s="225" t="s">
        <v>327</v>
      </c>
      <c r="G187" s="226" t="s">
        <v>170</v>
      </c>
      <c r="H187" s="227">
        <v>148</v>
      </c>
      <c r="I187" s="228"/>
      <c r="J187" s="229">
        <f>ROUND(I187*H187,2)</f>
        <v>0</v>
      </c>
      <c r="K187" s="225" t="s">
        <v>171</v>
      </c>
      <c r="L187" s="41"/>
      <c r="M187" s="230" t="s">
        <v>1</v>
      </c>
      <c r="N187" s="231" t="s">
        <v>41</v>
      </c>
      <c r="O187" s="88"/>
      <c r="P187" s="232">
        <f>O187*H187</f>
        <v>0</v>
      </c>
      <c r="Q187" s="232">
        <v>0</v>
      </c>
      <c r="R187" s="232">
        <f>Q187*H187</f>
        <v>0</v>
      </c>
      <c r="S187" s="232">
        <v>0</v>
      </c>
      <c r="T187" s="233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34" t="s">
        <v>172</v>
      </c>
      <c r="AT187" s="234" t="s">
        <v>167</v>
      </c>
      <c r="AU187" s="234" t="s">
        <v>85</v>
      </c>
      <c r="AY187" s="14" t="s">
        <v>164</v>
      </c>
      <c r="BE187" s="235">
        <f>IF(N187="základní",J187,0)</f>
        <v>0</v>
      </c>
      <c r="BF187" s="235">
        <f>IF(N187="snížená",J187,0)</f>
        <v>0</v>
      </c>
      <c r="BG187" s="235">
        <f>IF(N187="zákl. přenesená",J187,0)</f>
        <v>0</v>
      </c>
      <c r="BH187" s="235">
        <f>IF(N187="sníž. přenesená",J187,0)</f>
        <v>0</v>
      </c>
      <c r="BI187" s="235">
        <f>IF(N187="nulová",J187,0)</f>
        <v>0</v>
      </c>
      <c r="BJ187" s="14" t="s">
        <v>83</v>
      </c>
      <c r="BK187" s="235">
        <f>ROUND(I187*H187,2)</f>
        <v>0</v>
      </c>
      <c r="BL187" s="14" t="s">
        <v>172</v>
      </c>
      <c r="BM187" s="234" t="s">
        <v>328</v>
      </c>
    </row>
    <row r="188" spans="1:47" s="2" customFormat="1" ht="12">
      <c r="A188" s="35"/>
      <c r="B188" s="36"/>
      <c r="C188" s="37"/>
      <c r="D188" s="236" t="s">
        <v>173</v>
      </c>
      <c r="E188" s="37"/>
      <c r="F188" s="237" t="s">
        <v>329</v>
      </c>
      <c r="G188" s="37"/>
      <c r="H188" s="37"/>
      <c r="I188" s="238"/>
      <c r="J188" s="37"/>
      <c r="K188" s="37"/>
      <c r="L188" s="41"/>
      <c r="M188" s="239"/>
      <c r="N188" s="240"/>
      <c r="O188" s="88"/>
      <c r="P188" s="88"/>
      <c r="Q188" s="88"/>
      <c r="R188" s="88"/>
      <c r="S188" s="88"/>
      <c r="T188" s="89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T188" s="14" t="s">
        <v>173</v>
      </c>
      <c r="AU188" s="14" t="s">
        <v>85</v>
      </c>
    </row>
    <row r="189" spans="1:65" s="2" customFormat="1" ht="37.8" customHeight="1">
      <c r="A189" s="35"/>
      <c r="B189" s="36"/>
      <c r="C189" s="223" t="s">
        <v>330</v>
      </c>
      <c r="D189" s="223" t="s">
        <v>167</v>
      </c>
      <c r="E189" s="224" t="s">
        <v>331</v>
      </c>
      <c r="F189" s="225" t="s">
        <v>332</v>
      </c>
      <c r="G189" s="226" t="s">
        <v>170</v>
      </c>
      <c r="H189" s="227">
        <v>380</v>
      </c>
      <c r="I189" s="228"/>
      <c r="J189" s="229">
        <f>ROUND(I189*H189,2)</f>
        <v>0</v>
      </c>
      <c r="K189" s="225" t="s">
        <v>171</v>
      </c>
      <c r="L189" s="41"/>
      <c r="M189" s="230" t="s">
        <v>1</v>
      </c>
      <c r="N189" s="231" t="s">
        <v>41</v>
      </c>
      <c r="O189" s="88"/>
      <c r="P189" s="232">
        <f>O189*H189</f>
        <v>0</v>
      </c>
      <c r="Q189" s="232">
        <v>0</v>
      </c>
      <c r="R189" s="232">
        <f>Q189*H189</f>
        <v>0</v>
      </c>
      <c r="S189" s="232">
        <v>0</v>
      </c>
      <c r="T189" s="233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34" t="s">
        <v>172</v>
      </c>
      <c r="AT189" s="234" t="s">
        <v>167</v>
      </c>
      <c r="AU189" s="234" t="s">
        <v>85</v>
      </c>
      <c r="AY189" s="14" t="s">
        <v>164</v>
      </c>
      <c r="BE189" s="235">
        <f>IF(N189="základní",J189,0)</f>
        <v>0</v>
      </c>
      <c r="BF189" s="235">
        <f>IF(N189="snížená",J189,0)</f>
        <v>0</v>
      </c>
      <c r="BG189" s="235">
        <f>IF(N189="zákl. přenesená",J189,0)</f>
        <v>0</v>
      </c>
      <c r="BH189" s="235">
        <f>IF(N189="sníž. přenesená",J189,0)</f>
        <v>0</v>
      </c>
      <c r="BI189" s="235">
        <f>IF(N189="nulová",J189,0)</f>
        <v>0</v>
      </c>
      <c r="BJ189" s="14" t="s">
        <v>83</v>
      </c>
      <c r="BK189" s="235">
        <f>ROUND(I189*H189,2)</f>
        <v>0</v>
      </c>
      <c r="BL189" s="14" t="s">
        <v>172</v>
      </c>
      <c r="BM189" s="234" t="s">
        <v>333</v>
      </c>
    </row>
    <row r="190" spans="1:47" s="2" customFormat="1" ht="12">
      <c r="A190" s="35"/>
      <c r="B190" s="36"/>
      <c r="C190" s="37"/>
      <c r="D190" s="236" t="s">
        <v>173</v>
      </c>
      <c r="E190" s="37"/>
      <c r="F190" s="237" t="s">
        <v>334</v>
      </c>
      <c r="G190" s="37"/>
      <c r="H190" s="37"/>
      <c r="I190" s="238"/>
      <c r="J190" s="37"/>
      <c r="K190" s="37"/>
      <c r="L190" s="41"/>
      <c r="M190" s="239"/>
      <c r="N190" s="240"/>
      <c r="O190" s="88"/>
      <c r="P190" s="88"/>
      <c r="Q190" s="88"/>
      <c r="R190" s="88"/>
      <c r="S190" s="88"/>
      <c r="T190" s="89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T190" s="14" t="s">
        <v>173</v>
      </c>
      <c r="AU190" s="14" t="s">
        <v>85</v>
      </c>
    </row>
    <row r="191" spans="1:47" s="2" customFormat="1" ht="12">
      <c r="A191" s="35"/>
      <c r="B191" s="36"/>
      <c r="C191" s="37"/>
      <c r="D191" s="251" t="s">
        <v>252</v>
      </c>
      <c r="E191" s="37"/>
      <c r="F191" s="252" t="s">
        <v>335</v>
      </c>
      <c r="G191" s="37"/>
      <c r="H191" s="37"/>
      <c r="I191" s="238"/>
      <c r="J191" s="37"/>
      <c r="K191" s="37"/>
      <c r="L191" s="41"/>
      <c r="M191" s="239"/>
      <c r="N191" s="240"/>
      <c r="O191" s="88"/>
      <c r="P191" s="88"/>
      <c r="Q191" s="88"/>
      <c r="R191" s="88"/>
      <c r="S191" s="88"/>
      <c r="T191" s="89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T191" s="14" t="s">
        <v>252</v>
      </c>
      <c r="AU191" s="14" t="s">
        <v>85</v>
      </c>
    </row>
    <row r="192" spans="1:65" s="2" customFormat="1" ht="37.8" customHeight="1">
      <c r="A192" s="35"/>
      <c r="B192" s="36"/>
      <c r="C192" s="223" t="s">
        <v>250</v>
      </c>
      <c r="D192" s="223" t="s">
        <v>167</v>
      </c>
      <c r="E192" s="224" t="s">
        <v>336</v>
      </c>
      <c r="F192" s="225" t="s">
        <v>337</v>
      </c>
      <c r="G192" s="226" t="s">
        <v>170</v>
      </c>
      <c r="H192" s="227">
        <v>210</v>
      </c>
      <c r="I192" s="228"/>
      <c r="J192" s="229">
        <f>ROUND(I192*H192,2)</f>
        <v>0</v>
      </c>
      <c r="K192" s="225" t="s">
        <v>171</v>
      </c>
      <c r="L192" s="41"/>
      <c r="M192" s="230" t="s">
        <v>1</v>
      </c>
      <c r="N192" s="231" t="s">
        <v>41</v>
      </c>
      <c r="O192" s="88"/>
      <c r="P192" s="232">
        <f>O192*H192</f>
        <v>0</v>
      </c>
      <c r="Q192" s="232">
        <v>0</v>
      </c>
      <c r="R192" s="232">
        <f>Q192*H192</f>
        <v>0</v>
      </c>
      <c r="S192" s="232">
        <v>0</v>
      </c>
      <c r="T192" s="233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34" t="s">
        <v>172</v>
      </c>
      <c r="AT192" s="234" t="s">
        <v>167</v>
      </c>
      <c r="AU192" s="234" t="s">
        <v>85</v>
      </c>
      <c r="AY192" s="14" t="s">
        <v>164</v>
      </c>
      <c r="BE192" s="235">
        <f>IF(N192="základní",J192,0)</f>
        <v>0</v>
      </c>
      <c r="BF192" s="235">
        <f>IF(N192="snížená",J192,0)</f>
        <v>0</v>
      </c>
      <c r="BG192" s="235">
        <f>IF(N192="zákl. přenesená",J192,0)</f>
        <v>0</v>
      </c>
      <c r="BH192" s="235">
        <f>IF(N192="sníž. přenesená",J192,0)</f>
        <v>0</v>
      </c>
      <c r="BI192" s="235">
        <f>IF(N192="nulová",J192,0)</f>
        <v>0</v>
      </c>
      <c r="BJ192" s="14" t="s">
        <v>83</v>
      </c>
      <c r="BK192" s="235">
        <f>ROUND(I192*H192,2)</f>
        <v>0</v>
      </c>
      <c r="BL192" s="14" t="s">
        <v>172</v>
      </c>
      <c r="BM192" s="234" t="s">
        <v>338</v>
      </c>
    </row>
    <row r="193" spans="1:47" s="2" customFormat="1" ht="12">
      <c r="A193" s="35"/>
      <c r="B193" s="36"/>
      <c r="C193" s="37"/>
      <c r="D193" s="236" t="s">
        <v>173</v>
      </c>
      <c r="E193" s="37"/>
      <c r="F193" s="237" t="s">
        <v>339</v>
      </c>
      <c r="G193" s="37"/>
      <c r="H193" s="37"/>
      <c r="I193" s="238"/>
      <c r="J193" s="37"/>
      <c r="K193" s="37"/>
      <c r="L193" s="41"/>
      <c r="M193" s="239"/>
      <c r="N193" s="240"/>
      <c r="O193" s="88"/>
      <c r="P193" s="88"/>
      <c r="Q193" s="88"/>
      <c r="R193" s="88"/>
      <c r="S193" s="88"/>
      <c r="T193" s="89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T193" s="14" t="s">
        <v>173</v>
      </c>
      <c r="AU193" s="14" t="s">
        <v>85</v>
      </c>
    </row>
    <row r="194" spans="1:47" s="2" customFormat="1" ht="12">
      <c r="A194" s="35"/>
      <c r="B194" s="36"/>
      <c r="C194" s="37"/>
      <c r="D194" s="251" t="s">
        <v>252</v>
      </c>
      <c r="E194" s="37"/>
      <c r="F194" s="252" t="s">
        <v>340</v>
      </c>
      <c r="G194" s="37"/>
      <c r="H194" s="37"/>
      <c r="I194" s="238"/>
      <c r="J194" s="37"/>
      <c r="K194" s="37"/>
      <c r="L194" s="41"/>
      <c r="M194" s="239"/>
      <c r="N194" s="240"/>
      <c r="O194" s="88"/>
      <c r="P194" s="88"/>
      <c r="Q194" s="88"/>
      <c r="R194" s="88"/>
      <c r="S194" s="88"/>
      <c r="T194" s="89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T194" s="14" t="s">
        <v>252</v>
      </c>
      <c r="AU194" s="14" t="s">
        <v>85</v>
      </c>
    </row>
    <row r="195" spans="1:65" s="2" customFormat="1" ht="37.8" customHeight="1">
      <c r="A195" s="35"/>
      <c r="B195" s="36"/>
      <c r="C195" s="223" t="s">
        <v>341</v>
      </c>
      <c r="D195" s="223" t="s">
        <v>167</v>
      </c>
      <c r="E195" s="224" t="s">
        <v>342</v>
      </c>
      <c r="F195" s="225" t="s">
        <v>343</v>
      </c>
      <c r="G195" s="226" t="s">
        <v>170</v>
      </c>
      <c r="H195" s="227">
        <v>210</v>
      </c>
      <c r="I195" s="228"/>
      <c r="J195" s="229">
        <f>ROUND(I195*H195,2)</f>
        <v>0</v>
      </c>
      <c r="K195" s="225" t="s">
        <v>171</v>
      </c>
      <c r="L195" s="41"/>
      <c r="M195" s="230" t="s">
        <v>1</v>
      </c>
      <c r="N195" s="231" t="s">
        <v>41</v>
      </c>
      <c r="O195" s="88"/>
      <c r="P195" s="232">
        <f>O195*H195</f>
        <v>0</v>
      </c>
      <c r="Q195" s="232">
        <v>0</v>
      </c>
      <c r="R195" s="232">
        <f>Q195*H195</f>
        <v>0</v>
      </c>
      <c r="S195" s="232">
        <v>0</v>
      </c>
      <c r="T195" s="233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34" t="s">
        <v>172</v>
      </c>
      <c r="AT195" s="234" t="s">
        <v>167</v>
      </c>
      <c r="AU195" s="234" t="s">
        <v>85</v>
      </c>
      <c r="AY195" s="14" t="s">
        <v>164</v>
      </c>
      <c r="BE195" s="235">
        <f>IF(N195="základní",J195,0)</f>
        <v>0</v>
      </c>
      <c r="BF195" s="235">
        <f>IF(N195="snížená",J195,0)</f>
        <v>0</v>
      </c>
      <c r="BG195" s="235">
        <f>IF(N195="zákl. přenesená",J195,0)</f>
        <v>0</v>
      </c>
      <c r="BH195" s="235">
        <f>IF(N195="sníž. přenesená",J195,0)</f>
        <v>0</v>
      </c>
      <c r="BI195" s="235">
        <f>IF(N195="nulová",J195,0)</f>
        <v>0</v>
      </c>
      <c r="BJ195" s="14" t="s">
        <v>83</v>
      </c>
      <c r="BK195" s="235">
        <f>ROUND(I195*H195,2)</f>
        <v>0</v>
      </c>
      <c r="BL195" s="14" t="s">
        <v>172</v>
      </c>
      <c r="BM195" s="234" t="s">
        <v>344</v>
      </c>
    </row>
    <row r="196" spans="1:47" s="2" customFormat="1" ht="12">
      <c r="A196" s="35"/>
      <c r="B196" s="36"/>
      <c r="C196" s="37"/>
      <c r="D196" s="236" t="s">
        <v>173</v>
      </c>
      <c r="E196" s="37"/>
      <c r="F196" s="237" t="s">
        <v>345</v>
      </c>
      <c r="G196" s="37"/>
      <c r="H196" s="37"/>
      <c r="I196" s="238"/>
      <c r="J196" s="37"/>
      <c r="K196" s="37"/>
      <c r="L196" s="41"/>
      <c r="M196" s="239"/>
      <c r="N196" s="240"/>
      <c r="O196" s="88"/>
      <c r="P196" s="88"/>
      <c r="Q196" s="88"/>
      <c r="R196" s="88"/>
      <c r="S196" s="88"/>
      <c r="T196" s="89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T196" s="14" t="s">
        <v>173</v>
      </c>
      <c r="AU196" s="14" t="s">
        <v>85</v>
      </c>
    </row>
    <row r="197" spans="1:47" s="2" customFormat="1" ht="12">
      <c r="A197" s="35"/>
      <c r="B197" s="36"/>
      <c r="C197" s="37"/>
      <c r="D197" s="251" t="s">
        <v>252</v>
      </c>
      <c r="E197" s="37"/>
      <c r="F197" s="252" t="s">
        <v>346</v>
      </c>
      <c r="G197" s="37"/>
      <c r="H197" s="37"/>
      <c r="I197" s="238"/>
      <c r="J197" s="37"/>
      <c r="K197" s="37"/>
      <c r="L197" s="41"/>
      <c r="M197" s="239"/>
      <c r="N197" s="240"/>
      <c r="O197" s="88"/>
      <c r="P197" s="88"/>
      <c r="Q197" s="88"/>
      <c r="R197" s="88"/>
      <c r="S197" s="88"/>
      <c r="T197" s="89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T197" s="14" t="s">
        <v>252</v>
      </c>
      <c r="AU197" s="14" t="s">
        <v>85</v>
      </c>
    </row>
    <row r="198" spans="1:65" s="2" customFormat="1" ht="37.8" customHeight="1">
      <c r="A198" s="35"/>
      <c r="B198" s="36"/>
      <c r="C198" s="223" t="s">
        <v>256</v>
      </c>
      <c r="D198" s="223" t="s">
        <v>167</v>
      </c>
      <c r="E198" s="224" t="s">
        <v>347</v>
      </c>
      <c r="F198" s="225" t="s">
        <v>348</v>
      </c>
      <c r="G198" s="226" t="s">
        <v>170</v>
      </c>
      <c r="H198" s="227">
        <v>560</v>
      </c>
      <c r="I198" s="228"/>
      <c r="J198" s="229">
        <f>ROUND(I198*H198,2)</f>
        <v>0</v>
      </c>
      <c r="K198" s="225" t="s">
        <v>171</v>
      </c>
      <c r="L198" s="41"/>
      <c r="M198" s="230" t="s">
        <v>1</v>
      </c>
      <c r="N198" s="231" t="s">
        <v>41</v>
      </c>
      <c r="O198" s="88"/>
      <c r="P198" s="232">
        <f>O198*H198</f>
        <v>0</v>
      </c>
      <c r="Q198" s="232">
        <v>0</v>
      </c>
      <c r="R198" s="232">
        <f>Q198*H198</f>
        <v>0</v>
      </c>
      <c r="S198" s="232">
        <v>0</v>
      </c>
      <c r="T198" s="233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34" t="s">
        <v>172</v>
      </c>
      <c r="AT198" s="234" t="s">
        <v>167</v>
      </c>
      <c r="AU198" s="234" t="s">
        <v>85</v>
      </c>
      <c r="AY198" s="14" t="s">
        <v>164</v>
      </c>
      <c r="BE198" s="235">
        <f>IF(N198="základní",J198,0)</f>
        <v>0</v>
      </c>
      <c r="BF198" s="235">
        <f>IF(N198="snížená",J198,0)</f>
        <v>0</v>
      </c>
      <c r="BG198" s="235">
        <f>IF(N198="zákl. přenesená",J198,0)</f>
        <v>0</v>
      </c>
      <c r="BH198" s="235">
        <f>IF(N198="sníž. přenesená",J198,0)</f>
        <v>0</v>
      </c>
      <c r="BI198" s="235">
        <f>IF(N198="nulová",J198,0)</f>
        <v>0</v>
      </c>
      <c r="BJ198" s="14" t="s">
        <v>83</v>
      </c>
      <c r="BK198" s="235">
        <f>ROUND(I198*H198,2)</f>
        <v>0</v>
      </c>
      <c r="BL198" s="14" t="s">
        <v>172</v>
      </c>
      <c r="BM198" s="234" t="s">
        <v>349</v>
      </c>
    </row>
    <row r="199" spans="1:47" s="2" customFormat="1" ht="12">
      <c r="A199" s="35"/>
      <c r="B199" s="36"/>
      <c r="C199" s="37"/>
      <c r="D199" s="236" t="s">
        <v>173</v>
      </c>
      <c r="E199" s="37"/>
      <c r="F199" s="237" t="s">
        <v>350</v>
      </c>
      <c r="G199" s="37"/>
      <c r="H199" s="37"/>
      <c r="I199" s="238"/>
      <c r="J199" s="37"/>
      <c r="K199" s="37"/>
      <c r="L199" s="41"/>
      <c r="M199" s="239"/>
      <c r="N199" s="240"/>
      <c r="O199" s="88"/>
      <c r="P199" s="88"/>
      <c r="Q199" s="88"/>
      <c r="R199" s="88"/>
      <c r="S199" s="88"/>
      <c r="T199" s="89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T199" s="14" t="s">
        <v>173</v>
      </c>
      <c r="AU199" s="14" t="s">
        <v>85</v>
      </c>
    </row>
    <row r="200" spans="1:47" s="2" customFormat="1" ht="12">
      <c r="A200" s="35"/>
      <c r="B200" s="36"/>
      <c r="C200" s="37"/>
      <c r="D200" s="251" t="s">
        <v>252</v>
      </c>
      <c r="E200" s="37"/>
      <c r="F200" s="252" t="s">
        <v>351</v>
      </c>
      <c r="G200" s="37"/>
      <c r="H200" s="37"/>
      <c r="I200" s="238"/>
      <c r="J200" s="37"/>
      <c r="K200" s="37"/>
      <c r="L200" s="41"/>
      <c r="M200" s="239"/>
      <c r="N200" s="240"/>
      <c r="O200" s="88"/>
      <c r="P200" s="88"/>
      <c r="Q200" s="88"/>
      <c r="R200" s="88"/>
      <c r="S200" s="88"/>
      <c r="T200" s="89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T200" s="14" t="s">
        <v>252</v>
      </c>
      <c r="AU200" s="14" t="s">
        <v>85</v>
      </c>
    </row>
    <row r="201" spans="1:65" s="2" customFormat="1" ht="37.8" customHeight="1">
      <c r="A201" s="35"/>
      <c r="B201" s="36"/>
      <c r="C201" s="223" t="s">
        <v>352</v>
      </c>
      <c r="D201" s="223" t="s">
        <v>167</v>
      </c>
      <c r="E201" s="224" t="s">
        <v>353</v>
      </c>
      <c r="F201" s="225" t="s">
        <v>354</v>
      </c>
      <c r="G201" s="226" t="s">
        <v>170</v>
      </c>
      <c r="H201" s="227">
        <v>260</v>
      </c>
      <c r="I201" s="228"/>
      <c r="J201" s="229">
        <f>ROUND(I201*H201,2)</f>
        <v>0</v>
      </c>
      <c r="K201" s="225" t="s">
        <v>171</v>
      </c>
      <c r="L201" s="41"/>
      <c r="M201" s="230" t="s">
        <v>1</v>
      </c>
      <c r="N201" s="231" t="s">
        <v>41</v>
      </c>
      <c r="O201" s="88"/>
      <c r="P201" s="232">
        <f>O201*H201</f>
        <v>0</v>
      </c>
      <c r="Q201" s="232">
        <v>0</v>
      </c>
      <c r="R201" s="232">
        <f>Q201*H201</f>
        <v>0</v>
      </c>
      <c r="S201" s="232">
        <v>0</v>
      </c>
      <c r="T201" s="233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34" t="s">
        <v>172</v>
      </c>
      <c r="AT201" s="234" t="s">
        <v>167</v>
      </c>
      <c r="AU201" s="234" t="s">
        <v>85</v>
      </c>
      <c r="AY201" s="14" t="s">
        <v>164</v>
      </c>
      <c r="BE201" s="235">
        <f>IF(N201="základní",J201,0)</f>
        <v>0</v>
      </c>
      <c r="BF201" s="235">
        <f>IF(N201="snížená",J201,0)</f>
        <v>0</v>
      </c>
      <c r="BG201" s="235">
        <f>IF(N201="zákl. přenesená",J201,0)</f>
        <v>0</v>
      </c>
      <c r="BH201" s="235">
        <f>IF(N201="sníž. přenesená",J201,0)</f>
        <v>0</v>
      </c>
      <c r="BI201" s="235">
        <f>IF(N201="nulová",J201,0)</f>
        <v>0</v>
      </c>
      <c r="BJ201" s="14" t="s">
        <v>83</v>
      </c>
      <c r="BK201" s="235">
        <f>ROUND(I201*H201,2)</f>
        <v>0</v>
      </c>
      <c r="BL201" s="14" t="s">
        <v>172</v>
      </c>
      <c r="BM201" s="234" t="s">
        <v>355</v>
      </c>
    </row>
    <row r="202" spans="1:47" s="2" customFormat="1" ht="12">
      <c r="A202" s="35"/>
      <c r="B202" s="36"/>
      <c r="C202" s="37"/>
      <c r="D202" s="236" t="s">
        <v>173</v>
      </c>
      <c r="E202" s="37"/>
      <c r="F202" s="237" t="s">
        <v>356</v>
      </c>
      <c r="G202" s="37"/>
      <c r="H202" s="37"/>
      <c r="I202" s="238"/>
      <c r="J202" s="37"/>
      <c r="K202" s="37"/>
      <c r="L202" s="41"/>
      <c r="M202" s="239"/>
      <c r="N202" s="240"/>
      <c r="O202" s="88"/>
      <c r="P202" s="88"/>
      <c r="Q202" s="88"/>
      <c r="R202" s="88"/>
      <c r="S202" s="88"/>
      <c r="T202" s="89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T202" s="14" t="s">
        <v>173</v>
      </c>
      <c r="AU202" s="14" t="s">
        <v>85</v>
      </c>
    </row>
    <row r="203" spans="1:47" s="2" customFormat="1" ht="12">
      <c r="A203" s="35"/>
      <c r="B203" s="36"/>
      <c r="C203" s="37"/>
      <c r="D203" s="251" t="s">
        <v>252</v>
      </c>
      <c r="E203" s="37"/>
      <c r="F203" s="252" t="s">
        <v>357</v>
      </c>
      <c r="G203" s="37"/>
      <c r="H203" s="37"/>
      <c r="I203" s="238"/>
      <c r="J203" s="37"/>
      <c r="K203" s="37"/>
      <c r="L203" s="41"/>
      <c r="M203" s="239"/>
      <c r="N203" s="240"/>
      <c r="O203" s="88"/>
      <c r="P203" s="88"/>
      <c r="Q203" s="88"/>
      <c r="R203" s="88"/>
      <c r="S203" s="88"/>
      <c r="T203" s="89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T203" s="14" t="s">
        <v>252</v>
      </c>
      <c r="AU203" s="14" t="s">
        <v>85</v>
      </c>
    </row>
    <row r="204" spans="1:65" s="2" customFormat="1" ht="37.8" customHeight="1">
      <c r="A204" s="35"/>
      <c r="B204" s="36"/>
      <c r="C204" s="223" t="s">
        <v>261</v>
      </c>
      <c r="D204" s="223" t="s">
        <v>167</v>
      </c>
      <c r="E204" s="224" t="s">
        <v>358</v>
      </c>
      <c r="F204" s="225" t="s">
        <v>359</v>
      </c>
      <c r="G204" s="226" t="s">
        <v>170</v>
      </c>
      <c r="H204" s="227">
        <v>40</v>
      </c>
      <c r="I204" s="228"/>
      <c r="J204" s="229">
        <f>ROUND(I204*H204,2)</f>
        <v>0</v>
      </c>
      <c r="K204" s="225" t="s">
        <v>171</v>
      </c>
      <c r="L204" s="41"/>
      <c r="M204" s="230" t="s">
        <v>1</v>
      </c>
      <c r="N204" s="231" t="s">
        <v>41</v>
      </c>
      <c r="O204" s="88"/>
      <c r="P204" s="232">
        <f>O204*H204</f>
        <v>0</v>
      </c>
      <c r="Q204" s="232">
        <v>0</v>
      </c>
      <c r="R204" s="232">
        <f>Q204*H204</f>
        <v>0</v>
      </c>
      <c r="S204" s="232">
        <v>0</v>
      </c>
      <c r="T204" s="233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34" t="s">
        <v>172</v>
      </c>
      <c r="AT204" s="234" t="s">
        <v>167</v>
      </c>
      <c r="AU204" s="234" t="s">
        <v>85</v>
      </c>
      <c r="AY204" s="14" t="s">
        <v>164</v>
      </c>
      <c r="BE204" s="235">
        <f>IF(N204="základní",J204,0)</f>
        <v>0</v>
      </c>
      <c r="BF204" s="235">
        <f>IF(N204="snížená",J204,0)</f>
        <v>0</v>
      </c>
      <c r="BG204" s="235">
        <f>IF(N204="zákl. přenesená",J204,0)</f>
        <v>0</v>
      </c>
      <c r="BH204" s="235">
        <f>IF(N204="sníž. přenesená",J204,0)</f>
        <v>0</v>
      </c>
      <c r="BI204" s="235">
        <f>IF(N204="nulová",J204,0)</f>
        <v>0</v>
      </c>
      <c r="BJ204" s="14" t="s">
        <v>83</v>
      </c>
      <c r="BK204" s="235">
        <f>ROUND(I204*H204,2)</f>
        <v>0</v>
      </c>
      <c r="BL204" s="14" t="s">
        <v>172</v>
      </c>
      <c r="BM204" s="234" t="s">
        <v>360</v>
      </c>
    </row>
    <row r="205" spans="1:47" s="2" customFormat="1" ht="12">
      <c r="A205" s="35"/>
      <c r="B205" s="36"/>
      <c r="C205" s="37"/>
      <c r="D205" s="236" t="s">
        <v>173</v>
      </c>
      <c r="E205" s="37"/>
      <c r="F205" s="237" t="s">
        <v>361</v>
      </c>
      <c r="G205" s="37"/>
      <c r="H205" s="37"/>
      <c r="I205" s="238"/>
      <c r="J205" s="37"/>
      <c r="K205" s="37"/>
      <c r="L205" s="41"/>
      <c r="M205" s="239"/>
      <c r="N205" s="240"/>
      <c r="O205" s="88"/>
      <c r="P205" s="88"/>
      <c r="Q205" s="88"/>
      <c r="R205" s="88"/>
      <c r="S205" s="88"/>
      <c r="T205" s="89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T205" s="14" t="s">
        <v>173</v>
      </c>
      <c r="AU205" s="14" t="s">
        <v>85</v>
      </c>
    </row>
    <row r="206" spans="1:47" s="2" customFormat="1" ht="12">
      <c r="A206" s="35"/>
      <c r="B206" s="36"/>
      <c r="C206" s="37"/>
      <c r="D206" s="251" t="s">
        <v>252</v>
      </c>
      <c r="E206" s="37"/>
      <c r="F206" s="252" t="s">
        <v>362</v>
      </c>
      <c r="G206" s="37"/>
      <c r="H206" s="37"/>
      <c r="I206" s="238"/>
      <c r="J206" s="37"/>
      <c r="K206" s="37"/>
      <c r="L206" s="41"/>
      <c r="M206" s="239"/>
      <c r="N206" s="240"/>
      <c r="O206" s="88"/>
      <c r="P206" s="88"/>
      <c r="Q206" s="88"/>
      <c r="R206" s="88"/>
      <c r="S206" s="88"/>
      <c r="T206" s="89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T206" s="14" t="s">
        <v>252</v>
      </c>
      <c r="AU206" s="14" t="s">
        <v>85</v>
      </c>
    </row>
    <row r="207" spans="1:65" s="2" customFormat="1" ht="37.8" customHeight="1">
      <c r="A207" s="35"/>
      <c r="B207" s="36"/>
      <c r="C207" s="223" t="s">
        <v>363</v>
      </c>
      <c r="D207" s="223" t="s">
        <v>167</v>
      </c>
      <c r="E207" s="224" t="s">
        <v>364</v>
      </c>
      <c r="F207" s="225" t="s">
        <v>365</v>
      </c>
      <c r="G207" s="226" t="s">
        <v>170</v>
      </c>
      <c r="H207" s="227">
        <v>20</v>
      </c>
      <c r="I207" s="228"/>
      <c r="J207" s="229">
        <f>ROUND(I207*H207,2)</f>
        <v>0</v>
      </c>
      <c r="K207" s="225" t="s">
        <v>171</v>
      </c>
      <c r="L207" s="41"/>
      <c r="M207" s="230" t="s">
        <v>1</v>
      </c>
      <c r="N207" s="231" t="s">
        <v>41</v>
      </c>
      <c r="O207" s="88"/>
      <c r="P207" s="232">
        <f>O207*H207</f>
        <v>0</v>
      </c>
      <c r="Q207" s="232">
        <v>0</v>
      </c>
      <c r="R207" s="232">
        <f>Q207*H207</f>
        <v>0</v>
      </c>
      <c r="S207" s="232">
        <v>0</v>
      </c>
      <c r="T207" s="233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34" t="s">
        <v>172</v>
      </c>
      <c r="AT207" s="234" t="s">
        <v>167</v>
      </c>
      <c r="AU207" s="234" t="s">
        <v>85</v>
      </c>
      <c r="AY207" s="14" t="s">
        <v>164</v>
      </c>
      <c r="BE207" s="235">
        <f>IF(N207="základní",J207,0)</f>
        <v>0</v>
      </c>
      <c r="BF207" s="235">
        <f>IF(N207="snížená",J207,0)</f>
        <v>0</v>
      </c>
      <c r="BG207" s="235">
        <f>IF(N207="zákl. přenesená",J207,0)</f>
        <v>0</v>
      </c>
      <c r="BH207" s="235">
        <f>IF(N207="sníž. přenesená",J207,0)</f>
        <v>0</v>
      </c>
      <c r="BI207" s="235">
        <f>IF(N207="nulová",J207,0)</f>
        <v>0</v>
      </c>
      <c r="BJ207" s="14" t="s">
        <v>83</v>
      </c>
      <c r="BK207" s="235">
        <f>ROUND(I207*H207,2)</f>
        <v>0</v>
      </c>
      <c r="BL207" s="14" t="s">
        <v>172</v>
      </c>
      <c r="BM207" s="234" t="s">
        <v>366</v>
      </c>
    </row>
    <row r="208" spans="1:47" s="2" customFormat="1" ht="12">
      <c r="A208" s="35"/>
      <c r="B208" s="36"/>
      <c r="C208" s="37"/>
      <c r="D208" s="236" t="s">
        <v>173</v>
      </c>
      <c r="E208" s="37"/>
      <c r="F208" s="237" t="s">
        <v>367</v>
      </c>
      <c r="G208" s="37"/>
      <c r="H208" s="37"/>
      <c r="I208" s="238"/>
      <c r="J208" s="37"/>
      <c r="K208" s="37"/>
      <c r="L208" s="41"/>
      <c r="M208" s="239"/>
      <c r="N208" s="240"/>
      <c r="O208" s="88"/>
      <c r="P208" s="88"/>
      <c r="Q208" s="88"/>
      <c r="R208" s="88"/>
      <c r="S208" s="88"/>
      <c r="T208" s="89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T208" s="14" t="s">
        <v>173</v>
      </c>
      <c r="AU208" s="14" t="s">
        <v>85</v>
      </c>
    </row>
    <row r="209" spans="1:47" s="2" customFormat="1" ht="12">
      <c r="A209" s="35"/>
      <c r="B209" s="36"/>
      <c r="C209" s="37"/>
      <c r="D209" s="251" t="s">
        <v>252</v>
      </c>
      <c r="E209" s="37"/>
      <c r="F209" s="252" t="s">
        <v>368</v>
      </c>
      <c r="G209" s="37"/>
      <c r="H209" s="37"/>
      <c r="I209" s="238"/>
      <c r="J209" s="37"/>
      <c r="K209" s="37"/>
      <c r="L209" s="41"/>
      <c r="M209" s="239"/>
      <c r="N209" s="240"/>
      <c r="O209" s="88"/>
      <c r="P209" s="88"/>
      <c r="Q209" s="88"/>
      <c r="R209" s="88"/>
      <c r="S209" s="88"/>
      <c r="T209" s="89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T209" s="14" t="s">
        <v>252</v>
      </c>
      <c r="AU209" s="14" t="s">
        <v>85</v>
      </c>
    </row>
    <row r="210" spans="1:65" s="2" customFormat="1" ht="44.25" customHeight="1">
      <c r="A210" s="35"/>
      <c r="B210" s="36"/>
      <c r="C210" s="223" t="s">
        <v>266</v>
      </c>
      <c r="D210" s="223" t="s">
        <v>167</v>
      </c>
      <c r="E210" s="224" t="s">
        <v>369</v>
      </c>
      <c r="F210" s="225" t="s">
        <v>370</v>
      </c>
      <c r="G210" s="226" t="s">
        <v>170</v>
      </c>
      <c r="H210" s="227">
        <v>1680</v>
      </c>
      <c r="I210" s="228"/>
      <c r="J210" s="229">
        <f>ROUND(I210*H210,2)</f>
        <v>0</v>
      </c>
      <c r="K210" s="225" t="s">
        <v>171</v>
      </c>
      <c r="L210" s="41"/>
      <c r="M210" s="230" t="s">
        <v>1</v>
      </c>
      <c r="N210" s="231" t="s">
        <v>41</v>
      </c>
      <c r="O210" s="88"/>
      <c r="P210" s="232">
        <f>O210*H210</f>
        <v>0</v>
      </c>
      <c r="Q210" s="232">
        <v>0</v>
      </c>
      <c r="R210" s="232">
        <f>Q210*H210</f>
        <v>0</v>
      </c>
      <c r="S210" s="232">
        <v>0</v>
      </c>
      <c r="T210" s="233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34" t="s">
        <v>172</v>
      </c>
      <c r="AT210" s="234" t="s">
        <v>167</v>
      </c>
      <c r="AU210" s="234" t="s">
        <v>85</v>
      </c>
      <c r="AY210" s="14" t="s">
        <v>164</v>
      </c>
      <c r="BE210" s="235">
        <f>IF(N210="základní",J210,0)</f>
        <v>0</v>
      </c>
      <c r="BF210" s="235">
        <f>IF(N210="snížená",J210,0)</f>
        <v>0</v>
      </c>
      <c r="BG210" s="235">
        <f>IF(N210="zákl. přenesená",J210,0)</f>
        <v>0</v>
      </c>
      <c r="BH210" s="235">
        <f>IF(N210="sníž. přenesená",J210,0)</f>
        <v>0</v>
      </c>
      <c r="BI210" s="235">
        <f>IF(N210="nulová",J210,0)</f>
        <v>0</v>
      </c>
      <c r="BJ210" s="14" t="s">
        <v>83</v>
      </c>
      <c r="BK210" s="235">
        <f>ROUND(I210*H210,2)</f>
        <v>0</v>
      </c>
      <c r="BL210" s="14" t="s">
        <v>172</v>
      </c>
      <c r="BM210" s="234" t="s">
        <v>371</v>
      </c>
    </row>
    <row r="211" spans="1:47" s="2" customFormat="1" ht="12">
      <c r="A211" s="35"/>
      <c r="B211" s="36"/>
      <c r="C211" s="37"/>
      <c r="D211" s="236" t="s">
        <v>173</v>
      </c>
      <c r="E211" s="37"/>
      <c r="F211" s="237" t="s">
        <v>372</v>
      </c>
      <c r="G211" s="37"/>
      <c r="H211" s="37"/>
      <c r="I211" s="238"/>
      <c r="J211" s="37"/>
      <c r="K211" s="37"/>
      <c r="L211" s="41"/>
      <c r="M211" s="239"/>
      <c r="N211" s="240"/>
      <c r="O211" s="88"/>
      <c r="P211" s="88"/>
      <c r="Q211" s="88"/>
      <c r="R211" s="88"/>
      <c r="S211" s="88"/>
      <c r="T211" s="89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T211" s="14" t="s">
        <v>173</v>
      </c>
      <c r="AU211" s="14" t="s">
        <v>85</v>
      </c>
    </row>
    <row r="212" spans="1:65" s="2" customFormat="1" ht="44.25" customHeight="1">
      <c r="A212" s="35"/>
      <c r="B212" s="36"/>
      <c r="C212" s="223" t="s">
        <v>373</v>
      </c>
      <c r="D212" s="223" t="s">
        <v>167</v>
      </c>
      <c r="E212" s="224" t="s">
        <v>374</v>
      </c>
      <c r="F212" s="225" t="s">
        <v>375</v>
      </c>
      <c r="G212" s="226" t="s">
        <v>170</v>
      </c>
      <c r="H212" s="227">
        <v>36</v>
      </c>
      <c r="I212" s="228"/>
      <c r="J212" s="229">
        <f>ROUND(I212*H212,2)</f>
        <v>0</v>
      </c>
      <c r="K212" s="225" t="s">
        <v>171</v>
      </c>
      <c r="L212" s="41"/>
      <c r="M212" s="230" t="s">
        <v>1</v>
      </c>
      <c r="N212" s="231" t="s">
        <v>41</v>
      </c>
      <c r="O212" s="88"/>
      <c r="P212" s="232">
        <f>O212*H212</f>
        <v>0</v>
      </c>
      <c r="Q212" s="232">
        <v>0</v>
      </c>
      <c r="R212" s="232">
        <f>Q212*H212</f>
        <v>0</v>
      </c>
      <c r="S212" s="232">
        <v>0</v>
      </c>
      <c r="T212" s="233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34" t="s">
        <v>172</v>
      </c>
      <c r="AT212" s="234" t="s">
        <v>167</v>
      </c>
      <c r="AU212" s="234" t="s">
        <v>85</v>
      </c>
      <c r="AY212" s="14" t="s">
        <v>164</v>
      </c>
      <c r="BE212" s="235">
        <f>IF(N212="základní",J212,0)</f>
        <v>0</v>
      </c>
      <c r="BF212" s="235">
        <f>IF(N212="snížená",J212,0)</f>
        <v>0</v>
      </c>
      <c r="BG212" s="235">
        <f>IF(N212="zákl. přenesená",J212,0)</f>
        <v>0</v>
      </c>
      <c r="BH212" s="235">
        <f>IF(N212="sníž. přenesená",J212,0)</f>
        <v>0</v>
      </c>
      <c r="BI212" s="235">
        <f>IF(N212="nulová",J212,0)</f>
        <v>0</v>
      </c>
      <c r="BJ212" s="14" t="s">
        <v>83</v>
      </c>
      <c r="BK212" s="235">
        <f>ROUND(I212*H212,2)</f>
        <v>0</v>
      </c>
      <c r="BL212" s="14" t="s">
        <v>172</v>
      </c>
      <c r="BM212" s="234" t="s">
        <v>376</v>
      </c>
    </row>
    <row r="213" spans="1:47" s="2" customFormat="1" ht="12">
      <c r="A213" s="35"/>
      <c r="B213" s="36"/>
      <c r="C213" s="37"/>
      <c r="D213" s="236" t="s">
        <v>173</v>
      </c>
      <c r="E213" s="37"/>
      <c r="F213" s="237" t="s">
        <v>377</v>
      </c>
      <c r="G213" s="37"/>
      <c r="H213" s="37"/>
      <c r="I213" s="238"/>
      <c r="J213" s="37"/>
      <c r="K213" s="37"/>
      <c r="L213" s="41"/>
      <c r="M213" s="239"/>
      <c r="N213" s="240"/>
      <c r="O213" s="88"/>
      <c r="P213" s="88"/>
      <c r="Q213" s="88"/>
      <c r="R213" s="88"/>
      <c r="S213" s="88"/>
      <c r="T213" s="89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T213" s="14" t="s">
        <v>173</v>
      </c>
      <c r="AU213" s="14" t="s">
        <v>85</v>
      </c>
    </row>
    <row r="214" spans="1:65" s="2" customFormat="1" ht="44.25" customHeight="1">
      <c r="A214" s="35"/>
      <c r="B214" s="36"/>
      <c r="C214" s="223" t="s">
        <v>269</v>
      </c>
      <c r="D214" s="223" t="s">
        <v>167</v>
      </c>
      <c r="E214" s="224" t="s">
        <v>378</v>
      </c>
      <c r="F214" s="225" t="s">
        <v>379</v>
      </c>
      <c r="G214" s="226" t="s">
        <v>170</v>
      </c>
      <c r="H214" s="227">
        <v>172</v>
      </c>
      <c r="I214" s="228"/>
      <c r="J214" s="229">
        <f>ROUND(I214*H214,2)</f>
        <v>0</v>
      </c>
      <c r="K214" s="225" t="s">
        <v>171</v>
      </c>
      <c r="L214" s="41"/>
      <c r="M214" s="230" t="s">
        <v>1</v>
      </c>
      <c r="N214" s="231" t="s">
        <v>41</v>
      </c>
      <c r="O214" s="88"/>
      <c r="P214" s="232">
        <f>O214*H214</f>
        <v>0</v>
      </c>
      <c r="Q214" s="232">
        <v>0</v>
      </c>
      <c r="R214" s="232">
        <f>Q214*H214</f>
        <v>0</v>
      </c>
      <c r="S214" s="232">
        <v>0</v>
      </c>
      <c r="T214" s="233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34" t="s">
        <v>172</v>
      </c>
      <c r="AT214" s="234" t="s">
        <v>167</v>
      </c>
      <c r="AU214" s="234" t="s">
        <v>85</v>
      </c>
      <c r="AY214" s="14" t="s">
        <v>164</v>
      </c>
      <c r="BE214" s="235">
        <f>IF(N214="základní",J214,0)</f>
        <v>0</v>
      </c>
      <c r="BF214" s="235">
        <f>IF(N214="snížená",J214,0)</f>
        <v>0</v>
      </c>
      <c r="BG214" s="235">
        <f>IF(N214="zákl. přenesená",J214,0)</f>
        <v>0</v>
      </c>
      <c r="BH214" s="235">
        <f>IF(N214="sníž. přenesená",J214,0)</f>
        <v>0</v>
      </c>
      <c r="BI214" s="235">
        <f>IF(N214="nulová",J214,0)</f>
        <v>0</v>
      </c>
      <c r="BJ214" s="14" t="s">
        <v>83</v>
      </c>
      <c r="BK214" s="235">
        <f>ROUND(I214*H214,2)</f>
        <v>0</v>
      </c>
      <c r="BL214" s="14" t="s">
        <v>172</v>
      </c>
      <c r="BM214" s="234" t="s">
        <v>380</v>
      </c>
    </row>
    <row r="215" spans="1:47" s="2" customFormat="1" ht="12">
      <c r="A215" s="35"/>
      <c r="B215" s="36"/>
      <c r="C215" s="37"/>
      <c r="D215" s="236" t="s">
        <v>173</v>
      </c>
      <c r="E215" s="37"/>
      <c r="F215" s="237" t="s">
        <v>381</v>
      </c>
      <c r="G215" s="37"/>
      <c r="H215" s="37"/>
      <c r="I215" s="238"/>
      <c r="J215" s="37"/>
      <c r="K215" s="37"/>
      <c r="L215" s="41"/>
      <c r="M215" s="239"/>
      <c r="N215" s="240"/>
      <c r="O215" s="88"/>
      <c r="P215" s="88"/>
      <c r="Q215" s="88"/>
      <c r="R215" s="88"/>
      <c r="S215" s="88"/>
      <c r="T215" s="89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T215" s="14" t="s">
        <v>173</v>
      </c>
      <c r="AU215" s="14" t="s">
        <v>85</v>
      </c>
    </row>
    <row r="216" spans="1:65" s="2" customFormat="1" ht="24.15" customHeight="1">
      <c r="A216" s="35"/>
      <c r="B216" s="36"/>
      <c r="C216" s="223" t="s">
        <v>382</v>
      </c>
      <c r="D216" s="223" t="s">
        <v>167</v>
      </c>
      <c r="E216" s="224" t="s">
        <v>383</v>
      </c>
      <c r="F216" s="225" t="s">
        <v>384</v>
      </c>
      <c r="G216" s="226" t="s">
        <v>224</v>
      </c>
      <c r="H216" s="227">
        <v>107</v>
      </c>
      <c r="I216" s="228"/>
      <c r="J216" s="229">
        <f>ROUND(I216*H216,2)</f>
        <v>0</v>
      </c>
      <c r="K216" s="225" t="s">
        <v>178</v>
      </c>
      <c r="L216" s="41"/>
      <c r="M216" s="230" t="s">
        <v>1</v>
      </c>
      <c r="N216" s="231" t="s">
        <v>41</v>
      </c>
      <c r="O216" s="88"/>
      <c r="P216" s="232">
        <f>O216*H216</f>
        <v>0</v>
      </c>
      <c r="Q216" s="232">
        <v>0</v>
      </c>
      <c r="R216" s="232">
        <f>Q216*H216</f>
        <v>0</v>
      </c>
      <c r="S216" s="232">
        <v>0</v>
      </c>
      <c r="T216" s="233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34" t="s">
        <v>172</v>
      </c>
      <c r="AT216" s="234" t="s">
        <v>167</v>
      </c>
      <c r="AU216" s="234" t="s">
        <v>85</v>
      </c>
      <c r="AY216" s="14" t="s">
        <v>164</v>
      </c>
      <c r="BE216" s="235">
        <f>IF(N216="základní",J216,0)</f>
        <v>0</v>
      </c>
      <c r="BF216" s="235">
        <f>IF(N216="snížená",J216,0)</f>
        <v>0</v>
      </c>
      <c r="BG216" s="235">
        <f>IF(N216="zákl. přenesená",J216,0)</f>
        <v>0</v>
      </c>
      <c r="BH216" s="235">
        <f>IF(N216="sníž. přenesená",J216,0)</f>
        <v>0</v>
      </c>
      <c r="BI216" s="235">
        <f>IF(N216="nulová",J216,0)</f>
        <v>0</v>
      </c>
      <c r="BJ216" s="14" t="s">
        <v>83</v>
      </c>
      <c r="BK216" s="235">
        <f>ROUND(I216*H216,2)</f>
        <v>0</v>
      </c>
      <c r="BL216" s="14" t="s">
        <v>172</v>
      </c>
      <c r="BM216" s="234" t="s">
        <v>385</v>
      </c>
    </row>
    <row r="217" spans="1:65" s="2" customFormat="1" ht="16.5" customHeight="1">
      <c r="A217" s="35"/>
      <c r="B217" s="36"/>
      <c r="C217" s="223" t="s">
        <v>273</v>
      </c>
      <c r="D217" s="223" t="s">
        <v>167</v>
      </c>
      <c r="E217" s="224" t="s">
        <v>386</v>
      </c>
      <c r="F217" s="225" t="s">
        <v>387</v>
      </c>
      <c r="G217" s="226" t="s">
        <v>224</v>
      </c>
      <c r="H217" s="227">
        <v>214</v>
      </c>
      <c r="I217" s="228"/>
      <c r="J217" s="229">
        <f>ROUND(I217*H217,2)</f>
        <v>0</v>
      </c>
      <c r="K217" s="225" t="s">
        <v>178</v>
      </c>
      <c r="L217" s="41"/>
      <c r="M217" s="230" t="s">
        <v>1</v>
      </c>
      <c r="N217" s="231" t="s">
        <v>41</v>
      </c>
      <c r="O217" s="88"/>
      <c r="P217" s="232">
        <f>O217*H217</f>
        <v>0</v>
      </c>
      <c r="Q217" s="232">
        <v>0</v>
      </c>
      <c r="R217" s="232">
        <f>Q217*H217</f>
        <v>0</v>
      </c>
      <c r="S217" s="232">
        <v>0</v>
      </c>
      <c r="T217" s="233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34" t="s">
        <v>172</v>
      </c>
      <c r="AT217" s="234" t="s">
        <v>167</v>
      </c>
      <c r="AU217" s="234" t="s">
        <v>85</v>
      </c>
      <c r="AY217" s="14" t="s">
        <v>164</v>
      </c>
      <c r="BE217" s="235">
        <f>IF(N217="základní",J217,0)</f>
        <v>0</v>
      </c>
      <c r="BF217" s="235">
        <f>IF(N217="snížená",J217,0)</f>
        <v>0</v>
      </c>
      <c r="BG217" s="235">
        <f>IF(N217="zákl. přenesená",J217,0)</f>
        <v>0</v>
      </c>
      <c r="BH217" s="235">
        <f>IF(N217="sníž. přenesená",J217,0)</f>
        <v>0</v>
      </c>
      <c r="BI217" s="235">
        <f>IF(N217="nulová",J217,0)</f>
        <v>0</v>
      </c>
      <c r="BJ217" s="14" t="s">
        <v>83</v>
      </c>
      <c r="BK217" s="235">
        <f>ROUND(I217*H217,2)</f>
        <v>0</v>
      </c>
      <c r="BL217" s="14" t="s">
        <v>172</v>
      </c>
      <c r="BM217" s="234" t="s">
        <v>388</v>
      </c>
    </row>
    <row r="218" spans="1:65" s="2" customFormat="1" ht="16.5" customHeight="1">
      <c r="A218" s="35"/>
      <c r="B218" s="36"/>
      <c r="C218" s="223" t="s">
        <v>389</v>
      </c>
      <c r="D218" s="223" t="s">
        <v>167</v>
      </c>
      <c r="E218" s="224" t="s">
        <v>390</v>
      </c>
      <c r="F218" s="225" t="s">
        <v>391</v>
      </c>
      <c r="G218" s="226" t="s">
        <v>260</v>
      </c>
      <c r="H218" s="227">
        <v>24</v>
      </c>
      <c r="I218" s="228"/>
      <c r="J218" s="229">
        <f>ROUND(I218*H218,2)</f>
        <v>0</v>
      </c>
      <c r="K218" s="225" t="s">
        <v>178</v>
      </c>
      <c r="L218" s="41"/>
      <c r="M218" s="230" t="s">
        <v>1</v>
      </c>
      <c r="N218" s="231" t="s">
        <v>41</v>
      </c>
      <c r="O218" s="88"/>
      <c r="P218" s="232">
        <f>O218*H218</f>
        <v>0</v>
      </c>
      <c r="Q218" s="232">
        <v>0</v>
      </c>
      <c r="R218" s="232">
        <f>Q218*H218</f>
        <v>0</v>
      </c>
      <c r="S218" s="232">
        <v>0</v>
      </c>
      <c r="T218" s="233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34" t="s">
        <v>172</v>
      </c>
      <c r="AT218" s="234" t="s">
        <v>167</v>
      </c>
      <c r="AU218" s="234" t="s">
        <v>85</v>
      </c>
      <c r="AY218" s="14" t="s">
        <v>164</v>
      </c>
      <c r="BE218" s="235">
        <f>IF(N218="základní",J218,0)</f>
        <v>0</v>
      </c>
      <c r="BF218" s="235">
        <f>IF(N218="snížená",J218,0)</f>
        <v>0</v>
      </c>
      <c r="BG218" s="235">
        <f>IF(N218="zákl. přenesená",J218,0)</f>
        <v>0</v>
      </c>
      <c r="BH218" s="235">
        <f>IF(N218="sníž. přenesená",J218,0)</f>
        <v>0</v>
      </c>
      <c r="BI218" s="235">
        <f>IF(N218="nulová",J218,0)</f>
        <v>0</v>
      </c>
      <c r="BJ218" s="14" t="s">
        <v>83</v>
      </c>
      <c r="BK218" s="235">
        <f>ROUND(I218*H218,2)</f>
        <v>0</v>
      </c>
      <c r="BL218" s="14" t="s">
        <v>172</v>
      </c>
      <c r="BM218" s="234" t="s">
        <v>392</v>
      </c>
    </row>
    <row r="219" spans="1:65" s="2" customFormat="1" ht="16.5" customHeight="1">
      <c r="A219" s="35"/>
      <c r="B219" s="36"/>
      <c r="C219" s="223" t="s">
        <v>276</v>
      </c>
      <c r="D219" s="223" t="s">
        <v>167</v>
      </c>
      <c r="E219" s="224" t="s">
        <v>393</v>
      </c>
      <c r="F219" s="225" t="s">
        <v>394</v>
      </c>
      <c r="G219" s="226" t="s">
        <v>260</v>
      </c>
      <c r="H219" s="227">
        <v>48</v>
      </c>
      <c r="I219" s="228"/>
      <c r="J219" s="229">
        <f>ROUND(I219*H219,2)</f>
        <v>0</v>
      </c>
      <c r="K219" s="225" t="s">
        <v>178</v>
      </c>
      <c r="L219" s="41"/>
      <c r="M219" s="230" t="s">
        <v>1</v>
      </c>
      <c r="N219" s="231" t="s">
        <v>41</v>
      </c>
      <c r="O219" s="88"/>
      <c r="P219" s="232">
        <f>O219*H219</f>
        <v>0</v>
      </c>
      <c r="Q219" s="232">
        <v>0</v>
      </c>
      <c r="R219" s="232">
        <f>Q219*H219</f>
        <v>0</v>
      </c>
      <c r="S219" s="232">
        <v>0</v>
      </c>
      <c r="T219" s="233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34" t="s">
        <v>172</v>
      </c>
      <c r="AT219" s="234" t="s">
        <v>167</v>
      </c>
      <c r="AU219" s="234" t="s">
        <v>85</v>
      </c>
      <c r="AY219" s="14" t="s">
        <v>164</v>
      </c>
      <c r="BE219" s="235">
        <f>IF(N219="základní",J219,0)</f>
        <v>0</v>
      </c>
      <c r="BF219" s="235">
        <f>IF(N219="snížená",J219,0)</f>
        <v>0</v>
      </c>
      <c r="BG219" s="235">
        <f>IF(N219="zákl. přenesená",J219,0)</f>
        <v>0</v>
      </c>
      <c r="BH219" s="235">
        <f>IF(N219="sníž. přenesená",J219,0)</f>
        <v>0</v>
      </c>
      <c r="BI219" s="235">
        <f>IF(N219="nulová",J219,0)</f>
        <v>0</v>
      </c>
      <c r="BJ219" s="14" t="s">
        <v>83</v>
      </c>
      <c r="BK219" s="235">
        <f>ROUND(I219*H219,2)</f>
        <v>0</v>
      </c>
      <c r="BL219" s="14" t="s">
        <v>172</v>
      </c>
      <c r="BM219" s="234" t="s">
        <v>395</v>
      </c>
    </row>
    <row r="220" spans="1:65" s="2" customFormat="1" ht="16.5" customHeight="1">
      <c r="A220" s="35"/>
      <c r="B220" s="36"/>
      <c r="C220" s="223" t="s">
        <v>396</v>
      </c>
      <c r="D220" s="223" t="s">
        <v>167</v>
      </c>
      <c r="E220" s="224" t="s">
        <v>397</v>
      </c>
      <c r="F220" s="225" t="s">
        <v>398</v>
      </c>
      <c r="G220" s="226" t="s">
        <v>260</v>
      </c>
      <c r="H220" s="227">
        <v>96</v>
      </c>
      <c r="I220" s="228"/>
      <c r="J220" s="229">
        <f>ROUND(I220*H220,2)</f>
        <v>0</v>
      </c>
      <c r="K220" s="225" t="s">
        <v>178</v>
      </c>
      <c r="L220" s="41"/>
      <c r="M220" s="230" t="s">
        <v>1</v>
      </c>
      <c r="N220" s="231" t="s">
        <v>41</v>
      </c>
      <c r="O220" s="88"/>
      <c r="P220" s="232">
        <f>O220*H220</f>
        <v>0</v>
      </c>
      <c r="Q220" s="232">
        <v>0</v>
      </c>
      <c r="R220" s="232">
        <f>Q220*H220</f>
        <v>0</v>
      </c>
      <c r="S220" s="232">
        <v>0</v>
      </c>
      <c r="T220" s="233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34" t="s">
        <v>172</v>
      </c>
      <c r="AT220" s="234" t="s">
        <v>167</v>
      </c>
      <c r="AU220" s="234" t="s">
        <v>85</v>
      </c>
      <c r="AY220" s="14" t="s">
        <v>164</v>
      </c>
      <c r="BE220" s="235">
        <f>IF(N220="základní",J220,0)</f>
        <v>0</v>
      </c>
      <c r="BF220" s="235">
        <f>IF(N220="snížená",J220,0)</f>
        <v>0</v>
      </c>
      <c r="BG220" s="235">
        <f>IF(N220="zákl. přenesená",J220,0)</f>
        <v>0</v>
      </c>
      <c r="BH220" s="235">
        <f>IF(N220="sníž. přenesená",J220,0)</f>
        <v>0</v>
      </c>
      <c r="BI220" s="235">
        <f>IF(N220="nulová",J220,0)</f>
        <v>0</v>
      </c>
      <c r="BJ220" s="14" t="s">
        <v>83</v>
      </c>
      <c r="BK220" s="235">
        <f>ROUND(I220*H220,2)</f>
        <v>0</v>
      </c>
      <c r="BL220" s="14" t="s">
        <v>172</v>
      </c>
      <c r="BM220" s="234" t="s">
        <v>399</v>
      </c>
    </row>
    <row r="221" spans="1:65" s="2" customFormat="1" ht="24.15" customHeight="1">
      <c r="A221" s="35"/>
      <c r="B221" s="36"/>
      <c r="C221" s="223" t="s">
        <v>280</v>
      </c>
      <c r="D221" s="223" t="s">
        <v>167</v>
      </c>
      <c r="E221" s="224" t="s">
        <v>400</v>
      </c>
      <c r="F221" s="225" t="s">
        <v>401</v>
      </c>
      <c r="G221" s="226" t="s">
        <v>224</v>
      </c>
      <c r="H221" s="227">
        <v>234</v>
      </c>
      <c r="I221" s="228"/>
      <c r="J221" s="229">
        <f>ROUND(I221*H221,2)</f>
        <v>0</v>
      </c>
      <c r="K221" s="225" t="s">
        <v>178</v>
      </c>
      <c r="L221" s="41"/>
      <c r="M221" s="230" t="s">
        <v>1</v>
      </c>
      <c r="N221" s="231" t="s">
        <v>41</v>
      </c>
      <c r="O221" s="88"/>
      <c r="P221" s="232">
        <f>O221*H221</f>
        <v>0</v>
      </c>
      <c r="Q221" s="232">
        <v>0</v>
      </c>
      <c r="R221" s="232">
        <f>Q221*H221</f>
        <v>0</v>
      </c>
      <c r="S221" s="232">
        <v>0</v>
      </c>
      <c r="T221" s="233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34" t="s">
        <v>172</v>
      </c>
      <c r="AT221" s="234" t="s">
        <v>167</v>
      </c>
      <c r="AU221" s="234" t="s">
        <v>85</v>
      </c>
      <c r="AY221" s="14" t="s">
        <v>164</v>
      </c>
      <c r="BE221" s="235">
        <f>IF(N221="základní",J221,0)</f>
        <v>0</v>
      </c>
      <c r="BF221" s="235">
        <f>IF(N221="snížená",J221,0)</f>
        <v>0</v>
      </c>
      <c r="BG221" s="235">
        <f>IF(N221="zákl. přenesená",J221,0)</f>
        <v>0</v>
      </c>
      <c r="BH221" s="235">
        <f>IF(N221="sníž. přenesená",J221,0)</f>
        <v>0</v>
      </c>
      <c r="BI221" s="235">
        <f>IF(N221="nulová",J221,0)</f>
        <v>0</v>
      </c>
      <c r="BJ221" s="14" t="s">
        <v>83</v>
      </c>
      <c r="BK221" s="235">
        <f>ROUND(I221*H221,2)</f>
        <v>0</v>
      </c>
      <c r="BL221" s="14" t="s">
        <v>172</v>
      </c>
      <c r="BM221" s="234" t="s">
        <v>402</v>
      </c>
    </row>
    <row r="222" spans="1:65" s="2" customFormat="1" ht="16.5" customHeight="1">
      <c r="A222" s="35"/>
      <c r="B222" s="36"/>
      <c r="C222" s="223" t="s">
        <v>403</v>
      </c>
      <c r="D222" s="223" t="s">
        <v>167</v>
      </c>
      <c r="E222" s="224" t="s">
        <v>404</v>
      </c>
      <c r="F222" s="225" t="s">
        <v>405</v>
      </c>
      <c r="G222" s="226" t="s">
        <v>224</v>
      </c>
      <c r="H222" s="227">
        <v>560</v>
      </c>
      <c r="I222" s="228"/>
      <c r="J222" s="229">
        <f>ROUND(I222*H222,2)</f>
        <v>0</v>
      </c>
      <c r="K222" s="225" t="s">
        <v>178</v>
      </c>
      <c r="L222" s="41"/>
      <c r="M222" s="230" t="s">
        <v>1</v>
      </c>
      <c r="N222" s="231" t="s">
        <v>41</v>
      </c>
      <c r="O222" s="88"/>
      <c r="P222" s="232">
        <f>O222*H222</f>
        <v>0</v>
      </c>
      <c r="Q222" s="232">
        <v>0</v>
      </c>
      <c r="R222" s="232">
        <f>Q222*H222</f>
        <v>0</v>
      </c>
      <c r="S222" s="232">
        <v>0</v>
      </c>
      <c r="T222" s="233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34" t="s">
        <v>172</v>
      </c>
      <c r="AT222" s="234" t="s">
        <v>167</v>
      </c>
      <c r="AU222" s="234" t="s">
        <v>85</v>
      </c>
      <c r="AY222" s="14" t="s">
        <v>164</v>
      </c>
      <c r="BE222" s="235">
        <f>IF(N222="základní",J222,0)</f>
        <v>0</v>
      </c>
      <c r="BF222" s="235">
        <f>IF(N222="snížená",J222,0)</f>
        <v>0</v>
      </c>
      <c r="BG222" s="235">
        <f>IF(N222="zákl. přenesená",J222,0)</f>
        <v>0</v>
      </c>
      <c r="BH222" s="235">
        <f>IF(N222="sníž. přenesená",J222,0)</f>
        <v>0</v>
      </c>
      <c r="BI222" s="235">
        <f>IF(N222="nulová",J222,0)</f>
        <v>0</v>
      </c>
      <c r="BJ222" s="14" t="s">
        <v>83</v>
      </c>
      <c r="BK222" s="235">
        <f>ROUND(I222*H222,2)</f>
        <v>0</v>
      </c>
      <c r="BL222" s="14" t="s">
        <v>172</v>
      </c>
      <c r="BM222" s="234" t="s">
        <v>406</v>
      </c>
    </row>
    <row r="223" spans="1:65" s="2" customFormat="1" ht="24.15" customHeight="1">
      <c r="A223" s="35"/>
      <c r="B223" s="36"/>
      <c r="C223" s="223" t="s">
        <v>283</v>
      </c>
      <c r="D223" s="223" t="s">
        <v>167</v>
      </c>
      <c r="E223" s="224" t="s">
        <v>407</v>
      </c>
      <c r="F223" s="225" t="s">
        <v>408</v>
      </c>
      <c r="G223" s="226" t="s">
        <v>224</v>
      </c>
      <c r="H223" s="227">
        <v>14</v>
      </c>
      <c r="I223" s="228"/>
      <c r="J223" s="229">
        <f>ROUND(I223*H223,2)</f>
        <v>0</v>
      </c>
      <c r="K223" s="225" t="s">
        <v>178</v>
      </c>
      <c r="L223" s="41"/>
      <c r="M223" s="230" t="s">
        <v>1</v>
      </c>
      <c r="N223" s="231" t="s">
        <v>41</v>
      </c>
      <c r="O223" s="88"/>
      <c r="P223" s="232">
        <f>O223*H223</f>
        <v>0</v>
      </c>
      <c r="Q223" s="232">
        <v>0</v>
      </c>
      <c r="R223" s="232">
        <f>Q223*H223</f>
        <v>0</v>
      </c>
      <c r="S223" s="232">
        <v>0</v>
      </c>
      <c r="T223" s="233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34" t="s">
        <v>172</v>
      </c>
      <c r="AT223" s="234" t="s">
        <v>167</v>
      </c>
      <c r="AU223" s="234" t="s">
        <v>85</v>
      </c>
      <c r="AY223" s="14" t="s">
        <v>164</v>
      </c>
      <c r="BE223" s="235">
        <f>IF(N223="základní",J223,0)</f>
        <v>0</v>
      </c>
      <c r="BF223" s="235">
        <f>IF(N223="snížená",J223,0)</f>
        <v>0</v>
      </c>
      <c r="BG223" s="235">
        <f>IF(N223="zákl. přenesená",J223,0)</f>
        <v>0</v>
      </c>
      <c r="BH223" s="235">
        <f>IF(N223="sníž. přenesená",J223,0)</f>
        <v>0</v>
      </c>
      <c r="BI223" s="235">
        <f>IF(N223="nulová",J223,0)</f>
        <v>0</v>
      </c>
      <c r="BJ223" s="14" t="s">
        <v>83</v>
      </c>
      <c r="BK223" s="235">
        <f>ROUND(I223*H223,2)</f>
        <v>0</v>
      </c>
      <c r="BL223" s="14" t="s">
        <v>172</v>
      </c>
      <c r="BM223" s="234" t="s">
        <v>409</v>
      </c>
    </row>
    <row r="224" spans="1:65" s="2" customFormat="1" ht="16.5" customHeight="1">
      <c r="A224" s="35"/>
      <c r="B224" s="36"/>
      <c r="C224" s="223" t="s">
        <v>410</v>
      </c>
      <c r="D224" s="223" t="s">
        <v>167</v>
      </c>
      <c r="E224" s="224" t="s">
        <v>411</v>
      </c>
      <c r="F224" s="225" t="s">
        <v>412</v>
      </c>
      <c r="G224" s="226" t="s">
        <v>260</v>
      </c>
      <c r="H224" s="227">
        <v>72</v>
      </c>
      <c r="I224" s="228"/>
      <c r="J224" s="229">
        <f>ROUND(I224*H224,2)</f>
        <v>0</v>
      </c>
      <c r="K224" s="225" t="s">
        <v>178</v>
      </c>
      <c r="L224" s="41"/>
      <c r="M224" s="230" t="s">
        <v>1</v>
      </c>
      <c r="N224" s="231" t="s">
        <v>41</v>
      </c>
      <c r="O224" s="88"/>
      <c r="P224" s="232">
        <f>O224*H224</f>
        <v>0</v>
      </c>
      <c r="Q224" s="232">
        <v>0</v>
      </c>
      <c r="R224" s="232">
        <f>Q224*H224</f>
        <v>0</v>
      </c>
      <c r="S224" s="232">
        <v>0</v>
      </c>
      <c r="T224" s="233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34" t="s">
        <v>172</v>
      </c>
      <c r="AT224" s="234" t="s">
        <v>167</v>
      </c>
      <c r="AU224" s="234" t="s">
        <v>85</v>
      </c>
      <c r="AY224" s="14" t="s">
        <v>164</v>
      </c>
      <c r="BE224" s="235">
        <f>IF(N224="základní",J224,0)</f>
        <v>0</v>
      </c>
      <c r="BF224" s="235">
        <f>IF(N224="snížená",J224,0)</f>
        <v>0</v>
      </c>
      <c r="BG224" s="235">
        <f>IF(N224="zákl. přenesená",J224,0)</f>
        <v>0</v>
      </c>
      <c r="BH224" s="235">
        <f>IF(N224="sníž. přenesená",J224,0)</f>
        <v>0</v>
      </c>
      <c r="BI224" s="235">
        <f>IF(N224="nulová",J224,0)</f>
        <v>0</v>
      </c>
      <c r="BJ224" s="14" t="s">
        <v>83</v>
      </c>
      <c r="BK224" s="235">
        <f>ROUND(I224*H224,2)</f>
        <v>0</v>
      </c>
      <c r="BL224" s="14" t="s">
        <v>172</v>
      </c>
      <c r="BM224" s="234" t="s">
        <v>413</v>
      </c>
    </row>
    <row r="225" spans="1:65" s="2" customFormat="1" ht="49.05" customHeight="1">
      <c r="A225" s="35"/>
      <c r="B225" s="36"/>
      <c r="C225" s="223" t="s">
        <v>287</v>
      </c>
      <c r="D225" s="223" t="s">
        <v>167</v>
      </c>
      <c r="E225" s="224" t="s">
        <v>414</v>
      </c>
      <c r="F225" s="225" t="s">
        <v>415</v>
      </c>
      <c r="G225" s="226" t="s">
        <v>177</v>
      </c>
      <c r="H225" s="227">
        <v>3.145</v>
      </c>
      <c r="I225" s="228"/>
      <c r="J225" s="229">
        <f>ROUND(I225*H225,2)</f>
        <v>0</v>
      </c>
      <c r="K225" s="225" t="s">
        <v>171</v>
      </c>
      <c r="L225" s="41"/>
      <c r="M225" s="230" t="s">
        <v>1</v>
      </c>
      <c r="N225" s="231" t="s">
        <v>41</v>
      </c>
      <c r="O225" s="88"/>
      <c r="P225" s="232">
        <f>O225*H225</f>
        <v>0</v>
      </c>
      <c r="Q225" s="232">
        <v>0</v>
      </c>
      <c r="R225" s="232">
        <f>Q225*H225</f>
        <v>0</v>
      </c>
      <c r="S225" s="232">
        <v>0</v>
      </c>
      <c r="T225" s="233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34" t="s">
        <v>172</v>
      </c>
      <c r="AT225" s="234" t="s">
        <v>167</v>
      </c>
      <c r="AU225" s="234" t="s">
        <v>85</v>
      </c>
      <c r="AY225" s="14" t="s">
        <v>164</v>
      </c>
      <c r="BE225" s="235">
        <f>IF(N225="základní",J225,0)</f>
        <v>0</v>
      </c>
      <c r="BF225" s="235">
        <f>IF(N225="snížená",J225,0)</f>
        <v>0</v>
      </c>
      <c r="BG225" s="235">
        <f>IF(N225="zákl. přenesená",J225,0)</f>
        <v>0</v>
      </c>
      <c r="BH225" s="235">
        <f>IF(N225="sníž. přenesená",J225,0)</f>
        <v>0</v>
      </c>
      <c r="BI225" s="235">
        <f>IF(N225="nulová",J225,0)</f>
        <v>0</v>
      </c>
      <c r="BJ225" s="14" t="s">
        <v>83</v>
      </c>
      <c r="BK225" s="235">
        <f>ROUND(I225*H225,2)</f>
        <v>0</v>
      </c>
      <c r="BL225" s="14" t="s">
        <v>172</v>
      </c>
      <c r="BM225" s="234" t="s">
        <v>416</v>
      </c>
    </row>
    <row r="226" spans="1:47" s="2" customFormat="1" ht="12">
      <c r="A226" s="35"/>
      <c r="B226" s="36"/>
      <c r="C226" s="37"/>
      <c r="D226" s="236" t="s">
        <v>173</v>
      </c>
      <c r="E226" s="37"/>
      <c r="F226" s="237" t="s">
        <v>417</v>
      </c>
      <c r="G226" s="37"/>
      <c r="H226" s="37"/>
      <c r="I226" s="238"/>
      <c r="J226" s="37"/>
      <c r="K226" s="37"/>
      <c r="L226" s="41"/>
      <c r="M226" s="239"/>
      <c r="N226" s="240"/>
      <c r="O226" s="88"/>
      <c r="P226" s="88"/>
      <c r="Q226" s="88"/>
      <c r="R226" s="88"/>
      <c r="S226" s="88"/>
      <c r="T226" s="89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T226" s="14" t="s">
        <v>173</v>
      </c>
      <c r="AU226" s="14" t="s">
        <v>85</v>
      </c>
    </row>
    <row r="227" spans="1:63" s="12" customFormat="1" ht="22.8" customHeight="1">
      <c r="A227" s="12"/>
      <c r="B227" s="207"/>
      <c r="C227" s="208"/>
      <c r="D227" s="209" t="s">
        <v>75</v>
      </c>
      <c r="E227" s="221" t="s">
        <v>418</v>
      </c>
      <c r="F227" s="221" t="s">
        <v>419</v>
      </c>
      <c r="G227" s="208"/>
      <c r="H227" s="208"/>
      <c r="I227" s="211"/>
      <c r="J227" s="222">
        <f>BK227</f>
        <v>0</v>
      </c>
      <c r="K227" s="208"/>
      <c r="L227" s="213"/>
      <c r="M227" s="214"/>
      <c r="N227" s="215"/>
      <c r="O227" s="215"/>
      <c r="P227" s="216">
        <f>SUM(P228:P297)</f>
        <v>0</v>
      </c>
      <c r="Q227" s="215"/>
      <c r="R227" s="216">
        <f>SUM(R228:R297)</f>
        <v>0</v>
      </c>
      <c r="S227" s="215"/>
      <c r="T227" s="217">
        <f>SUM(T228:T297)</f>
        <v>0</v>
      </c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R227" s="218" t="s">
        <v>85</v>
      </c>
      <c r="AT227" s="219" t="s">
        <v>75</v>
      </c>
      <c r="AU227" s="219" t="s">
        <v>83</v>
      </c>
      <c r="AY227" s="218" t="s">
        <v>164</v>
      </c>
      <c r="BK227" s="220">
        <f>SUM(BK228:BK297)</f>
        <v>0</v>
      </c>
    </row>
    <row r="228" spans="1:65" s="2" customFormat="1" ht="24.15" customHeight="1">
      <c r="A228" s="35"/>
      <c r="B228" s="36"/>
      <c r="C228" s="223" t="s">
        <v>420</v>
      </c>
      <c r="D228" s="223" t="s">
        <v>167</v>
      </c>
      <c r="E228" s="224" t="s">
        <v>421</v>
      </c>
      <c r="F228" s="225" t="s">
        <v>422</v>
      </c>
      <c r="G228" s="226" t="s">
        <v>224</v>
      </c>
      <c r="H228" s="227">
        <v>28</v>
      </c>
      <c r="I228" s="228"/>
      <c r="J228" s="229">
        <f>ROUND(I228*H228,2)</f>
        <v>0</v>
      </c>
      <c r="K228" s="225" t="s">
        <v>171</v>
      </c>
      <c r="L228" s="41"/>
      <c r="M228" s="230" t="s">
        <v>1</v>
      </c>
      <c r="N228" s="231" t="s">
        <v>41</v>
      </c>
      <c r="O228" s="88"/>
      <c r="P228" s="232">
        <f>O228*H228</f>
        <v>0</v>
      </c>
      <c r="Q228" s="232">
        <v>0</v>
      </c>
      <c r="R228" s="232">
        <f>Q228*H228</f>
        <v>0</v>
      </c>
      <c r="S228" s="232">
        <v>0</v>
      </c>
      <c r="T228" s="233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34" t="s">
        <v>172</v>
      </c>
      <c r="AT228" s="234" t="s">
        <v>167</v>
      </c>
      <c r="AU228" s="234" t="s">
        <v>85</v>
      </c>
      <c r="AY228" s="14" t="s">
        <v>164</v>
      </c>
      <c r="BE228" s="235">
        <f>IF(N228="základní",J228,0)</f>
        <v>0</v>
      </c>
      <c r="BF228" s="235">
        <f>IF(N228="snížená",J228,0)</f>
        <v>0</v>
      </c>
      <c r="BG228" s="235">
        <f>IF(N228="zákl. přenesená",J228,0)</f>
        <v>0</v>
      </c>
      <c r="BH228" s="235">
        <f>IF(N228="sníž. přenesená",J228,0)</f>
        <v>0</v>
      </c>
      <c r="BI228" s="235">
        <f>IF(N228="nulová",J228,0)</f>
        <v>0</v>
      </c>
      <c r="BJ228" s="14" t="s">
        <v>83</v>
      </c>
      <c r="BK228" s="235">
        <f>ROUND(I228*H228,2)</f>
        <v>0</v>
      </c>
      <c r="BL228" s="14" t="s">
        <v>172</v>
      </c>
      <c r="BM228" s="234" t="s">
        <v>423</v>
      </c>
    </row>
    <row r="229" spans="1:47" s="2" customFormat="1" ht="12">
      <c r="A229" s="35"/>
      <c r="B229" s="36"/>
      <c r="C229" s="37"/>
      <c r="D229" s="236" t="s">
        <v>173</v>
      </c>
      <c r="E229" s="37"/>
      <c r="F229" s="237" t="s">
        <v>424</v>
      </c>
      <c r="G229" s="37"/>
      <c r="H229" s="37"/>
      <c r="I229" s="238"/>
      <c r="J229" s="37"/>
      <c r="K229" s="37"/>
      <c r="L229" s="41"/>
      <c r="M229" s="239"/>
      <c r="N229" s="240"/>
      <c r="O229" s="88"/>
      <c r="P229" s="88"/>
      <c r="Q229" s="88"/>
      <c r="R229" s="88"/>
      <c r="S229" s="88"/>
      <c r="T229" s="89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T229" s="14" t="s">
        <v>173</v>
      </c>
      <c r="AU229" s="14" t="s">
        <v>85</v>
      </c>
    </row>
    <row r="230" spans="1:65" s="2" customFormat="1" ht="24.15" customHeight="1">
      <c r="A230" s="35"/>
      <c r="B230" s="36"/>
      <c r="C230" s="223" t="s">
        <v>293</v>
      </c>
      <c r="D230" s="223" t="s">
        <v>167</v>
      </c>
      <c r="E230" s="224" t="s">
        <v>425</v>
      </c>
      <c r="F230" s="225" t="s">
        <v>426</v>
      </c>
      <c r="G230" s="226" t="s">
        <v>224</v>
      </c>
      <c r="H230" s="227">
        <v>10</v>
      </c>
      <c r="I230" s="228"/>
      <c r="J230" s="229">
        <f>ROUND(I230*H230,2)</f>
        <v>0</v>
      </c>
      <c r="K230" s="225" t="s">
        <v>171</v>
      </c>
      <c r="L230" s="41"/>
      <c r="M230" s="230" t="s">
        <v>1</v>
      </c>
      <c r="N230" s="231" t="s">
        <v>41</v>
      </c>
      <c r="O230" s="88"/>
      <c r="P230" s="232">
        <f>O230*H230</f>
        <v>0</v>
      </c>
      <c r="Q230" s="232">
        <v>0</v>
      </c>
      <c r="R230" s="232">
        <f>Q230*H230</f>
        <v>0</v>
      </c>
      <c r="S230" s="232">
        <v>0</v>
      </c>
      <c r="T230" s="233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234" t="s">
        <v>172</v>
      </c>
      <c r="AT230" s="234" t="s">
        <v>167</v>
      </c>
      <c r="AU230" s="234" t="s">
        <v>85</v>
      </c>
      <c r="AY230" s="14" t="s">
        <v>164</v>
      </c>
      <c r="BE230" s="235">
        <f>IF(N230="základní",J230,0)</f>
        <v>0</v>
      </c>
      <c r="BF230" s="235">
        <f>IF(N230="snížená",J230,0)</f>
        <v>0</v>
      </c>
      <c r="BG230" s="235">
        <f>IF(N230="zákl. přenesená",J230,0)</f>
        <v>0</v>
      </c>
      <c r="BH230" s="235">
        <f>IF(N230="sníž. přenesená",J230,0)</f>
        <v>0</v>
      </c>
      <c r="BI230" s="235">
        <f>IF(N230="nulová",J230,0)</f>
        <v>0</v>
      </c>
      <c r="BJ230" s="14" t="s">
        <v>83</v>
      </c>
      <c r="BK230" s="235">
        <f>ROUND(I230*H230,2)</f>
        <v>0</v>
      </c>
      <c r="BL230" s="14" t="s">
        <v>172</v>
      </c>
      <c r="BM230" s="234" t="s">
        <v>427</v>
      </c>
    </row>
    <row r="231" spans="1:47" s="2" customFormat="1" ht="12">
      <c r="A231" s="35"/>
      <c r="B231" s="36"/>
      <c r="C231" s="37"/>
      <c r="D231" s="236" t="s">
        <v>173</v>
      </c>
      <c r="E231" s="37"/>
      <c r="F231" s="237" t="s">
        <v>428</v>
      </c>
      <c r="G231" s="37"/>
      <c r="H231" s="37"/>
      <c r="I231" s="238"/>
      <c r="J231" s="37"/>
      <c r="K231" s="37"/>
      <c r="L231" s="41"/>
      <c r="M231" s="239"/>
      <c r="N231" s="240"/>
      <c r="O231" s="88"/>
      <c r="P231" s="88"/>
      <c r="Q231" s="88"/>
      <c r="R231" s="88"/>
      <c r="S231" s="88"/>
      <c r="T231" s="89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T231" s="14" t="s">
        <v>173</v>
      </c>
      <c r="AU231" s="14" t="s">
        <v>85</v>
      </c>
    </row>
    <row r="232" spans="1:65" s="2" customFormat="1" ht="24.15" customHeight="1">
      <c r="A232" s="35"/>
      <c r="B232" s="36"/>
      <c r="C232" s="223" t="s">
        <v>429</v>
      </c>
      <c r="D232" s="223" t="s">
        <v>167</v>
      </c>
      <c r="E232" s="224" t="s">
        <v>430</v>
      </c>
      <c r="F232" s="225" t="s">
        <v>431</v>
      </c>
      <c r="G232" s="226" t="s">
        <v>177</v>
      </c>
      <c r="H232" s="227">
        <v>3</v>
      </c>
      <c r="I232" s="228"/>
      <c r="J232" s="229">
        <f>ROUND(I232*H232,2)</f>
        <v>0</v>
      </c>
      <c r="K232" s="225" t="s">
        <v>265</v>
      </c>
      <c r="L232" s="41"/>
      <c r="M232" s="230" t="s">
        <v>1</v>
      </c>
      <c r="N232" s="231" t="s">
        <v>41</v>
      </c>
      <c r="O232" s="88"/>
      <c r="P232" s="232">
        <f>O232*H232</f>
        <v>0</v>
      </c>
      <c r="Q232" s="232">
        <v>0</v>
      </c>
      <c r="R232" s="232">
        <f>Q232*H232</f>
        <v>0</v>
      </c>
      <c r="S232" s="232">
        <v>0</v>
      </c>
      <c r="T232" s="233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34" t="s">
        <v>172</v>
      </c>
      <c r="AT232" s="234" t="s">
        <v>167</v>
      </c>
      <c r="AU232" s="234" t="s">
        <v>85</v>
      </c>
      <c r="AY232" s="14" t="s">
        <v>164</v>
      </c>
      <c r="BE232" s="235">
        <f>IF(N232="základní",J232,0)</f>
        <v>0</v>
      </c>
      <c r="BF232" s="235">
        <f>IF(N232="snížená",J232,0)</f>
        <v>0</v>
      </c>
      <c r="BG232" s="235">
        <f>IF(N232="zákl. přenesená",J232,0)</f>
        <v>0</v>
      </c>
      <c r="BH232" s="235">
        <f>IF(N232="sníž. přenesená",J232,0)</f>
        <v>0</v>
      </c>
      <c r="BI232" s="235">
        <f>IF(N232="nulová",J232,0)</f>
        <v>0</v>
      </c>
      <c r="BJ232" s="14" t="s">
        <v>83</v>
      </c>
      <c r="BK232" s="235">
        <f>ROUND(I232*H232,2)</f>
        <v>0</v>
      </c>
      <c r="BL232" s="14" t="s">
        <v>172</v>
      </c>
      <c r="BM232" s="234" t="s">
        <v>432</v>
      </c>
    </row>
    <row r="233" spans="1:65" s="2" customFormat="1" ht="24.15" customHeight="1">
      <c r="A233" s="35"/>
      <c r="B233" s="36"/>
      <c r="C233" s="223" t="s">
        <v>298</v>
      </c>
      <c r="D233" s="223" t="s">
        <v>167</v>
      </c>
      <c r="E233" s="224" t="s">
        <v>433</v>
      </c>
      <c r="F233" s="225" t="s">
        <v>434</v>
      </c>
      <c r="G233" s="226" t="s">
        <v>224</v>
      </c>
      <c r="H233" s="227">
        <v>20</v>
      </c>
      <c r="I233" s="228"/>
      <c r="J233" s="229">
        <f>ROUND(I233*H233,2)</f>
        <v>0</v>
      </c>
      <c r="K233" s="225" t="s">
        <v>171</v>
      </c>
      <c r="L233" s="41"/>
      <c r="M233" s="230" t="s">
        <v>1</v>
      </c>
      <c r="N233" s="231" t="s">
        <v>41</v>
      </c>
      <c r="O233" s="88"/>
      <c r="P233" s="232">
        <f>O233*H233</f>
        <v>0</v>
      </c>
      <c r="Q233" s="232">
        <v>0</v>
      </c>
      <c r="R233" s="232">
        <f>Q233*H233</f>
        <v>0</v>
      </c>
      <c r="S233" s="232">
        <v>0</v>
      </c>
      <c r="T233" s="233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34" t="s">
        <v>172</v>
      </c>
      <c r="AT233" s="234" t="s">
        <v>167</v>
      </c>
      <c r="AU233" s="234" t="s">
        <v>85</v>
      </c>
      <c r="AY233" s="14" t="s">
        <v>164</v>
      </c>
      <c r="BE233" s="235">
        <f>IF(N233="základní",J233,0)</f>
        <v>0</v>
      </c>
      <c r="BF233" s="235">
        <f>IF(N233="snížená",J233,0)</f>
        <v>0</v>
      </c>
      <c r="BG233" s="235">
        <f>IF(N233="zákl. přenesená",J233,0)</f>
        <v>0</v>
      </c>
      <c r="BH233" s="235">
        <f>IF(N233="sníž. přenesená",J233,0)</f>
        <v>0</v>
      </c>
      <c r="BI233" s="235">
        <f>IF(N233="nulová",J233,0)</f>
        <v>0</v>
      </c>
      <c r="BJ233" s="14" t="s">
        <v>83</v>
      </c>
      <c r="BK233" s="235">
        <f>ROUND(I233*H233,2)</f>
        <v>0</v>
      </c>
      <c r="BL233" s="14" t="s">
        <v>172</v>
      </c>
      <c r="BM233" s="234" t="s">
        <v>435</v>
      </c>
    </row>
    <row r="234" spans="1:47" s="2" customFormat="1" ht="12">
      <c r="A234" s="35"/>
      <c r="B234" s="36"/>
      <c r="C234" s="37"/>
      <c r="D234" s="236" t="s">
        <v>173</v>
      </c>
      <c r="E234" s="37"/>
      <c r="F234" s="237" t="s">
        <v>436</v>
      </c>
      <c r="G234" s="37"/>
      <c r="H234" s="37"/>
      <c r="I234" s="238"/>
      <c r="J234" s="37"/>
      <c r="K234" s="37"/>
      <c r="L234" s="41"/>
      <c r="M234" s="239"/>
      <c r="N234" s="240"/>
      <c r="O234" s="88"/>
      <c r="P234" s="88"/>
      <c r="Q234" s="88"/>
      <c r="R234" s="88"/>
      <c r="S234" s="88"/>
      <c r="T234" s="89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T234" s="14" t="s">
        <v>173</v>
      </c>
      <c r="AU234" s="14" t="s">
        <v>85</v>
      </c>
    </row>
    <row r="235" spans="1:65" s="2" customFormat="1" ht="16.5" customHeight="1">
      <c r="A235" s="35"/>
      <c r="B235" s="36"/>
      <c r="C235" s="223" t="s">
        <v>437</v>
      </c>
      <c r="D235" s="223" t="s">
        <v>167</v>
      </c>
      <c r="E235" s="224" t="s">
        <v>438</v>
      </c>
      <c r="F235" s="225" t="s">
        <v>439</v>
      </c>
      <c r="G235" s="226" t="s">
        <v>224</v>
      </c>
      <c r="H235" s="227">
        <v>2</v>
      </c>
      <c r="I235" s="228"/>
      <c r="J235" s="229">
        <f>ROUND(I235*H235,2)</f>
        <v>0</v>
      </c>
      <c r="K235" s="225" t="s">
        <v>178</v>
      </c>
      <c r="L235" s="41"/>
      <c r="M235" s="230" t="s">
        <v>1</v>
      </c>
      <c r="N235" s="231" t="s">
        <v>41</v>
      </c>
      <c r="O235" s="88"/>
      <c r="P235" s="232">
        <f>O235*H235</f>
        <v>0</v>
      </c>
      <c r="Q235" s="232">
        <v>0</v>
      </c>
      <c r="R235" s="232">
        <f>Q235*H235</f>
        <v>0</v>
      </c>
      <c r="S235" s="232">
        <v>0</v>
      </c>
      <c r="T235" s="233">
        <f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234" t="s">
        <v>172</v>
      </c>
      <c r="AT235" s="234" t="s">
        <v>167</v>
      </c>
      <c r="AU235" s="234" t="s">
        <v>85</v>
      </c>
      <c r="AY235" s="14" t="s">
        <v>164</v>
      </c>
      <c r="BE235" s="235">
        <f>IF(N235="základní",J235,0)</f>
        <v>0</v>
      </c>
      <c r="BF235" s="235">
        <f>IF(N235="snížená",J235,0)</f>
        <v>0</v>
      </c>
      <c r="BG235" s="235">
        <f>IF(N235="zákl. přenesená",J235,0)</f>
        <v>0</v>
      </c>
      <c r="BH235" s="235">
        <f>IF(N235="sníž. přenesená",J235,0)</f>
        <v>0</v>
      </c>
      <c r="BI235" s="235">
        <f>IF(N235="nulová",J235,0)</f>
        <v>0</v>
      </c>
      <c r="BJ235" s="14" t="s">
        <v>83</v>
      </c>
      <c r="BK235" s="235">
        <f>ROUND(I235*H235,2)</f>
        <v>0</v>
      </c>
      <c r="BL235" s="14" t="s">
        <v>172</v>
      </c>
      <c r="BM235" s="234" t="s">
        <v>440</v>
      </c>
    </row>
    <row r="236" spans="1:65" s="2" customFormat="1" ht="24.15" customHeight="1">
      <c r="A236" s="35"/>
      <c r="B236" s="36"/>
      <c r="C236" s="223" t="s">
        <v>302</v>
      </c>
      <c r="D236" s="223" t="s">
        <v>167</v>
      </c>
      <c r="E236" s="224" t="s">
        <v>441</v>
      </c>
      <c r="F236" s="225" t="s">
        <v>442</v>
      </c>
      <c r="G236" s="226" t="s">
        <v>224</v>
      </c>
      <c r="H236" s="227">
        <v>28</v>
      </c>
      <c r="I236" s="228"/>
      <c r="J236" s="229">
        <f>ROUND(I236*H236,2)</f>
        <v>0</v>
      </c>
      <c r="K236" s="225" t="s">
        <v>171</v>
      </c>
      <c r="L236" s="41"/>
      <c r="M236" s="230" t="s">
        <v>1</v>
      </c>
      <c r="N236" s="231" t="s">
        <v>41</v>
      </c>
      <c r="O236" s="88"/>
      <c r="P236" s="232">
        <f>O236*H236</f>
        <v>0</v>
      </c>
      <c r="Q236" s="232">
        <v>0</v>
      </c>
      <c r="R236" s="232">
        <f>Q236*H236</f>
        <v>0</v>
      </c>
      <c r="S236" s="232">
        <v>0</v>
      </c>
      <c r="T236" s="233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34" t="s">
        <v>172</v>
      </c>
      <c r="AT236" s="234" t="s">
        <v>167</v>
      </c>
      <c r="AU236" s="234" t="s">
        <v>85</v>
      </c>
      <c r="AY236" s="14" t="s">
        <v>164</v>
      </c>
      <c r="BE236" s="235">
        <f>IF(N236="základní",J236,0)</f>
        <v>0</v>
      </c>
      <c r="BF236" s="235">
        <f>IF(N236="snížená",J236,0)</f>
        <v>0</v>
      </c>
      <c r="BG236" s="235">
        <f>IF(N236="zákl. přenesená",J236,0)</f>
        <v>0</v>
      </c>
      <c r="BH236" s="235">
        <f>IF(N236="sníž. přenesená",J236,0)</f>
        <v>0</v>
      </c>
      <c r="BI236" s="235">
        <f>IF(N236="nulová",J236,0)</f>
        <v>0</v>
      </c>
      <c r="BJ236" s="14" t="s">
        <v>83</v>
      </c>
      <c r="BK236" s="235">
        <f>ROUND(I236*H236,2)</f>
        <v>0</v>
      </c>
      <c r="BL236" s="14" t="s">
        <v>172</v>
      </c>
      <c r="BM236" s="234" t="s">
        <v>443</v>
      </c>
    </row>
    <row r="237" spans="1:47" s="2" customFormat="1" ht="12">
      <c r="A237" s="35"/>
      <c r="B237" s="36"/>
      <c r="C237" s="37"/>
      <c r="D237" s="236" t="s">
        <v>173</v>
      </c>
      <c r="E237" s="37"/>
      <c r="F237" s="237" t="s">
        <v>444</v>
      </c>
      <c r="G237" s="37"/>
      <c r="H237" s="37"/>
      <c r="I237" s="238"/>
      <c r="J237" s="37"/>
      <c r="K237" s="37"/>
      <c r="L237" s="41"/>
      <c r="M237" s="239"/>
      <c r="N237" s="240"/>
      <c r="O237" s="88"/>
      <c r="P237" s="88"/>
      <c r="Q237" s="88"/>
      <c r="R237" s="88"/>
      <c r="S237" s="88"/>
      <c r="T237" s="89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T237" s="14" t="s">
        <v>173</v>
      </c>
      <c r="AU237" s="14" t="s">
        <v>85</v>
      </c>
    </row>
    <row r="238" spans="1:65" s="2" customFormat="1" ht="24.15" customHeight="1">
      <c r="A238" s="35"/>
      <c r="B238" s="36"/>
      <c r="C238" s="223" t="s">
        <v>445</v>
      </c>
      <c r="D238" s="223" t="s">
        <v>167</v>
      </c>
      <c r="E238" s="224" t="s">
        <v>446</v>
      </c>
      <c r="F238" s="225" t="s">
        <v>447</v>
      </c>
      <c r="G238" s="226" t="s">
        <v>224</v>
      </c>
      <c r="H238" s="227">
        <v>2</v>
      </c>
      <c r="I238" s="228"/>
      <c r="J238" s="229">
        <f>ROUND(I238*H238,2)</f>
        <v>0</v>
      </c>
      <c r="K238" s="225" t="s">
        <v>171</v>
      </c>
      <c r="L238" s="41"/>
      <c r="M238" s="230" t="s">
        <v>1</v>
      </c>
      <c r="N238" s="231" t="s">
        <v>41</v>
      </c>
      <c r="O238" s="88"/>
      <c r="P238" s="232">
        <f>O238*H238</f>
        <v>0</v>
      </c>
      <c r="Q238" s="232">
        <v>0</v>
      </c>
      <c r="R238" s="232">
        <f>Q238*H238</f>
        <v>0</v>
      </c>
      <c r="S238" s="232">
        <v>0</v>
      </c>
      <c r="T238" s="233">
        <f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234" t="s">
        <v>172</v>
      </c>
      <c r="AT238" s="234" t="s">
        <v>167</v>
      </c>
      <c r="AU238" s="234" t="s">
        <v>85</v>
      </c>
      <c r="AY238" s="14" t="s">
        <v>164</v>
      </c>
      <c r="BE238" s="235">
        <f>IF(N238="základní",J238,0)</f>
        <v>0</v>
      </c>
      <c r="BF238" s="235">
        <f>IF(N238="snížená",J238,0)</f>
        <v>0</v>
      </c>
      <c r="BG238" s="235">
        <f>IF(N238="zákl. přenesená",J238,0)</f>
        <v>0</v>
      </c>
      <c r="BH238" s="235">
        <f>IF(N238="sníž. přenesená",J238,0)</f>
        <v>0</v>
      </c>
      <c r="BI238" s="235">
        <f>IF(N238="nulová",J238,0)</f>
        <v>0</v>
      </c>
      <c r="BJ238" s="14" t="s">
        <v>83</v>
      </c>
      <c r="BK238" s="235">
        <f>ROUND(I238*H238,2)</f>
        <v>0</v>
      </c>
      <c r="BL238" s="14" t="s">
        <v>172</v>
      </c>
      <c r="BM238" s="234" t="s">
        <v>448</v>
      </c>
    </row>
    <row r="239" spans="1:47" s="2" customFormat="1" ht="12">
      <c r="A239" s="35"/>
      <c r="B239" s="36"/>
      <c r="C239" s="37"/>
      <c r="D239" s="236" t="s">
        <v>173</v>
      </c>
      <c r="E239" s="37"/>
      <c r="F239" s="237" t="s">
        <v>449</v>
      </c>
      <c r="G239" s="37"/>
      <c r="H239" s="37"/>
      <c r="I239" s="238"/>
      <c r="J239" s="37"/>
      <c r="K239" s="37"/>
      <c r="L239" s="41"/>
      <c r="M239" s="239"/>
      <c r="N239" s="240"/>
      <c r="O239" s="88"/>
      <c r="P239" s="88"/>
      <c r="Q239" s="88"/>
      <c r="R239" s="88"/>
      <c r="S239" s="88"/>
      <c r="T239" s="89"/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T239" s="14" t="s">
        <v>173</v>
      </c>
      <c r="AU239" s="14" t="s">
        <v>85</v>
      </c>
    </row>
    <row r="240" spans="1:65" s="2" customFormat="1" ht="24.15" customHeight="1">
      <c r="A240" s="35"/>
      <c r="B240" s="36"/>
      <c r="C240" s="223" t="s">
        <v>307</v>
      </c>
      <c r="D240" s="223" t="s">
        <v>167</v>
      </c>
      <c r="E240" s="224" t="s">
        <v>450</v>
      </c>
      <c r="F240" s="225" t="s">
        <v>451</v>
      </c>
      <c r="G240" s="226" t="s">
        <v>224</v>
      </c>
      <c r="H240" s="227">
        <v>20</v>
      </c>
      <c r="I240" s="228"/>
      <c r="J240" s="229">
        <f>ROUND(I240*H240,2)</f>
        <v>0</v>
      </c>
      <c r="K240" s="225" t="s">
        <v>171</v>
      </c>
      <c r="L240" s="41"/>
      <c r="M240" s="230" t="s">
        <v>1</v>
      </c>
      <c r="N240" s="231" t="s">
        <v>41</v>
      </c>
      <c r="O240" s="88"/>
      <c r="P240" s="232">
        <f>O240*H240</f>
        <v>0</v>
      </c>
      <c r="Q240" s="232">
        <v>0</v>
      </c>
      <c r="R240" s="232">
        <f>Q240*H240</f>
        <v>0</v>
      </c>
      <c r="S240" s="232">
        <v>0</v>
      </c>
      <c r="T240" s="233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34" t="s">
        <v>172</v>
      </c>
      <c r="AT240" s="234" t="s">
        <v>167</v>
      </c>
      <c r="AU240" s="234" t="s">
        <v>85</v>
      </c>
      <c r="AY240" s="14" t="s">
        <v>164</v>
      </c>
      <c r="BE240" s="235">
        <f>IF(N240="základní",J240,0)</f>
        <v>0</v>
      </c>
      <c r="BF240" s="235">
        <f>IF(N240="snížená",J240,0)</f>
        <v>0</v>
      </c>
      <c r="BG240" s="235">
        <f>IF(N240="zákl. přenesená",J240,0)</f>
        <v>0</v>
      </c>
      <c r="BH240" s="235">
        <f>IF(N240="sníž. přenesená",J240,0)</f>
        <v>0</v>
      </c>
      <c r="BI240" s="235">
        <f>IF(N240="nulová",J240,0)</f>
        <v>0</v>
      </c>
      <c r="BJ240" s="14" t="s">
        <v>83</v>
      </c>
      <c r="BK240" s="235">
        <f>ROUND(I240*H240,2)</f>
        <v>0</v>
      </c>
      <c r="BL240" s="14" t="s">
        <v>172</v>
      </c>
      <c r="BM240" s="234" t="s">
        <v>452</v>
      </c>
    </row>
    <row r="241" spans="1:47" s="2" customFormat="1" ht="12">
      <c r="A241" s="35"/>
      <c r="B241" s="36"/>
      <c r="C241" s="37"/>
      <c r="D241" s="236" t="s">
        <v>173</v>
      </c>
      <c r="E241" s="37"/>
      <c r="F241" s="237" t="s">
        <v>453</v>
      </c>
      <c r="G241" s="37"/>
      <c r="H241" s="37"/>
      <c r="I241" s="238"/>
      <c r="J241" s="37"/>
      <c r="K241" s="37"/>
      <c r="L241" s="41"/>
      <c r="M241" s="239"/>
      <c r="N241" s="240"/>
      <c r="O241" s="88"/>
      <c r="P241" s="88"/>
      <c r="Q241" s="88"/>
      <c r="R241" s="88"/>
      <c r="S241" s="88"/>
      <c r="T241" s="89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T241" s="14" t="s">
        <v>173</v>
      </c>
      <c r="AU241" s="14" t="s">
        <v>85</v>
      </c>
    </row>
    <row r="242" spans="1:65" s="2" customFormat="1" ht="24.15" customHeight="1">
      <c r="A242" s="35"/>
      <c r="B242" s="36"/>
      <c r="C242" s="223" t="s">
        <v>454</v>
      </c>
      <c r="D242" s="223" t="s">
        <v>167</v>
      </c>
      <c r="E242" s="224" t="s">
        <v>455</v>
      </c>
      <c r="F242" s="225" t="s">
        <v>456</v>
      </c>
      <c r="G242" s="226" t="s">
        <v>224</v>
      </c>
      <c r="H242" s="227">
        <v>2</v>
      </c>
      <c r="I242" s="228"/>
      <c r="J242" s="229">
        <f>ROUND(I242*H242,2)</f>
        <v>0</v>
      </c>
      <c r="K242" s="225" t="s">
        <v>171</v>
      </c>
      <c r="L242" s="41"/>
      <c r="M242" s="230" t="s">
        <v>1</v>
      </c>
      <c r="N242" s="231" t="s">
        <v>41</v>
      </c>
      <c r="O242" s="88"/>
      <c r="P242" s="232">
        <f>O242*H242</f>
        <v>0</v>
      </c>
      <c r="Q242" s="232">
        <v>0</v>
      </c>
      <c r="R242" s="232">
        <f>Q242*H242</f>
        <v>0</v>
      </c>
      <c r="S242" s="232">
        <v>0</v>
      </c>
      <c r="T242" s="233">
        <f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234" t="s">
        <v>172</v>
      </c>
      <c r="AT242" s="234" t="s">
        <v>167</v>
      </c>
      <c r="AU242" s="234" t="s">
        <v>85</v>
      </c>
      <c r="AY242" s="14" t="s">
        <v>164</v>
      </c>
      <c r="BE242" s="235">
        <f>IF(N242="základní",J242,0)</f>
        <v>0</v>
      </c>
      <c r="BF242" s="235">
        <f>IF(N242="snížená",J242,0)</f>
        <v>0</v>
      </c>
      <c r="BG242" s="235">
        <f>IF(N242="zákl. přenesená",J242,0)</f>
        <v>0</v>
      </c>
      <c r="BH242" s="235">
        <f>IF(N242="sníž. přenesená",J242,0)</f>
        <v>0</v>
      </c>
      <c r="BI242" s="235">
        <f>IF(N242="nulová",J242,0)</f>
        <v>0</v>
      </c>
      <c r="BJ242" s="14" t="s">
        <v>83</v>
      </c>
      <c r="BK242" s="235">
        <f>ROUND(I242*H242,2)</f>
        <v>0</v>
      </c>
      <c r="BL242" s="14" t="s">
        <v>172</v>
      </c>
      <c r="BM242" s="234" t="s">
        <v>457</v>
      </c>
    </row>
    <row r="243" spans="1:47" s="2" customFormat="1" ht="12">
      <c r="A243" s="35"/>
      <c r="B243" s="36"/>
      <c r="C243" s="37"/>
      <c r="D243" s="236" t="s">
        <v>173</v>
      </c>
      <c r="E243" s="37"/>
      <c r="F243" s="237" t="s">
        <v>458</v>
      </c>
      <c r="G243" s="37"/>
      <c r="H243" s="37"/>
      <c r="I243" s="238"/>
      <c r="J243" s="37"/>
      <c r="K243" s="37"/>
      <c r="L243" s="41"/>
      <c r="M243" s="239"/>
      <c r="N243" s="240"/>
      <c r="O243" s="88"/>
      <c r="P243" s="88"/>
      <c r="Q243" s="88"/>
      <c r="R243" s="88"/>
      <c r="S243" s="88"/>
      <c r="T243" s="89"/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T243" s="14" t="s">
        <v>173</v>
      </c>
      <c r="AU243" s="14" t="s">
        <v>85</v>
      </c>
    </row>
    <row r="244" spans="1:65" s="2" customFormat="1" ht="44.25" customHeight="1">
      <c r="A244" s="35"/>
      <c r="B244" s="36"/>
      <c r="C244" s="223" t="s">
        <v>311</v>
      </c>
      <c r="D244" s="223" t="s">
        <v>167</v>
      </c>
      <c r="E244" s="224" t="s">
        <v>459</v>
      </c>
      <c r="F244" s="225" t="s">
        <v>460</v>
      </c>
      <c r="G244" s="226" t="s">
        <v>224</v>
      </c>
      <c r="H244" s="227">
        <v>103</v>
      </c>
      <c r="I244" s="228"/>
      <c r="J244" s="229">
        <f>ROUND(I244*H244,2)</f>
        <v>0</v>
      </c>
      <c r="K244" s="225" t="s">
        <v>178</v>
      </c>
      <c r="L244" s="41"/>
      <c r="M244" s="230" t="s">
        <v>1</v>
      </c>
      <c r="N244" s="231" t="s">
        <v>41</v>
      </c>
      <c r="O244" s="88"/>
      <c r="P244" s="232">
        <f>O244*H244</f>
        <v>0</v>
      </c>
      <c r="Q244" s="232">
        <v>0</v>
      </c>
      <c r="R244" s="232">
        <f>Q244*H244</f>
        <v>0</v>
      </c>
      <c r="S244" s="232">
        <v>0</v>
      </c>
      <c r="T244" s="233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234" t="s">
        <v>172</v>
      </c>
      <c r="AT244" s="234" t="s">
        <v>167</v>
      </c>
      <c r="AU244" s="234" t="s">
        <v>85</v>
      </c>
      <c r="AY244" s="14" t="s">
        <v>164</v>
      </c>
      <c r="BE244" s="235">
        <f>IF(N244="základní",J244,0)</f>
        <v>0</v>
      </c>
      <c r="BF244" s="235">
        <f>IF(N244="snížená",J244,0)</f>
        <v>0</v>
      </c>
      <c r="BG244" s="235">
        <f>IF(N244="zákl. přenesená",J244,0)</f>
        <v>0</v>
      </c>
      <c r="BH244" s="235">
        <f>IF(N244="sníž. přenesená",J244,0)</f>
        <v>0</v>
      </c>
      <c r="BI244" s="235">
        <f>IF(N244="nulová",J244,0)</f>
        <v>0</v>
      </c>
      <c r="BJ244" s="14" t="s">
        <v>83</v>
      </c>
      <c r="BK244" s="235">
        <f>ROUND(I244*H244,2)</f>
        <v>0</v>
      </c>
      <c r="BL244" s="14" t="s">
        <v>172</v>
      </c>
      <c r="BM244" s="234" t="s">
        <v>461</v>
      </c>
    </row>
    <row r="245" spans="1:47" s="2" customFormat="1" ht="12">
      <c r="A245" s="35"/>
      <c r="B245" s="36"/>
      <c r="C245" s="37"/>
      <c r="D245" s="251" t="s">
        <v>252</v>
      </c>
      <c r="E245" s="37"/>
      <c r="F245" s="252" t="s">
        <v>462</v>
      </c>
      <c r="G245" s="37"/>
      <c r="H245" s="37"/>
      <c r="I245" s="238"/>
      <c r="J245" s="37"/>
      <c r="K245" s="37"/>
      <c r="L245" s="41"/>
      <c r="M245" s="239"/>
      <c r="N245" s="240"/>
      <c r="O245" s="88"/>
      <c r="P245" s="88"/>
      <c r="Q245" s="88"/>
      <c r="R245" s="88"/>
      <c r="S245" s="88"/>
      <c r="T245" s="89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T245" s="14" t="s">
        <v>252</v>
      </c>
      <c r="AU245" s="14" t="s">
        <v>85</v>
      </c>
    </row>
    <row r="246" spans="1:65" s="2" customFormat="1" ht="16.5" customHeight="1">
      <c r="A246" s="35"/>
      <c r="B246" s="36"/>
      <c r="C246" s="223" t="s">
        <v>463</v>
      </c>
      <c r="D246" s="223" t="s">
        <v>167</v>
      </c>
      <c r="E246" s="224" t="s">
        <v>464</v>
      </c>
      <c r="F246" s="225" t="s">
        <v>465</v>
      </c>
      <c r="G246" s="226" t="s">
        <v>224</v>
      </c>
      <c r="H246" s="227">
        <v>103</v>
      </c>
      <c r="I246" s="228"/>
      <c r="J246" s="229">
        <f>ROUND(I246*H246,2)</f>
        <v>0</v>
      </c>
      <c r="K246" s="225" t="s">
        <v>178</v>
      </c>
      <c r="L246" s="41"/>
      <c r="M246" s="230" t="s">
        <v>1</v>
      </c>
      <c r="N246" s="231" t="s">
        <v>41</v>
      </c>
      <c r="O246" s="88"/>
      <c r="P246" s="232">
        <f>O246*H246</f>
        <v>0</v>
      </c>
      <c r="Q246" s="232">
        <v>0</v>
      </c>
      <c r="R246" s="232">
        <f>Q246*H246</f>
        <v>0</v>
      </c>
      <c r="S246" s="232">
        <v>0</v>
      </c>
      <c r="T246" s="233">
        <f>S246*H246</f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234" t="s">
        <v>172</v>
      </c>
      <c r="AT246" s="234" t="s">
        <v>167</v>
      </c>
      <c r="AU246" s="234" t="s">
        <v>85</v>
      </c>
      <c r="AY246" s="14" t="s">
        <v>164</v>
      </c>
      <c r="BE246" s="235">
        <f>IF(N246="základní",J246,0)</f>
        <v>0</v>
      </c>
      <c r="BF246" s="235">
        <f>IF(N246="snížená",J246,0)</f>
        <v>0</v>
      </c>
      <c r="BG246" s="235">
        <f>IF(N246="zákl. přenesená",J246,0)</f>
        <v>0</v>
      </c>
      <c r="BH246" s="235">
        <f>IF(N246="sníž. přenesená",J246,0)</f>
        <v>0</v>
      </c>
      <c r="BI246" s="235">
        <f>IF(N246="nulová",J246,0)</f>
        <v>0</v>
      </c>
      <c r="BJ246" s="14" t="s">
        <v>83</v>
      </c>
      <c r="BK246" s="235">
        <f>ROUND(I246*H246,2)</f>
        <v>0</v>
      </c>
      <c r="BL246" s="14" t="s">
        <v>172</v>
      </c>
      <c r="BM246" s="234" t="s">
        <v>466</v>
      </c>
    </row>
    <row r="247" spans="1:65" s="2" customFormat="1" ht="21.75" customHeight="1">
      <c r="A247" s="35"/>
      <c r="B247" s="36"/>
      <c r="C247" s="223" t="s">
        <v>315</v>
      </c>
      <c r="D247" s="223" t="s">
        <v>167</v>
      </c>
      <c r="E247" s="224" t="s">
        <v>467</v>
      </c>
      <c r="F247" s="225" t="s">
        <v>468</v>
      </c>
      <c r="G247" s="226" t="s">
        <v>224</v>
      </c>
      <c r="H247" s="227">
        <v>4</v>
      </c>
      <c r="I247" s="228"/>
      <c r="J247" s="229">
        <f>ROUND(I247*H247,2)</f>
        <v>0</v>
      </c>
      <c r="K247" s="225" t="s">
        <v>178</v>
      </c>
      <c r="L247" s="41"/>
      <c r="M247" s="230" t="s">
        <v>1</v>
      </c>
      <c r="N247" s="231" t="s">
        <v>41</v>
      </c>
      <c r="O247" s="88"/>
      <c r="P247" s="232">
        <f>O247*H247</f>
        <v>0</v>
      </c>
      <c r="Q247" s="232">
        <v>0</v>
      </c>
      <c r="R247" s="232">
        <f>Q247*H247</f>
        <v>0</v>
      </c>
      <c r="S247" s="232">
        <v>0</v>
      </c>
      <c r="T247" s="233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234" t="s">
        <v>172</v>
      </c>
      <c r="AT247" s="234" t="s">
        <v>167</v>
      </c>
      <c r="AU247" s="234" t="s">
        <v>85</v>
      </c>
      <c r="AY247" s="14" t="s">
        <v>164</v>
      </c>
      <c r="BE247" s="235">
        <f>IF(N247="základní",J247,0)</f>
        <v>0</v>
      </c>
      <c r="BF247" s="235">
        <f>IF(N247="snížená",J247,0)</f>
        <v>0</v>
      </c>
      <c r="BG247" s="235">
        <f>IF(N247="zákl. přenesená",J247,0)</f>
        <v>0</v>
      </c>
      <c r="BH247" s="235">
        <f>IF(N247="sníž. přenesená",J247,0)</f>
        <v>0</v>
      </c>
      <c r="BI247" s="235">
        <f>IF(N247="nulová",J247,0)</f>
        <v>0</v>
      </c>
      <c r="BJ247" s="14" t="s">
        <v>83</v>
      </c>
      <c r="BK247" s="235">
        <f>ROUND(I247*H247,2)</f>
        <v>0</v>
      </c>
      <c r="BL247" s="14" t="s">
        <v>172</v>
      </c>
      <c r="BM247" s="234" t="s">
        <v>469</v>
      </c>
    </row>
    <row r="248" spans="1:65" s="2" customFormat="1" ht="24.15" customHeight="1">
      <c r="A248" s="35"/>
      <c r="B248" s="36"/>
      <c r="C248" s="223" t="s">
        <v>470</v>
      </c>
      <c r="D248" s="223" t="s">
        <v>167</v>
      </c>
      <c r="E248" s="224" t="s">
        <v>471</v>
      </c>
      <c r="F248" s="225" t="s">
        <v>472</v>
      </c>
      <c r="G248" s="226" t="s">
        <v>224</v>
      </c>
      <c r="H248" s="227">
        <v>1</v>
      </c>
      <c r="I248" s="228"/>
      <c r="J248" s="229">
        <f>ROUND(I248*H248,2)</f>
        <v>0</v>
      </c>
      <c r="K248" s="225" t="s">
        <v>178</v>
      </c>
      <c r="L248" s="41"/>
      <c r="M248" s="230" t="s">
        <v>1</v>
      </c>
      <c r="N248" s="231" t="s">
        <v>41</v>
      </c>
      <c r="O248" s="88"/>
      <c r="P248" s="232">
        <f>O248*H248</f>
        <v>0</v>
      </c>
      <c r="Q248" s="232">
        <v>0</v>
      </c>
      <c r="R248" s="232">
        <f>Q248*H248</f>
        <v>0</v>
      </c>
      <c r="S248" s="232">
        <v>0</v>
      </c>
      <c r="T248" s="233">
        <f>S248*H248</f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234" t="s">
        <v>172</v>
      </c>
      <c r="AT248" s="234" t="s">
        <v>167</v>
      </c>
      <c r="AU248" s="234" t="s">
        <v>85</v>
      </c>
      <c r="AY248" s="14" t="s">
        <v>164</v>
      </c>
      <c r="BE248" s="235">
        <f>IF(N248="základní",J248,0)</f>
        <v>0</v>
      </c>
      <c r="BF248" s="235">
        <f>IF(N248="snížená",J248,0)</f>
        <v>0</v>
      </c>
      <c r="BG248" s="235">
        <f>IF(N248="zákl. přenesená",J248,0)</f>
        <v>0</v>
      </c>
      <c r="BH248" s="235">
        <f>IF(N248="sníž. přenesená",J248,0)</f>
        <v>0</v>
      </c>
      <c r="BI248" s="235">
        <f>IF(N248="nulová",J248,0)</f>
        <v>0</v>
      </c>
      <c r="BJ248" s="14" t="s">
        <v>83</v>
      </c>
      <c r="BK248" s="235">
        <f>ROUND(I248*H248,2)</f>
        <v>0</v>
      </c>
      <c r="BL248" s="14" t="s">
        <v>172</v>
      </c>
      <c r="BM248" s="234" t="s">
        <v>473</v>
      </c>
    </row>
    <row r="249" spans="1:65" s="2" customFormat="1" ht="24.15" customHeight="1">
      <c r="A249" s="35"/>
      <c r="B249" s="36"/>
      <c r="C249" s="223" t="s">
        <v>319</v>
      </c>
      <c r="D249" s="223" t="s">
        <v>167</v>
      </c>
      <c r="E249" s="224" t="s">
        <v>474</v>
      </c>
      <c r="F249" s="225" t="s">
        <v>475</v>
      </c>
      <c r="G249" s="226" t="s">
        <v>224</v>
      </c>
      <c r="H249" s="227">
        <v>4</v>
      </c>
      <c r="I249" s="228"/>
      <c r="J249" s="229">
        <f>ROUND(I249*H249,2)</f>
        <v>0</v>
      </c>
      <c r="K249" s="225" t="s">
        <v>178</v>
      </c>
      <c r="L249" s="41"/>
      <c r="M249" s="230" t="s">
        <v>1</v>
      </c>
      <c r="N249" s="231" t="s">
        <v>41</v>
      </c>
      <c r="O249" s="88"/>
      <c r="P249" s="232">
        <f>O249*H249</f>
        <v>0</v>
      </c>
      <c r="Q249" s="232">
        <v>0</v>
      </c>
      <c r="R249" s="232">
        <f>Q249*H249</f>
        <v>0</v>
      </c>
      <c r="S249" s="232">
        <v>0</v>
      </c>
      <c r="T249" s="233">
        <f>S249*H249</f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234" t="s">
        <v>172</v>
      </c>
      <c r="AT249" s="234" t="s">
        <v>167</v>
      </c>
      <c r="AU249" s="234" t="s">
        <v>85</v>
      </c>
      <c r="AY249" s="14" t="s">
        <v>164</v>
      </c>
      <c r="BE249" s="235">
        <f>IF(N249="základní",J249,0)</f>
        <v>0</v>
      </c>
      <c r="BF249" s="235">
        <f>IF(N249="snížená",J249,0)</f>
        <v>0</v>
      </c>
      <c r="BG249" s="235">
        <f>IF(N249="zákl. přenesená",J249,0)</f>
        <v>0</v>
      </c>
      <c r="BH249" s="235">
        <f>IF(N249="sníž. přenesená",J249,0)</f>
        <v>0</v>
      </c>
      <c r="BI249" s="235">
        <f>IF(N249="nulová",J249,0)</f>
        <v>0</v>
      </c>
      <c r="BJ249" s="14" t="s">
        <v>83</v>
      </c>
      <c r="BK249" s="235">
        <f>ROUND(I249*H249,2)</f>
        <v>0</v>
      </c>
      <c r="BL249" s="14" t="s">
        <v>172</v>
      </c>
      <c r="BM249" s="234" t="s">
        <v>476</v>
      </c>
    </row>
    <row r="250" spans="1:65" s="2" customFormat="1" ht="24.15" customHeight="1">
      <c r="A250" s="35"/>
      <c r="B250" s="36"/>
      <c r="C250" s="223" t="s">
        <v>477</v>
      </c>
      <c r="D250" s="223" t="s">
        <v>167</v>
      </c>
      <c r="E250" s="224" t="s">
        <v>478</v>
      </c>
      <c r="F250" s="225" t="s">
        <v>479</v>
      </c>
      <c r="G250" s="226" t="s">
        <v>224</v>
      </c>
      <c r="H250" s="227">
        <v>1</v>
      </c>
      <c r="I250" s="228"/>
      <c r="J250" s="229">
        <f>ROUND(I250*H250,2)</f>
        <v>0</v>
      </c>
      <c r="K250" s="225" t="s">
        <v>178</v>
      </c>
      <c r="L250" s="41"/>
      <c r="M250" s="230" t="s">
        <v>1</v>
      </c>
      <c r="N250" s="231" t="s">
        <v>41</v>
      </c>
      <c r="O250" s="88"/>
      <c r="P250" s="232">
        <f>O250*H250</f>
        <v>0</v>
      </c>
      <c r="Q250" s="232">
        <v>0</v>
      </c>
      <c r="R250" s="232">
        <f>Q250*H250</f>
        <v>0</v>
      </c>
      <c r="S250" s="232">
        <v>0</v>
      </c>
      <c r="T250" s="233">
        <f>S250*H250</f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234" t="s">
        <v>172</v>
      </c>
      <c r="AT250" s="234" t="s">
        <v>167</v>
      </c>
      <c r="AU250" s="234" t="s">
        <v>85</v>
      </c>
      <c r="AY250" s="14" t="s">
        <v>164</v>
      </c>
      <c r="BE250" s="235">
        <f>IF(N250="základní",J250,0)</f>
        <v>0</v>
      </c>
      <c r="BF250" s="235">
        <f>IF(N250="snížená",J250,0)</f>
        <v>0</v>
      </c>
      <c r="BG250" s="235">
        <f>IF(N250="zákl. přenesená",J250,0)</f>
        <v>0</v>
      </c>
      <c r="BH250" s="235">
        <f>IF(N250="sníž. přenesená",J250,0)</f>
        <v>0</v>
      </c>
      <c r="BI250" s="235">
        <f>IF(N250="nulová",J250,0)</f>
        <v>0</v>
      </c>
      <c r="BJ250" s="14" t="s">
        <v>83</v>
      </c>
      <c r="BK250" s="235">
        <f>ROUND(I250*H250,2)</f>
        <v>0</v>
      </c>
      <c r="BL250" s="14" t="s">
        <v>172</v>
      </c>
      <c r="BM250" s="234" t="s">
        <v>480</v>
      </c>
    </row>
    <row r="251" spans="1:65" s="2" customFormat="1" ht="16.5" customHeight="1">
      <c r="A251" s="35"/>
      <c r="B251" s="36"/>
      <c r="C251" s="223" t="s">
        <v>324</v>
      </c>
      <c r="D251" s="223" t="s">
        <v>167</v>
      </c>
      <c r="E251" s="224" t="s">
        <v>481</v>
      </c>
      <c r="F251" s="225" t="s">
        <v>482</v>
      </c>
      <c r="G251" s="226" t="s">
        <v>224</v>
      </c>
      <c r="H251" s="227">
        <v>1</v>
      </c>
      <c r="I251" s="228"/>
      <c r="J251" s="229">
        <f>ROUND(I251*H251,2)</f>
        <v>0</v>
      </c>
      <c r="K251" s="225" t="s">
        <v>178</v>
      </c>
      <c r="L251" s="41"/>
      <c r="M251" s="230" t="s">
        <v>1</v>
      </c>
      <c r="N251" s="231" t="s">
        <v>41</v>
      </c>
      <c r="O251" s="88"/>
      <c r="P251" s="232">
        <f>O251*H251</f>
        <v>0</v>
      </c>
      <c r="Q251" s="232">
        <v>0</v>
      </c>
      <c r="R251" s="232">
        <f>Q251*H251</f>
        <v>0</v>
      </c>
      <c r="S251" s="232">
        <v>0</v>
      </c>
      <c r="T251" s="233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234" t="s">
        <v>172</v>
      </c>
      <c r="AT251" s="234" t="s">
        <v>167</v>
      </c>
      <c r="AU251" s="234" t="s">
        <v>85</v>
      </c>
      <c r="AY251" s="14" t="s">
        <v>164</v>
      </c>
      <c r="BE251" s="235">
        <f>IF(N251="základní",J251,0)</f>
        <v>0</v>
      </c>
      <c r="BF251" s="235">
        <f>IF(N251="snížená",J251,0)</f>
        <v>0</v>
      </c>
      <c r="BG251" s="235">
        <f>IF(N251="zákl. přenesená",J251,0)</f>
        <v>0</v>
      </c>
      <c r="BH251" s="235">
        <f>IF(N251="sníž. přenesená",J251,0)</f>
        <v>0</v>
      </c>
      <c r="BI251" s="235">
        <f>IF(N251="nulová",J251,0)</f>
        <v>0</v>
      </c>
      <c r="BJ251" s="14" t="s">
        <v>83</v>
      </c>
      <c r="BK251" s="235">
        <f>ROUND(I251*H251,2)</f>
        <v>0</v>
      </c>
      <c r="BL251" s="14" t="s">
        <v>172</v>
      </c>
      <c r="BM251" s="234" t="s">
        <v>483</v>
      </c>
    </row>
    <row r="252" spans="1:47" s="2" customFormat="1" ht="12">
      <c r="A252" s="35"/>
      <c r="B252" s="36"/>
      <c r="C252" s="37"/>
      <c r="D252" s="251" t="s">
        <v>252</v>
      </c>
      <c r="E252" s="37"/>
      <c r="F252" s="252" t="s">
        <v>484</v>
      </c>
      <c r="G252" s="37"/>
      <c r="H252" s="37"/>
      <c r="I252" s="238"/>
      <c r="J252" s="37"/>
      <c r="K252" s="37"/>
      <c r="L252" s="41"/>
      <c r="M252" s="239"/>
      <c r="N252" s="240"/>
      <c r="O252" s="88"/>
      <c r="P252" s="88"/>
      <c r="Q252" s="88"/>
      <c r="R252" s="88"/>
      <c r="S252" s="88"/>
      <c r="T252" s="89"/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T252" s="14" t="s">
        <v>252</v>
      </c>
      <c r="AU252" s="14" t="s">
        <v>85</v>
      </c>
    </row>
    <row r="253" spans="1:65" s="2" customFormat="1" ht="16.5" customHeight="1">
      <c r="A253" s="35"/>
      <c r="B253" s="36"/>
      <c r="C253" s="223" t="s">
        <v>485</v>
      </c>
      <c r="D253" s="223" t="s">
        <v>167</v>
      </c>
      <c r="E253" s="224" t="s">
        <v>486</v>
      </c>
      <c r="F253" s="225" t="s">
        <v>487</v>
      </c>
      <c r="G253" s="226" t="s">
        <v>224</v>
      </c>
      <c r="H253" s="227">
        <v>4</v>
      </c>
      <c r="I253" s="228"/>
      <c r="J253" s="229">
        <f>ROUND(I253*H253,2)</f>
        <v>0</v>
      </c>
      <c r="K253" s="225" t="s">
        <v>178</v>
      </c>
      <c r="L253" s="41"/>
      <c r="M253" s="230" t="s">
        <v>1</v>
      </c>
      <c r="N253" s="231" t="s">
        <v>41</v>
      </c>
      <c r="O253" s="88"/>
      <c r="P253" s="232">
        <f>O253*H253</f>
        <v>0</v>
      </c>
      <c r="Q253" s="232">
        <v>0</v>
      </c>
      <c r="R253" s="232">
        <f>Q253*H253</f>
        <v>0</v>
      </c>
      <c r="S253" s="232">
        <v>0</v>
      </c>
      <c r="T253" s="233">
        <f>S253*H253</f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234" t="s">
        <v>172</v>
      </c>
      <c r="AT253" s="234" t="s">
        <v>167</v>
      </c>
      <c r="AU253" s="234" t="s">
        <v>85</v>
      </c>
      <c r="AY253" s="14" t="s">
        <v>164</v>
      </c>
      <c r="BE253" s="235">
        <f>IF(N253="základní",J253,0)</f>
        <v>0</v>
      </c>
      <c r="BF253" s="235">
        <f>IF(N253="snížená",J253,0)</f>
        <v>0</v>
      </c>
      <c r="BG253" s="235">
        <f>IF(N253="zákl. přenesená",J253,0)</f>
        <v>0</v>
      </c>
      <c r="BH253" s="235">
        <f>IF(N253="sníž. přenesená",J253,0)</f>
        <v>0</v>
      </c>
      <c r="BI253" s="235">
        <f>IF(N253="nulová",J253,0)</f>
        <v>0</v>
      </c>
      <c r="BJ253" s="14" t="s">
        <v>83</v>
      </c>
      <c r="BK253" s="235">
        <f>ROUND(I253*H253,2)</f>
        <v>0</v>
      </c>
      <c r="BL253" s="14" t="s">
        <v>172</v>
      </c>
      <c r="BM253" s="234" t="s">
        <v>488</v>
      </c>
    </row>
    <row r="254" spans="1:47" s="2" customFormat="1" ht="12">
      <c r="A254" s="35"/>
      <c r="B254" s="36"/>
      <c r="C254" s="37"/>
      <c r="D254" s="251" t="s">
        <v>252</v>
      </c>
      <c r="E254" s="37"/>
      <c r="F254" s="252" t="s">
        <v>484</v>
      </c>
      <c r="G254" s="37"/>
      <c r="H254" s="37"/>
      <c r="I254" s="238"/>
      <c r="J254" s="37"/>
      <c r="K254" s="37"/>
      <c r="L254" s="41"/>
      <c r="M254" s="239"/>
      <c r="N254" s="240"/>
      <c r="O254" s="88"/>
      <c r="P254" s="88"/>
      <c r="Q254" s="88"/>
      <c r="R254" s="88"/>
      <c r="S254" s="88"/>
      <c r="T254" s="89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T254" s="14" t="s">
        <v>252</v>
      </c>
      <c r="AU254" s="14" t="s">
        <v>85</v>
      </c>
    </row>
    <row r="255" spans="1:65" s="2" customFormat="1" ht="21.75" customHeight="1">
      <c r="A255" s="35"/>
      <c r="B255" s="36"/>
      <c r="C255" s="223" t="s">
        <v>328</v>
      </c>
      <c r="D255" s="223" t="s">
        <v>167</v>
      </c>
      <c r="E255" s="224" t="s">
        <v>489</v>
      </c>
      <c r="F255" s="225" t="s">
        <v>490</v>
      </c>
      <c r="G255" s="226" t="s">
        <v>224</v>
      </c>
      <c r="H255" s="227">
        <v>56</v>
      </c>
      <c r="I255" s="228"/>
      <c r="J255" s="229">
        <f>ROUND(I255*H255,2)</f>
        <v>0</v>
      </c>
      <c r="K255" s="225" t="s">
        <v>171</v>
      </c>
      <c r="L255" s="41"/>
      <c r="M255" s="230" t="s">
        <v>1</v>
      </c>
      <c r="N255" s="231" t="s">
        <v>41</v>
      </c>
      <c r="O255" s="88"/>
      <c r="P255" s="232">
        <f>O255*H255</f>
        <v>0</v>
      </c>
      <c r="Q255" s="232">
        <v>0</v>
      </c>
      <c r="R255" s="232">
        <f>Q255*H255</f>
        <v>0</v>
      </c>
      <c r="S255" s="232">
        <v>0</v>
      </c>
      <c r="T255" s="233">
        <f>S255*H255</f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234" t="s">
        <v>172</v>
      </c>
      <c r="AT255" s="234" t="s">
        <v>167</v>
      </c>
      <c r="AU255" s="234" t="s">
        <v>85</v>
      </c>
      <c r="AY255" s="14" t="s">
        <v>164</v>
      </c>
      <c r="BE255" s="235">
        <f>IF(N255="základní",J255,0)</f>
        <v>0</v>
      </c>
      <c r="BF255" s="235">
        <f>IF(N255="snížená",J255,0)</f>
        <v>0</v>
      </c>
      <c r="BG255" s="235">
        <f>IF(N255="zákl. přenesená",J255,0)</f>
        <v>0</v>
      </c>
      <c r="BH255" s="235">
        <f>IF(N255="sníž. přenesená",J255,0)</f>
        <v>0</v>
      </c>
      <c r="BI255" s="235">
        <f>IF(N255="nulová",J255,0)</f>
        <v>0</v>
      </c>
      <c r="BJ255" s="14" t="s">
        <v>83</v>
      </c>
      <c r="BK255" s="235">
        <f>ROUND(I255*H255,2)</f>
        <v>0</v>
      </c>
      <c r="BL255" s="14" t="s">
        <v>172</v>
      </c>
      <c r="BM255" s="234" t="s">
        <v>491</v>
      </c>
    </row>
    <row r="256" spans="1:47" s="2" customFormat="1" ht="12">
      <c r="A256" s="35"/>
      <c r="B256" s="36"/>
      <c r="C256" s="37"/>
      <c r="D256" s="236" t="s">
        <v>173</v>
      </c>
      <c r="E256" s="37"/>
      <c r="F256" s="237" t="s">
        <v>492</v>
      </c>
      <c r="G256" s="37"/>
      <c r="H256" s="37"/>
      <c r="I256" s="238"/>
      <c r="J256" s="37"/>
      <c r="K256" s="37"/>
      <c r="L256" s="41"/>
      <c r="M256" s="239"/>
      <c r="N256" s="240"/>
      <c r="O256" s="88"/>
      <c r="P256" s="88"/>
      <c r="Q256" s="88"/>
      <c r="R256" s="88"/>
      <c r="S256" s="88"/>
      <c r="T256" s="89"/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T256" s="14" t="s">
        <v>173</v>
      </c>
      <c r="AU256" s="14" t="s">
        <v>85</v>
      </c>
    </row>
    <row r="257" spans="1:65" s="2" customFormat="1" ht="21.75" customHeight="1">
      <c r="A257" s="35"/>
      <c r="B257" s="36"/>
      <c r="C257" s="223" t="s">
        <v>493</v>
      </c>
      <c r="D257" s="223" t="s">
        <v>167</v>
      </c>
      <c r="E257" s="224" t="s">
        <v>494</v>
      </c>
      <c r="F257" s="225" t="s">
        <v>495</v>
      </c>
      <c r="G257" s="226" t="s">
        <v>224</v>
      </c>
      <c r="H257" s="227">
        <v>8</v>
      </c>
      <c r="I257" s="228"/>
      <c r="J257" s="229">
        <f>ROUND(I257*H257,2)</f>
        <v>0</v>
      </c>
      <c r="K257" s="225" t="s">
        <v>171</v>
      </c>
      <c r="L257" s="41"/>
      <c r="M257" s="230" t="s">
        <v>1</v>
      </c>
      <c r="N257" s="231" t="s">
        <v>41</v>
      </c>
      <c r="O257" s="88"/>
      <c r="P257" s="232">
        <f>O257*H257</f>
        <v>0</v>
      </c>
      <c r="Q257" s="232">
        <v>0</v>
      </c>
      <c r="R257" s="232">
        <f>Q257*H257</f>
        <v>0</v>
      </c>
      <c r="S257" s="232">
        <v>0</v>
      </c>
      <c r="T257" s="233">
        <f>S257*H257</f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234" t="s">
        <v>172</v>
      </c>
      <c r="AT257" s="234" t="s">
        <v>167</v>
      </c>
      <c r="AU257" s="234" t="s">
        <v>85</v>
      </c>
      <c r="AY257" s="14" t="s">
        <v>164</v>
      </c>
      <c r="BE257" s="235">
        <f>IF(N257="základní",J257,0)</f>
        <v>0</v>
      </c>
      <c r="BF257" s="235">
        <f>IF(N257="snížená",J257,0)</f>
        <v>0</v>
      </c>
      <c r="BG257" s="235">
        <f>IF(N257="zákl. přenesená",J257,0)</f>
        <v>0</v>
      </c>
      <c r="BH257" s="235">
        <f>IF(N257="sníž. přenesená",J257,0)</f>
        <v>0</v>
      </c>
      <c r="BI257" s="235">
        <f>IF(N257="nulová",J257,0)</f>
        <v>0</v>
      </c>
      <c r="BJ257" s="14" t="s">
        <v>83</v>
      </c>
      <c r="BK257" s="235">
        <f>ROUND(I257*H257,2)</f>
        <v>0</v>
      </c>
      <c r="BL257" s="14" t="s">
        <v>172</v>
      </c>
      <c r="BM257" s="234" t="s">
        <v>496</v>
      </c>
    </row>
    <row r="258" spans="1:47" s="2" customFormat="1" ht="12">
      <c r="A258" s="35"/>
      <c r="B258" s="36"/>
      <c r="C258" s="37"/>
      <c r="D258" s="236" t="s">
        <v>173</v>
      </c>
      <c r="E258" s="37"/>
      <c r="F258" s="237" t="s">
        <v>497</v>
      </c>
      <c r="G258" s="37"/>
      <c r="H258" s="37"/>
      <c r="I258" s="238"/>
      <c r="J258" s="37"/>
      <c r="K258" s="37"/>
      <c r="L258" s="41"/>
      <c r="M258" s="239"/>
      <c r="N258" s="240"/>
      <c r="O258" s="88"/>
      <c r="P258" s="88"/>
      <c r="Q258" s="88"/>
      <c r="R258" s="88"/>
      <c r="S258" s="88"/>
      <c r="T258" s="89"/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T258" s="14" t="s">
        <v>173</v>
      </c>
      <c r="AU258" s="14" t="s">
        <v>85</v>
      </c>
    </row>
    <row r="259" spans="1:65" s="2" customFormat="1" ht="37.8" customHeight="1">
      <c r="A259" s="35"/>
      <c r="B259" s="36"/>
      <c r="C259" s="223" t="s">
        <v>333</v>
      </c>
      <c r="D259" s="223" t="s">
        <v>167</v>
      </c>
      <c r="E259" s="224" t="s">
        <v>498</v>
      </c>
      <c r="F259" s="225" t="s">
        <v>499</v>
      </c>
      <c r="G259" s="226" t="s">
        <v>224</v>
      </c>
      <c r="H259" s="227">
        <v>2</v>
      </c>
      <c r="I259" s="228"/>
      <c r="J259" s="229">
        <f>ROUND(I259*H259,2)</f>
        <v>0</v>
      </c>
      <c r="K259" s="225" t="s">
        <v>171</v>
      </c>
      <c r="L259" s="41"/>
      <c r="M259" s="230" t="s">
        <v>1</v>
      </c>
      <c r="N259" s="231" t="s">
        <v>41</v>
      </c>
      <c r="O259" s="88"/>
      <c r="P259" s="232">
        <f>O259*H259</f>
        <v>0</v>
      </c>
      <c r="Q259" s="232">
        <v>0</v>
      </c>
      <c r="R259" s="232">
        <f>Q259*H259</f>
        <v>0</v>
      </c>
      <c r="S259" s="232">
        <v>0</v>
      </c>
      <c r="T259" s="233">
        <f>S259*H259</f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234" t="s">
        <v>172</v>
      </c>
      <c r="AT259" s="234" t="s">
        <v>167</v>
      </c>
      <c r="AU259" s="234" t="s">
        <v>85</v>
      </c>
      <c r="AY259" s="14" t="s">
        <v>164</v>
      </c>
      <c r="BE259" s="235">
        <f>IF(N259="základní",J259,0)</f>
        <v>0</v>
      </c>
      <c r="BF259" s="235">
        <f>IF(N259="snížená",J259,0)</f>
        <v>0</v>
      </c>
      <c r="BG259" s="235">
        <f>IF(N259="zákl. přenesená",J259,0)</f>
        <v>0</v>
      </c>
      <c r="BH259" s="235">
        <f>IF(N259="sníž. přenesená",J259,0)</f>
        <v>0</v>
      </c>
      <c r="BI259" s="235">
        <f>IF(N259="nulová",J259,0)</f>
        <v>0</v>
      </c>
      <c r="BJ259" s="14" t="s">
        <v>83</v>
      </c>
      <c r="BK259" s="235">
        <f>ROUND(I259*H259,2)</f>
        <v>0</v>
      </c>
      <c r="BL259" s="14" t="s">
        <v>172</v>
      </c>
      <c r="BM259" s="234" t="s">
        <v>500</v>
      </c>
    </row>
    <row r="260" spans="1:47" s="2" customFormat="1" ht="12">
      <c r="A260" s="35"/>
      <c r="B260" s="36"/>
      <c r="C260" s="37"/>
      <c r="D260" s="236" t="s">
        <v>173</v>
      </c>
      <c r="E260" s="37"/>
      <c r="F260" s="237" t="s">
        <v>501</v>
      </c>
      <c r="G260" s="37"/>
      <c r="H260" s="37"/>
      <c r="I260" s="238"/>
      <c r="J260" s="37"/>
      <c r="K260" s="37"/>
      <c r="L260" s="41"/>
      <c r="M260" s="239"/>
      <c r="N260" s="240"/>
      <c r="O260" s="88"/>
      <c r="P260" s="88"/>
      <c r="Q260" s="88"/>
      <c r="R260" s="88"/>
      <c r="S260" s="88"/>
      <c r="T260" s="89"/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T260" s="14" t="s">
        <v>173</v>
      </c>
      <c r="AU260" s="14" t="s">
        <v>85</v>
      </c>
    </row>
    <row r="261" spans="1:65" s="2" customFormat="1" ht="37.8" customHeight="1">
      <c r="A261" s="35"/>
      <c r="B261" s="36"/>
      <c r="C261" s="223" t="s">
        <v>502</v>
      </c>
      <c r="D261" s="223" t="s">
        <v>167</v>
      </c>
      <c r="E261" s="224" t="s">
        <v>503</v>
      </c>
      <c r="F261" s="225" t="s">
        <v>504</v>
      </c>
      <c r="G261" s="226" t="s">
        <v>224</v>
      </c>
      <c r="H261" s="227">
        <v>2</v>
      </c>
      <c r="I261" s="228"/>
      <c r="J261" s="229">
        <f>ROUND(I261*H261,2)</f>
        <v>0</v>
      </c>
      <c r="K261" s="225" t="s">
        <v>171</v>
      </c>
      <c r="L261" s="41"/>
      <c r="M261" s="230" t="s">
        <v>1</v>
      </c>
      <c r="N261" s="231" t="s">
        <v>41</v>
      </c>
      <c r="O261" s="88"/>
      <c r="P261" s="232">
        <f>O261*H261</f>
        <v>0</v>
      </c>
      <c r="Q261" s="232">
        <v>0</v>
      </c>
      <c r="R261" s="232">
        <f>Q261*H261</f>
        <v>0</v>
      </c>
      <c r="S261" s="232">
        <v>0</v>
      </c>
      <c r="T261" s="233">
        <f>S261*H261</f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234" t="s">
        <v>172</v>
      </c>
      <c r="AT261" s="234" t="s">
        <v>167</v>
      </c>
      <c r="AU261" s="234" t="s">
        <v>85</v>
      </c>
      <c r="AY261" s="14" t="s">
        <v>164</v>
      </c>
      <c r="BE261" s="235">
        <f>IF(N261="základní",J261,0)</f>
        <v>0</v>
      </c>
      <c r="BF261" s="235">
        <f>IF(N261="snížená",J261,0)</f>
        <v>0</v>
      </c>
      <c r="BG261" s="235">
        <f>IF(N261="zákl. přenesená",J261,0)</f>
        <v>0</v>
      </c>
      <c r="BH261" s="235">
        <f>IF(N261="sníž. přenesená",J261,0)</f>
        <v>0</v>
      </c>
      <c r="BI261" s="235">
        <f>IF(N261="nulová",J261,0)</f>
        <v>0</v>
      </c>
      <c r="BJ261" s="14" t="s">
        <v>83</v>
      </c>
      <c r="BK261" s="235">
        <f>ROUND(I261*H261,2)</f>
        <v>0</v>
      </c>
      <c r="BL261" s="14" t="s">
        <v>172</v>
      </c>
      <c r="BM261" s="234" t="s">
        <v>505</v>
      </c>
    </row>
    <row r="262" spans="1:47" s="2" customFormat="1" ht="12">
      <c r="A262" s="35"/>
      <c r="B262" s="36"/>
      <c r="C262" s="37"/>
      <c r="D262" s="236" t="s">
        <v>173</v>
      </c>
      <c r="E262" s="37"/>
      <c r="F262" s="237" t="s">
        <v>506</v>
      </c>
      <c r="G262" s="37"/>
      <c r="H262" s="37"/>
      <c r="I262" s="238"/>
      <c r="J262" s="37"/>
      <c r="K262" s="37"/>
      <c r="L262" s="41"/>
      <c r="M262" s="239"/>
      <c r="N262" s="240"/>
      <c r="O262" s="88"/>
      <c r="P262" s="88"/>
      <c r="Q262" s="88"/>
      <c r="R262" s="88"/>
      <c r="S262" s="88"/>
      <c r="T262" s="89"/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T262" s="14" t="s">
        <v>173</v>
      </c>
      <c r="AU262" s="14" t="s">
        <v>85</v>
      </c>
    </row>
    <row r="263" spans="1:65" s="2" customFormat="1" ht="24.15" customHeight="1">
      <c r="A263" s="35"/>
      <c r="B263" s="36"/>
      <c r="C263" s="223" t="s">
        <v>338</v>
      </c>
      <c r="D263" s="223" t="s">
        <v>167</v>
      </c>
      <c r="E263" s="224" t="s">
        <v>507</v>
      </c>
      <c r="F263" s="225" t="s">
        <v>508</v>
      </c>
      <c r="G263" s="226" t="s">
        <v>224</v>
      </c>
      <c r="H263" s="227">
        <v>1</v>
      </c>
      <c r="I263" s="228"/>
      <c r="J263" s="229">
        <f>ROUND(I263*H263,2)</f>
        <v>0</v>
      </c>
      <c r="K263" s="225" t="s">
        <v>178</v>
      </c>
      <c r="L263" s="41"/>
      <c r="M263" s="230" t="s">
        <v>1</v>
      </c>
      <c r="N263" s="231" t="s">
        <v>41</v>
      </c>
      <c r="O263" s="88"/>
      <c r="P263" s="232">
        <f>O263*H263</f>
        <v>0</v>
      </c>
      <c r="Q263" s="232">
        <v>0</v>
      </c>
      <c r="R263" s="232">
        <f>Q263*H263</f>
        <v>0</v>
      </c>
      <c r="S263" s="232">
        <v>0</v>
      </c>
      <c r="T263" s="233">
        <f>S263*H263</f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234" t="s">
        <v>172</v>
      </c>
      <c r="AT263" s="234" t="s">
        <v>167</v>
      </c>
      <c r="AU263" s="234" t="s">
        <v>85</v>
      </c>
      <c r="AY263" s="14" t="s">
        <v>164</v>
      </c>
      <c r="BE263" s="235">
        <f>IF(N263="základní",J263,0)</f>
        <v>0</v>
      </c>
      <c r="BF263" s="235">
        <f>IF(N263="snížená",J263,0)</f>
        <v>0</v>
      </c>
      <c r="BG263" s="235">
        <f>IF(N263="zákl. přenesená",J263,0)</f>
        <v>0</v>
      </c>
      <c r="BH263" s="235">
        <f>IF(N263="sníž. přenesená",J263,0)</f>
        <v>0</v>
      </c>
      <c r="BI263" s="235">
        <f>IF(N263="nulová",J263,0)</f>
        <v>0</v>
      </c>
      <c r="BJ263" s="14" t="s">
        <v>83</v>
      </c>
      <c r="BK263" s="235">
        <f>ROUND(I263*H263,2)</f>
        <v>0</v>
      </c>
      <c r="BL263" s="14" t="s">
        <v>172</v>
      </c>
      <c r="BM263" s="234" t="s">
        <v>509</v>
      </c>
    </row>
    <row r="264" spans="1:65" s="2" customFormat="1" ht="16.5" customHeight="1">
      <c r="A264" s="35"/>
      <c r="B264" s="36"/>
      <c r="C264" s="223" t="s">
        <v>510</v>
      </c>
      <c r="D264" s="223" t="s">
        <v>167</v>
      </c>
      <c r="E264" s="224" t="s">
        <v>511</v>
      </c>
      <c r="F264" s="225" t="s">
        <v>512</v>
      </c>
      <c r="G264" s="226" t="s">
        <v>224</v>
      </c>
      <c r="H264" s="227">
        <v>1</v>
      </c>
      <c r="I264" s="228"/>
      <c r="J264" s="229">
        <f>ROUND(I264*H264,2)</f>
        <v>0</v>
      </c>
      <c r="K264" s="225" t="s">
        <v>178</v>
      </c>
      <c r="L264" s="41"/>
      <c r="M264" s="230" t="s">
        <v>1</v>
      </c>
      <c r="N264" s="231" t="s">
        <v>41</v>
      </c>
      <c r="O264" s="88"/>
      <c r="P264" s="232">
        <f>O264*H264</f>
        <v>0</v>
      </c>
      <c r="Q264" s="232">
        <v>0</v>
      </c>
      <c r="R264" s="232">
        <f>Q264*H264</f>
        <v>0</v>
      </c>
      <c r="S264" s="232">
        <v>0</v>
      </c>
      <c r="T264" s="233">
        <f>S264*H264</f>
        <v>0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234" t="s">
        <v>172</v>
      </c>
      <c r="AT264" s="234" t="s">
        <v>167</v>
      </c>
      <c r="AU264" s="234" t="s">
        <v>85</v>
      </c>
      <c r="AY264" s="14" t="s">
        <v>164</v>
      </c>
      <c r="BE264" s="235">
        <f>IF(N264="základní",J264,0)</f>
        <v>0</v>
      </c>
      <c r="BF264" s="235">
        <f>IF(N264="snížená",J264,0)</f>
        <v>0</v>
      </c>
      <c r="BG264" s="235">
        <f>IF(N264="zákl. přenesená",J264,0)</f>
        <v>0</v>
      </c>
      <c r="BH264" s="235">
        <f>IF(N264="sníž. přenesená",J264,0)</f>
        <v>0</v>
      </c>
      <c r="BI264" s="235">
        <f>IF(N264="nulová",J264,0)</f>
        <v>0</v>
      </c>
      <c r="BJ264" s="14" t="s">
        <v>83</v>
      </c>
      <c r="BK264" s="235">
        <f>ROUND(I264*H264,2)</f>
        <v>0</v>
      </c>
      <c r="BL264" s="14" t="s">
        <v>172</v>
      </c>
      <c r="BM264" s="234" t="s">
        <v>513</v>
      </c>
    </row>
    <row r="265" spans="1:65" s="2" customFormat="1" ht="24.15" customHeight="1">
      <c r="A265" s="35"/>
      <c r="B265" s="36"/>
      <c r="C265" s="241" t="s">
        <v>344</v>
      </c>
      <c r="D265" s="241" t="s">
        <v>181</v>
      </c>
      <c r="E265" s="242" t="s">
        <v>514</v>
      </c>
      <c r="F265" s="243" t="s">
        <v>515</v>
      </c>
      <c r="G265" s="244" t="s">
        <v>224</v>
      </c>
      <c r="H265" s="245">
        <v>3</v>
      </c>
      <c r="I265" s="246"/>
      <c r="J265" s="247">
        <f>ROUND(I265*H265,2)</f>
        <v>0</v>
      </c>
      <c r="K265" s="243" t="s">
        <v>178</v>
      </c>
      <c r="L265" s="248"/>
      <c r="M265" s="249" t="s">
        <v>1</v>
      </c>
      <c r="N265" s="250" t="s">
        <v>41</v>
      </c>
      <c r="O265" s="88"/>
      <c r="P265" s="232">
        <f>O265*H265</f>
        <v>0</v>
      </c>
      <c r="Q265" s="232">
        <v>0</v>
      </c>
      <c r="R265" s="232">
        <f>Q265*H265</f>
        <v>0</v>
      </c>
      <c r="S265" s="232">
        <v>0</v>
      </c>
      <c r="T265" s="233">
        <f>S265*H265</f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234" t="s">
        <v>184</v>
      </c>
      <c r="AT265" s="234" t="s">
        <v>181</v>
      </c>
      <c r="AU265" s="234" t="s">
        <v>85</v>
      </c>
      <c r="AY265" s="14" t="s">
        <v>164</v>
      </c>
      <c r="BE265" s="235">
        <f>IF(N265="základní",J265,0)</f>
        <v>0</v>
      </c>
      <c r="BF265" s="235">
        <f>IF(N265="snížená",J265,0)</f>
        <v>0</v>
      </c>
      <c r="BG265" s="235">
        <f>IF(N265="zákl. přenesená",J265,0)</f>
        <v>0</v>
      </c>
      <c r="BH265" s="235">
        <f>IF(N265="sníž. přenesená",J265,0)</f>
        <v>0</v>
      </c>
      <c r="BI265" s="235">
        <f>IF(N265="nulová",J265,0)</f>
        <v>0</v>
      </c>
      <c r="BJ265" s="14" t="s">
        <v>83</v>
      </c>
      <c r="BK265" s="235">
        <f>ROUND(I265*H265,2)</f>
        <v>0</v>
      </c>
      <c r="BL265" s="14" t="s">
        <v>172</v>
      </c>
      <c r="BM265" s="234" t="s">
        <v>516</v>
      </c>
    </row>
    <row r="266" spans="1:65" s="2" customFormat="1" ht="21.75" customHeight="1">
      <c r="A266" s="35"/>
      <c r="B266" s="36"/>
      <c r="C266" s="223" t="s">
        <v>517</v>
      </c>
      <c r="D266" s="223" t="s">
        <v>167</v>
      </c>
      <c r="E266" s="224" t="s">
        <v>518</v>
      </c>
      <c r="F266" s="225" t="s">
        <v>519</v>
      </c>
      <c r="G266" s="226" t="s">
        <v>224</v>
      </c>
      <c r="H266" s="227">
        <v>48</v>
      </c>
      <c r="I266" s="228"/>
      <c r="J266" s="229">
        <f>ROUND(I266*H266,2)</f>
        <v>0</v>
      </c>
      <c r="K266" s="225" t="s">
        <v>171</v>
      </c>
      <c r="L266" s="41"/>
      <c r="M266" s="230" t="s">
        <v>1</v>
      </c>
      <c r="N266" s="231" t="s">
        <v>41</v>
      </c>
      <c r="O266" s="88"/>
      <c r="P266" s="232">
        <f>O266*H266</f>
        <v>0</v>
      </c>
      <c r="Q266" s="232">
        <v>0</v>
      </c>
      <c r="R266" s="232">
        <f>Q266*H266</f>
        <v>0</v>
      </c>
      <c r="S266" s="232">
        <v>0</v>
      </c>
      <c r="T266" s="233">
        <f>S266*H266</f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234" t="s">
        <v>172</v>
      </c>
      <c r="AT266" s="234" t="s">
        <v>167</v>
      </c>
      <c r="AU266" s="234" t="s">
        <v>85</v>
      </c>
      <c r="AY266" s="14" t="s">
        <v>164</v>
      </c>
      <c r="BE266" s="235">
        <f>IF(N266="základní",J266,0)</f>
        <v>0</v>
      </c>
      <c r="BF266" s="235">
        <f>IF(N266="snížená",J266,0)</f>
        <v>0</v>
      </c>
      <c r="BG266" s="235">
        <f>IF(N266="zákl. přenesená",J266,0)</f>
        <v>0</v>
      </c>
      <c r="BH266" s="235">
        <f>IF(N266="sníž. přenesená",J266,0)</f>
        <v>0</v>
      </c>
      <c r="BI266" s="235">
        <f>IF(N266="nulová",J266,0)</f>
        <v>0</v>
      </c>
      <c r="BJ266" s="14" t="s">
        <v>83</v>
      </c>
      <c r="BK266" s="235">
        <f>ROUND(I266*H266,2)</f>
        <v>0</v>
      </c>
      <c r="BL266" s="14" t="s">
        <v>172</v>
      </c>
      <c r="BM266" s="234" t="s">
        <v>520</v>
      </c>
    </row>
    <row r="267" spans="1:47" s="2" customFormat="1" ht="12">
      <c r="A267" s="35"/>
      <c r="B267" s="36"/>
      <c r="C267" s="37"/>
      <c r="D267" s="236" t="s">
        <v>173</v>
      </c>
      <c r="E267" s="37"/>
      <c r="F267" s="237" t="s">
        <v>521</v>
      </c>
      <c r="G267" s="37"/>
      <c r="H267" s="37"/>
      <c r="I267" s="238"/>
      <c r="J267" s="37"/>
      <c r="K267" s="37"/>
      <c r="L267" s="41"/>
      <c r="M267" s="239"/>
      <c r="N267" s="240"/>
      <c r="O267" s="88"/>
      <c r="P267" s="88"/>
      <c r="Q267" s="88"/>
      <c r="R267" s="88"/>
      <c r="S267" s="88"/>
      <c r="T267" s="89"/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T267" s="14" t="s">
        <v>173</v>
      </c>
      <c r="AU267" s="14" t="s">
        <v>85</v>
      </c>
    </row>
    <row r="268" spans="1:65" s="2" customFormat="1" ht="21.75" customHeight="1">
      <c r="A268" s="35"/>
      <c r="B268" s="36"/>
      <c r="C268" s="223" t="s">
        <v>349</v>
      </c>
      <c r="D268" s="223" t="s">
        <v>167</v>
      </c>
      <c r="E268" s="224" t="s">
        <v>522</v>
      </c>
      <c r="F268" s="225" t="s">
        <v>523</v>
      </c>
      <c r="G268" s="226" t="s">
        <v>224</v>
      </c>
      <c r="H268" s="227">
        <v>4</v>
      </c>
      <c r="I268" s="228"/>
      <c r="J268" s="229">
        <f>ROUND(I268*H268,2)</f>
        <v>0</v>
      </c>
      <c r="K268" s="225" t="s">
        <v>171</v>
      </c>
      <c r="L268" s="41"/>
      <c r="M268" s="230" t="s">
        <v>1</v>
      </c>
      <c r="N268" s="231" t="s">
        <v>41</v>
      </c>
      <c r="O268" s="88"/>
      <c r="P268" s="232">
        <f>O268*H268</f>
        <v>0</v>
      </c>
      <c r="Q268" s="232">
        <v>0</v>
      </c>
      <c r="R268" s="232">
        <f>Q268*H268</f>
        <v>0</v>
      </c>
      <c r="S268" s="232">
        <v>0</v>
      </c>
      <c r="T268" s="233">
        <f>S268*H268</f>
        <v>0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234" t="s">
        <v>172</v>
      </c>
      <c r="AT268" s="234" t="s">
        <v>167</v>
      </c>
      <c r="AU268" s="234" t="s">
        <v>85</v>
      </c>
      <c r="AY268" s="14" t="s">
        <v>164</v>
      </c>
      <c r="BE268" s="235">
        <f>IF(N268="základní",J268,0)</f>
        <v>0</v>
      </c>
      <c r="BF268" s="235">
        <f>IF(N268="snížená",J268,0)</f>
        <v>0</v>
      </c>
      <c r="BG268" s="235">
        <f>IF(N268="zákl. přenesená",J268,0)</f>
        <v>0</v>
      </c>
      <c r="BH268" s="235">
        <f>IF(N268="sníž. přenesená",J268,0)</f>
        <v>0</v>
      </c>
      <c r="BI268" s="235">
        <f>IF(N268="nulová",J268,0)</f>
        <v>0</v>
      </c>
      <c r="BJ268" s="14" t="s">
        <v>83</v>
      </c>
      <c r="BK268" s="235">
        <f>ROUND(I268*H268,2)</f>
        <v>0</v>
      </c>
      <c r="BL268" s="14" t="s">
        <v>172</v>
      </c>
      <c r="BM268" s="234" t="s">
        <v>524</v>
      </c>
    </row>
    <row r="269" spans="1:47" s="2" customFormat="1" ht="12">
      <c r="A269" s="35"/>
      <c r="B269" s="36"/>
      <c r="C269" s="37"/>
      <c r="D269" s="236" t="s">
        <v>173</v>
      </c>
      <c r="E269" s="37"/>
      <c r="F269" s="237" t="s">
        <v>525</v>
      </c>
      <c r="G269" s="37"/>
      <c r="H269" s="37"/>
      <c r="I269" s="238"/>
      <c r="J269" s="37"/>
      <c r="K269" s="37"/>
      <c r="L269" s="41"/>
      <c r="M269" s="239"/>
      <c r="N269" s="240"/>
      <c r="O269" s="88"/>
      <c r="P269" s="88"/>
      <c r="Q269" s="88"/>
      <c r="R269" s="88"/>
      <c r="S269" s="88"/>
      <c r="T269" s="89"/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T269" s="14" t="s">
        <v>173</v>
      </c>
      <c r="AU269" s="14" t="s">
        <v>85</v>
      </c>
    </row>
    <row r="270" spans="1:65" s="2" customFormat="1" ht="21.75" customHeight="1">
      <c r="A270" s="35"/>
      <c r="B270" s="36"/>
      <c r="C270" s="223" t="s">
        <v>526</v>
      </c>
      <c r="D270" s="223" t="s">
        <v>167</v>
      </c>
      <c r="E270" s="224" t="s">
        <v>527</v>
      </c>
      <c r="F270" s="225" t="s">
        <v>528</v>
      </c>
      <c r="G270" s="226" t="s">
        <v>224</v>
      </c>
      <c r="H270" s="227">
        <v>107</v>
      </c>
      <c r="I270" s="228"/>
      <c r="J270" s="229">
        <f>ROUND(I270*H270,2)</f>
        <v>0</v>
      </c>
      <c r="K270" s="225" t="s">
        <v>171</v>
      </c>
      <c r="L270" s="41"/>
      <c r="M270" s="230" t="s">
        <v>1</v>
      </c>
      <c r="N270" s="231" t="s">
        <v>41</v>
      </c>
      <c r="O270" s="88"/>
      <c r="P270" s="232">
        <f>O270*H270</f>
        <v>0</v>
      </c>
      <c r="Q270" s="232">
        <v>0</v>
      </c>
      <c r="R270" s="232">
        <f>Q270*H270</f>
        <v>0</v>
      </c>
      <c r="S270" s="232">
        <v>0</v>
      </c>
      <c r="T270" s="233">
        <f>S270*H270</f>
        <v>0</v>
      </c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R270" s="234" t="s">
        <v>172</v>
      </c>
      <c r="AT270" s="234" t="s">
        <v>167</v>
      </c>
      <c r="AU270" s="234" t="s">
        <v>85</v>
      </c>
      <c r="AY270" s="14" t="s">
        <v>164</v>
      </c>
      <c r="BE270" s="235">
        <f>IF(N270="základní",J270,0)</f>
        <v>0</v>
      </c>
      <c r="BF270" s="235">
        <f>IF(N270="snížená",J270,0)</f>
        <v>0</v>
      </c>
      <c r="BG270" s="235">
        <f>IF(N270="zákl. přenesená",J270,0)</f>
        <v>0</v>
      </c>
      <c r="BH270" s="235">
        <f>IF(N270="sníž. přenesená",J270,0)</f>
        <v>0</v>
      </c>
      <c r="BI270" s="235">
        <f>IF(N270="nulová",J270,0)</f>
        <v>0</v>
      </c>
      <c r="BJ270" s="14" t="s">
        <v>83</v>
      </c>
      <c r="BK270" s="235">
        <f>ROUND(I270*H270,2)</f>
        <v>0</v>
      </c>
      <c r="BL270" s="14" t="s">
        <v>172</v>
      </c>
      <c r="BM270" s="234" t="s">
        <v>529</v>
      </c>
    </row>
    <row r="271" spans="1:47" s="2" customFormat="1" ht="12">
      <c r="A271" s="35"/>
      <c r="B271" s="36"/>
      <c r="C271" s="37"/>
      <c r="D271" s="236" t="s">
        <v>173</v>
      </c>
      <c r="E271" s="37"/>
      <c r="F271" s="237" t="s">
        <v>530</v>
      </c>
      <c r="G271" s="37"/>
      <c r="H271" s="37"/>
      <c r="I271" s="238"/>
      <c r="J271" s="37"/>
      <c r="K271" s="37"/>
      <c r="L271" s="41"/>
      <c r="M271" s="239"/>
      <c r="N271" s="240"/>
      <c r="O271" s="88"/>
      <c r="P271" s="88"/>
      <c r="Q271" s="88"/>
      <c r="R271" s="88"/>
      <c r="S271" s="88"/>
      <c r="T271" s="89"/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T271" s="14" t="s">
        <v>173</v>
      </c>
      <c r="AU271" s="14" t="s">
        <v>85</v>
      </c>
    </row>
    <row r="272" spans="1:47" s="2" customFormat="1" ht="12">
      <c r="A272" s="35"/>
      <c r="B272" s="36"/>
      <c r="C272" s="37"/>
      <c r="D272" s="251" t="s">
        <v>252</v>
      </c>
      <c r="E272" s="37"/>
      <c r="F272" s="252" t="s">
        <v>531</v>
      </c>
      <c r="G272" s="37"/>
      <c r="H272" s="37"/>
      <c r="I272" s="238"/>
      <c r="J272" s="37"/>
      <c r="K272" s="37"/>
      <c r="L272" s="41"/>
      <c r="M272" s="239"/>
      <c r="N272" s="240"/>
      <c r="O272" s="88"/>
      <c r="P272" s="88"/>
      <c r="Q272" s="88"/>
      <c r="R272" s="88"/>
      <c r="S272" s="88"/>
      <c r="T272" s="89"/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T272" s="14" t="s">
        <v>252</v>
      </c>
      <c r="AU272" s="14" t="s">
        <v>85</v>
      </c>
    </row>
    <row r="273" spans="1:65" s="2" customFormat="1" ht="21.75" customHeight="1">
      <c r="A273" s="35"/>
      <c r="B273" s="36"/>
      <c r="C273" s="223" t="s">
        <v>355</v>
      </c>
      <c r="D273" s="223" t="s">
        <v>167</v>
      </c>
      <c r="E273" s="224" t="s">
        <v>532</v>
      </c>
      <c r="F273" s="225" t="s">
        <v>533</v>
      </c>
      <c r="G273" s="226" t="s">
        <v>224</v>
      </c>
      <c r="H273" s="227">
        <v>127</v>
      </c>
      <c r="I273" s="228"/>
      <c r="J273" s="229">
        <f>ROUND(I273*H273,2)</f>
        <v>0</v>
      </c>
      <c r="K273" s="225" t="s">
        <v>171</v>
      </c>
      <c r="L273" s="41"/>
      <c r="M273" s="230" t="s">
        <v>1</v>
      </c>
      <c r="N273" s="231" t="s">
        <v>41</v>
      </c>
      <c r="O273" s="88"/>
      <c r="P273" s="232">
        <f>O273*H273</f>
        <v>0</v>
      </c>
      <c r="Q273" s="232">
        <v>0</v>
      </c>
      <c r="R273" s="232">
        <f>Q273*H273</f>
        <v>0</v>
      </c>
      <c r="S273" s="232">
        <v>0</v>
      </c>
      <c r="T273" s="233">
        <f>S273*H273</f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234" t="s">
        <v>172</v>
      </c>
      <c r="AT273" s="234" t="s">
        <v>167</v>
      </c>
      <c r="AU273" s="234" t="s">
        <v>85</v>
      </c>
      <c r="AY273" s="14" t="s">
        <v>164</v>
      </c>
      <c r="BE273" s="235">
        <f>IF(N273="základní",J273,0)</f>
        <v>0</v>
      </c>
      <c r="BF273" s="235">
        <f>IF(N273="snížená",J273,0)</f>
        <v>0</v>
      </c>
      <c r="BG273" s="235">
        <f>IF(N273="zákl. přenesená",J273,0)</f>
        <v>0</v>
      </c>
      <c r="BH273" s="235">
        <f>IF(N273="sníž. přenesená",J273,0)</f>
        <v>0</v>
      </c>
      <c r="BI273" s="235">
        <f>IF(N273="nulová",J273,0)</f>
        <v>0</v>
      </c>
      <c r="BJ273" s="14" t="s">
        <v>83</v>
      </c>
      <c r="BK273" s="235">
        <f>ROUND(I273*H273,2)</f>
        <v>0</v>
      </c>
      <c r="BL273" s="14" t="s">
        <v>172</v>
      </c>
      <c r="BM273" s="234" t="s">
        <v>534</v>
      </c>
    </row>
    <row r="274" spans="1:47" s="2" customFormat="1" ht="12">
      <c r="A274" s="35"/>
      <c r="B274" s="36"/>
      <c r="C274" s="37"/>
      <c r="D274" s="236" t="s">
        <v>173</v>
      </c>
      <c r="E274" s="37"/>
      <c r="F274" s="237" t="s">
        <v>535</v>
      </c>
      <c r="G274" s="37"/>
      <c r="H274" s="37"/>
      <c r="I274" s="238"/>
      <c r="J274" s="37"/>
      <c r="K274" s="37"/>
      <c r="L274" s="41"/>
      <c r="M274" s="239"/>
      <c r="N274" s="240"/>
      <c r="O274" s="88"/>
      <c r="P274" s="88"/>
      <c r="Q274" s="88"/>
      <c r="R274" s="88"/>
      <c r="S274" s="88"/>
      <c r="T274" s="89"/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T274" s="14" t="s">
        <v>173</v>
      </c>
      <c r="AU274" s="14" t="s">
        <v>85</v>
      </c>
    </row>
    <row r="275" spans="1:65" s="2" customFormat="1" ht="21.75" customHeight="1">
      <c r="A275" s="35"/>
      <c r="B275" s="36"/>
      <c r="C275" s="223" t="s">
        <v>536</v>
      </c>
      <c r="D275" s="223" t="s">
        <v>167</v>
      </c>
      <c r="E275" s="224" t="s">
        <v>537</v>
      </c>
      <c r="F275" s="225" t="s">
        <v>538</v>
      </c>
      <c r="G275" s="226" t="s">
        <v>224</v>
      </c>
      <c r="H275" s="227">
        <v>2</v>
      </c>
      <c r="I275" s="228"/>
      <c r="J275" s="229">
        <f>ROUND(I275*H275,2)</f>
        <v>0</v>
      </c>
      <c r="K275" s="225" t="s">
        <v>171</v>
      </c>
      <c r="L275" s="41"/>
      <c r="M275" s="230" t="s">
        <v>1</v>
      </c>
      <c r="N275" s="231" t="s">
        <v>41</v>
      </c>
      <c r="O275" s="88"/>
      <c r="P275" s="232">
        <f>O275*H275</f>
        <v>0</v>
      </c>
      <c r="Q275" s="232">
        <v>0</v>
      </c>
      <c r="R275" s="232">
        <f>Q275*H275</f>
        <v>0</v>
      </c>
      <c r="S275" s="232">
        <v>0</v>
      </c>
      <c r="T275" s="233">
        <f>S275*H275</f>
        <v>0</v>
      </c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R275" s="234" t="s">
        <v>172</v>
      </c>
      <c r="AT275" s="234" t="s">
        <v>167</v>
      </c>
      <c r="AU275" s="234" t="s">
        <v>85</v>
      </c>
      <c r="AY275" s="14" t="s">
        <v>164</v>
      </c>
      <c r="BE275" s="235">
        <f>IF(N275="základní",J275,0)</f>
        <v>0</v>
      </c>
      <c r="BF275" s="235">
        <f>IF(N275="snížená",J275,0)</f>
        <v>0</v>
      </c>
      <c r="BG275" s="235">
        <f>IF(N275="zákl. přenesená",J275,0)</f>
        <v>0</v>
      </c>
      <c r="BH275" s="235">
        <f>IF(N275="sníž. přenesená",J275,0)</f>
        <v>0</v>
      </c>
      <c r="BI275" s="235">
        <f>IF(N275="nulová",J275,0)</f>
        <v>0</v>
      </c>
      <c r="BJ275" s="14" t="s">
        <v>83</v>
      </c>
      <c r="BK275" s="235">
        <f>ROUND(I275*H275,2)</f>
        <v>0</v>
      </c>
      <c r="BL275" s="14" t="s">
        <v>172</v>
      </c>
      <c r="BM275" s="234" t="s">
        <v>539</v>
      </c>
    </row>
    <row r="276" spans="1:47" s="2" customFormat="1" ht="12">
      <c r="A276" s="35"/>
      <c r="B276" s="36"/>
      <c r="C276" s="37"/>
      <c r="D276" s="236" t="s">
        <v>173</v>
      </c>
      <c r="E276" s="37"/>
      <c r="F276" s="237" t="s">
        <v>540</v>
      </c>
      <c r="G276" s="37"/>
      <c r="H276" s="37"/>
      <c r="I276" s="238"/>
      <c r="J276" s="37"/>
      <c r="K276" s="37"/>
      <c r="L276" s="41"/>
      <c r="M276" s="239"/>
      <c r="N276" s="240"/>
      <c r="O276" s="88"/>
      <c r="P276" s="88"/>
      <c r="Q276" s="88"/>
      <c r="R276" s="88"/>
      <c r="S276" s="88"/>
      <c r="T276" s="89"/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T276" s="14" t="s">
        <v>173</v>
      </c>
      <c r="AU276" s="14" t="s">
        <v>85</v>
      </c>
    </row>
    <row r="277" spans="1:65" s="2" customFormat="1" ht="21.75" customHeight="1">
      <c r="A277" s="35"/>
      <c r="B277" s="36"/>
      <c r="C277" s="223" t="s">
        <v>360</v>
      </c>
      <c r="D277" s="223" t="s">
        <v>167</v>
      </c>
      <c r="E277" s="224" t="s">
        <v>541</v>
      </c>
      <c r="F277" s="225" t="s">
        <v>542</v>
      </c>
      <c r="G277" s="226" t="s">
        <v>224</v>
      </c>
      <c r="H277" s="227">
        <v>8</v>
      </c>
      <c r="I277" s="228"/>
      <c r="J277" s="229">
        <f>ROUND(I277*H277,2)</f>
        <v>0</v>
      </c>
      <c r="K277" s="225" t="s">
        <v>171</v>
      </c>
      <c r="L277" s="41"/>
      <c r="M277" s="230" t="s">
        <v>1</v>
      </c>
      <c r="N277" s="231" t="s">
        <v>41</v>
      </c>
      <c r="O277" s="88"/>
      <c r="P277" s="232">
        <f>O277*H277</f>
        <v>0</v>
      </c>
      <c r="Q277" s="232">
        <v>0</v>
      </c>
      <c r="R277" s="232">
        <f>Q277*H277</f>
        <v>0</v>
      </c>
      <c r="S277" s="232">
        <v>0</v>
      </c>
      <c r="T277" s="233">
        <f>S277*H277</f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234" t="s">
        <v>172</v>
      </c>
      <c r="AT277" s="234" t="s">
        <v>167</v>
      </c>
      <c r="AU277" s="234" t="s">
        <v>85</v>
      </c>
      <c r="AY277" s="14" t="s">
        <v>164</v>
      </c>
      <c r="BE277" s="235">
        <f>IF(N277="základní",J277,0)</f>
        <v>0</v>
      </c>
      <c r="BF277" s="235">
        <f>IF(N277="snížená",J277,0)</f>
        <v>0</v>
      </c>
      <c r="BG277" s="235">
        <f>IF(N277="zákl. přenesená",J277,0)</f>
        <v>0</v>
      </c>
      <c r="BH277" s="235">
        <f>IF(N277="sníž. přenesená",J277,0)</f>
        <v>0</v>
      </c>
      <c r="BI277" s="235">
        <f>IF(N277="nulová",J277,0)</f>
        <v>0</v>
      </c>
      <c r="BJ277" s="14" t="s">
        <v>83</v>
      </c>
      <c r="BK277" s="235">
        <f>ROUND(I277*H277,2)</f>
        <v>0</v>
      </c>
      <c r="BL277" s="14" t="s">
        <v>172</v>
      </c>
      <c r="BM277" s="234" t="s">
        <v>543</v>
      </c>
    </row>
    <row r="278" spans="1:47" s="2" customFormat="1" ht="12">
      <c r="A278" s="35"/>
      <c r="B278" s="36"/>
      <c r="C278" s="37"/>
      <c r="D278" s="236" t="s">
        <v>173</v>
      </c>
      <c r="E278" s="37"/>
      <c r="F278" s="237" t="s">
        <v>544</v>
      </c>
      <c r="G278" s="37"/>
      <c r="H278" s="37"/>
      <c r="I278" s="238"/>
      <c r="J278" s="37"/>
      <c r="K278" s="37"/>
      <c r="L278" s="41"/>
      <c r="M278" s="239"/>
      <c r="N278" s="240"/>
      <c r="O278" s="88"/>
      <c r="P278" s="88"/>
      <c r="Q278" s="88"/>
      <c r="R278" s="88"/>
      <c r="S278" s="88"/>
      <c r="T278" s="89"/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T278" s="14" t="s">
        <v>173</v>
      </c>
      <c r="AU278" s="14" t="s">
        <v>85</v>
      </c>
    </row>
    <row r="279" spans="1:65" s="2" customFormat="1" ht="21.75" customHeight="1">
      <c r="A279" s="35"/>
      <c r="B279" s="36"/>
      <c r="C279" s="223" t="s">
        <v>545</v>
      </c>
      <c r="D279" s="223" t="s">
        <v>167</v>
      </c>
      <c r="E279" s="224" t="s">
        <v>546</v>
      </c>
      <c r="F279" s="225" t="s">
        <v>547</v>
      </c>
      <c r="G279" s="226" t="s">
        <v>224</v>
      </c>
      <c r="H279" s="227">
        <v>2</v>
      </c>
      <c r="I279" s="228"/>
      <c r="J279" s="229">
        <f>ROUND(I279*H279,2)</f>
        <v>0</v>
      </c>
      <c r="K279" s="225" t="s">
        <v>171</v>
      </c>
      <c r="L279" s="41"/>
      <c r="M279" s="230" t="s">
        <v>1</v>
      </c>
      <c r="N279" s="231" t="s">
        <v>41</v>
      </c>
      <c r="O279" s="88"/>
      <c r="P279" s="232">
        <f>O279*H279</f>
        <v>0</v>
      </c>
      <c r="Q279" s="232">
        <v>0</v>
      </c>
      <c r="R279" s="232">
        <f>Q279*H279</f>
        <v>0</v>
      </c>
      <c r="S279" s="232">
        <v>0</v>
      </c>
      <c r="T279" s="233">
        <f>S279*H279</f>
        <v>0</v>
      </c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R279" s="234" t="s">
        <v>172</v>
      </c>
      <c r="AT279" s="234" t="s">
        <v>167</v>
      </c>
      <c r="AU279" s="234" t="s">
        <v>85</v>
      </c>
      <c r="AY279" s="14" t="s">
        <v>164</v>
      </c>
      <c r="BE279" s="235">
        <f>IF(N279="základní",J279,0)</f>
        <v>0</v>
      </c>
      <c r="BF279" s="235">
        <f>IF(N279="snížená",J279,0)</f>
        <v>0</v>
      </c>
      <c r="BG279" s="235">
        <f>IF(N279="zákl. přenesená",J279,0)</f>
        <v>0</v>
      </c>
      <c r="BH279" s="235">
        <f>IF(N279="sníž. přenesená",J279,0)</f>
        <v>0</v>
      </c>
      <c r="BI279" s="235">
        <f>IF(N279="nulová",J279,0)</f>
        <v>0</v>
      </c>
      <c r="BJ279" s="14" t="s">
        <v>83</v>
      </c>
      <c r="BK279" s="235">
        <f>ROUND(I279*H279,2)</f>
        <v>0</v>
      </c>
      <c r="BL279" s="14" t="s">
        <v>172</v>
      </c>
      <c r="BM279" s="234" t="s">
        <v>548</v>
      </c>
    </row>
    <row r="280" spans="1:47" s="2" customFormat="1" ht="12">
      <c r="A280" s="35"/>
      <c r="B280" s="36"/>
      <c r="C280" s="37"/>
      <c r="D280" s="236" t="s">
        <v>173</v>
      </c>
      <c r="E280" s="37"/>
      <c r="F280" s="237" t="s">
        <v>549</v>
      </c>
      <c r="G280" s="37"/>
      <c r="H280" s="37"/>
      <c r="I280" s="238"/>
      <c r="J280" s="37"/>
      <c r="K280" s="37"/>
      <c r="L280" s="41"/>
      <c r="M280" s="239"/>
      <c r="N280" s="240"/>
      <c r="O280" s="88"/>
      <c r="P280" s="88"/>
      <c r="Q280" s="88"/>
      <c r="R280" s="88"/>
      <c r="S280" s="88"/>
      <c r="T280" s="89"/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T280" s="14" t="s">
        <v>173</v>
      </c>
      <c r="AU280" s="14" t="s">
        <v>85</v>
      </c>
    </row>
    <row r="281" spans="1:65" s="2" customFormat="1" ht="24.15" customHeight="1">
      <c r="A281" s="35"/>
      <c r="B281" s="36"/>
      <c r="C281" s="223" t="s">
        <v>366</v>
      </c>
      <c r="D281" s="223" t="s">
        <v>167</v>
      </c>
      <c r="E281" s="224" t="s">
        <v>550</v>
      </c>
      <c r="F281" s="225" t="s">
        <v>551</v>
      </c>
      <c r="G281" s="226" t="s">
        <v>224</v>
      </c>
      <c r="H281" s="227">
        <v>1</v>
      </c>
      <c r="I281" s="228"/>
      <c r="J281" s="229">
        <f>ROUND(I281*H281,2)</f>
        <v>0</v>
      </c>
      <c r="K281" s="225" t="s">
        <v>178</v>
      </c>
      <c r="L281" s="41"/>
      <c r="M281" s="230" t="s">
        <v>1</v>
      </c>
      <c r="N281" s="231" t="s">
        <v>41</v>
      </c>
      <c r="O281" s="88"/>
      <c r="P281" s="232">
        <f>O281*H281</f>
        <v>0</v>
      </c>
      <c r="Q281" s="232">
        <v>0</v>
      </c>
      <c r="R281" s="232">
        <f>Q281*H281</f>
        <v>0</v>
      </c>
      <c r="S281" s="232">
        <v>0</v>
      </c>
      <c r="T281" s="233">
        <f>S281*H281</f>
        <v>0</v>
      </c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R281" s="234" t="s">
        <v>172</v>
      </c>
      <c r="AT281" s="234" t="s">
        <v>167</v>
      </c>
      <c r="AU281" s="234" t="s">
        <v>85</v>
      </c>
      <c r="AY281" s="14" t="s">
        <v>164</v>
      </c>
      <c r="BE281" s="235">
        <f>IF(N281="základní",J281,0)</f>
        <v>0</v>
      </c>
      <c r="BF281" s="235">
        <f>IF(N281="snížená",J281,0)</f>
        <v>0</v>
      </c>
      <c r="BG281" s="235">
        <f>IF(N281="zákl. přenesená",J281,0)</f>
        <v>0</v>
      </c>
      <c r="BH281" s="235">
        <f>IF(N281="sníž. přenesená",J281,0)</f>
        <v>0</v>
      </c>
      <c r="BI281" s="235">
        <f>IF(N281="nulová",J281,0)</f>
        <v>0</v>
      </c>
      <c r="BJ281" s="14" t="s">
        <v>83</v>
      </c>
      <c r="BK281" s="235">
        <f>ROUND(I281*H281,2)</f>
        <v>0</v>
      </c>
      <c r="BL281" s="14" t="s">
        <v>172</v>
      </c>
      <c r="BM281" s="234" t="s">
        <v>552</v>
      </c>
    </row>
    <row r="282" spans="1:47" s="2" customFormat="1" ht="12">
      <c r="A282" s="35"/>
      <c r="B282" s="36"/>
      <c r="C282" s="37"/>
      <c r="D282" s="251" t="s">
        <v>252</v>
      </c>
      <c r="E282" s="37"/>
      <c r="F282" s="252" t="s">
        <v>553</v>
      </c>
      <c r="G282" s="37"/>
      <c r="H282" s="37"/>
      <c r="I282" s="238"/>
      <c r="J282" s="37"/>
      <c r="K282" s="37"/>
      <c r="L282" s="41"/>
      <c r="M282" s="239"/>
      <c r="N282" s="240"/>
      <c r="O282" s="88"/>
      <c r="P282" s="88"/>
      <c r="Q282" s="88"/>
      <c r="R282" s="88"/>
      <c r="S282" s="88"/>
      <c r="T282" s="89"/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T282" s="14" t="s">
        <v>252</v>
      </c>
      <c r="AU282" s="14" t="s">
        <v>85</v>
      </c>
    </row>
    <row r="283" spans="1:65" s="2" customFormat="1" ht="24.15" customHeight="1">
      <c r="A283" s="35"/>
      <c r="B283" s="36"/>
      <c r="C283" s="223" t="s">
        <v>554</v>
      </c>
      <c r="D283" s="223" t="s">
        <v>167</v>
      </c>
      <c r="E283" s="224" t="s">
        <v>555</v>
      </c>
      <c r="F283" s="225" t="s">
        <v>556</v>
      </c>
      <c r="G283" s="226" t="s">
        <v>224</v>
      </c>
      <c r="H283" s="227">
        <v>1</v>
      </c>
      <c r="I283" s="228"/>
      <c r="J283" s="229">
        <f>ROUND(I283*H283,2)</f>
        <v>0</v>
      </c>
      <c r="K283" s="225" t="s">
        <v>265</v>
      </c>
      <c r="L283" s="41"/>
      <c r="M283" s="230" t="s">
        <v>1</v>
      </c>
      <c r="N283" s="231" t="s">
        <v>41</v>
      </c>
      <c r="O283" s="88"/>
      <c r="P283" s="232">
        <f>O283*H283</f>
        <v>0</v>
      </c>
      <c r="Q283" s="232">
        <v>0</v>
      </c>
      <c r="R283" s="232">
        <f>Q283*H283</f>
        <v>0</v>
      </c>
      <c r="S283" s="232">
        <v>0</v>
      </c>
      <c r="T283" s="233">
        <f>S283*H283</f>
        <v>0</v>
      </c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R283" s="234" t="s">
        <v>172</v>
      </c>
      <c r="AT283" s="234" t="s">
        <v>167</v>
      </c>
      <c r="AU283" s="234" t="s">
        <v>85</v>
      </c>
      <c r="AY283" s="14" t="s">
        <v>164</v>
      </c>
      <c r="BE283" s="235">
        <f>IF(N283="základní",J283,0)</f>
        <v>0</v>
      </c>
      <c r="BF283" s="235">
        <f>IF(N283="snížená",J283,0)</f>
        <v>0</v>
      </c>
      <c r="BG283" s="235">
        <f>IF(N283="zákl. přenesená",J283,0)</f>
        <v>0</v>
      </c>
      <c r="BH283" s="235">
        <f>IF(N283="sníž. přenesená",J283,0)</f>
        <v>0</v>
      </c>
      <c r="BI283" s="235">
        <f>IF(N283="nulová",J283,0)</f>
        <v>0</v>
      </c>
      <c r="BJ283" s="14" t="s">
        <v>83</v>
      </c>
      <c r="BK283" s="235">
        <f>ROUND(I283*H283,2)</f>
        <v>0</v>
      </c>
      <c r="BL283" s="14" t="s">
        <v>172</v>
      </c>
      <c r="BM283" s="234" t="s">
        <v>557</v>
      </c>
    </row>
    <row r="284" spans="1:65" s="2" customFormat="1" ht="24.15" customHeight="1">
      <c r="A284" s="35"/>
      <c r="B284" s="36"/>
      <c r="C284" s="223" t="s">
        <v>371</v>
      </c>
      <c r="D284" s="223" t="s">
        <v>167</v>
      </c>
      <c r="E284" s="224" t="s">
        <v>558</v>
      </c>
      <c r="F284" s="225" t="s">
        <v>559</v>
      </c>
      <c r="G284" s="226" t="s">
        <v>224</v>
      </c>
      <c r="H284" s="227">
        <v>5</v>
      </c>
      <c r="I284" s="228"/>
      <c r="J284" s="229">
        <f>ROUND(I284*H284,2)</f>
        <v>0</v>
      </c>
      <c r="K284" s="225" t="s">
        <v>265</v>
      </c>
      <c r="L284" s="41"/>
      <c r="M284" s="230" t="s">
        <v>1</v>
      </c>
      <c r="N284" s="231" t="s">
        <v>41</v>
      </c>
      <c r="O284" s="88"/>
      <c r="P284" s="232">
        <f>O284*H284</f>
        <v>0</v>
      </c>
      <c r="Q284" s="232">
        <v>0</v>
      </c>
      <c r="R284" s="232">
        <f>Q284*H284</f>
        <v>0</v>
      </c>
      <c r="S284" s="232">
        <v>0</v>
      </c>
      <c r="T284" s="233">
        <f>S284*H284</f>
        <v>0</v>
      </c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R284" s="234" t="s">
        <v>172</v>
      </c>
      <c r="AT284" s="234" t="s">
        <v>167</v>
      </c>
      <c r="AU284" s="234" t="s">
        <v>85</v>
      </c>
      <c r="AY284" s="14" t="s">
        <v>164</v>
      </c>
      <c r="BE284" s="235">
        <f>IF(N284="základní",J284,0)</f>
        <v>0</v>
      </c>
      <c r="BF284" s="235">
        <f>IF(N284="snížená",J284,0)</f>
        <v>0</v>
      </c>
      <c r="BG284" s="235">
        <f>IF(N284="zákl. přenesená",J284,0)</f>
        <v>0</v>
      </c>
      <c r="BH284" s="235">
        <f>IF(N284="sníž. přenesená",J284,0)</f>
        <v>0</v>
      </c>
      <c r="BI284" s="235">
        <f>IF(N284="nulová",J284,0)</f>
        <v>0</v>
      </c>
      <c r="BJ284" s="14" t="s">
        <v>83</v>
      </c>
      <c r="BK284" s="235">
        <f>ROUND(I284*H284,2)</f>
        <v>0</v>
      </c>
      <c r="BL284" s="14" t="s">
        <v>172</v>
      </c>
      <c r="BM284" s="234" t="s">
        <v>560</v>
      </c>
    </row>
    <row r="285" spans="1:65" s="2" customFormat="1" ht="33" customHeight="1">
      <c r="A285" s="35"/>
      <c r="B285" s="36"/>
      <c r="C285" s="223" t="s">
        <v>561</v>
      </c>
      <c r="D285" s="223" t="s">
        <v>167</v>
      </c>
      <c r="E285" s="224" t="s">
        <v>562</v>
      </c>
      <c r="F285" s="225" t="s">
        <v>563</v>
      </c>
      <c r="G285" s="226" t="s">
        <v>224</v>
      </c>
      <c r="H285" s="227">
        <v>4</v>
      </c>
      <c r="I285" s="228"/>
      <c r="J285" s="229">
        <f>ROUND(I285*H285,2)</f>
        <v>0</v>
      </c>
      <c r="K285" s="225" t="s">
        <v>171</v>
      </c>
      <c r="L285" s="41"/>
      <c r="M285" s="230" t="s">
        <v>1</v>
      </c>
      <c r="N285" s="231" t="s">
        <v>41</v>
      </c>
      <c r="O285" s="88"/>
      <c r="P285" s="232">
        <f>O285*H285</f>
        <v>0</v>
      </c>
      <c r="Q285" s="232">
        <v>0</v>
      </c>
      <c r="R285" s="232">
        <f>Q285*H285</f>
        <v>0</v>
      </c>
      <c r="S285" s="232">
        <v>0</v>
      </c>
      <c r="T285" s="233">
        <f>S285*H285</f>
        <v>0</v>
      </c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R285" s="234" t="s">
        <v>172</v>
      </c>
      <c r="AT285" s="234" t="s">
        <v>167</v>
      </c>
      <c r="AU285" s="234" t="s">
        <v>85</v>
      </c>
      <c r="AY285" s="14" t="s">
        <v>164</v>
      </c>
      <c r="BE285" s="235">
        <f>IF(N285="základní",J285,0)</f>
        <v>0</v>
      </c>
      <c r="BF285" s="235">
        <f>IF(N285="snížená",J285,0)</f>
        <v>0</v>
      </c>
      <c r="BG285" s="235">
        <f>IF(N285="zákl. přenesená",J285,0)</f>
        <v>0</v>
      </c>
      <c r="BH285" s="235">
        <f>IF(N285="sníž. přenesená",J285,0)</f>
        <v>0</v>
      </c>
      <c r="BI285" s="235">
        <f>IF(N285="nulová",J285,0)</f>
        <v>0</v>
      </c>
      <c r="BJ285" s="14" t="s">
        <v>83</v>
      </c>
      <c r="BK285" s="235">
        <f>ROUND(I285*H285,2)</f>
        <v>0</v>
      </c>
      <c r="BL285" s="14" t="s">
        <v>172</v>
      </c>
      <c r="BM285" s="234" t="s">
        <v>564</v>
      </c>
    </row>
    <row r="286" spans="1:47" s="2" customFormat="1" ht="12">
      <c r="A286" s="35"/>
      <c r="B286" s="36"/>
      <c r="C286" s="37"/>
      <c r="D286" s="236" t="s">
        <v>173</v>
      </c>
      <c r="E286" s="37"/>
      <c r="F286" s="237" t="s">
        <v>565</v>
      </c>
      <c r="G286" s="37"/>
      <c r="H286" s="37"/>
      <c r="I286" s="238"/>
      <c r="J286" s="37"/>
      <c r="K286" s="37"/>
      <c r="L286" s="41"/>
      <c r="M286" s="239"/>
      <c r="N286" s="240"/>
      <c r="O286" s="88"/>
      <c r="P286" s="88"/>
      <c r="Q286" s="88"/>
      <c r="R286" s="88"/>
      <c r="S286" s="88"/>
      <c r="T286" s="89"/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T286" s="14" t="s">
        <v>173</v>
      </c>
      <c r="AU286" s="14" t="s">
        <v>85</v>
      </c>
    </row>
    <row r="287" spans="1:47" s="2" customFormat="1" ht="12">
      <c r="A287" s="35"/>
      <c r="B287" s="36"/>
      <c r="C287" s="37"/>
      <c r="D287" s="251" t="s">
        <v>252</v>
      </c>
      <c r="E287" s="37"/>
      <c r="F287" s="252" t="s">
        <v>566</v>
      </c>
      <c r="G287" s="37"/>
      <c r="H287" s="37"/>
      <c r="I287" s="238"/>
      <c r="J287" s="37"/>
      <c r="K287" s="37"/>
      <c r="L287" s="41"/>
      <c r="M287" s="239"/>
      <c r="N287" s="240"/>
      <c r="O287" s="88"/>
      <c r="P287" s="88"/>
      <c r="Q287" s="88"/>
      <c r="R287" s="88"/>
      <c r="S287" s="88"/>
      <c r="T287" s="89"/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T287" s="14" t="s">
        <v>252</v>
      </c>
      <c r="AU287" s="14" t="s">
        <v>85</v>
      </c>
    </row>
    <row r="288" spans="1:65" s="2" customFormat="1" ht="16.5" customHeight="1">
      <c r="A288" s="35"/>
      <c r="B288" s="36"/>
      <c r="C288" s="223" t="s">
        <v>376</v>
      </c>
      <c r="D288" s="223" t="s">
        <v>167</v>
      </c>
      <c r="E288" s="224" t="s">
        <v>567</v>
      </c>
      <c r="F288" s="225" t="s">
        <v>568</v>
      </c>
      <c r="G288" s="226" t="s">
        <v>224</v>
      </c>
      <c r="H288" s="227">
        <v>56</v>
      </c>
      <c r="I288" s="228"/>
      <c r="J288" s="229">
        <f>ROUND(I288*H288,2)</f>
        <v>0</v>
      </c>
      <c r="K288" s="225" t="s">
        <v>171</v>
      </c>
      <c r="L288" s="41"/>
      <c r="M288" s="230" t="s">
        <v>1</v>
      </c>
      <c r="N288" s="231" t="s">
        <v>41</v>
      </c>
      <c r="O288" s="88"/>
      <c r="P288" s="232">
        <f>O288*H288</f>
        <v>0</v>
      </c>
      <c r="Q288" s="232">
        <v>0</v>
      </c>
      <c r="R288" s="232">
        <f>Q288*H288</f>
        <v>0</v>
      </c>
      <c r="S288" s="232">
        <v>0</v>
      </c>
      <c r="T288" s="233">
        <f>S288*H288</f>
        <v>0</v>
      </c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R288" s="234" t="s">
        <v>172</v>
      </c>
      <c r="AT288" s="234" t="s">
        <v>167</v>
      </c>
      <c r="AU288" s="234" t="s">
        <v>85</v>
      </c>
      <c r="AY288" s="14" t="s">
        <v>164</v>
      </c>
      <c r="BE288" s="235">
        <f>IF(N288="základní",J288,0)</f>
        <v>0</v>
      </c>
      <c r="BF288" s="235">
        <f>IF(N288="snížená",J288,0)</f>
        <v>0</v>
      </c>
      <c r="BG288" s="235">
        <f>IF(N288="zákl. přenesená",J288,0)</f>
        <v>0</v>
      </c>
      <c r="BH288" s="235">
        <f>IF(N288="sníž. přenesená",J288,0)</f>
        <v>0</v>
      </c>
      <c r="BI288" s="235">
        <f>IF(N288="nulová",J288,0)</f>
        <v>0</v>
      </c>
      <c r="BJ288" s="14" t="s">
        <v>83</v>
      </c>
      <c r="BK288" s="235">
        <f>ROUND(I288*H288,2)</f>
        <v>0</v>
      </c>
      <c r="BL288" s="14" t="s">
        <v>172</v>
      </c>
      <c r="BM288" s="234" t="s">
        <v>569</v>
      </c>
    </row>
    <row r="289" spans="1:47" s="2" customFormat="1" ht="12">
      <c r="A289" s="35"/>
      <c r="B289" s="36"/>
      <c r="C289" s="37"/>
      <c r="D289" s="236" t="s">
        <v>173</v>
      </c>
      <c r="E289" s="37"/>
      <c r="F289" s="237" t="s">
        <v>570</v>
      </c>
      <c r="G289" s="37"/>
      <c r="H289" s="37"/>
      <c r="I289" s="238"/>
      <c r="J289" s="37"/>
      <c r="K289" s="37"/>
      <c r="L289" s="41"/>
      <c r="M289" s="239"/>
      <c r="N289" s="240"/>
      <c r="O289" s="88"/>
      <c r="P289" s="88"/>
      <c r="Q289" s="88"/>
      <c r="R289" s="88"/>
      <c r="S289" s="88"/>
      <c r="T289" s="89"/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T289" s="14" t="s">
        <v>173</v>
      </c>
      <c r="AU289" s="14" t="s">
        <v>85</v>
      </c>
    </row>
    <row r="290" spans="1:65" s="2" customFormat="1" ht="16.5" customHeight="1">
      <c r="A290" s="35"/>
      <c r="B290" s="36"/>
      <c r="C290" s="223" t="s">
        <v>571</v>
      </c>
      <c r="D290" s="223" t="s">
        <v>167</v>
      </c>
      <c r="E290" s="224" t="s">
        <v>572</v>
      </c>
      <c r="F290" s="225" t="s">
        <v>573</v>
      </c>
      <c r="G290" s="226" t="s">
        <v>224</v>
      </c>
      <c r="H290" s="227">
        <v>8</v>
      </c>
      <c r="I290" s="228"/>
      <c r="J290" s="229">
        <f>ROUND(I290*H290,2)</f>
        <v>0</v>
      </c>
      <c r="K290" s="225" t="s">
        <v>171</v>
      </c>
      <c r="L290" s="41"/>
      <c r="M290" s="230" t="s">
        <v>1</v>
      </c>
      <c r="N290" s="231" t="s">
        <v>41</v>
      </c>
      <c r="O290" s="88"/>
      <c r="P290" s="232">
        <f>O290*H290</f>
        <v>0</v>
      </c>
      <c r="Q290" s="232">
        <v>0</v>
      </c>
      <c r="R290" s="232">
        <f>Q290*H290</f>
        <v>0</v>
      </c>
      <c r="S290" s="232">
        <v>0</v>
      </c>
      <c r="T290" s="233">
        <f>S290*H290</f>
        <v>0</v>
      </c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R290" s="234" t="s">
        <v>172</v>
      </c>
      <c r="AT290" s="234" t="s">
        <v>167</v>
      </c>
      <c r="AU290" s="234" t="s">
        <v>85</v>
      </c>
      <c r="AY290" s="14" t="s">
        <v>164</v>
      </c>
      <c r="BE290" s="235">
        <f>IF(N290="základní",J290,0)</f>
        <v>0</v>
      </c>
      <c r="BF290" s="235">
        <f>IF(N290="snížená",J290,0)</f>
        <v>0</v>
      </c>
      <c r="BG290" s="235">
        <f>IF(N290="zákl. přenesená",J290,0)</f>
        <v>0</v>
      </c>
      <c r="BH290" s="235">
        <f>IF(N290="sníž. přenesená",J290,0)</f>
        <v>0</v>
      </c>
      <c r="BI290" s="235">
        <f>IF(N290="nulová",J290,0)</f>
        <v>0</v>
      </c>
      <c r="BJ290" s="14" t="s">
        <v>83</v>
      </c>
      <c r="BK290" s="235">
        <f>ROUND(I290*H290,2)</f>
        <v>0</v>
      </c>
      <c r="BL290" s="14" t="s">
        <v>172</v>
      </c>
      <c r="BM290" s="234" t="s">
        <v>574</v>
      </c>
    </row>
    <row r="291" spans="1:47" s="2" customFormat="1" ht="12">
      <c r="A291" s="35"/>
      <c r="B291" s="36"/>
      <c r="C291" s="37"/>
      <c r="D291" s="236" t="s">
        <v>173</v>
      </c>
      <c r="E291" s="37"/>
      <c r="F291" s="237" t="s">
        <v>575</v>
      </c>
      <c r="G291" s="37"/>
      <c r="H291" s="37"/>
      <c r="I291" s="238"/>
      <c r="J291" s="37"/>
      <c r="K291" s="37"/>
      <c r="L291" s="41"/>
      <c r="M291" s="239"/>
      <c r="N291" s="240"/>
      <c r="O291" s="88"/>
      <c r="P291" s="88"/>
      <c r="Q291" s="88"/>
      <c r="R291" s="88"/>
      <c r="S291" s="88"/>
      <c r="T291" s="89"/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T291" s="14" t="s">
        <v>173</v>
      </c>
      <c r="AU291" s="14" t="s">
        <v>85</v>
      </c>
    </row>
    <row r="292" spans="1:65" s="2" customFormat="1" ht="24.15" customHeight="1">
      <c r="A292" s="35"/>
      <c r="B292" s="36"/>
      <c r="C292" s="223" t="s">
        <v>380</v>
      </c>
      <c r="D292" s="223" t="s">
        <v>167</v>
      </c>
      <c r="E292" s="224" t="s">
        <v>576</v>
      </c>
      <c r="F292" s="225" t="s">
        <v>577</v>
      </c>
      <c r="G292" s="226" t="s">
        <v>224</v>
      </c>
      <c r="H292" s="227">
        <v>11</v>
      </c>
      <c r="I292" s="228"/>
      <c r="J292" s="229">
        <f>ROUND(I292*H292,2)</f>
        <v>0</v>
      </c>
      <c r="K292" s="225" t="s">
        <v>178</v>
      </c>
      <c r="L292" s="41"/>
      <c r="M292" s="230" t="s">
        <v>1</v>
      </c>
      <c r="N292" s="231" t="s">
        <v>41</v>
      </c>
      <c r="O292" s="88"/>
      <c r="P292" s="232">
        <f>O292*H292</f>
        <v>0</v>
      </c>
      <c r="Q292" s="232">
        <v>0</v>
      </c>
      <c r="R292" s="232">
        <f>Q292*H292</f>
        <v>0</v>
      </c>
      <c r="S292" s="232">
        <v>0</v>
      </c>
      <c r="T292" s="233">
        <f>S292*H292</f>
        <v>0</v>
      </c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R292" s="234" t="s">
        <v>172</v>
      </c>
      <c r="AT292" s="234" t="s">
        <v>167</v>
      </c>
      <c r="AU292" s="234" t="s">
        <v>85</v>
      </c>
      <c r="AY292" s="14" t="s">
        <v>164</v>
      </c>
      <c r="BE292" s="235">
        <f>IF(N292="základní",J292,0)</f>
        <v>0</v>
      </c>
      <c r="BF292" s="235">
        <f>IF(N292="snížená",J292,0)</f>
        <v>0</v>
      </c>
      <c r="BG292" s="235">
        <f>IF(N292="zákl. přenesená",J292,0)</f>
        <v>0</v>
      </c>
      <c r="BH292" s="235">
        <f>IF(N292="sníž. přenesená",J292,0)</f>
        <v>0</v>
      </c>
      <c r="BI292" s="235">
        <f>IF(N292="nulová",J292,0)</f>
        <v>0</v>
      </c>
      <c r="BJ292" s="14" t="s">
        <v>83</v>
      </c>
      <c r="BK292" s="235">
        <f>ROUND(I292*H292,2)</f>
        <v>0</v>
      </c>
      <c r="BL292" s="14" t="s">
        <v>172</v>
      </c>
      <c r="BM292" s="234" t="s">
        <v>578</v>
      </c>
    </row>
    <row r="293" spans="1:65" s="2" customFormat="1" ht="37.8" customHeight="1">
      <c r="A293" s="35"/>
      <c r="B293" s="36"/>
      <c r="C293" s="223" t="s">
        <v>579</v>
      </c>
      <c r="D293" s="223" t="s">
        <v>167</v>
      </c>
      <c r="E293" s="224" t="s">
        <v>580</v>
      </c>
      <c r="F293" s="225" t="s">
        <v>581</v>
      </c>
      <c r="G293" s="226" t="s">
        <v>224</v>
      </c>
      <c r="H293" s="227">
        <v>107</v>
      </c>
      <c r="I293" s="228"/>
      <c r="J293" s="229">
        <f>ROUND(I293*H293,2)</f>
        <v>0</v>
      </c>
      <c r="K293" s="225" t="s">
        <v>171</v>
      </c>
      <c r="L293" s="41"/>
      <c r="M293" s="230" t="s">
        <v>1</v>
      </c>
      <c r="N293" s="231" t="s">
        <v>41</v>
      </c>
      <c r="O293" s="88"/>
      <c r="P293" s="232">
        <f>O293*H293</f>
        <v>0</v>
      </c>
      <c r="Q293" s="232">
        <v>0</v>
      </c>
      <c r="R293" s="232">
        <f>Q293*H293</f>
        <v>0</v>
      </c>
      <c r="S293" s="232">
        <v>0</v>
      </c>
      <c r="T293" s="233">
        <f>S293*H293</f>
        <v>0</v>
      </c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R293" s="234" t="s">
        <v>172</v>
      </c>
      <c r="AT293" s="234" t="s">
        <v>167</v>
      </c>
      <c r="AU293" s="234" t="s">
        <v>85</v>
      </c>
      <c r="AY293" s="14" t="s">
        <v>164</v>
      </c>
      <c r="BE293" s="235">
        <f>IF(N293="základní",J293,0)</f>
        <v>0</v>
      </c>
      <c r="BF293" s="235">
        <f>IF(N293="snížená",J293,0)</f>
        <v>0</v>
      </c>
      <c r="BG293" s="235">
        <f>IF(N293="zákl. přenesená",J293,0)</f>
        <v>0</v>
      </c>
      <c r="BH293" s="235">
        <f>IF(N293="sníž. přenesená",J293,0)</f>
        <v>0</v>
      </c>
      <c r="BI293" s="235">
        <f>IF(N293="nulová",J293,0)</f>
        <v>0</v>
      </c>
      <c r="BJ293" s="14" t="s">
        <v>83</v>
      </c>
      <c r="BK293" s="235">
        <f>ROUND(I293*H293,2)</f>
        <v>0</v>
      </c>
      <c r="BL293" s="14" t="s">
        <v>172</v>
      </c>
      <c r="BM293" s="234" t="s">
        <v>582</v>
      </c>
    </row>
    <row r="294" spans="1:47" s="2" customFormat="1" ht="12">
      <c r="A294" s="35"/>
      <c r="B294" s="36"/>
      <c r="C294" s="37"/>
      <c r="D294" s="236" t="s">
        <v>173</v>
      </c>
      <c r="E294" s="37"/>
      <c r="F294" s="237" t="s">
        <v>583</v>
      </c>
      <c r="G294" s="37"/>
      <c r="H294" s="37"/>
      <c r="I294" s="238"/>
      <c r="J294" s="37"/>
      <c r="K294" s="37"/>
      <c r="L294" s="41"/>
      <c r="M294" s="239"/>
      <c r="N294" s="240"/>
      <c r="O294" s="88"/>
      <c r="P294" s="88"/>
      <c r="Q294" s="88"/>
      <c r="R294" s="88"/>
      <c r="S294" s="88"/>
      <c r="T294" s="89"/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T294" s="14" t="s">
        <v>173</v>
      </c>
      <c r="AU294" s="14" t="s">
        <v>85</v>
      </c>
    </row>
    <row r="295" spans="1:47" s="2" customFormat="1" ht="12">
      <c r="A295" s="35"/>
      <c r="B295" s="36"/>
      <c r="C295" s="37"/>
      <c r="D295" s="251" t="s">
        <v>252</v>
      </c>
      <c r="E295" s="37"/>
      <c r="F295" s="252" t="s">
        <v>584</v>
      </c>
      <c r="G295" s="37"/>
      <c r="H295" s="37"/>
      <c r="I295" s="238"/>
      <c r="J295" s="37"/>
      <c r="K295" s="37"/>
      <c r="L295" s="41"/>
      <c r="M295" s="239"/>
      <c r="N295" s="240"/>
      <c r="O295" s="88"/>
      <c r="P295" s="88"/>
      <c r="Q295" s="88"/>
      <c r="R295" s="88"/>
      <c r="S295" s="88"/>
      <c r="T295" s="89"/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T295" s="14" t="s">
        <v>252</v>
      </c>
      <c r="AU295" s="14" t="s">
        <v>85</v>
      </c>
    </row>
    <row r="296" spans="1:65" s="2" customFormat="1" ht="49.05" customHeight="1">
      <c r="A296" s="35"/>
      <c r="B296" s="36"/>
      <c r="C296" s="223" t="s">
        <v>385</v>
      </c>
      <c r="D296" s="223" t="s">
        <v>167</v>
      </c>
      <c r="E296" s="224" t="s">
        <v>585</v>
      </c>
      <c r="F296" s="225" t="s">
        <v>586</v>
      </c>
      <c r="G296" s="226" t="s">
        <v>177</v>
      </c>
      <c r="H296" s="227">
        <v>0.19</v>
      </c>
      <c r="I296" s="228"/>
      <c r="J296" s="229">
        <f>ROUND(I296*H296,2)</f>
        <v>0</v>
      </c>
      <c r="K296" s="225" t="s">
        <v>171</v>
      </c>
      <c r="L296" s="41"/>
      <c r="M296" s="230" t="s">
        <v>1</v>
      </c>
      <c r="N296" s="231" t="s">
        <v>41</v>
      </c>
      <c r="O296" s="88"/>
      <c r="P296" s="232">
        <f>O296*H296</f>
        <v>0</v>
      </c>
      <c r="Q296" s="232">
        <v>0</v>
      </c>
      <c r="R296" s="232">
        <f>Q296*H296</f>
        <v>0</v>
      </c>
      <c r="S296" s="232">
        <v>0</v>
      </c>
      <c r="T296" s="233">
        <f>S296*H296</f>
        <v>0</v>
      </c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R296" s="234" t="s">
        <v>172</v>
      </c>
      <c r="AT296" s="234" t="s">
        <v>167</v>
      </c>
      <c r="AU296" s="234" t="s">
        <v>85</v>
      </c>
      <c r="AY296" s="14" t="s">
        <v>164</v>
      </c>
      <c r="BE296" s="235">
        <f>IF(N296="základní",J296,0)</f>
        <v>0</v>
      </c>
      <c r="BF296" s="235">
        <f>IF(N296="snížená",J296,0)</f>
        <v>0</v>
      </c>
      <c r="BG296" s="235">
        <f>IF(N296="zákl. přenesená",J296,0)</f>
        <v>0</v>
      </c>
      <c r="BH296" s="235">
        <f>IF(N296="sníž. přenesená",J296,0)</f>
        <v>0</v>
      </c>
      <c r="BI296" s="235">
        <f>IF(N296="nulová",J296,0)</f>
        <v>0</v>
      </c>
      <c r="BJ296" s="14" t="s">
        <v>83</v>
      </c>
      <c r="BK296" s="235">
        <f>ROUND(I296*H296,2)</f>
        <v>0</v>
      </c>
      <c r="BL296" s="14" t="s">
        <v>172</v>
      </c>
      <c r="BM296" s="234" t="s">
        <v>587</v>
      </c>
    </row>
    <row r="297" spans="1:47" s="2" customFormat="1" ht="12">
      <c r="A297" s="35"/>
      <c r="B297" s="36"/>
      <c r="C297" s="37"/>
      <c r="D297" s="236" t="s">
        <v>173</v>
      </c>
      <c r="E297" s="37"/>
      <c r="F297" s="237" t="s">
        <v>588</v>
      </c>
      <c r="G297" s="37"/>
      <c r="H297" s="37"/>
      <c r="I297" s="238"/>
      <c r="J297" s="37"/>
      <c r="K297" s="37"/>
      <c r="L297" s="41"/>
      <c r="M297" s="239"/>
      <c r="N297" s="240"/>
      <c r="O297" s="88"/>
      <c r="P297" s="88"/>
      <c r="Q297" s="88"/>
      <c r="R297" s="88"/>
      <c r="S297" s="88"/>
      <c r="T297" s="89"/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T297" s="14" t="s">
        <v>173</v>
      </c>
      <c r="AU297" s="14" t="s">
        <v>85</v>
      </c>
    </row>
    <row r="298" spans="1:63" s="12" customFormat="1" ht="22.8" customHeight="1">
      <c r="A298" s="12"/>
      <c r="B298" s="207"/>
      <c r="C298" s="208"/>
      <c r="D298" s="209" t="s">
        <v>75</v>
      </c>
      <c r="E298" s="221" t="s">
        <v>589</v>
      </c>
      <c r="F298" s="221" t="s">
        <v>590</v>
      </c>
      <c r="G298" s="208"/>
      <c r="H298" s="208"/>
      <c r="I298" s="211"/>
      <c r="J298" s="222">
        <f>BK298</f>
        <v>0</v>
      </c>
      <c r="K298" s="208"/>
      <c r="L298" s="213"/>
      <c r="M298" s="214"/>
      <c r="N298" s="215"/>
      <c r="O298" s="215"/>
      <c r="P298" s="216">
        <f>SUM(P299:P354)</f>
        <v>0</v>
      </c>
      <c r="Q298" s="215"/>
      <c r="R298" s="216">
        <f>SUM(R299:R354)</f>
        <v>0</v>
      </c>
      <c r="S298" s="215"/>
      <c r="T298" s="217">
        <f>SUM(T299:T354)</f>
        <v>0</v>
      </c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R298" s="218" t="s">
        <v>85</v>
      </c>
      <c r="AT298" s="219" t="s">
        <v>75</v>
      </c>
      <c r="AU298" s="219" t="s">
        <v>83</v>
      </c>
      <c r="AY298" s="218" t="s">
        <v>164</v>
      </c>
      <c r="BK298" s="220">
        <f>SUM(BK299:BK354)</f>
        <v>0</v>
      </c>
    </row>
    <row r="299" spans="1:65" s="2" customFormat="1" ht="24.15" customHeight="1">
      <c r="A299" s="35"/>
      <c r="B299" s="36"/>
      <c r="C299" s="223" t="s">
        <v>591</v>
      </c>
      <c r="D299" s="223" t="s">
        <v>167</v>
      </c>
      <c r="E299" s="224" t="s">
        <v>592</v>
      </c>
      <c r="F299" s="225" t="s">
        <v>593</v>
      </c>
      <c r="G299" s="226" t="s">
        <v>224</v>
      </c>
      <c r="H299" s="227">
        <v>7</v>
      </c>
      <c r="I299" s="228"/>
      <c r="J299" s="229">
        <f>ROUND(I299*H299,2)</f>
        <v>0</v>
      </c>
      <c r="K299" s="225" t="s">
        <v>171</v>
      </c>
      <c r="L299" s="41"/>
      <c r="M299" s="230" t="s">
        <v>1</v>
      </c>
      <c r="N299" s="231" t="s">
        <v>41</v>
      </c>
      <c r="O299" s="88"/>
      <c r="P299" s="232">
        <f>O299*H299</f>
        <v>0</v>
      </c>
      <c r="Q299" s="232">
        <v>0</v>
      </c>
      <c r="R299" s="232">
        <f>Q299*H299</f>
        <v>0</v>
      </c>
      <c r="S299" s="232">
        <v>0</v>
      </c>
      <c r="T299" s="233">
        <f>S299*H299</f>
        <v>0</v>
      </c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R299" s="234" t="s">
        <v>172</v>
      </c>
      <c r="AT299" s="234" t="s">
        <v>167</v>
      </c>
      <c r="AU299" s="234" t="s">
        <v>85</v>
      </c>
      <c r="AY299" s="14" t="s">
        <v>164</v>
      </c>
      <c r="BE299" s="235">
        <f>IF(N299="základní",J299,0)</f>
        <v>0</v>
      </c>
      <c r="BF299" s="235">
        <f>IF(N299="snížená",J299,0)</f>
        <v>0</v>
      </c>
      <c r="BG299" s="235">
        <f>IF(N299="zákl. přenesená",J299,0)</f>
        <v>0</v>
      </c>
      <c r="BH299" s="235">
        <f>IF(N299="sníž. přenesená",J299,0)</f>
        <v>0</v>
      </c>
      <c r="BI299" s="235">
        <f>IF(N299="nulová",J299,0)</f>
        <v>0</v>
      </c>
      <c r="BJ299" s="14" t="s">
        <v>83</v>
      </c>
      <c r="BK299" s="235">
        <f>ROUND(I299*H299,2)</f>
        <v>0</v>
      </c>
      <c r="BL299" s="14" t="s">
        <v>172</v>
      </c>
      <c r="BM299" s="234" t="s">
        <v>594</v>
      </c>
    </row>
    <row r="300" spans="1:47" s="2" customFormat="1" ht="12">
      <c r="A300" s="35"/>
      <c r="B300" s="36"/>
      <c r="C300" s="37"/>
      <c r="D300" s="236" t="s">
        <v>173</v>
      </c>
      <c r="E300" s="37"/>
      <c r="F300" s="237" t="s">
        <v>595</v>
      </c>
      <c r="G300" s="37"/>
      <c r="H300" s="37"/>
      <c r="I300" s="238"/>
      <c r="J300" s="37"/>
      <c r="K300" s="37"/>
      <c r="L300" s="41"/>
      <c r="M300" s="239"/>
      <c r="N300" s="240"/>
      <c r="O300" s="88"/>
      <c r="P300" s="88"/>
      <c r="Q300" s="88"/>
      <c r="R300" s="88"/>
      <c r="S300" s="88"/>
      <c r="T300" s="89"/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T300" s="14" t="s">
        <v>173</v>
      </c>
      <c r="AU300" s="14" t="s">
        <v>85</v>
      </c>
    </row>
    <row r="301" spans="1:65" s="2" customFormat="1" ht="33" customHeight="1">
      <c r="A301" s="35"/>
      <c r="B301" s="36"/>
      <c r="C301" s="223" t="s">
        <v>388</v>
      </c>
      <c r="D301" s="223" t="s">
        <v>167</v>
      </c>
      <c r="E301" s="224" t="s">
        <v>596</v>
      </c>
      <c r="F301" s="225" t="s">
        <v>597</v>
      </c>
      <c r="G301" s="226" t="s">
        <v>177</v>
      </c>
      <c r="H301" s="227">
        <v>0.327</v>
      </c>
      <c r="I301" s="228"/>
      <c r="J301" s="229">
        <f>ROUND(I301*H301,2)</f>
        <v>0</v>
      </c>
      <c r="K301" s="225" t="s">
        <v>265</v>
      </c>
      <c r="L301" s="41"/>
      <c r="M301" s="230" t="s">
        <v>1</v>
      </c>
      <c r="N301" s="231" t="s">
        <v>41</v>
      </c>
      <c r="O301" s="88"/>
      <c r="P301" s="232">
        <f>O301*H301</f>
        <v>0</v>
      </c>
      <c r="Q301" s="232">
        <v>0</v>
      </c>
      <c r="R301" s="232">
        <f>Q301*H301</f>
        <v>0</v>
      </c>
      <c r="S301" s="232">
        <v>0</v>
      </c>
      <c r="T301" s="233">
        <f>S301*H301</f>
        <v>0</v>
      </c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R301" s="234" t="s">
        <v>172</v>
      </c>
      <c r="AT301" s="234" t="s">
        <v>167</v>
      </c>
      <c r="AU301" s="234" t="s">
        <v>85</v>
      </c>
      <c r="AY301" s="14" t="s">
        <v>164</v>
      </c>
      <c r="BE301" s="235">
        <f>IF(N301="základní",J301,0)</f>
        <v>0</v>
      </c>
      <c r="BF301" s="235">
        <f>IF(N301="snížená",J301,0)</f>
        <v>0</v>
      </c>
      <c r="BG301" s="235">
        <f>IF(N301="zákl. přenesená",J301,0)</f>
        <v>0</v>
      </c>
      <c r="BH301" s="235">
        <f>IF(N301="sníž. přenesená",J301,0)</f>
        <v>0</v>
      </c>
      <c r="BI301" s="235">
        <f>IF(N301="nulová",J301,0)</f>
        <v>0</v>
      </c>
      <c r="BJ301" s="14" t="s">
        <v>83</v>
      </c>
      <c r="BK301" s="235">
        <f>ROUND(I301*H301,2)</f>
        <v>0</v>
      </c>
      <c r="BL301" s="14" t="s">
        <v>172</v>
      </c>
      <c r="BM301" s="234" t="s">
        <v>598</v>
      </c>
    </row>
    <row r="302" spans="1:65" s="2" customFormat="1" ht="49.05" customHeight="1">
      <c r="A302" s="35"/>
      <c r="B302" s="36"/>
      <c r="C302" s="223" t="s">
        <v>599</v>
      </c>
      <c r="D302" s="223" t="s">
        <v>167</v>
      </c>
      <c r="E302" s="224" t="s">
        <v>600</v>
      </c>
      <c r="F302" s="225" t="s">
        <v>601</v>
      </c>
      <c r="G302" s="226" t="s">
        <v>224</v>
      </c>
      <c r="H302" s="227">
        <v>3</v>
      </c>
      <c r="I302" s="228"/>
      <c r="J302" s="229">
        <f>ROUND(I302*H302,2)</f>
        <v>0</v>
      </c>
      <c r="K302" s="225" t="s">
        <v>171</v>
      </c>
      <c r="L302" s="41"/>
      <c r="M302" s="230" t="s">
        <v>1</v>
      </c>
      <c r="N302" s="231" t="s">
        <v>41</v>
      </c>
      <c r="O302" s="88"/>
      <c r="P302" s="232">
        <f>O302*H302</f>
        <v>0</v>
      </c>
      <c r="Q302" s="232">
        <v>0</v>
      </c>
      <c r="R302" s="232">
        <f>Q302*H302</f>
        <v>0</v>
      </c>
      <c r="S302" s="232">
        <v>0</v>
      </c>
      <c r="T302" s="233">
        <f>S302*H302</f>
        <v>0</v>
      </c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R302" s="234" t="s">
        <v>172</v>
      </c>
      <c r="AT302" s="234" t="s">
        <v>167</v>
      </c>
      <c r="AU302" s="234" t="s">
        <v>85</v>
      </c>
      <c r="AY302" s="14" t="s">
        <v>164</v>
      </c>
      <c r="BE302" s="235">
        <f>IF(N302="základní",J302,0)</f>
        <v>0</v>
      </c>
      <c r="BF302" s="235">
        <f>IF(N302="snížená",J302,0)</f>
        <v>0</v>
      </c>
      <c r="BG302" s="235">
        <f>IF(N302="zákl. přenesená",J302,0)</f>
        <v>0</v>
      </c>
      <c r="BH302" s="235">
        <f>IF(N302="sníž. přenesená",J302,0)</f>
        <v>0</v>
      </c>
      <c r="BI302" s="235">
        <f>IF(N302="nulová",J302,0)</f>
        <v>0</v>
      </c>
      <c r="BJ302" s="14" t="s">
        <v>83</v>
      </c>
      <c r="BK302" s="235">
        <f>ROUND(I302*H302,2)</f>
        <v>0</v>
      </c>
      <c r="BL302" s="14" t="s">
        <v>172</v>
      </c>
      <c r="BM302" s="234" t="s">
        <v>602</v>
      </c>
    </row>
    <row r="303" spans="1:47" s="2" customFormat="1" ht="12">
      <c r="A303" s="35"/>
      <c r="B303" s="36"/>
      <c r="C303" s="37"/>
      <c r="D303" s="236" t="s">
        <v>173</v>
      </c>
      <c r="E303" s="37"/>
      <c r="F303" s="237" t="s">
        <v>603</v>
      </c>
      <c r="G303" s="37"/>
      <c r="H303" s="37"/>
      <c r="I303" s="238"/>
      <c r="J303" s="37"/>
      <c r="K303" s="37"/>
      <c r="L303" s="41"/>
      <c r="M303" s="239"/>
      <c r="N303" s="240"/>
      <c r="O303" s="88"/>
      <c r="P303" s="88"/>
      <c r="Q303" s="88"/>
      <c r="R303" s="88"/>
      <c r="S303" s="88"/>
      <c r="T303" s="89"/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T303" s="14" t="s">
        <v>173</v>
      </c>
      <c r="AU303" s="14" t="s">
        <v>85</v>
      </c>
    </row>
    <row r="304" spans="1:65" s="2" customFormat="1" ht="49.05" customHeight="1">
      <c r="A304" s="35"/>
      <c r="B304" s="36"/>
      <c r="C304" s="223" t="s">
        <v>392</v>
      </c>
      <c r="D304" s="223" t="s">
        <v>167</v>
      </c>
      <c r="E304" s="224" t="s">
        <v>604</v>
      </c>
      <c r="F304" s="225" t="s">
        <v>605</v>
      </c>
      <c r="G304" s="226" t="s">
        <v>224</v>
      </c>
      <c r="H304" s="227">
        <v>44</v>
      </c>
      <c r="I304" s="228"/>
      <c r="J304" s="229">
        <f>ROUND(I304*H304,2)</f>
        <v>0</v>
      </c>
      <c r="K304" s="225" t="s">
        <v>171</v>
      </c>
      <c r="L304" s="41"/>
      <c r="M304" s="230" t="s">
        <v>1</v>
      </c>
      <c r="N304" s="231" t="s">
        <v>41</v>
      </c>
      <c r="O304" s="88"/>
      <c r="P304" s="232">
        <f>O304*H304</f>
        <v>0</v>
      </c>
      <c r="Q304" s="232">
        <v>0</v>
      </c>
      <c r="R304" s="232">
        <f>Q304*H304</f>
        <v>0</v>
      </c>
      <c r="S304" s="232">
        <v>0</v>
      </c>
      <c r="T304" s="233">
        <f>S304*H304</f>
        <v>0</v>
      </c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R304" s="234" t="s">
        <v>172</v>
      </c>
      <c r="AT304" s="234" t="s">
        <v>167</v>
      </c>
      <c r="AU304" s="234" t="s">
        <v>85</v>
      </c>
      <c r="AY304" s="14" t="s">
        <v>164</v>
      </c>
      <c r="BE304" s="235">
        <f>IF(N304="základní",J304,0)</f>
        <v>0</v>
      </c>
      <c r="BF304" s="235">
        <f>IF(N304="snížená",J304,0)</f>
        <v>0</v>
      </c>
      <c r="BG304" s="235">
        <f>IF(N304="zákl. přenesená",J304,0)</f>
        <v>0</v>
      </c>
      <c r="BH304" s="235">
        <f>IF(N304="sníž. přenesená",J304,0)</f>
        <v>0</v>
      </c>
      <c r="BI304" s="235">
        <f>IF(N304="nulová",J304,0)</f>
        <v>0</v>
      </c>
      <c r="BJ304" s="14" t="s">
        <v>83</v>
      </c>
      <c r="BK304" s="235">
        <f>ROUND(I304*H304,2)</f>
        <v>0</v>
      </c>
      <c r="BL304" s="14" t="s">
        <v>172</v>
      </c>
      <c r="BM304" s="234" t="s">
        <v>606</v>
      </c>
    </row>
    <row r="305" spans="1:47" s="2" customFormat="1" ht="12">
      <c r="A305" s="35"/>
      <c r="B305" s="36"/>
      <c r="C305" s="37"/>
      <c r="D305" s="236" t="s">
        <v>173</v>
      </c>
      <c r="E305" s="37"/>
      <c r="F305" s="237" t="s">
        <v>607</v>
      </c>
      <c r="G305" s="37"/>
      <c r="H305" s="37"/>
      <c r="I305" s="238"/>
      <c r="J305" s="37"/>
      <c r="K305" s="37"/>
      <c r="L305" s="41"/>
      <c r="M305" s="239"/>
      <c r="N305" s="240"/>
      <c r="O305" s="88"/>
      <c r="P305" s="88"/>
      <c r="Q305" s="88"/>
      <c r="R305" s="88"/>
      <c r="S305" s="88"/>
      <c r="T305" s="89"/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T305" s="14" t="s">
        <v>173</v>
      </c>
      <c r="AU305" s="14" t="s">
        <v>85</v>
      </c>
    </row>
    <row r="306" spans="1:47" s="2" customFormat="1" ht="12">
      <c r="A306" s="35"/>
      <c r="B306" s="36"/>
      <c r="C306" s="37"/>
      <c r="D306" s="251" t="s">
        <v>252</v>
      </c>
      <c r="E306" s="37"/>
      <c r="F306" s="252" t="s">
        <v>608</v>
      </c>
      <c r="G306" s="37"/>
      <c r="H306" s="37"/>
      <c r="I306" s="238"/>
      <c r="J306" s="37"/>
      <c r="K306" s="37"/>
      <c r="L306" s="41"/>
      <c r="M306" s="239"/>
      <c r="N306" s="240"/>
      <c r="O306" s="88"/>
      <c r="P306" s="88"/>
      <c r="Q306" s="88"/>
      <c r="R306" s="88"/>
      <c r="S306" s="88"/>
      <c r="T306" s="89"/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T306" s="14" t="s">
        <v>252</v>
      </c>
      <c r="AU306" s="14" t="s">
        <v>85</v>
      </c>
    </row>
    <row r="307" spans="1:65" s="2" customFormat="1" ht="49.05" customHeight="1">
      <c r="A307" s="35"/>
      <c r="B307" s="36"/>
      <c r="C307" s="223" t="s">
        <v>609</v>
      </c>
      <c r="D307" s="223" t="s">
        <v>167</v>
      </c>
      <c r="E307" s="224" t="s">
        <v>610</v>
      </c>
      <c r="F307" s="225" t="s">
        <v>611</v>
      </c>
      <c r="G307" s="226" t="s">
        <v>224</v>
      </c>
      <c r="H307" s="227">
        <v>15</v>
      </c>
      <c r="I307" s="228"/>
      <c r="J307" s="229">
        <f>ROUND(I307*H307,2)</f>
        <v>0</v>
      </c>
      <c r="K307" s="225" t="s">
        <v>171</v>
      </c>
      <c r="L307" s="41"/>
      <c r="M307" s="230" t="s">
        <v>1</v>
      </c>
      <c r="N307" s="231" t="s">
        <v>41</v>
      </c>
      <c r="O307" s="88"/>
      <c r="P307" s="232">
        <f>O307*H307</f>
        <v>0</v>
      </c>
      <c r="Q307" s="232">
        <v>0</v>
      </c>
      <c r="R307" s="232">
        <f>Q307*H307</f>
        <v>0</v>
      </c>
      <c r="S307" s="232">
        <v>0</v>
      </c>
      <c r="T307" s="233">
        <f>S307*H307</f>
        <v>0</v>
      </c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R307" s="234" t="s">
        <v>172</v>
      </c>
      <c r="AT307" s="234" t="s">
        <v>167</v>
      </c>
      <c r="AU307" s="234" t="s">
        <v>85</v>
      </c>
      <c r="AY307" s="14" t="s">
        <v>164</v>
      </c>
      <c r="BE307" s="235">
        <f>IF(N307="základní",J307,0)</f>
        <v>0</v>
      </c>
      <c r="BF307" s="235">
        <f>IF(N307="snížená",J307,0)</f>
        <v>0</v>
      </c>
      <c r="BG307" s="235">
        <f>IF(N307="zákl. přenesená",J307,0)</f>
        <v>0</v>
      </c>
      <c r="BH307" s="235">
        <f>IF(N307="sníž. přenesená",J307,0)</f>
        <v>0</v>
      </c>
      <c r="BI307" s="235">
        <f>IF(N307="nulová",J307,0)</f>
        <v>0</v>
      </c>
      <c r="BJ307" s="14" t="s">
        <v>83</v>
      </c>
      <c r="BK307" s="235">
        <f>ROUND(I307*H307,2)</f>
        <v>0</v>
      </c>
      <c r="BL307" s="14" t="s">
        <v>172</v>
      </c>
      <c r="BM307" s="234" t="s">
        <v>612</v>
      </c>
    </row>
    <row r="308" spans="1:47" s="2" customFormat="1" ht="12">
      <c r="A308" s="35"/>
      <c r="B308" s="36"/>
      <c r="C308" s="37"/>
      <c r="D308" s="236" t="s">
        <v>173</v>
      </c>
      <c r="E308" s="37"/>
      <c r="F308" s="237" t="s">
        <v>613</v>
      </c>
      <c r="G308" s="37"/>
      <c r="H308" s="37"/>
      <c r="I308" s="238"/>
      <c r="J308" s="37"/>
      <c r="K308" s="37"/>
      <c r="L308" s="41"/>
      <c r="M308" s="239"/>
      <c r="N308" s="240"/>
      <c r="O308" s="88"/>
      <c r="P308" s="88"/>
      <c r="Q308" s="88"/>
      <c r="R308" s="88"/>
      <c r="S308" s="88"/>
      <c r="T308" s="89"/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T308" s="14" t="s">
        <v>173</v>
      </c>
      <c r="AU308" s="14" t="s">
        <v>85</v>
      </c>
    </row>
    <row r="309" spans="1:47" s="2" customFormat="1" ht="12">
      <c r="A309" s="35"/>
      <c r="B309" s="36"/>
      <c r="C309" s="37"/>
      <c r="D309" s="251" t="s">
        <v>252</v>
      </c>
      <c r="E309" s="37"/>
      <c r="F309" s="252" t="s">
        <v>614</v>
      </c>
      <c r="G309" s="37"/>
      <c r="H309" s="37"/>
      <c r="I309" s="238"/>
      <c r="J309" s="37"/>
      <c r="K309" s="37"/>
      <c r="L309" s="41"/>
      <c r="M309" s="239"/>
      <c r="N309" s="240"/>
      <c r="O309" s="88"/>
      <c r="P309" s="88"/>
      <c r="Q309" s="88"/>
      <c r="R309" s="88"/>
      <c r="S309" s="88"/>
      <c r="T309" s="89"/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T309" s="14" t="s">
        <v>252</v>
      </c>
      <c r="AU309" s="14" t="s">
        <v>85</v>
      </c>
    </row>
    <row r="310" spans="1:65" s="2" customFormat="1" ht="49.05" customHeight="1">
      <c r="A310" s="35"/>
      <c r="B310" s="36"/>
      <c r="C310" s="223" t="s">
        <v>395</v>
      </c>
      <c r="D310" s="223" t="s">
        <v>167</v>
      </c>
      <c r="E310" s="224" t="s">
        <v>615</v>
      </c>
      <c r="F310" s="225" t="s">
        <v>616</v>
      </c>
      <c r="G310" s="226" t="s">
        <v>224</v>
      </c>
      <c r="H310" s="227">
        <v>7</v>
      </c>
      <c r="I310" s="228"/>
      <c r="J310" s="229">
        <f>ROUND(I310*H310,2)</f>
        <v>0</v>
      </c>
      <c r="K310" s="225" t="s">
        <v>171</v>
      </c>
      <c r="L310" s="41"/>
      <c r="M310" s="230" t="s">
        <v>1</v>
      </c>
      <c r="N310" s="231" t="s">
        <v>41</v>
      </c>
      <c r="O310" s="88"/>
      <c r="P310" s="232">
        <f>O310*H310</f>
        <v>0</v>
      </c>
      <c r="Q310" s="232">
        <v>0</v>
      </c>
      <c r="R310" s="232">
        <f>Q310*H310</f>
        <v>0</v>
      </c>
      <c r="S310" s="232">
        <v>0</v>
      </c>
      <c r="T310" s="233">
        <f>S310*H310</f>
        <v>0</v>
      </c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R310" s="234" t="s">
        <v>172</v>
      </c>
      <c r="AT310" s="234" t="s">
        <v>167</v>
      </c>
      <c r="AU310" s="234" t="s">
        <v>85</v>
      </c>
      <c r="AY310" s="14" t="s">
        <v>164</v>
      </c>
      <c r="BE310" s="235">
        <f>IF(N310="základní",J310,0)</f>
        <v>0</v>
      </c>
      <c r="BF310" s="235">
        <f>IF(N310="snížená",J310,0)</f>
        <v>0</v>
      </c>
      <c r="BG310" s="235">
        <f>IF(N310="zákl. přenesená",J310,0)</f>
        <v>0</v>
      </c>
      <c r="BH310" s="235">
        <f>IF(N310="sníž. přenesená",J310,0)</f>
        <v>0</v>
      </c>
      <c r="BI310" s="235">
        <f>IF(N310="nulová",J310,0)</f>
        <v>0</v>
      </c>
      <c r="BJ310" s="14" t="s">
        <v>83</v>
      </c>
      <c r="BK310" s="235">
        <f>ROUND(I310*H310,2)</f>
        <v>0</v>
      </c>
      <c r="BL310" s="14" t="s">
        <v>172</v>
      </c>
      <c r="BM310" s="234" t="s">
        <v>617</v>
      </c>
    </row>
    <row r="311" spans="1:47" s="2" customFormat="1" ht="12">
      <c r="A311" s="35"/>
      <c r="B311" s="36"/>
      <c r="C311" s="37"/>
      <c r="D311" s="236" t="s">
        <v>173</v>
      </c>
      <c r="E311" s="37"/>
      <c r="F311" s="237" t="s">
        <v>618</v>
      </c>
      <c r="G311" s="37"/>
      <c r="H311" s="37"/>
      <c r="I311" s="238"/>
      <c r="J311" s="37"/>
      <c r="K311" s="37"/>
      <c r="L311" s="41"/>
      <c r="M311" s="239"/>
      <c r="N311" s="240"/>
      <c r="O311" s="88"/>
      <c r="P311" s="88"/>
      <c r="Q311" s="88"/>
      <c r="R311" s="88"/>
      <c r="S311" s="88"/>
      <c r="T311" s="89"/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T311" s="14" t="s">
        <v>173</v>
      </c>
      <c r="AU311" s="14" t="s">
        <v>85</v>
      </c>
    </row>
    <row r="312" spans="1:47" s="2" customFormat="1" ht="12">
      <c r="A312" s="35"/>
      <c r="B312" s="36"/>
      <c r="C312" s="37"/>
      <c r="D312" s="251" t="s">
        <v>252</v>
      </c>
      <c r="E312" s="37"/>
      <c r="F312" s="252" t="s">
        <v>619</v>
      </c>
      <c r="G312" s="37"/>
      <c r="H312" s="37"/>
      <c r="I312" s="238"/>
      <c r="J312" s="37"/>
      <c r="K312" s="37"/>
      <c r="L312" s="41"/>
      <c r="M312" s="239"/>
      <c r="N312" s="240"/>
      <c r="O312" s="88"/>
      <c r="P312" s="88"/>
      <c r="Q312" s="88"/>
      <c r="R312" s="88"/>
      <c r="S312" s="88"/>
      <c r="T312" s="89"/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T312" s="14" t="s">
        <v>252</v>
      </c>
      <c r="AU312" s="14" t="s">
        <v>85</v>
      </c>
    </row>
    <row r="313" spans="1:65" s="2" customFormat="1" ht="49.05" customHeight="1">
      <c r="A313" s="35"/>
      <c r="B313" s="36"/>
      <c r="C313" s="223" t="s">
        <v>620</v>
      </c>
      <c r="D313" s="223" t="s">
        <v>167</v>
      </c>
      <c r="E313" s="224" t="s">
        <v>621</v>
      </c>
      <c r="F313" s="225" t="s">
        <v>622</v>
      </c>
      <c r="G313" s="226" t="s">
        <v>224</v>
      </c>
      <c r="H313" s="227">
        <v>2</v>
      </c>
      <c r="I313" s="228"/>
      <c r="J313" s="229">
        <f>ROUND(I313*H313,2)</f>
        <v>0</v>
      </c>
      <c r="K313" s="225" t="s">
        <v>171</v>
      </c>
      <c r="L313" s="41"/>
      <c r="M313" s="230" t="s">
        <v>1</v>
      </c>
      <c r="N313" s="231" t="s">
        <v>41</v>
      </c>
      <c r="O313" s="88"/>
      <c r="P313" s="232">
        <f>O313*H313</f>
        <v>0</v>
      </c>
      <c r="Q313" s="232">
        <v>0</v>
      </c>
      <c r="R313" s="232">
        <f>Q313*H313</f>
        <v>0</v>
      </c>
      <c r="S313" s="232">
        <v>0</v>
      </c>
      <c r="T313" s="233">
        <f>S313*H313</f>
        <v>0</v>
      </c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R313" s="234" t="s">
        <v>172</v>
      </c>
      <c r="AT313" s="234" t="s">
        <v>167</v>
      </c>
      <c r="AU313" s="234" t="s">
        <v>85</v>
      </c>
      <c r="AY313" s="14" t="s">
        <v>164</v>
      </c>
      <c r="BE313" s="235">
        <f>IF(N313="základní",J313,0)</f>
        <v>0</v>
      </c>
      <c r="BF313" s="235">
        <f>IF(N313="snížená",J313,0)</f>
        <v>0</v>
      </c>
      <c r="BG313" s="235">
        <f>IF(N313="zákl. přenesená",J313,0)</f>
        <v>0</v>
      </c>
      <c r="BH313" s="235">
        <f>IF(N313="sníž. přenesená",J313,0)</f>
        <v>0</v>
      </c>
      <c r="BI313" s="235">
        <f>IF(N313="nulová",J313,0)</f>
        <v>0</v>
      </c>
      <c r="BJ313" s="14" t="s">
        <v>83</v>
      </c>
      <c r="BK313" s="235">
        <f>ROUND(I313*H313,2)</f>
        <v>0</v>
      </c>
      <c r="BL313" s="14" t="s">
        <v>172</v>
      </c>
      <c r="BM313" s="234" t="s">
        <v>623</v>
      </c>
    </row>
    <row r="314" spans="1:47" s="2" customFormat="1" ht="12">
      <c r="A314" s="35"/>
      <c r="B314" s="36"/>
      <c r="C314" s="37"/>
      <c r="D314" s="236" t="s">
        <v>173</v>
      </c>
      <c r="E314" s="37"/>
      <c r="F314" s="237" t="s">
        <v>624</v>
      </c>
      <c r="G314" s="37"/>
      <c r="H314" s="37"/>
      <c r="I314" s="238"/>
      <c r="J314" s="37"/>
      <c r="K314" s="37"/>
      <c r="L314" s="41"/>
      <c r="M314" s="239"/>
      <c r="N314" s="240"/>
      <c r="O314" s="88"/>
      <c r="P314" s="88"/>
      <c r="Q314" s="88"/>
      <c r="R314" s="88"/>
      <c r="S314" s="88"/>
      <c r="T314" s="89"/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T314" s="14" t="s">
        <v>173</v>
      </c>
      <c r="AU314" s="14" t="s">
        <v>85</v>
      </c>
    </row>
    <row r="315" spans="1:47" s="2" customFormat="1" ht="12">
      <c r="A315" s="35"/>
      <c r="B315" s="36"/>
      <c r="C315" s="37"/>
      <c r="D315" s="251" t="s">
        <v>252</v>
      </c>
      <c r="E315" s="37"/>
      <c r="F315" s="252" t="s">
        <v>625</v>
      </c>
      <c r="G315" s="37"/>
      <c r="H315" s="37"/>
      <c r="I315" s="238"/>
      <c r="J315" s="37"/>
      <c r="K315" s="37"/>
      <c r="L315" s="41"/>
      <c r="M315" s="239"/>
      <c r="N315" s="240"/>
      <c r="O315" s="88"/>
      <c r="P315" s="88"/>
      <c r="Q315" s="88"/>
      <c r="R315" s="88"/>
      <c r="S315" s="88"/>
      <c r="T315" s="89"/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T315" s="14" t="s">
        <v>252</v>
      </c>
      <c r="AU315" s="14" t="s">
        <v>85</v>
      </c>
    </row>
    <row r="316" spans="1:65" s="2" customFormat="1" ht="49.05" customHeight="1">
      <c r="A316" s="35"/>
      <c r="B316" s="36"/>
      <c r="C316" s="223" t="s">
        <v>399</v>
      </c>
      <c r="D316" s="223" t="s">
        <v>167</v>
      </c>
      <c r="E316" s="224" t="s">
        <v>626</v>
      </c>
      <c r="F316" s="225" t="s">
        <v>627</v>
      </c>
      <c r="G316" s="226" t="s">
        <v>224</v>
      </c>
      <c r="H316" s="227">
        <v>1</v>
      </c>
      <c r="I316" s="228"/>
      <c r="J316" s="229">
        <f>ROUND(I316*H316,2)</f>
        <v>0</v>
      </c>
      <c r="K316" s="225" t="s">
        <v>171</v>
      </c>
      <c r="L316" s="41"/>
      <c r="M316" s="230" t="s">
        <v>1</v>
      </c>
      <c r="N316" s="231" t="s">
        <v>41</v>
      </c>
      <c r="O316" s="88"/>
      <c r="P316" s="232">
        <f>O316*H316</f>
        <v>0</v>
      </c>
      <c r="Q316" s="232">
        <v>0</v>
      </c>
      <c r="R316" s="232">
        <f>Q316*H316</f>
        <v>0</v>
      </c>
      <c r="S316" s="232">
        <v>0</v>
      </c>
      <c r="T316" s="233">
        <f>S316*H316</f>
        <v>0</v>
      </c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R316" s="234" t="s">
        <v>172</v>
      </c>
      <c r="AT316" s="234" t="s">
        <v>167</v>
      </c>
      <c r="AU316" s="234" t="s">
        <v>85</v>
      </c>
      <c r="AY316" s="14" t="s">
        <v>164</v>
      </c>
      <c r="BE316" s="235">
        <f>IF(N316="základní",J316,0)</f>
        <v>0</v>
      </c>
      <c r="BF316" s="235">
        <f>IF(N316="snížená",J316,0)</f>
        <v>0</v>
      </c>
      <c r="BG316" s="235">
        <f>IF(N316="zákl. přenesená",J316,0)</f>
        <v>0</v>
      </c>
      <c r="BH316" s="235">
        <f>IF(N316="sníž. přenesená",J316,0)</f>
        <v>0</v>
      </c>
      <c r="BI316" s="235">
        <f>IF(N316="nulová",J316,0)</f>
        <v>0</v>
      </c>
      <c r="BJ316" s="14" t="s">
        <v>83</v>
      </c>
      <c r="BK316" s="235">
        <f>ROUND(I316*H316,2)</f>
        <v>0</v>
      </c>
      <c r="BL316" s="14" t="s">
        <v>172</v>
      </c>
      <c r="BM316" s="234" t="s">
        <v>628</v>
      </c>
    </row>
    <row r="317" spans="1:47" s="2" customFormat="1" ht="12">
      <c r="A317" s="35"/>
      <c r="B317" s="36"/>
      <c r="C317" s="37"/>
      <c r="D317" s="236" t="s">
        <v>173</v>
      </c>
      <c r="E317" s="37"/>
      <c r="F317" s="237" t="s">
        <v>629</v>
      </c>
      <c r="G317" s="37"/>
      <c r="H317" s="37"/>
      <c r="I317" s="238"/>
      <c r="J317" s="37"/>
      <c r="K317" s="37"/>
      <c r="L317" s="41"/>
      <c r="M317" s="239"/>
      <c r="N317" s="240"/>
      <c r="O317" s="88"/>
      <c r="P317" s="88"/>
      <c r="Q317" s="88"/>
      <c r="R317" s="88"/>
      <c r="S317" s="88"/>
      <c r="T317" s="89"/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T317" s="14" t="s">
        <v>173</v>
      </c>
      <c r="AU317" s="14" t="s">
        <v>85</v>
      </c>
    </row>
    <row r="318" spans="1:47" s="2" customFormat="1" ht="12">
      <c r="A318" s="35"/>
      <c r="B318" s="36"/>
      <c r="C318" s="37"/>
      <c r="D318" s="251" t="s">
        <v>252</v>
      </c>
      <c r="E318" s="37"/>
      <c r="F318" s="252" t="s">
        <v>630</v>
      </c>
      <c r="G318" s="37"/>
      <c r="H318" s="37"/>
      <c r="I318" s="238"/>
      <c r="J318" s="37"/>
      <c r="K318" s="37"/>
      <c r="L318" s="41"/>
      <c r="M318" s="239"/>
      <c r="N318" s="240"/>
      <c r="O318" s="88"/>
      <c r="P318" s="88"/>
      <c r="Q318" s="88"/>
      <c r="R318" s="88"/>
      <c r="S318" s="88"/>
      <c r="T318" s="89"/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T318" s="14" t="s">
        <v>252</v>
      </c>
      <c r="AU318" s="14" t="s">
        <v>85</v>
      </c>
    </row>
    <row r="319" spans="1:65" s="2" customFormat="1" ht="49.05" customHeight="1">
      <c r="A319" s="35"/>
      <c r="B319" s="36"/>
      <c r="C319" s="223" t="s">
        <v>631</v>
      </c>
      <c r="D319" s="223" t="s">
        <v>167</v>
      </c>
      <c r="E319" s="224" t="s">
        <v>632</v>
      </c>
      <c r="F319" s="225" t="s">
        <v>633</v>
      </c>
      <c r="G319" s="226" t="s">
        <v>224</v>
      </c>
      <c r="H319" s="227">
        <v>1</v>
      </c>
      <c r="I319" s="228"/>
      <c r="J319" s="229">
        <f>ROUND(I319*H319,2)</f>
        <v>0</v>
      </c>
      <c r="K319" s="225" t="s">
        <v>171</v>
      </c>
      <c r="L319" s="41"/>
      <c r="M319" s="230" t="s">
        <v>1</v>
      </c>
      <c r="N319" s="231" t="s">
        <v>41</v>
      </c>
      <c r="O319" s="88"/>
      <c r="P319" s="232">
        <f>O319*H319</f>
        <v>0</v>
      </c>
      <c r="Q319" s="232">
        <v>0</v>
      </c>
      <c r="R319" s="232">
        <f>Q319*H319</f>
        <v>0</v>
      </c>
      <c r="S319" s="232">
        <v>0</v>
      </c>
      <c r="T319" s="233">
        <f>S319*H319</f>
        <v>0</v>
      </c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R319" s="234" t="s">
        <v>172</v>
      </c>
      <c r="AT319" s="234" t="s">
        <v>167</v>
      </c>
      <c r="AU319" s="234" t="s">
        <v>85</v>
      </c>
      <c r="AY319" s="14" t="s">
        <v>164</v>
      </c>
      <c r="BE319" s="235">
        <f>IF(N319="základní",J319,0)</f>
        <v>0</v>
      </c>
      <c r="BF319" s="235">
        <f>IF(N319="snížená",J319,0)</f>
        <v>0</v>
      </c>
      <c r="BG319" s="235">
        <f>IF(N319="zákl. přenesená",J319,0)</f>
        <v>0</v>
      </c>
      <c r="BH319" s="235">
        <f>IF(N319="sníž. přenesená",J319,0)</f>
        <v>0</v>
      </c>
      <c r="BI319" s="235">
        <f>IF(N319="nulová",J319,0)</f>
        <v>0</v>
      </c>
      <c r="BJ319" s="14" t="s">
        <v>83</v>
      </c>
      <c r="BK319" s="235">
        <f>ROUND(I319*H319,2)</f>
        <v>0</v>
      </c>
      <c r="BL319" s="14" t="s">
        <v>172</v>
      </c>
      <c r="BM319" s="234" t="s">
        <v>634</v>
      </c>
    </row>
    <row r="320" spans="1:47" s="2" customFormat="1" ht="12">
      <c r="A320" s="35"/>
      <c r="B320" s="36"/>
      <c r="C320" s="37"/>
      <c r="D320" s="236" t="s">
        <v>173</v>
      </c>
      <c r="E320" s="37"/>
      <c r="F320" s="237" t="s">
        <v>635</v>
      </c>
      <c r="G320" s="37"/>
      <c r="H320" s="37"/>
      <c r="I320" s="238"/>
      <c r="J320" s="37"/>
      <c r="K320" s="37"/>
      <c r="L320" s="41"/>
      <c r="M320" s="239"/>
      <c r="N320" s="240"/>
      <c r="O320" s="88"/>
      <c r="P320" s="88"/>
      <c r="Q320" s="88"/>
      <c r="R320" s="88"/>
      <c r="S320" s="88"/>
      <c r="T320" s="89"/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T320" s="14" t="s">
        <v>173</v>
      </c>
      <c r="AU320" s="14" t="s">
        <v>85</v>
      </c>
    </row>
    <row r="321" spans="1:47" s="2" customFormat="1" ht="12">
      <c r="A321" s="35"/>
      <c r="B321" s="36"/>
      <c r="C321" s="37"/>
      <c r="D321" s="251" t="s">
        <v>252</v>
      </c>
      <c r="E321" s="37"/>
      <c r="F321" s="252" t="s">
        <v>636</v>
      </c>
      <c r="G321" s="37"/>
      <c r="H321" s="37"/>
      <c r="I321" s="238"/>
      <c r="J321" s="37"/>
      <c r="K321" s="37"/>
      <c r="L321" s="41"/>
      <c r="M321" s="239"/>
      <c r="N321" s="240"/>
      <c r="O321" s="88"/>
      <c r="P321" s="88"/>
      <c r="Q321" s="88"/>
      <c r="R321" s="88"/>
      <c r="S321" s="88"/>
      <c r="T321" s="89"/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T321" s="14" t="s">
        <v>252</v>
      </c>
      <c r="AU321" s="14" t="s">
        <v>85</v>
      </c>
    </row>
    <row r="322" spans="1:65" s="2" customFormat="1" ht="49.05" customHeight="1">
      <c r="A322" s="35"/>
      <c r="B322" s="36"/>
      <c r="C322" s="223" t="s">
        <v>402</v>
      </c>
      <c r="D322" s="223" t="s">
        <v>167</v>
      </c>
      <c r="E322" s="224" t="s">
        <v>637</v>
      </c>
      <c r="F322" s="225" t="s">
        <v>638</v>
      </c>
      <c r="G322" s="226" t="s">
        <v>224</v>
      </c>
      <c r="H322" s="227">
        <v>4</v>
      </c>
      <c r="I322" s="228"/>
      <c r="J322" s="229">
        <f>ROUND(I322*H322,2)</f>
        <v>0</v>
      </c>
      <c r="K322" s="225" t="s">
        <v>171</v>
      </c>
      <c r="L322" s="41"/>
      <c r="M322" s="230" t="s">
        <v>1</v>
      </c>
      <c r="N322" s="231" t="s">
        <v>41</v>
      </c>
      <c r="O322" s="88"/>
      <c r="P322" s="232">
        <f>O322*H322</f>
        <v>0</v>
      </c>
      <c r="Q322" s="232">
        <v>0</v>
      </c>
      <c r="R322" s="232">
        <f>Q322*H322</f>
        <v>0</v>
      </c>
      <c r="S322" s="232">
        <v>0</v>
      </c>
      <c r="T322" s="233">
        <f>S322*H322</f>
        <v>0</v>
      </c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R322" s="234" t="s">
        <v>172</v>
      </c>
      <c r="AT322" s="234" t="s">
        <v>167</v>
      </c>
      <c r="AU322" s="234" t="s">
        <v>85</v>
      </c>
      <c r="AY322" s="14" t="s">
        <v>164</v>
      </c>
      <c r="BE322" s="235">
        <f>IF(N322="základní",J322,0)</f>
        <v>0</v>
      </c>
      <c r="BF322" s="235">
        <f>IF(N322="snížená",J322,0)</f>
        <v>0</v>
      </c>
      <c r="BG322" s="235">
        <f>IF(N322="zákl. přenesená",J322,0)</f>
        <v>0</v>
      </c>
      <c r="BH322" s="235">
        <f>IF(N322="sníž. přenesená",J322,0)</f>
        <v>0</v>
      </c>
      <c r="BI322" s="235">
        <f>IF(N322="nulová",J322,0)</f>
        <v>0</v>
      </c>
      <c r="BJ322" s="14" t="s">
        <v>83</v>
      </c>
      <c r="BK322" s="235">
        <f>ROUND(I322*H322,2)</f>
        <v>0</v>
      </c>
      <c r="BL322" s="14" t="s">
        <v>172</v>
      </c>
      <c r="BM322" s="234" t="s">
        <v>639</v>
      </c>
    </row>
    <row r="323" spans="1:47" s="2" customFormat="1" ht="12">
      <c r="A323" s="35"/>
      <c r="B323" s="36"/>
      <c r="C323" s="37"/>
      <c r="D323" s="236" t="s">
        <v>173</v>
      </c>
      <c r="E323" s="37"/>
      <c r="F323" s="237" t="s">
        <v>640</v>
      </c>
      <c r="G323" s="37"/>
      <c r="H323" s="37"/>
      <c r="I323" s="238"/>
      <c r="J323" s="37"/>
      <c r="K323" s="37"/>
      <c r="L323" s="41"/>
      <c r="M323" s="239"/>
      <c r="N323" s="240"/>
      <c r="O323" s="88"/>
      <c r="P323" s="88"/>
      <c r="Q323" s="88"/>
      <c r="R323" s="88"/>
      <c r="S323" s="88"/>
      <c r="T323" s="89"/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T323" s="14" t="s">
        <v>173</v>
      </c>
      <c r="AU323" s="14" t="s">
        <v>85</v>
      </c>
    </row>
    <row r="324" spans="1:47" s="2" customFormat="1" ht="12">
      <c r="A324" s="35"/>
      <c r="B324" s="36"/>
      <c r="C324" s="37"/>
      <c r="D324" s="251" t="s">
        <v>252</v>
      </c>
      <c r="E324" s="37"/>
      <c r="F324" s="252" t="s">
        <v>641</v>
      </c>
      <c r="G324" s="37"/>
      <c r="H324" s="37"/>
      <c r="I324" s="238"/>
      <c r="J324" s="37"/>
      <c r="K324" s="37"/>
      <c r="L324" s="41"/>
      <c r="M324" s="239"/>
      <c r="N324" s="240"/>
      <c r="O324" s="88"/>
      <c r="P324" s="88"/>
      <c r="Q324" s="88"/>
      <c r="R324" s="88"/>
      <c r="S324" s="88"/>
      <c r="T324" s="89"/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T324" s="14" t="s">
        <v>252</v>
      </c>
      <c r="AU324" s="14" t="s">
        <v>85</v>
      </c>
    </row>
    <row r="325" spans="1:65" s="2" customFormat="1" ht="49.05" customHeight="1">
      <c r="A325" s="35"/>
      <c r="B325" s="36"/>
      <c r="C325" s="223" t="s">
        <v>642</v>
      </c>
      <c r="D325" s="223" t="s">
        <v>167</v>
      </c>
      <c r="E325" s="224" t="s">
        <v>643</v>
      </c>
      <c r="F325" s="225" t="s">
        <v>644</v>
      </c>
      <c r="G325" s="226" t="s">
        <v>224</v>
      </c>
      <c r="H325" s="227">
        <v>2</v>
      </c>
      <c r="I325" s="228"/>
      <c r="J325" s="229">
        <f>ROUND(I325*H325,2)</f>
        <v>0</v>
      </c>
      <c r="K325" s="225" t="s">
        <v>171</v>
      </c>
      <c r="L325" s="41"/>
      <c r="M325" s="230" t="s">
        <v>1</v>
      </c>
      <c r="N325" s="231" t="s">
        <v>41</v>
      </c>
      <c r="O325" s="88"/>
      <c r="P325" s="232">
        <f>O325*H325</f>
        <v>0</v>
      </c>
      <c r="Q325" s="232">
        <v>0</v>
      </c>
      <c r="R325" s="232">
        <f>Q325*H325</f>
        <v>0</v>
      </c>
      <c r="S325" s="232">
        <v>0</v>
      </c>
      <c r="T325" s="233">
        <f>S325*H325</f>
        <v>0</v>
      </c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R325" s="234" t="s">
        <v>172</v>
      </c>
      <c r="AT325" s="234" t="s">
        <v>167</v>
      </c>
      <c r="AU325" s="234" t="s">
        <v>85</v>
      </c>
      <c r="AY325" s="14" t="s">
        <v>164</v>
      </c>
      <c r="BE325" s="235">
        <f>IF(N325="základní",J325,0)</f>
        <v>0</v>
      </c>
      <c r="BF325" s="235">
        <f>IF(N325="snížená",J325,0)</f>
        <v>0</v>
      </c>
      <c r="BG325" s="235">
        <f>IF(N325="zákl. přenesená",J325,0)</f>
        <v>0</v>
      </c>
      <c r="BH325" s="235">
        <f>IF(N325="sníž. přenesená",J325,0)</f>
        <v>0</v>
      </c>
      <c r="BI325" s="235">
        <f>IF(N325="nulová",J325,0)</f>
        <v>0</v>
      </c>
      <c r="BJ325" s="14" t="s">
        <v>83</v>
      </c>
      <c r="BK325" s="235">
        <f>ROUND(I325*H325,2)</f>
        <v>0</v>
      </c>
      <c r="BL325" s="14" t="s">
        <v>172</v>
      </c>
      <c r="BM325" s="234" t="s">
        <v>645</v>
      </c>
    </row>
    <row r="326" spans="1:47" s="2" customFormat="1" ht="12">
      <c r="A326" s="35"/>
      <c r="B326" s="36"/>
      <c r="C326" s="37"/>
      <c r="D326" s="236" t="s">
        <v>173</v>
      </c>
      <c r="E326" s="37"/>
      <c r="F326" s="237" t="s">
        <v>646</v>
      </c>
      <c r="G326" s="37"/>
      <c r="H326" s="37"/>
      <c r="I326" s="238"/>
      <c r="J326" s="37"/>
      <c r="K326" s="37"/>
      <c r="L326" s="41"/>
      <c r="M326" s="239"/>
      <c r="N326" s="240"/>
      <c r="O326" s="88"/>
      <c r="P326" s="88"/>
      <c r="Q326" s="88"/>
      <c r="R326" s="88"/>
      <c r="S326" s="88"/>
      <c r="T326" s="89"/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T326" s="14" t="s">
        <v>173</v>
      </c>
      <c r="AU326" s="14" t="s">
        <v>85</v>
      </c>
    </row>
    <row r="327" spans="1:47" s="2" customFormat="1" ht="12">
      <c r="A327" s="35"/>
      <c r="B327" s="36"/>
      <c r="C327" s="37"/>
      <c r="D327" s="251" t="s">
        <v>252</v>
      </c>
      <c r="E327" s="37"/>
      <c r="F327" s="252" t="s">
        <v>647</v>
      </c>
      <c r="G327" s="37"/>
      <c r="H327" s="37"/>
      <c r="I327" s="238"/>
      <c r="J327" s="37"/>
      <c r="K327" s="37"/>
      <c r="L327" s="41"/>
      <c r="M327" s="239"/>
      <c r="N327" s="240"/>
      <c r="O327" s="88"/>
      <c r="P327" s="88"/>
      <c r="Q327" s="88"/>
      <c r="R327" s="88"/>
      <c r="S327" s="88"/>
      <c r="T327" s="89"/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T327" s="14" t="s">
        <v>252</v>
      </c>
      <c r="AU327" s="14" t="s">
        <v>85</v>
      </c>
    </row>
    <row r="328" spans="1:65" s="2" customFormat="1" ht="49.05" customHeight="1">
      <c r="A328" s="35"/>
      <c r="B328" s="36"/>
      <c r="C328" s="223" t="s">
        <v>406</v>
      </c>
      <c r="D328" s="223" t="s">
        <v>167</v>
      </c>
      <c r="E328" s="224" t="s">
        <v>648</v>
      </c>
      <c r="F328" s="225" t="s">
        <v>649</v>
      </c>
      <c r="G328" s="226" t="s">
        <v>224</v>
      </c>
      <c r="H328" s="227">
        <v>9</v>
      </c>
      <c r="I328" s="228"/>
      <c r="J328" s="229">
        <f>ROUND(I328*H328,2)</f>
        <v>0</v>
      </c>
      <c r="K328" s="225" t="s">
        <v>171</v>
      </c>
      <c r="L328" s="41"/>
      <c r="M328" s="230" t="s">
        <v>1</v>
      </c>
      <c r="N328" s="231" t="s">
        <v>41</v>
      </c>
      <c r="O328" s="88"/>
      <c r="P328" s="232">
        <f>O328*H328</f>
        <v>0</v>
      </c>
      <c r="Q328" s="232">
        <v>0</v>
      </c>
      <c r="R328" s="232">
        <f>Q328*H328</f>
        <v>0</v>
      </c>
      <c r="S328" s="232">
        <v>0</v>
      </c>
      <c r="T328" s="233">
        <f>S328*H328</f>
        <v>0</v>
      </c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R328" s="234" t="s">
        <v>172</v>
      </c>
      <c r="AT328" s="234" t="s">
        <v>167</v>
      </c>
      <c r="AU328" s="234" t="s">
        <v>85</v>
      </c>
      <c r="AY328" s="14" t="s">
        <v>164</v>
      </c>
      <c r="BE328" s="235">
        <f>IF(N328="základní",J328,0)</f>
        <v>0</v>
      </c>
      <c r="BF328" s="235">
        <f>IF(N328="snížená",J328,0)</f>
        <v>0</v>
      </c>
      <c r="BG328" s="235">
        <f>IF(N328="zákl. přenesená",J328,0)</f>
        <v>0</v>
      </c>
      <c r="BH328" s="235">
        <f>IF(N328="sníž. přenesená",J328,0)</f>
        <v>0</v>
      </c>
      <c r="BI328" s="235">
        <f>IF(N328="nulová",J328,0)</f>
        <v>0</v>
      </c>
      <c r="BJ328" s="14" t="s">
        <v>83</v>
      </c>
      <c r="BK328" s="235">
        <f>ROUND(I328*H328,2)</f>
        <v>0</v>
      </c>
      <c r="BL328" s="14" t="s">
        <v>172</v>
      </c>
      <c r="BM328" s="234" t="s">
        <v>650</v>
      </c>
    </row>
    <row r="329" spans="1:47" s="2" customFormat="1" ht="12">
      <c r="A329" s="35"/>
      <c r="B329" s="36"/>
      <c r="C329" s="37"/>
      <c r="D329" s="236" t="s">
        <v>173</v>
      </c>
      <c r="E329" s="37"/>
      <c r="F329" s="237" t="s">
        <v>651</v>
      </c>
      <c r="G329" s="37"/>
      <c r="H329" s="37"/>
      <c r="I329" s="238"/>
      <c r="J329" s="37"/>
      <c r="K329" s="37"/>
      <c r="L329" s="41"/>
      <c r="M329" s="239"/>
      <c r="N329" s="240"/>
      <c r="O329" s="88"/>
      <c r="P329" s="88"/>
      <c r="Q329" s="88"/>
      <c r="R329" s="88"/>
      <c r="S329" s="88"/>
      <c r="T329" s="89"/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T329" s="14" t="s">
        <v>173</v>
      </c>
      <c r="AU329" s="14" t="s">
        <v>85</v>
      </c>
    </row>
    <row r="330" spans="1:47" s="2" customFormat="1" ht="12">
      <c r="A330" s="35"/>
      <c r="B330" s="36"/>
      <c r="C330" s="37"/>
      <c r="D330" s="251" t="s">
        <v>252</v>
      </c>
      <c r="E330" s="37"/>
      <c r="F330" s="252" t="s">
        <v>652</v>
      </c>
      <c r="G330" s="37"/>
      <c r="H330" s="37"/>
      <c r="I330" s="238"/>
      <c r="J330" s="37"/>
      <c r="K330" s="37"/>
      <c r="L330" s="41"/>
      <c r="M330" s="239"/>
      <c r="N330" s="240"/>
      <c r="O330" s="88"/>
      <c r="P330" s="88"/>
      <c r="Q330" s="88"/>
      <c r="R330" s="88"/>
      <c r="S330" s="88"/>
      <c r="T330" s="89"/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T330" s="14" t="s">
        <v>252</v>
      </c>
      <c r="AU330" s="14" t="s">
        <v>85</v>
      </c>
    </row>
    <row r="331" spans="1:65" s="2" customFormat="1" ht="49.05" customHeight="1">
      <c r="A331" s="35"/>
      <c r="B331" s="36"/>
      <c r="C331" s="223" t="s">
        <v>653</v>
      </c>
      <c r="D331" s="223" t="s">
        <v>167</v>
      </c>
      <c r="E331" s="224" t="s">
        <v>654</v>
      </c>
      <c r="F331" s="225" t="s">
        <v>655</v>
      </c>
      <c r="G331" s="226" t="s">
        <v>224</v>
      </c>
      <c r="H331" s="227">
        <v>3</v>
      </c>
      <c r="I331" s="228"/>
      <c r="J331" s="229">
        <f>ROUND(I331*H331,2)</f>
        <v>0</v>
      </c>
      <c r="K331" s="225" t="s">
        <v>171</v>
      </c>
      <c r="L331" s="41"/>
      <c r="M331" s="230" t="s">
        <v>1</v>
      </c>
      <c r="N331" s="231" t="s">
        <v>41</v>
      </c>
      <c r="O331" s="88"/>
      <c r="P331" s="232">
        <f>O331*H331</f>
        <v>0</v>
      </c>
      <c r="Q331" s="232">
        <v>0</v>
      </c>
      <c r="R331" s="232">
        <f>Q331*H331</f>
        <v>0</v>
      </c>
      <c r="S331" s="232">
        <v>0</v>
      </c>
      <c r="T331" s="233">
        <f>S331*H331</f>
        <v>0</v>
      </c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R331" s="234" t="s">
        <v>172</v>
      </c>
      <c r="AT331" s="234" t="s">
        <v>167</v>
      </c>
      <c r="AU331" s="234" t="s">
        <v>85</v>
      </c>
      <c r="AY331" s="14" t="s">
        <v>164</v>
      </c>
      <c r="BE331" s="235">
        <f>IF(N331="základní",J331,0)</f>
        <v>0</v>
      </c>
      <c r="BF331" s="235">
        <f>IF(N331="snížená",J331,0)</f>
        <v>0</v>
      </c>
      <c r="BG331" s="235">
        <f>IF(N331="zákl. přenesená",J331,0)</f>
        <v>0</v>
      </c>
      <c r="BH331" s="235">
        <f>IF(N331="sníž. přenesená",J331,0)</f>
        <v>0</v>
      </c>
      <c r="BI331" s="235">
        <f>IF(N331="nulová",J331,0)</f>
        <v>0</v>
      </c>
      <c r="BJ331" s="14" t="s">
        <v>83</v>
      </c>
      <c r="BK331" s="235">
        <f>ROUND(I331*H331,2)</f>
        <v>0</v>
      </c>
      <c r="BL331" s="14" t="s">
        <v>172</v>
      </c>
      <c r="BM331" s="234" t="s">
        <v>656</v>
      </c>
    </row>
    <row r="332" spans="1:47" s="2" customFormat="1" ht="12">
      <c r="A332" s="35"/>
      <c r="B332" s="36"/>
      <c r="C332" s="37"/>
      <c r="D332" s="236" t="s">
        <v>173</v>
      </c>
      <c r="E332" s="37"/>
      <c r="F332" s="237" t="s">
        <v>657</v>
      </c>
      <c r="G332" s="37"/>
      <c r="H332" s="37"/>
      <c r="I332" s="238"/>
      <c r="J332" s="37"/>
      <c r="K332" s="37"/>
      <c r="L332" s="41"/>
      <c r="M332" s="239"/>
      <c r="N332" s="240"/>
      <c r="O332" s="88"/>
      <c r="P332" s="88"/>
      <c r="Q332" s="88"/>
      <c r="R332" s="88"/>
      <c r="S332" s="88"/>
      <c r="T332" s="89"/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T332" s="14" t="s">
        <v>173</v>
      </c>
      <c r="AU332" s="14" t="s">
        <v>85</v>
      </c>
    </row>
    <row r="333" spans="1:47" s="2" customFormat="1" ht="12">
      <c r="A333" s="35"/>
      <c r="B333" s="36"/>
      <c r="C333" s="37"/>
      <c r="D333" s="251" t="s">
        <v>252</v>
      </c>
      <c r="E333" s="37"/>
      <c r="F333" s="252" t="s">
        <v>658</v>
      </c>
      <c r="G333" s="37"/>
      <c r="H333" s="37"/>
      <c r="I333" s="238"/>
      <c r="J333" s="37"/>
      <c r="K333" s="37"/>
      <c r="L333" s="41"/>
      <c r="M333" s="239"/>
      <c r="N333" s="240"/>
      <c r="O333" s="88"/>
      <c r="P333" s="88"/>
      <c r="Q333" s="88"/>
      <c r="R333" s="88"/>
      <c r="S333" s="88"/>
      <c r="T333" s="89"/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T333" s="14" t="s">
        <v>252</v>
      </c>
      <c r="AU333" s="14" t="s">
        <v>85</v>
      </c>
    </row>
    <row r="334" spans="1:65" s="2" customFormat="1" ht="49.05" customHeight="1">
      <c r="A334" s="35"/>
      <c r="B334" s="36"/>
      <c r="C334" s="223" t="s">
        <v>409</v>
      </c>
      <c r="D334" s="223" t="s">
        <v>167</v>
      </c>
      <c r="E334" s="224" t="s">
        <v>659</v>
      </c>
      <c r="F334" s="225" t="s">
        <v>660</v>
      </c>
      <c r="G334" s="226" t="s">
        <v>224</v>
      </c>
      <c r="H334" s="227">
        <v>1</v>
      </c>
      <c r="I334" s="228"/>
      <c r="J334" s="229">
        <f>ROUND(I334*H334,2)</f>
        <v>0</v>
      </c>
      <c r="K334" s="225" t="s">
        <v>171</v>
      </c>
      <c r="L334" s="41"/>
      <c r="M334" s="230" t="s">
        <v>1</v>
      </c>
      <c r="N334" s="231" t="s">
        <v>41</v>
      </c>
      <c r="O334" s="88"/>
      <c r="P334" s="232">
        <f>O334*H334</f>
        <v>0</v>
      </c>
      <c r="Q334" s="232">
        <v>0</v>
      </c>
      <c r="R334" s="232">
        <f>Q334*H334</f>
        <v>0</v>
      </c>
      <c r="S334" s="232">
        <v>0</v>
      </c>
      <c r="T334" s="233">
        <f>S334*H334</f>
        <v>0</v>
      </c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R334" s="234" t="s">
        <v>172</v>
      </c>
      <c r="AT334" s="234" t="s">
        <v>167</v>
      </c>
      <c r="AU334" s="234" t="s">
        <v>85</v>
      </c>
      <c r="AY334" s="14" t="s">
        <v>164</v>
      </c>
      <c r="BE334" s="235">
        <f>IF(N334="základní",J334,0)</f>
        <v>0</v>
      </c>
      <c r="BF334" s="235">
        <f>IF(N334="snížená",J334,0)</f>
        <v>0</v>
      </c>
      <c r="BG334" s="235">
        <f>IF(N334="zákl. přenesená",J334,0)</f>
        <v>0</v>
      </c>
      <c r="BH334" s="235">
        <f>IF(N334="sníž. přenesená",J334,0)</f>
        <v>0</v>
      </c>
      <c r="BI334" s="235">
        <f>IF(N334="nulová",J334,0)</f>
        <v>0</v>
      </c>
      <c r="BJ334" s="14" t="s">
        <v>83</v>
      </c>
      <c r="BK334" s="235">
        <f>ROUND(I334*H334,2)</f>
        <v>0</v>
      </c>
      <c r="BL334" s="14" t="s">
        <v>172</v>
      </c>
      <c r="BM334" s="234" t="s">
        <v>661</v>
      </c>
    </row>
    <row r="335" spans="1:47" s="2" customFormat="1" ht="12">
      <c r="A335" s="35"/>
      <c r="B335" s="36"/>
      <c r="C335" s="37"/>
      <c r="D335" s="236" t="s">
        <v>173</v>
      </c>
      <c r="E335" s="37"/>
      <c r="F335" s="237" t="s">
        <v>662</v>
      </c>
      <c r="G335" s="37"/>
      <c r="H335" s="37"/>
      <c r="I335" s="238"/>
      <c r="J335" s="37"/>
      <c r="K335" s="37"/>
      <c r="L335" s="41"/>
      <c r="M335" s="239"/>
      <c r="N335" s="240"/>
      <c r="O335" s="88"/>
      <c r="P335" s="88"/>
      <c r="Q335" s="88"/>
      <c r="R335" s="88"/>
      <c r="S335" s="88"/>
      <c r="T335" s="89"/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T335" s="14" t="s">
        <v>173</v>
      </c>
      <c r="AU335" s="14" t="s">
        <v>85</v>
      </c>
    </row>
    <row r="336" spans="1:47" s="2" customFormat="1" ht="12">
      <c r="A336" s="35"/>
      <c r="B336" s="36"/>
      <c r="C336" s="37"/>
      <c r="D336" s="251" t="s">
        <v>252</v>
      </c>
      <c r="E336" s="37"/>
      <c r="F336" s="252" t="s">
        <v>663</v>
      </c>
      <c r="G336" s="37"/>
      <c r="H336" s="37"/>
      <c r="I336" s="238"/>
      <c r="J336" s="37"/>
      <c r="K336" s="37"/>
      <c r="L336" s="41"/>
      <c r="M336" s="239"/>
      <c r="N336" s="240"/>
      <c r="O336" s="88"/>
      <c r="P336" s="88"/>
      <c r="Q336" s="88"/>
      <c r="R336" s="88"/>
      <c r="S336" s="88"/>
      <c r="T336" s="89"/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T336" s="14" t="s">
        <v>252</v>
      </c>
      <c r="AU336" s="14" t="s">
        <v>85</v>
      </c>
    </row>
    <row r="337" spans="1:65" s="2" customFormat="1" ht="49.05" customHeight="1">
      <c r="A337" s="35"/>
      <c r="B337" s="36"/>
      <c r="C337" s="223" t="s">
        <v>664</v>
      </c>
      <c r="D337" s="223" t="s">
        <v>167</v>
      </c>
      <c r="E337" s="224" t="s">
        <v>665</v>
      </c>
      <c r="F337" s="225" t="s">
        <v>666</v>
      </c>
      <c r="G337" s="226" t="s">
        <v>224</v>
      </c>
      <c r="H337" s="227">
        <v>5</v>
      </c>
      <c r="I337" s="228"/>
      <c r="J337" s="229">
        <f>ROUND(I337*H337,2)</f>
        <v>0</v>
      </c>
      <c r="K337" s="225" t="s">
        <v>171</v>
      </c>
      <c r="L337" s="41"/>
      <c r="M337" s="230" t="s">
        <v>1</v>
      </c>
      <c r="N337" s="231" t="s">
        <v>41</v>
      </c>
      <c r="O337" s="88"/>
      <c r="P337" s="232">
        <f>O337*H337</f>
        <v>0</v>
      </c>
      <c r="Q337" s="232">
        <v>0</v>
      </c>
      <c r="R337" s="232">
        <f>Q337*H337</f>
        <v>0</v>
      </c>
      <c r="S337" s="232">
        <v>0</v>
      </c>
      <c r="T337" s="233">
        <f>S337*H337</f>
        <v>0</v>
      </c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R337" s="234" t="s">
        <v>172</v>
      </c>
      <c r="AT337" s="234" t="s">
        <v>167</v>
      </c>
      <c r="AU337" s="234" t="s">
        <v>85</v>
      </c>
      <c r="AY337" s="14" t="s">
        <v>164</v>
      </c>
      <c r="BE337" s="235">
        <f>IF(N337="základní",J337,0)</f>
        <v>0</v>
      </c>
      <c r="BF337" s="235">
        <f>IF(N337="snížená",J337,0)</f>
        <v>0</v>
      </c>
      <c r="BG337" s="235">
        <f>IF(N337="zákl. přenesená",J337,0)</f>
        <v>0</v>
      </c>
      <c r="BH337" s="235">
        <f>IF(N337="sníž. přenesená",J337,0)</f>
        <v>0</v>
      </c>
      <c r="BI337" s="235">
        <f>IF(N337="nulová",J337,0)</f>
        <v>0</v>
      </c>
      <c r="BJ337" s="14" t="s">
        <v>83</v>
      </c>
      <c r="BK337" s="235">
        <f>ROUND(I337*H337,2)</f>
        <v>0</v>
      </c>
      <c r="BL337" s="14" t="s">
        <v>172</v>
      </c>
      <c r="BM337" s="234" t="s">
        <v>667</v>
      </c>
    </row>
    <row r="338" spans="1:47" s="2" customFormat="1" ht="12">
      <c r="A338" s="35"/>
      <c r="B338" s="36"/>
      <c r="C338" s="37"/>
      <c r="D338" s="236" t="s">
        <v>173</v>
      </c>
      <c r="E338" s="37"/>
      <c r="F338" s="237" t="s">
        <v>668</v>
      </c>
      <c r="G338" s="37"/>
      <c r="H338" s="37"/>
      <c r="I338" s="238"/>
      <c r="J338" s="37"/>
      <c r="K338" s="37"/>
      <c r="L338" s="41"/>
      <c r="M338" s="239"/>
      <c r="N338" s="240"/>
      <c r="O338" s="88"/>
      <c r="P338" s="88"/>
      <c r="Q338" s="88"/>
      <c r="R338" s="88"/>
      <c r="S338" s="88"/>
      <c r="T338" s="89"/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T338" s="14" t="s">
        <v>173</v>
      </c>
      <c r="AU338" s="14" t="s">
        <v>85</v>
      </c>
    </row>
    <row r="339" spans="1:47" s="2" customFormat="1" ht="12">
      <c r="A339" s="35"/>
      <c r="B339" s="36"/>
      <c r="C339" s="37"/>
      <c r="D339" s="251" t="s">
        <v>252</v>
      </c>
      <c r="E339" s="37"/>
      <c r="F339" s="252" t="s">
        <v>669</v>
      </c>
      <c r="G339" s="37"/>
      <c r="H339" s="37"/>
      <c r="I339" s="238"/>
      <c r="J339" s="37"/>
      <c r="K339" s="37"/>
      <c r="L339" s="41"/>
      <c r="M339" s="239"/>
      <c r="N339" s="240"/>
      <c r="O339" s="88"/>
      <c r="P339" s="88"/>
      <c r="Q339" s="88"/>
      <c r="R339" s="88"/>
      <c r="S339" s="88"/>
      <c r="T339" s="89"/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T339" s="14" t="s">
        <v>252</v>
      </c>
      <c r="AU339" s="14" t="s">
        <v>85</v>
      </c>
    </row>
    <row r="340" spans="1:65" s="2" customFormat="1" ht="49.05" customHeight="1">
      <c r="A340" s="35"/>
      <c r="B340" s="36"/>
      <c r="C340" s="223" t="s">
        <v>413</v>
      </c>
      <c r="D340" s="223" t="s">
        <v>167</v>
      </c>
      <c r="E340" s="224" t="s">
        <v>670</v>
      </c>
      <c r="F340" s="225" t="s">
        <v>671</v>
      </c>
      <c r="G340" s="226" t="s">
        <v>224</v>
      </c>
      <c r="H340" s="227">
        <v>5</v>
      </c>
      <c r="I340" s="228"/>
      <c r="J340" s="229">
        <f>ROUND(I340*H340,2)</f>
        <v>0</v>
      </c>
      <c r="K340" s="225" t="s">
        <v>171</v>
      </c>
      <c r="L340" s="41"/>
      <c r="M340" s="230" t="s">
        <v>1</v>
      </c>
      <c r="N340" s="231" t="s">
        <v>41</v>
      </c>
      <c r="O340" s="88"/>
      <c r="P340" s="232">
        <f>O340*H340</f>
        <v>0</v>
      </c>
      <c r="Q340" s="232">
        <v>0</v>
      </c>
      <c r="R340" s="232">
        <f>Q340*H340</f>
        <v>0</v>
      </c>
      <c r="S340" s="232">
        <v>0</v>
      </c>
      <c r="T340" s="233">
        <f>S340*H340</f>
        <v>0</v>
      </c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R340" s="234" t="s">
        <v>172</v>
      </c>
      <c r="AT340" s="234" t="s">
        <v>167</v>
      </c>
      <c r="AU340" s="234" t="s">
        <v>85</v>
      </c>
      <c r="AY340" s="14" t="s">
        <v>164</v>
      </c>
      <c r="BE340" s="235">
        <f>IF(N340="základní",J340,0)</f>
        <v>0</v>
      </c>
      <c r="BF340" s="235">
        <f>IF(N340="snížená",J340,0)</f>
        <v>0</v>
      </c>
      <c r="BG340" s="235">
        <f>IF(N340="zákl. přenesená",J340,0)</f>
        <v>0</v>
      </c>
      <c r="BH340" s="235">
        <f>IF(N340="sníž. přenesená",J340,0)</f>
        <v>0</v>
      </c>
      <c r="BI340" s="235">
        <f>IF(N340="nulová",J340,0)</f>
        <v>0</v>
      </c>
      <c r="BJ340" s="14" t="s">
        <v>83</v>
      </c>
      <c r="BK340" s="235">
        <f>ROUND(I340*H340,2)</f>
        <v>0</v>
      </c>
      <c r="BL340" s="14" t="s">
        <v>172</v>
      </c>
      <c r="BM340" s="234" t="s">
        <v>672</v>
      </c>
    </row>
    <row r="341" spans="1:47" s="2" customFormat="1" ht="12">
      <c r="A341" s="35"/>
      <c r="B341" s="36"/>
      <c r="C341" s="37"/>
      <c r="D341" s="236" t="s">
        <v>173</v>
      </c>
      <c r="E341" s="37"/>
      <c r="F341" s="237" t="s">
        <v>673</v>
      </c>
      <c r="G341" s="37"/>
      <c r="H341" s="37"/>
      <c r="I341" s="238"/>
      <c r="J341" s="37"/>
      <c r="K341" s="37"/>
      <c r="L341" s="41"/>
      <c r="M341" s="239"/>
      <c r="N341" s="240"/>
      <c r="O341" s="88"/>
      <c r="P341" s="88"/>
      <c r="Q341" s="88"/>
      <c r="R341" s="88"/>
      <c r="S341" s="88"/>
      <c r="T341" s="89"/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T341" s="14" t="s">
        <v>173</v>
      </c>
      <c r="AU341" s="14" t="s">
        <v>85</v>
      </c>
    </row>
    <row r="342" spans="1:47" s="2" customFormat="1" ht="12">
      <c r="A342" s="35"/>
      <c r="B342" s="36"/>
      <c r="C342" s="37"/>
      <c r="D342" s="251" t="s">
        <v>252</v>
      </c>
      <c r="E342" s="37"/>
      <c r="F342" s="252" t="s">
        <v>674</v>
      </c>
      <c r="G342" s="37"/>
      <c r="H342" s="37"/>
      <c r="I342" s="238"/>
      <c r="J342" s="37"/>
      <c r="K342" s="37"/>
      <c r="L342" s="41"/>
      <c r="M342" s="239"/>
      <c r="N342" s="240"/>
      <c r="O342" s="88"/>
      <c r="P342" s="88"/>
      <c r="Q342" s="88"/>
      <c r="R342" s="88"/>
      <c r="S342" s="88"/>
      <c r="T342" s="89"/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T342" s="14" t="s">
        <v>252</v>
      </c>
      <c r="AU342" s="14" t="s">
        <v>85</v>
      </c>
    </row>
    <row r="343" spans="1:65" s="2" customFormat="1" ht="49.05" customHeight="1">
      <c r="A343" s="35"/>
      <c r="B343" s="36"/>
      <c r="C343" s="223" t="s">
        <v>675</v>
      </c>
      <c r="D343" s="223" t="s">
        <v>167</v>
      </c>
      <c r="E343" s="224" t="s">
        <v>676</v>
      </c>
      <c r="F343" s="225" t="s">
        <v>677</v>
      </c>
      <c r="G343" s="226" t="s">
        <v>224</v>
      </c>
      <c r="H343" s="227">
        <v>1</v>
      </c>
      <c r="I343" s="228"/>
      <c r="J343" s="229">
        <f>ROUND(I343*H343,2)</f>
        <v>0</v>
      </c>
      <c r="K343" s="225" t="s">
        <v>171</v>
      </c>
      <c r="L343" s="41"/>
      <c r="M343" s="230" t="s">
        <v>1</v>
      </c>
      <c r="N343" s="231" t="s">
        <v>41</v>
      </c>
      <c r="O343" s="88"/>
      <c r="P343" s="232">
        <f>O343*H343</f>
        <v>0</v>
      </c>
      <c r="Q343" s="232">
        <v>0</v>
      </c>
      <c r="R343" s="232">
        <f>Q343*H343</f>
        <v>0</v>
      </c>
      <c r="S343" s="232">
        <v>0</v>
      </c>
      <c r="T343" s="233">
        <f>S343*H343</f>
        <v>0</v>
      </c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R343" s="234" t="s">
        <v>172</v>
      </c>
      <c r="AT343" s="234" t="s">
        <v>167</v>
      </c>
      <c r="AU343" s="234" t="s">
        <v>85</v>
      </c>
      <c r="AY343" s="14" t="s">
        <v>164</v>
      </c>
      <c r="BE343" s="235">
        <f>IF(N343="základní",J343,0)</f>
        <v>0</v>
      </c>
      <c r="BF343" s="235">
        <f>IF(N343="snížená",J343,0)</f>
        <v>0</v>
      </c>
      <c r="BG343" s="235">
        <f>IF(N343="zákl. přenesená",J343,0)</f>
        <v>0</v>
      </c>
      <c r="BH343" s="235">
        <f>IF(N343="sníž. přenesená",J343,0)</f>
        <v>0</v>
      </c>
      <c r="BI343" s="235">
        <f>IF(N343="nulová",J343,0)</f>
        <v>0</v>
      </c>
      <c r="BJ343" s="14" t="s">
        <v>83</v>
      </c>
      <c r="BK343" s="235">
        <f>ROUND(I343*H343,2)</f>
        <v>0</v>
      </c>
      <c r="BL343" s="14" t="s">
        <v>172</v>
      </c>
      <c r="BM343" s="234" t="s">
        <v>678</v>
      </c>
    </row>
    <row r="344" spans="1:47" s="2" customFormat="1" ht="12">
      <c r="A344" s="35"/>
      <c r="B344" s="36"/>
      <c r="C344" s="37"/>
      <c r="D344" s="236" t="s">
        <v>173</v>
      </c>
      <c r="E344" s="37"/>
      <c r="F344" s="237" t="s">
        <v>679</v>
      </c>
      <c r="G344" s="37"/>
      <c r="H344" s="37"/>
      <c r="I344" s="238"/>
      <c r="J344" s="37"/>
      <c r="K344" s="37"/>
      <c r="L344" s="41"/>
      <c r="M344" s="239"/>
      <c r="N344" s="240"/>
      <c r="O344" s="88"/>
      <c r="P344" s="88"/>
      <c r="Q344" s="88"/>
      <c r="R344" s="88"/>
      <c r="S344" s="88"/>
      <c r="T344" s="89"/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T344" s="14" t="s">
        <v>173</v>
      </c>
      <c r="AU344" s="14" t="s">
        <v>85</v>
      </c>
    </row>
    <row r="345" spans="1:47" s="2" customFormat="1" ht="12">
      <c r="A345" s="35"/>
      <c r="B345" s="36"/>
      <c r="C345" s="37"/>
      <c r="D345" s="251" t="s">
        <v>252</v>
      </c>
      <c r="E345" s="37"/>
      <c r="F345" s="252" t="s">
        <v>680</v>
      </c>
      <c r="G345" s="37"/>
      <c r="H345" s="37"/>
      <c r="I345" s="238"/>
      <c r="J345" s="37"/>
      <c r="K345" s="37"/>
      <c r="L345" s="41"/>
      <c r="M345" s="239"/>
      <c r="N345" s="240"/>
      <c r="O345" s="88"/>
      <c r="P345" s="88"/>
      <c r="Q345" s="88"/>
      <c r="R345" s="88"/>
      <c r="S345" s="88"/>
      <c r="T345" s="89"/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T345" s="14" t="s">
        <v>252</v>
      </c>
      <c r="AU345" s="14" t="s">
        <v>85</v>
      </c>
    </row>
    <row r="346" spans="1:65" s="2" customFormat="1" ht="37.8" customHeight="1">
      <c r="A346" s="35"/>
      <c r="B346" s="36"/>
      <c r="C346" s="223" t="s">
        <v>416</v>
      </c>
      <c r="D346" s="223" t="s">
        <v>167</v>
      </c>
      <c r="E346" s="224" t="s">
        <v>681</v>
      </c>
      <c r="F346" s="225" t="s">
        <v>682</v>
      </c>
      <c r="G346" s="226" t="s">
        <v>224</v>
      </c>
      <c r="H346" s="227">
        <v>4</v>
      </c>
      <c r="I346" s="228"/>
      <c r="J346" s="229">
        <f>ROUND(I346*H346,2)</f>
        <v>0</v>
      </c>
      <c r="K346" s="225" t="s">
        <v>178</v>
      </c>
      <c r="L346" s="41"/>
      <c r="M346" s="230" t="s">
        <v>1</v>
      </c>
      <c r="N346" s="231" t="s">
        <v>41</v>
      </c>
      <c r="O346" s="88"/>
      <c r="P346" s="232">
        <f>O346*H346</f>
        <v>0</v>
      </c>
      <c r="Q346" s="232">
        <v>0</v>
      </c>
      <c r="R346" s="232">
        <f>Q346*H346</f>
        <v>0</v>
      </c>
      <c r="S346" s="232">
        <v>0</v>
      </c>
      <c r="T346" s="233">
        <f>S346*H346</f>
        <v>0</v>
      </c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R346" s="234" t="s">
        <v>172</v>
      </c>
      <c r="AT346" s="234" t="s">
        <v>167</v>
      </c>
      <c r="AU346" s="234" t="s">
        <v>85</v>
      </c>
      <c r="AY346" s="14" t="s">
        <v>164</v>
      </c>
      <c r="BE346" s="235">
        <f>IF(N346="základní",J346,0)</f>
        <v>0</v>
      </c>
      <c r="BF346" s="235">
        <f>IF(N346="snížená",J346,0)</f>
        <v>0</v>
      </c>
      <c r="BG346" s="235">
        <f>IF(N346="zákl. přenesená",J346,0)</f>
        <v>0</v>
      </c>
      <c r="BH346" s="235">
        <f>IF(N346="sníž. přenesená",J346,0)</f>
        <v>0</v>
      </c>
      <c r="BI346" s="235">
        <f>IF(N346="nulová",J346,0)</f>
        <v>0</v>
      </c>
      <c r="BJ346" s="14" t="s">
        <v>83</v>
      </c>
      <c r="BK346" s="235">
        <f>ROUND(I346*H346,2)</f>
        <v>0</v>
      </c>
      <c r="BL346" s="14" t="s">
        <v>172</v>
      </c>
      <c r="BM346" s="234" t="s">
        <v>683</v>
      </c>
    </row>
    <row r="347" spans="1:47" s="2" customFormat="1" ht="12">
      <c r="A347" s="35"/>
      <c r="B347" s="36"/>
      <c r="C347" s="37"/>
      <c r="D347" s="251" t="s">
        <v>252</v>
      </c>
      <c r="E347" s="37"/>
      <c r="F347" s="252" t="s">
        <v>684</v>
      </c>
      <c r="G347" s="37"/>
      <c r="H347" s="37"/>
      <c r="I347" s="238"/>
      <c r="J347" s="37"/>
      <c r="K347" s="37"/>
      <c r="L347" s="41"/>
      <c r="M347" s="239"/>
      <c r="N347" s="240"/>
      <c r="O347" s="88"/>
      <c r="P347" s="88"/>
      <c r="Q347" s="88"/>
      <c r="R347" s="88"/>
      <c r="S347" s="88"/>
      <c r="T347" s="89"/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T347" s="14" t="s">
        <v>252</v>
      </c>
      <c r="AU347" s="14" t="s">
        <v>85</v>
      </c>
    </row>
    <row r="348" spans="1:65" s="2" customFormat="1" ht="24.15" customHeight="1">
      <c r="A348" s="35"/>
      <c r="B348" s="36"/>
      <c r="C348" s="223" t="s">
        <v>685</v>
      </c>
      <c r="D348" s="223" t="s">
        <v>167</v>
      </c>
      <c r="E348" s="224" t="s">
        <v>686</v>
      </c>
      <c r="F348" s="225" t="s">
        <v>687</v>
      </c>
      <c r="G348" s="226" t="s">
        <v>224</v>
      </c>
      <c r="H348" s="227">
        <v>4</v>
      </c>
      <c r="I348" s="228"/>
      <c r="J348" s="229">
        <f>ROUND(I348*H348,2)</f>
        <v>0</v>
      </c>
      <c r="K348" s="225" t="s">
        <v>171</v>
      </c>
      <c r="L348" s="41"/>
      <c r="M348" s="230" t="s">
        <v>1</v>
      </c>
      <c r="N348" s="231" t="s">
        <v>41</v>
      </c>
      <c r="O348" s="88"/>
      <c r="P348" s="232">
        <f>O348*H348</f>
        <v>0</v>
      </c>
      <c r="Q348" s="232">
        <v>0</v>
      </c>
      <c r="R348" s="232">
        <f>Q348*H348</f>
        <v>0</v>
      </c>
      <c r="S348" s="232">
        <v>0</v>
      </c>
      <c r="T348" s="233">
        <f>S348*H348</f>
        <v>0</v>
      </c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R348" s="234" t="s">
        <v>172</v>
      </c>
      <c r="AT348" s="234" t="s">
        <v>167</v>
      </c>
      <c r="AU348" s="234" t="s">
        <v>85</v>
      </c>
      <c r="AY348" s="14" t="s">
        <v>164</v>
      </c>
      <c r="BE348" s="235">
        <f>IF(N348="základní",J348,0)</f>
        <v>0</v>
      </c>
      <c r="BF348" s="235">
        <f>IF(N348="snížená",J348,0)</f>
        <v>0</v>
      </c>
      <c r="BG348" s="235">
        <f>IF(N348="zákl. přenesená",J348,0)</f>
        <v>0</v>
      </c>
      <c r="BH348" s="235">
        <f>IF(N348="sníž. přenesená",J348,0)</f>
        <v>0</v>
      </c>
      <c r="BI348" s="235">
        <f>IF(N348="nulová",J348,0)</f>
        <v>0</v>
      </c>
      <c r="BJ348" s="14" t="s">
        <v>83</v>
      </c>
      <c r="BK348" s="235">
        <f>ROUND(I348*H348,2)</f>
        <v>0</v>
      </c>
      <c r="BL348" s="14" t="s">
        <v>172</v>
      </c>
      <c r="BM348" s="234" t="s">
        <v>688</v>
      </c>
    </row>
    <row r="349" spans="1:47" s="2" customFormat="1" ht="12">
      <c r="A349" s="35"/>
      <c r="B349" s="36"/>
      <c r="C349" s="37"/>
      <c r="D349" s="236" t="s">
        <v>173</v>
      </c>
      <c r="E349" s="37"/>
      <c r="F349" s="237" t="s">
        <v>689</v>
      </c>
      <c r="G349" s="37"/>
      <c r="H349" s="37"/>
      <c r="I349" s="238"/>
      <c r="J349" s="37"/>
      <c r="K349" s="37"/>
      <c r="L349" s="41"/>
      <c r="M349" s="239"/>
      <c r="N349" s="240"/>
      <c r="O349" s="88"/>
      <c r="P349" s="88"/>
      <c r="Q349" s="88"/>
      <c r="R349" s="88"/>
      <c r="S349" s="88"/>
      <c r="T349" s="89"/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T349" s="14" t="s">
        <v>173</v>
      </c>
      <c r="AU349" s="14" t="s">
        <v>85</v>
      </c>
    </row>
    <row r="350" spans="1:65" s="2" customFormat="1" ht="16.5" customHeight="1">
      <c r="A350" s="35"/>
      <c r="B350" s="36"/>
      <c r="C350" s="223" t="s">
        <v>423</v>
      </c>
      <c r="D350" s="223" t="s">
        <v>167</v>
      </c>
      <c r="E350" s="224" t="s">
        <v>690</v>
      </c>
      <c r="F350" s="225" t="s">
        <v>691</v>
      </c>
      <c r="G350" s="226" t="s">
        <v>224</v>
      </c>
      <c r="H350" s="227">
        <v>4</v>
      </c>
      <c r="I350" s="228"/>
      <c r="J350" s="229">
        <f>ROUND(I350*H350,2)</f>
        <v>0</v>
      </c>
      <c r="K350" s="225" t="s">
        <v>178</v>
      </c>
      <c r="L350" s="41"/>
      <c r="M350" s="230" t="s">
        <v>1</v>
      </c>
      <c r="N350" s="231" t="s">
        <v>41</v>
      </c>
      <c r="O350" s="88"/>
      <c r="P350" s="232">
        <f>O350*H350</f>
        <v>0</v>
      </c>
      <c r="Q350" s="232">
        <v>0</v>
      </c>
      <c r="R350" s="232">
        <f>Q350*H350</f>
        <v>0</v>
      </c>
      <c r="S350" s="232">
        <v>0</v>
      </c>
      <c r="T350" s="233">
        <f>S350*H350</f>
        <v>0</v>
      </c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R350" s="234" t="s">
        <v>172</v>
      </c>
      <c r="AT350" s="234" t="s">
        <v>167</v>
      </c>
      <c r="AU350" s="234" t="s">
        <v>85</v>
      </c>
      <c r="AY350" s="14" t="s">
        <v>164</v>
      </c>
      <c r="BE350" s="235">
        <f>IF(N350="základní",J350,0)</f>
        <v>0</v>
      </c>
      <c r="BF350" s="235">
        <f>IF(N350="snížená",J350,0)</f>
        <v>0</v>
      </c>
      <c r="BG350" s="235">
        <f>IF(N350="zákl. přenesená",J350,0)</f>
        <v>0</v>
      </c>
      <c r="BH350" s="235">
        <f>IF(N350="sníž. přenesená",J350,0)</f>
        <v>0</v>
      </c>
      <c r="BI350" s="235">
        <f>IF(N350="nulová",J350,0)</f>
        <v>0</v>
      </c>
      <c r="BJ350" s="14" t="s">
        <v>83</v>
      </c>
      <c r="BK350" s="235">
        <f>ROUND(I350*H350,2)</f>
        <v>0</v>
      </c>
      <c r="BL350" s="14" t="s">
        <v>172</v>
      </c>
      <c r="BM350" s="234" t="s">
        <v>692</v>
      </c>
    </row>
    <row r="351" spans="1:65" s="2" customFormat="1" ht="16.5" customHeight="1">
      <c r="A351" s="35"/>
      <c r="B351" s="36"/>
      <c r="C351" s="223" t="s">
        <v>693</v>
      </c>
      <c r="D351" s="223" t="s">
        <v>167</v>
      </c>
      <c r="E351" s="224" t="s">
        <v>694</v>
      </c>
      <c r="F351" s="225" t="s">
        <v>695</v>
      </c>
      <c r="G351" s="226" t="s">
        <v>224</v>
      </c>
      <c r="H351" s="227">
        <v>107</v>
      </c>
      <c r="I351" s="228"/>
      <c r="J351" s="229">
        <f>ROUND(I351*H351,2)</f>
        <v>0</v>
      </c>
      <c r="K351" s="225" t="s">
        <v>178</v>
      </c>
      <c r="L351" s="41"/>
      <c r="M351" s="230" t="s">
        <v>1</v>
      </c>
      <c r="N351" s="231" t="s">
        <v>41</v>
      </c>
      <c r="O351" s="88"/>
      <c r="P351" s="232">
        <f>O351*H351</f>
        <v>0</v>
      </c>
      <c r="Q351" s="232">
        <v>0</v>
      </c>
      <c r="R351" s="232">
        <f>Q351*H351</f>
        <v>0</v>
      </c>
      <c r="S351" s="232">
        <v>0</v>
      </c>
      <c r="T351" s="233">
        <f>S351*H351</f>
        <v>0</v>
      </c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R351" s="234" t="s">
        <v>172</v>
      </c>
      <c r="AT351" s="234" t="s">
        <v>167</v>
      </c>
      <c r="AU351" s="234" t="s">
        <v>85</v>
      </c>
      <c r="AY351" s="14" t="s">
        <v>164</v>
      </c>
      <c r="BE351" s="235">
        <f>IF(N351="základní",J351,0)</f>
        <v>0</v>
      </c>
      <c r="BF351" s="235">
        <f>IF(N351="snížená",J351,0)</f>
        <v>0</v>
      </c>
      <c r="BG351" s="235">
        <f>IF(N351="zákl. přenesená",J351,0)</f>
        <v>0</v>
      </c>
      <c r="BH351" s="235">
        <f>IF(N351="sníž. přenesená",J351,0)</f>
        <v>0</v>
      </c>
      <c r="BI351" s="235">
        <f>IF(N351="nulová",J351,0)</f>
        <v>0</v>
      </c>
      <c r="BJ351" s="14" t="s">
        <v>83</v>
      </c>
      <c r="BK351" s="235">
        <f>ROUND(I351*H351,2)</f>
        <v>0</v>
      </c>
      <c r="BL351" s="14" t="s">
        <v>172</v>
      </c>
      <c r="BM351" s="234" t="s">
        <v>696</v>
      </c>
    </row>
    <row r="352" spans="1:65" s="2" customFormat="1" ht="16.5" customHeight="1">
      <c r="A352" s="35"/>
      <c r="B352" s="36"/>
      <c r="C352" s="223" t="s">
        <v>427</v>
      </c>
      <c r="D352" s="223" t="s">
        <v>167</v>
      </c>
      <c r="E352" s="224" t="s">
        <v>697</v>
      </c>
      <c r="F352" s="225" t="s">
        <v>698</v>
      </c>
      <c r="G352" s="226" t="s">
        <v>260</v>
      </c>
      <c r="H352" s="227">
        <v>48</v>
      </c>
      <c r="I352" s="228"/>
      <c r="J352" s="229">
        <f>ROUND(I352*H352,2)</f>
        <v>0</v>
      </c>
      <c r="K352" s="225" t="s">
        <v>178</v>
      </c>
      <c r="L352" s="41"/>
      <c r="M352" s="230" t="s">
        <v>1</v>
      </c>
      <c r="N352" s="231" t="s">
        <v>41</v>
      </c>
      <c r="O352" s="88"/>
      <c r="P352" s="232">
        <f>O352*H352</f>
        <v>0</v>
      </c>
      <c r="Q352" s="232">
        <v>0</v>
      </c>
      <c r="R352" s="232">
        <f>Q352*H352</f>
        <v>0</v>
      </c>
      <c r="S352" s="232">
        <v>0</v>
      </c>
      <c r="T352" s="233">
        <f>S352*H352</f>
        <v>0</v>
      </c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R352" s="234" t="s">
        <v>172</v>
      </c>
      <c r="AT352" s="234" t="s">
        <v>167</v>
      </c>
      <c r="AU352" s="234" t="s">
        <v>85</v>
      </c>
      <c r="AY352" s="14" t="s">
        <v>164</v>
      </c>
      <c r="BE352" s="235">
        <f>IF(N352="základní",J352,0)</f>
        <v>0</v>
      </c>
      <c r="BF352" s="235">
        <f>IF(N352="snížená",J352,0)</f>
        <v>0</v>
      </c>
      <c r="BG352" s="235">
        <f>IF(N352="zákl. přenesená",J352,0)</f>
        <v>0</v>
      </c>
      <c r="BH352" s="235">
        <f>IF(N352="sníž. přenesená",J352,0)</f>
        <v>0</v>
      </c>
      <c r="BI352" s="235">
        <f>IF(N352="nulová",J352,0)</f>
        <v>0</v>
      </c>
      <c r="BJ352" s="14" t="s">
        <v>83</v>
      </c>
      <c r="BK352" s="235">
        <f>ROUND(I352*H352,2)</f>
        <v>0</v>
      </c>
      <c r="BL352" s="14" t="s">
        <v>172</v>
      </c>
      <c r="BM352" s="234" t="s">
        <v>699</v>
      </c>
    </row>
    <row r="353" spans="1:65" s="2" customFormat="1" ht="49.05" customHeight="1">
      <c r="A353" s="35"/>
      <c r="B353" s="36"/>
      <c r="C353" s="223" t="s">
        <v>700</v>
      </c>
      <c r="D353" s="223" t="s">
        <v>167</v>
      </c>
      <c r="E353" s="224" t="s">
        <v>701</v>
      </c>
      <c r="F353" s="225" t="s">
        <v>702</v>
      </c>
      <c r="G353" s="226" t="s">
        <v>177</v>
      </c>
      <c r="H353" s="227">
        <v>4.855</v>
      </c>
      <c r="I353" s="228"/>
      <c r="J353" s="229">
        <f>ROUND(I353*H353,2)</f>
        <v>0</v>
      </c>
      <c r="K353" s="225" t="s">
        <v>171</v>
      </c>
      <c r="L353" s="41"/>
      <c r="M353" s="230" t="s">
        <v>1</v>
      </c>
      <c r="N353" s="231" t="s">
        <v>41</v>
      </c>
      <c r="O353" s="88"/>
      <c r="P353" s="232">
        <f>O353*H353</f>
        <v>0</v>
      </c>
      <c r="Q353" s="232">
        <v>0</v>
      </c>
      <c r="R353" s="232">
        <f>Q353*H353</f>
        <v>0</v>
      </c>
      <c r="S353" s="232">
        <v>0</v>
      </c>
      <c r="T353" s="233">
        <f>S353*H353</f>
        <v>0</v>
      </c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R353" s="234" t="s">
        <v>172</v>
      </c>
      <c r="AT353" s="234" t="s">
        <v>167</v>
      </c>
      <c r="AU353" s="234" t="s">
        <v>85</v>
      </c>
      <c r="AY353" s="14" t="s">
        <v>164</v>
      </c>
      <c r="BE353" s="235">
        <f>IF(N353="základní",J353,0)</f>
        <v>0</v>
      </c>
      <c r="BF353" s="235">
        <f>IF(N353="snížená",J353,0)</f>
        <v>0</v>
      </c>
      <c r="BG353" s="235">
        <f>IF(N353="zákl. přenesená",J353,0)</f>
        <v>0</v>
      </c>
      <c r="BH353" s="235">
        <f>IF(N353="sníž. přenesená",J353,0)</f>
        <v>0</v>
      </c>
      <c r="BI353" s="235">
        <f>IF(N353="nulová",J353,0)</f>
        <v>0</v>
      </c>
      <c r="BJ353" s="14" t="s">
        <v>83</v>
      </c>
      <c r="BK353" s="235">
        <f>ROUND(I353*H353,2)</f>
        <v>0</v>
      </c>
      <c r="BL353" s="14" t="s">
        <v>172</v>
      </c>
      <c r="BM353" s="234" t="s">
        <v>703</v>
      </c>
    </row>
    <row r="354" spans="1:47" s="2" customFormat="1" ht="12">
      <c r="A354" s="35"/>
      <c r="B354" s="36"/>
      <c r="C354" s="37"/>
      <c r="D354" s="236" t="s">
        <v>173</v>
      </c>
      <c r="E354" s="37"/>
      <c r="F354" s="237" t="s">
        <v>704</v>
      </c>
      <c r="G354" s="37"/>
      <c r="H354" s="37"/>
      <c r="I354" s="238"/>
      <c r="J354" s="37"/>
      <c r="K354" s="37"/>
      <c r="L354" s="41"/>
      <c r="M354" s="239"/>
      <c r="N354" s="240"/>
      <c r="O354" s="88"/>
      <c r="P354" s="88"/>
      <c r="Q354" s="88"/>
      <c r="R354" s="88"/>
      <c r="S354" s="88"/>
      <c r="T354" s="89"/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T354" s="14" t="s">
        <v>173</v>
      </c>
      <c r="AU354" s="14" t="s">
        <v>85</v>
      </c>
    </row>
    <row r="355" spans="1:63" s="12" customFormat="1" ht="22.8" customHeight="1">
      <c r="A355" s="12"/>
      <c r="B355" s="207"/>
      <c r="C355" s="208"/>
      <c r="D355" s="209" t="s">
        <v>75</v>
      </c>
      <c r="E355" s="221" t="s">
        <v>705</v>
      </c>
      <c r="F355" s="221" t="s">
        <v>706</v>
      </c>
      <c r="G355" s="208"/>
      <c r="H355" s="208"/>
      <c r="I355" s="211"/>
      <c r="J355" s="222">
        <f>BK355</f>
        <v>0</v>
      </c>
      <c r="K355" s="208"/>
      <c r="L355" s="213"/>
      <c r="M355" s="214"/>
      <c r="N355" s="215"/>
      <c r="O355" s="215"/>
      <c r="P355" s="216">
        <f>SUM(P356:P361)</f>
        <v>0</v>
      </c>
      <c r="Q355" s="215"/>
      <c r="R355" s="216">
        <f>SUM(R356:R361)</f>
        <v>0</v>
      </c>
      <c r="S355" s="215"/>
      <c r="T355" s="217">
        <f>SUM(T356:T361)</f>
        <v>0</v>
      </c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R355" s="218" t="s">
        <v>85</v>
      </c>
      <c r="AT355" s="219" t="s">
        <v>75</v>
      </c>
      <c r="AU355" s="219" t="s">
        <v>83</v>
      </c>
      <c r="AY355" s="218" t="s">
        <v>164</v>
      </c>
      <c r="BK355" s="220">
        <f>SUM(BK356:BK361)</f>
        <v>0</v>
      </c>
    </row>
    <row r="356" spans="1:65" s="2" customFormat="1" ht="24.15" customHeight="1">
      <c r="A356" s="35"/>
      <c r="B356" s="36"/>
      <c r="C356" s="223" t="s">
        <v>432</v>
      </c>
      <c r="D356" s="223" t="s">
        <v>167</v>
      </c>
      <c r="E356" s="224" t="s">
        <v>707</v>
      </c>
      <c r="F356" s="225" t="s">
        <v>708</v>
      </c>
      <c r="G356" s="226" t="s">
        <v>170</v>
      </c>
      <c r="H356" s="227">
        <v>72</v>
      </c>
      <c r="I356" s="228"/>
      <c r="J356" s="229">
        <f>ROUND(I356*H356,2)</f>
        <v>0</v>
      </c>
      <c r="K356" s="225" t="s">
        <v>171</v>
      </c>
      <c r="L356" s="41"/>
      <c r="M356" s="230" t="s">
        <v>1</v>
      </c>
      <c r="N356" s="231" t="s">
        <v>41</v>
      </c>
      <c r="O356" s="88"/>
      <c r="P356" s="232">
        <f>O356*H356</f>
        <v>0</v>
      </c>
      <c r="Q356" s="232">
        <v>0</v>
      </c>
      <c r="R356" s="232">
        <f>Q356*H356</f>
        <v>0</v>
      </c>
      <c r="S356" s="232">
        <v>0</v>
      </c>
      <c r="T356" s="233">
        <f>S356*H356</f>
        <v>0</v>
      </c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R356" s="234" t="s">
        <v>172</v>
      </c>
      <c r="AT356" s="234" t="s">
        <v>167</v>
      </c>
      <c r="AU356" s="234" t="s">
        <v>85</v>
      </c>
      <c r="AY356" s="14" t="s">
        <v>164</v>
      </c>
      <c r="BE356" s="235">
        <f>IF(N356="základní",J356,0)</f>
        <v>0</v>
      </c>
      <c r="BF356" s="235">
        <f>IF(N356="snížená",J356,0)</f>
        <v>0</v>
      </c>
      <c r="BG356" s="235">
        <f>IF(N356="zákl. přenesená",J356,0)</f>
        <v>0</v>
      </c>
      <c r="BH356" s="235">
        <f>IF(N356="sníž. přenesená",J356,0)</f>
        <v>0</v>
      </c>
      <c r="BI356" s="235">
        <f>IF(N356="nulová",J356,0)</f>
        <v>0</v>
      </c>
      <c r="BJ356" s="14" t="s">
        <v>83</v>
      </c>
      <c r="BK356" s="235">
        <f>ROUND(I356*H356,2)</f>
        <v>0</v>
      </c>
      <c r="BL356" s="14" t="s">
        <v>172</v>
      </c>
      <c r="BM356" s="234" t="s">
        <v>709</v>
      </c>
    </row>
    <row r="357" spans="1:47" s="2" customFormat="1" ht="12">
      <c r="A357" s="35"/>
      <c r="B357" s="36"/>
      <c r="C357" s="37"/>
      <c r="D357" s="236" t="s">
        <v>173</v>
      </c>
      <c r="E357" s="37"/>
      <c r="F357" s="237" t="s">
        <v>710</v>
      </c>
      <c r="G357" s="37"/>
      <c r="H357" s="37"/>
      <c r="I357" s="238"/>
      <c r="J357" s="37"/>
      <c r="K357" s="37"/>
      <c r="L357" s="41"/>
      <c r="M357" s="239"/>
      <c r="N357" s="240"/>
      <c r="O357" s="88"/>
      <c r="P357" s="88"/>
      <c r="Q357" s="88"/>
      <c r="R357" s="88"/>
      <c r="S357" s="88"/>
      <c r="T357" s="89"/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T357" s="14" t="s">
        <v>173</v>
      </c>
      <c r="AU357" s="14" t="s">
        <v>85</v>
      </c>
    </row>
    <row r="358" spans="1:47" s="2" customFormat="1" ht="12">
      <c r="A358" s="35"/>
      <c r="B358" s="36"/>
      <c r="C358" s="37"/>
      <c r="D358" s="251" t="s">
        <v>252</v>
      </c>
      <c r="E358" s="37"/>
      <c r="F358" s="252" t="s">
        <v>711</v>
      </c>
      <c r="G358" s="37"/>
      <c r="H358" s="37"/>
      <c r="I358" s="238"/>
      <c r="J358" s="37"/>
      <c r="K358" s="37"/>
      <c r="L358" s="41"/>
      <c r="M358" s="239"/>
      <c r="N358" s="240"/>
      <c r="O358" s="88"/>
      <c r="P358" s="88"/>
      <c r="Q358" s="88"/>
      <c r="R358" s="88"/>
      <c r="S358" s="88"/>
      <c r="T358" s="89"/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T358" s="14" t="s">
        <v>252</v>
      </c>
      <c r="AU358" s="14" t="s">
        <v>85</v>
      </c>
    </row>
    <row r="359" spans="1:65" s="2" customFormat="1" ht="37.8" customHeight="1">
      <c r="A359" s="35"/>
      <c r="B359" s="36"/>
      <c r="C359" s="223" t="s">
        <v>712</v>
      </c>
      <c r="D359" s="223" t="s">
        <v>167</v>
      </c>
      <c r="E359" s="224" t="s">
        <v>713</v>
      </c>
      <c r="F359" s="225" t="s">
        <v>714</v>
      </c>
      <c r="G359" s="226" t="s">
        <v>170</v>
      </c>
      <c r="H359" s="227">
        <v>344</v>
      </c>
      <c r="I359" s="228"/>
      <c r="J359" s="229">
        <f>ROUND(I359*H359,2)</f>
        <v>0</v>
      </c>
      <c r="K359" s="225" t="s">
        <v>171</v>
      </c>
      <c r="L359" s="41"/>
      <c r="M359" s="230" t="s">
        <v>1</v>
      </c>
      <c r="N359" s="231" t="s">
        <v>41</v>
      </c>
      <c r="O359" s="88"/>
      <c r="P359" s="232">
        <f>O359*H359</f>
        <v>0</v>
      </c>
      <c r="Q359" s="232">
        <v>0</v>
      </c>
      <c r="R359" s="232">
        <f>Q359*H359</f>
        <v>0</v>
      </c>
      <c r="S359" s="232">
        <v>0</v>
      </c>
      <c r="T359" s="233">
        <f>S359*H359</f>
        <v>0</v>
      </c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R359" s="234" t="s">
        <v>172</v>
      </c>
      <c r="AT359" s="234" t="s">
        <v>167</v>
      </c>
      <c r="AU359" s="234" t="s">
        <v>85</v>
      </c>
      <c r="AY359" s="14" t="s">
        <v>164</v>
      </c>
      <c r="BE359" s="235">
        <f>IF(N359="základní",J359,0)</f>
        <v>0</v>
      </c>
      <c r="BF359" s="235">
        <f>IF(N359="snížená",J359,0)</f>
        <v>0</v>
      </c>
      <c r="BG359" s="235">
        <f>IF(N359="zákl. přenesená",J359,0)</f>
        <v>0</v>
      </c>
      <c r="BH359" s="235">
        <f>IF(N359="sníž. přenesená",J359,0)</f>
        <v>0</v>
      </c>
      <c r="BI359" s="235">
        <f>IF(N359="nulová",J359,0)</f>
        <v>0</v>
      </c>
      <c r="BJ359" s="14" t="s">
        <v>83</v>
      </c>
      <c r="BK359" s="235">
        <f>ROUND(I359*H359,2)</f>
        <v>0</v>
      </c>
      <c r="BL359" s="14" t="s">
        <v>172</v>
      </c>
      <c r="BM359" s="234" t="s">
        <v>715</v>
      </c>
    </row>
    <row r="360" spans="1:47" s="2" customFormat="1" ht="12">
      <c r="A360" s="35"/>
      <c r="B360" s="36"/>
      <c r="C360" s="37"/>
      <c r="D360" s="236" t="s">
        <v>173</v>
      </c>
      <c r="E360" s="37"/>
      <c r="F360" s="237" t="s">
        <v>716</v>
      </c>
      <c r="G360" s="37"/>
      <c r="H360" s="37"/>
      <c r="I360" s="238"/>
      <c r="J360" s="37"/>
      <c r="K360" s="37"/>
      <c r="L360" s="41"/>
      <c r="M360" s="239"/>
      <c r="N360" s="240"/>
      <c r="O360" s="88"/>
      <c r="P360" s="88"/>
      <c r="Q360" s="88"/>
      <c r="R360" s="88"/>
      <c r="S360" s="88"/>
      <c r="T360" s="89"/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T360" s="14" t="s">
        <v>173</v>
      </c>
      <c r="AU360" s="14" t="s">
        <v>85</v>
      </c>
    </row>
    <row r="361" spans="1:47" s="2" customFormat="1" ht="12">
      <c r="A361" s="35"/>
      <c r="B361" s="36"/>
      <c r="C361" s="37"/>
      <c r="D361" s="251" t="s">
        <v>252</v>
      </c>
      <c r="E361" s="37"/>
      <c r="F361" s="252" t="s">
        <v>717</v>
      </c>
      <c r="G361" s="37"/>
      <c r="H361" s="37"/>
      <c r="I361" s="238"/>
      <c r="J361" s="37"/>
      <c r="K361" s="37"/>
      <c r="L361" s="41"/>
      <c r="M361" s="253"/>
      <c r="N361" s="254"/>
      <c r="O361" s="255"/>
      <c r="P361" s="255"/>
      <c r="Q361" s="255"/>
      <c r="R361" s="255"/>
      <c r="S361" s="255"/>
      <c r="T361" s="256"/>
      <c r="U361" s="35"/>
      <c r="V361" s="35"/>
      <c r="W361" s="35"/>
      <c r="X361" s="35"/>
      <c r="Y361" s="35"/>
      <c r="Z361" s="35"/>
      <c r="AA361" s="35"/>
      <c r="AB361" s="35"/>
      <c r="AC361" s="35"/>
      <c r="AD361" s="35"/>
      <c r="AE361" s="35"/>
      <c r="AT361" s="14" t="s">
        <v>252</v>
      </c>
      <c r="AU361" s="14" t="s">
        <v>85</v>
      </c>
    </row>
    <row r="362" spans="1:31" s="2" customFormat="1" ht="6.95" customHeight="1">
      <c r="A362" s="35"/>
      <c r="B362" s="63"/>
      <c r="C362" s="64"/>
      <c r="D362" s="64"/>
      <c r="E362" s="64"/>
      <c r="F362" s="64"/>
      <c r="G362" s="64"/>
      <c r="H362" s="64"/>
      <c r="I362" s="64"/>
      <c r="J362" s="64"/>
      <c r="K362" s="64"/>
      <c r="L362" s="41"/>
      <c r="M362" s="35"/>
      <c r="O362" s="35"/>
      <c r="P362" s="35"/>
      <c r="Q362" s="35"/>
      <c r="R362" s="35"/>
      <c r="S362" s="35"/>
      <c r="T362" s="35"/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</row>
  </sheetData>
  <sheetProtection password="CC35" sheet="1" objects="1" scenarios="1" formatColumns="0" formatRows="0" autoFilter="0"/>
  <autoFilter ref="C126:K361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5:H115"/>
    <mergeCell ref="E117:H117"/>
    <mergeCell ref="E119:H119"/>
    <mergeCell ref="L2:V2"/>
  </mergeCells>
  <hyperlinks>
    <hyperlink ref="F131" r:id="rId1" display="https://podminky.urs.cz/item/CS_URS_2024_01/713461811"/>
    <hyperlink ref="F142" r:id="rId2" display="https://podminky.urs.cz/item/CS_URS_2024_01/713463131"/>
    <hyperlink ref="F144" r:id="rId3" display="https://podminky.urs.cz/item/CS_URS_2024_01/713463211"/>
    <hyperlink ref="F146" r:id="rId4" display="https://podminky.urs.cz/item/CS_URS_2024_01/713463212"/>
    <hyperlink ref="F149" r:id="rId5" display="https://podminky.urs.cz/item/CS_URS_2024_01/998713103"/>
    <hyperlink ref="F152" r:id="rId6" display="https://podminky.urs.cz/item/CS_URS_2024_01/731200826"/>
    <hyperlink ref="F154" r:id="rId7" display="https://podminky.urs.cz/item/CS_URS_2024_01/731200827"/>
    <hyperlink ref="F158" r:id="rId8" display="https://podminky.urs.cz/item/CS_URS_2024_01/732320812"/>
    <hyperlink ref="F161" r:id="rId9" display="https://podminky.urs.cz/item/CS_URS_2024_01/732420812"/>
    <hyperlink ref="F170" r:id="rId10" display="https://podminky.urs.cz/item/CS_URS_2024_01/998731102"/>
    <hyperlink ref="F173" r:id="rId11" display="https://podminky.urs.cz/item/CS_URS_2024_01/733120815"/>
    <hyperlink ref="F175" r:id="rId12" display="https://podminky.urs.cz/item/CS_URS_2024_01/733120819"/>
    <hyperlink ref="F177" r:id="rId13" display="https://podminky.urs.cz/item/CS_URS_2024_01/733191913"/>
    <hyperlink ref="F179" r:id="rId14" display="https://podminky.urs.cz/item/CS_URS_2024_01/733191917"/>
    <hyperlink ref="F182" r:id="rId15" display="https://podminky.urs.cz/item/CS_URS_2024_01/733111227"/>
    <hyperlink ref="F184" r:id="rId16" display="https://podminky.urs.cz/item/CS_URS_2024_01/733111228"/>
    <hyperlink ref="F186" r:id="rId17" display="https://podminky.urs.cz/item/CS_URS_2024_01/733121162"/>
    <hyperlink ref="F188" r:id="rId18" display="https://podminky.urs.cz/item/CS_URS_2024_01/733121165"/>
    <hyperlink ref="F190" r:id="rId19" display="https://podminky.urs.cz/item/CS_URS_2024_01/733122202"/>
    <hyperlink ref="F193" r:id="rId20" display="https://podminky.urs.cz/item/CS_URS_2024_01/733122203"/>
    <hyperlink ref="F196" r:id="rId21" display="https://podminky.urs.cz/item/CS_URS_2024_01/733122204"/>
    <hyperlink ref="F199" r:id="rId22" display="https://podminky.urs.cz/item/CS_URS_2024_01/733122205"/>
    <hyperlink ref="F202" r:id="rId23" display="https://podminky.urs.cz/item/CS_URS_2024_01/733122206"/>
    <hyperlink ref="F205" r:id="rId24" display="https://podminky.urs.cz/item/CS_URS_2024_01/733122207"/>
    <hyperlink ref="F208" r:id="rId25" display="https://podminky.urs.cz/item/CS_URS_2024_01/733122208"/>
    <hyperlink ref="F211" r:id="rId26" display="https://podminky.urs.cz/item/CS_URS_2024_01/733190217"/>
    <hyperlink ref="F213" r:id="rId27" display="https://podminky.urs.cz/item/CS_URS_2024_01/733190219"/>
    <hyperlink ref="F215" r:id="rId28" display="https://podminky.urs.cz/item/CS_URS_2024_01/733190225"/>
    <hyperlink ref="F226" r:id="rId29" display="https://podminky.urs.cz/item/CS_URS_2024_01/998733103"/>
    <hyperlink ref="F229" r:id="rId30" display="https://podminky.urs.cz/item/CS_URS_2024_01/734200822"/>
    <hyperlink ref="F231" r:id="rId31" display="https://podminky.urs.cz/item/CS_URS_2024_01/734200824"/>
    <hyperlink ref="F234" r:id="rId32" display="https://podminky.urs.cz/item/CS_URS_2024_01/734211120"/>
    <hyperlink ref="F237" r:id="rId33" display="https://podminky.urs.cz/item/CS_URS_2024_01/734291123"/>
    <hyperlink ref="F239" r:id="rId34" display="https://podminky.urs.cz/item/CS_URS_2024_01/734291124"/>
    <hyperlink ref="F241" r:id="rId35" display="https://podminky.urs.cz/item/CS_URS_2024_01/734292713"/>
    <hyperlink ref="F243" r:id="rId36" display="https://podminky.urs.cz/item/CS_URS_2024_01/734292714"/>
    <hyperlink ref="F256" r:id="rId37" display="https://podminky.urs.cz/item/CS_URS_2024_01/734494213"/>
    <hyperlink ref="F258" r:id="rId38" display="https://podminky.urs.cz/item/CS_URS_2024_01/734494214"/>
    <hyperlink ref="F260" r:id="rId39" display="https://podminky.urs.cz/item/CS_URS_2024_01/734411113"/>
    <hyperlink ref="F262" r:id="rId40" display="https://podminky.urs.cz/item/CS_URS_2024_01/734421101"/>
    <hyperlink ref="F267" r:id="rId41" display="https://podminky.urs.cz/item/CS_URS_2024_01/734209103"/>
    <hyperlink ref="F269" r:id="rId42" display="https://podminky.urs.cz/item/CS_URS_2024_01/734209104"/>
    <hyperlink ref="F271" r:id="rId43" display="https://podminky.urs.cz/item/CS_URS_2024_01/734209105"/>
    <hyperlink ref="F274" r:id="rId44" display="https://podminky.urs.cz/item/CS_URS_2024_01/734209113"/>
    <hyperlink ref="F276" r:id="rId45" display="https://podminky.urs.cz/item/CS_URS_2024_01/734209114"/>
    <hyperlink ref="F278" r:id="rId46" display="https://podminky.urs.cz/item/CS_URS_2024_01/734209116"/>
    <hyperlink ref="F280" r:id="rId47" display="https://podminky.urs.cz/item/CS_URS_2024_01/734209117"/>
    <hyperlink ref="F286" r:id="rId48" display="https://podminky.urs.cz/item/CS_URS_2024_01/734419111"/>
    <hyperlink ref="F289" r:id="rId49" display="https://podminky.urs.cz/item/CS_URS_2024_01/734499211"/>
    <hyperlink ref="F291" r:id="rId50" display="https://podminky.urs.cz/item/CS_URS_2024_01/734499212"/>
    <hyperlink ref="F294" r:id="rId51" display="https://podminky.urs.cz/item/CS_URS_2024_01/735000912"/>
    <hyperlink ref="F297" r:id="rId52" display="https://podminky.urs.cz/item/CS_URS_2024_01/998734103"/>
    <hyperlink ref="F300" r:id="rId53" display="https://podminky.urs.cz/item/CS_URS_2024_01/735151822"/>
    <hyperlink ref="F303" r:id="rId54" display="https://podminky.urs.cz/item/CS_URS_2024_01/735152275"/>
    <hyperlink ref="F305" r:id="rId55" display="https://podminky.urs.cz/item/CS_URS_2024_01/735152281"/>
    <hyperlink ref="F308" r:id="rId56" display="https://podminky.urs.cz/item/CS_URS_2024_01/735152282"/>
    <hyperlink ref="F311" r:id="rId57" display="https://podminky.urs.cz/item/CS_URS_2024_01/735152283"/>
    <hyperlink ref="F314" r:id="rId58" display="https://podminky.urs.cz/item/CS_URS_2024_01/735152492"/>
    <hyperlink ref="F317" r:id="rId59" display="https://podminky.urs.cz/item/CS_URS_2024_01/735152475"/>
    <hyperlink ref="F320" r:id="rId60" display="https://podminky.urs.cz/item/CS_URS_2024_01/735152477"/>
    <hyperlink ref="F323" r:id="rId61" display="https://podminky.urs.cz/item/CS_URS_2024_01/735152482"/>
    <hyperlink ref="F326" r:id="rId62" display="https://podminky.urs.cz/item/CS_URS_2024_01/735152483"/>
    <hyperlink ref="F329" r:id="rId63" display="https://podminky.urs.cz/item/CS_URS_2024_01/735152583"/>
    <hyperlink ref="F332" r:id="rId64" display="https://podminky.urs.cz/item/CS_URS_2024_01/735152597"/>
    <hyperlink ref="F335" r:id="rId65" display="https://podminky.urs.cz/item/CS_URS_2024_01/735152677"/>
    <hyperlink ref="F338" r:id="rId66" display="https://podminky.urs.cz/item/CS_URS_2024_01/735152682"/>
    <hyperlink ref="F341" r:id="rId67" display="https://podminky.urs.cz/item/CS_URS_2024_01/735152695"/>
    <hyperlink ref="F344" r:id="rId68" display="https://podminky.urs.cz/item/CS_URS_2024_01/735152699"/>
    <hyperlink ref="F349" r:id="rId69" display="https://podminky.urs.cz/item/CS_URS_2024_01/735159340"/>
    <hyperlink ref="F354" r:id="rId70" display="https://podminky.urs.cz/item/CS_URS_2024_01/998735103"/>
    <hyperlink ref="F357" r:id="rId71" display="https://podminky.urs.cz/item/CS_URS_2024_01/783614551"/>
    <hyperlink ref="F360" r:id="rId72" display="https://podminky.urs.cz/item/CS_URS_2024_01/78361456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7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92</v>
      </c>
    </row>
    <row r="3" spans="2:46" s="1" customFormat="1" ht="6.95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7"/>
      <c r="AT3" s="14" t="s">
        <v>85</v>
      </c>
    </row>
    <row r="4" spans="2:46" s="1" customFormat="1" ht="24.95" customHeight="1">
      <c r="B4" s="17"/>
      <c r="D4" s="145" t="s">
        <v>131</v>
      </c>
      <c r="L4" s="17"/>
      <c r="M4" s="146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47" t="s">
        <v>16</v>
      </c>
      <c r="L6" s="17"/>
    </row>
    <row r="7" spans="2:12" s="1" customFormat="1" ht="26.25" customHeight="1">
      <c r="B7" s="17"/>
      <c r="E7" s="148" t="str">
        <f>'Rekapitulace stavby'!K6</f>
        <v>Rekonstrukce vytápění – Teoretické ústavy, Hněvotínská 3, 775 15 Olomouc</v>
      </c>
      <c r="F7" s="147"/>
      <c r="G7" s="147"/>
      <c r="H7" s="147"/>
      <c r="L7" s="17"/>
    </row>
    <row r="8" spans="2:12" s="1" customFormat="1" ht="12" customHeight="1">
      <c r="B8" s="17"/>
      <c r="D8" s="147" t="s">
        <v>132</v>
      </c>
      <c r="L8" s="17"/>
    </row>
    <row r="9" spans="1:31" s="2" customFormat="1" ht="16.5" customHeight="1">
      <c r="A9" s="35"/>
      <c r="B9" s="41"/>
      <c r="C9" s="35"/>
      <c r="D9" s="35"/>
      <c r="E9" s="148" t="s">
        <v>133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1"/>
      <c r="C10" s="35"/>
      <c r="D10" s="147" t="s">
        <v>134</v>
      </c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6.5" customHeight="1">
      <c r="A11" s="35"/>
      <c r="B11" s="41"/>
      <c r="C11" s="35"/>
      <c r="D11" s="35"/>
      <c r="E11" s="149" t="s">
        <v>718</v>
      </c>
      <c r="F11" s="35"/>
      <c r="G11" s="35"/>
      <c r="H11" s="35"/>
      <c r="I11" s="35"/>
      <c r="J11" s="35"/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>
      <c r="A12" s="35"/>
      <c r="B12" s="41"/>
      <c r="C12" s="35"/>
      <c r="D12" s="35"/>
      <c r="E12" s="35"/>
      <c r="F12" s="35"/>
      <c r="G12" s="35"/>
      <c r="H12" s="35"/>
      <c r="I12" s="35"/>
      <c r="J12" s="35"/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2" customHeight="1">
      <c r="A13" s="35"/>
      <c r="B13" s="41"/>
      <c r="C13" s="35"/>
      <c r="D13" s="147" t="s">
        <v>18</v>
      </c>
      <c r="E13" s="35"/>
      <c r="F13" s="138" t="s">
        <v>1</v>
      </c>
      <c r="G13" s="35"/>
      <c r="H13" s="35"/>
      <c r="I13" s="147" t="s">
        <v>19</v>
      </c>
      <c r="J13" s="138" t="s">
        <v>1</v>
      </c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47" t="s">
        <v>20</v>
      </c>
      <c r="E14" s="35"/>
      <c r="F14" s="138" t="s">
        <v>136</v>
      </c>
      <c r="G14" s="35"/>
      <c r="H14" s="35"/>
      <c r="I14" s="147" t="s">
        <v>22</v>
      </c>
      <c r="J14" s="150" t="str">
        <f>'Rekapitulace stavby'!AN8</f>
        <v>21. 1. 2024</v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0.8" customHeight="1">
      <c r="A15" s="35"/>
      <c r="B15" s="41"/>
      <c r="C15" s="35"/>
      <c r="D15" s="35"/>
      <c r="E15" s="35"/>
      <c r="F15" s="35"/>
      <c r="G15" s="35"/>
      <c r="H15" s="35"/>
      <c r="I15" s="35"/>
      <c r="J15" s="35"/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41"/>
      <c r="C16" s="35"/>
      <c r="D16" s="147" t="s">
        <v>24</v>
      </c>
      <c r="E16" s="35"/>
      <c r="F16" s="35"/>
      <c r="G16" s="35"/>
      <c r="H16" s="35"/>
      <c r="I16" s="147" t="s">
        <v>25</v>
      </c>
      <c r="J16" s="138" t="str">
        <f>IF('Rekapitulace stavby'!AN10="","",'Rekapitulace stavby'!AN10)</f>
        <v/>
      </c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1"/>
      <c r="C17" s="35"/>
      <c r="D17" s="35"/>
      <c r="E17" s="138" t="str">
        <f>IF('Rekapitulace stavby'!E11="","",'Rekapitulace stavby'!E11)</f>
        <v>Univerzita Palackého v Olomouc, Křížkovského 8</v>
      </c>
      <c r="F17" s="35"/>
      <c r="G17" s="35"/>
      <c r="H17" s="35"/>
      <c r="I17" s="147" t="s">
        <v>27</v>
      </c>
      <c r="J17" s="138" t="str">
        <f>IF('Rekapitulace stavby'!AN11="","",'Rekapitulace stavby'!AN11)</f>
        <v/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1"/>
      <c r="C18" s="35"/>
      <c r="D18" s="35"/>
      <c r="E18" s="35"/>
      <c r="F18" s="35"/>
      <c r="G18" s="35"/>
      <c r="H18" s="35"/>
      <c r="I18" s="35"/>
      <c r="J18" s="35"/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1"/>
      <c r="C19" s="35"/>
      <c r="D19" s="147" t="s">
        <v>28</v>
      </c>
      <c r="E19" s="35"/>
      <c r="F19" s="35"/>
      <c r="G19" s="35"/>
      <c r="H19" s="35"/>
      <c r="I19" s="147" t="s">
        <v>25</v>
      </c>
      <c r="J19" s="30" t="str">
        <f>'Rekapitulace stavby'!AN13</f>
        <v>Vyplň údaj</v>
      </c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1"/>
      <c r="C20" s="35"/>
      <c r="D20" s="35"/>
      <c r="E20" s="30" t="str">
        <f>'Rekapitulace stavby'!E14</f>
        <v>Vyplň údaj</v>
      </c>
      <c r="F20" s="138"/>
      <c r="G20" s="138"/>
      <c r="H20" s="138"/>
      <c r="I20" s="147" t="s">
        <v>27</v>
      </c>
      <c r="J20" s="30" t="str">
        <f>'Rekapitulace stavby'!AN14</f>
        <v>Vyplň údaj</v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1"/>
      <c r="C21" s="35"/>
      <c r="D21" s="35"/>
      <c r="E21" s="35"/>
      <c r="F21" s="35"/>
      <c r="G21" s="35"/>
      <c r="H21" s="35"/>
      <c r="I21" s="35"/>
      <c r="J21" s="35"/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1"/>
      <c r="C22" s="35"/>
      <c r="D22" s="147" t="s">
        <v>30</v>
      </c>
      <c r="E22" s="35"/>
      <c r="F22" s="35"/>
      <c r="G22" s="35"/>
      <c r="H22" s="35"/>
      <c r="I22" s="147" t="s">
        <v>25</v>
      </c>
      <c r="J22" s="138" t="str">
        <f>IF('Rekapitulace stavby'!AN16="","",'Rekapitulace stavby'!AN16)</f>
        <v/>
      </c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1"/>
      <c r="C23" s="35"/>
      <c r="D23" s="35"/>
      <c r="E23" s="138" t="str">
        <f>IF('Rekapitulace stavby'!E17="","",'Rekapitulace stavby'!E17)</f>
        <v>Ing. Petr Machalec</v>
      </c>
      <c r="F23" s="35"/>
      <c r="G23" s="35"/>
      <c r="H23" s="35"/>
      <c r="I23" s="147" t="s">
        <v>27</v>
      </c>
      <c r="J23" s="138" t="str">
        <f>IF('Rekapitulace stavby'!AN17="","",'Rekapitulace stavby'!AN17)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1"/>
      <c r="C24" s="35"/>
      <c r="D24" s="35"/>
      <c r="E24" s="35"/>
      <c r="F24" s="35"/>
      <c r="G24" s="35"/>
      <c r="H24" s="35"/>
      <c r="I24" s="35"/>
      <c r="J24" s="35"/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1"/>
      <c r="C25" s="35"/>
      <c r="D25" s="147" t="s">
        <v>33</v>
      </c>
      <c r="E25" s="35"/>
      <c r="F25" s="35"/>
      <c r="G25" s="35"/>
      <c r="H25" s="35"/>
      <c r="I25" s="147" t="s">
        <v>25</v>
      </c>
      <c r="J25" s="138" t="str">
        <f>IF('Rekapitulace stavby'!AN19="","",'Rekapitulace stavby'!AN19)</f>
        <v/>
      </c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1"/>
      <c r="C26" s="35"/>
      <c r="D26" s="35"/>
      <c r="E26" s="138" t="str">
        <f>IF('Rekapitulace stavby'!E20="","",'Rekapitulace stavby'!E20)</f>
        <v>Ing. Petr Machalec, Werichova 13, Olomouc</v>
      </c>
      <c r="F26" s="35"/>
      <c r="G26" s="35"/>
      <c r="H26" s="35"/>
      <c r="I26" s="147" t="s">
        <v>27</v>
      </c>
      <c r="J26" s="138" t="str">
        <f>IF('Rekapitulace stavby'!AN20="","",'Rekapitulace stavby'!AN20)</f>
        <v/>
      </c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1"/>
      <c r="C27" s="35"/>
      <c r="D27" s="35"/>
      <c r="E27" s="35"/>
      <c r="F27" s="35"/>
      <c r="G27" s="35"/>
      <c r="H27" s="35"/>
      <c r="I27" s="35"/>
      <c r="J27" s="35"/>
      <c r="K27" s="35"/>
      <c r="L27" s="60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1"/>
      <c r="C28" s="35"/>
      <c r="D28" s="147" t="s">
        <v>35</v>
      </c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151"/>
      <c r="B29" s="152"/>
      <c r="C29" s="151"/>
      <c r="D29" s="151"/>
      <c r="E29" s="153" t="s">
        <v>1</v>
      </c>
      <c r="F29" s="153"/>
      <c r="G29" s="153"/>
      <c r="H29" s="153"/>
      <c r="I29" s="151"/>
      <c r="J29" s="151"/>
      <c r="K29" s="151"/>
      <c r="L29" s="154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</row>
    <row r="30" spans="1:31" s="2" customFormat="1" ht="6.95" customHeight="1">
      <c r="A30" s="35"/>
      <c r="B30" s="41"/>
      <c r="C30" s="35"/>
      <c r="D30" s="35"/>
      <c r="E30" s="35"/>
      <c r="F30" s="35"/>
      <c r="G30" s="35"/>
      <c r="H30" s="35"/>
      <c r="I30" s="35"/>
      <c r="J30" s="35"/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55"/>
      <c r="E31" s="155"/>
      <c r="F31" s="155"/>
      <c r="G31" s="155"/>
      <c r="H31" s="155"/>
      <c r="I31" s="155"/>
      <c r="J31" s="155"/>
      <c r="K31" s="155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4" customHeight="1">
      <c r="A32" s="35"/>
      <c r="B32" s="41"/>
      <c r="C32" s="35"/>
      <c r="D32" s="156" t="s">
        <v>36</v>
      </c>
      <c r="E32" s="35"/>
      <c r="F32" s="35"/>
      <c r="G32" s="35"/>
      <c r="H32" s="35"/>
      <c r="I32" s="35"/>
      <c r="J32" s="157">
        <f>ROUND(J124,2)</f>
        <v>0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1"/>
      <c r="C33" s="35"/>
      <c r="D33" s="155"/>
      <c r="E33" s="155"/>
      <c r="F33" s="155"/>
      <c r="G33" s="155"/>
      <c r="H33" s="155"/>
      <c r="I33" s="155"/>
      <c r="J33" s="155"/>
      <c r="K33" s="15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35"/>
      <c r="F34" s="158" t="s">
        <v>38</v>
      </c>
      <c r="G34" s="35"/>
      <c r="H34" s="35"/>
      <c r="I34" s="158" t="s">
        <v>37</v>
      </c>
      <c r="J34" s="158" t="s">
        <v>39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>
      <c r="A35" s="35"/>
      <c r="B35" s="41"/>
      <c r="C35" s="35"/>
      <c r="D35" s="159" t="s">
        <v>40</v>
      </c>
      <c r="E35" s="147" t="s">
        <v>41</v>
      </c>
      <c r="F35" s="160">
        <f>ROUND((SUM(BE124:BE166)),2)</f>
        <v>0</v>
      </c>
      <c r="G35" s="35"/>
      <c r="H35" s="35"/>
      <c r="I35" s="161">
        <v>0.21</v>
      </c>
      <c r="J35" s="160">
        <f>ROUND(((SUM(BE124:BE166))*I35),2)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>
      <c r="A36" s="35"/>
      <c r="B36" s="41"/>
      <c r="C36" s="35"/>
      <c r="D36" s="35"/>
      <c r="E36" s="147" t="s">
        <v>42</v>
      </c>
      <c r="F36" s="160">
        <f>ROUND((SUM(BF124:BF166)),2)</f>
        <v>0</v>
      </c>
      <c r="G36" s="35"/>
      <c r="H36" s="35"/>
      <c r="I36" s="161">
        <v>0.12</v>
      </c>
      <c r="J36" s="160">
        <f>ROUND(((SUM(BF124:BF166))*I36),2)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47" t="s">
        <v>43</v>
      </c>
      <c r="F37" s="160">
        <f>ROUND((SUM(BG124:BG166)),2)</f>
        <v>0</v>
      </c>
      <c r="G37" s="35"/>
      <c r="H37" s="35"/>
      <c r="I37" s="161">
        <v>0.21</v>
      </c>
      <c r="J37" s="160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" customHeight="1" hidden="1">
      <c r="A38" s="35"/>
      <c r="B38" s="41"/>
      <c r="C38" s="35"/>
      <c r="D38" s="35"/>
      <c r="E38" s="147" t="s">
        <v>44</v>
      </c>
      <c r="F38" s="160">
        <f>ROUND((SUM(BH124:BH166)),2)</f>
        <v>0</v>
      </c>
      <c r="G38" s="35"/>
      <c r="H38" s="35"/>
      <c r="I38" s="161">
        <v>0.12</v>
      </c>
      <c r="J38" s="160">
        <f>0</f>
        <v>0</v>
      </c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" customHeight="1" hidden="1">
      <c r="A39" s="35"/>
      <c r="B39" s="41"/>
      <c r="C39" s="35"/>
      <c r="D39" s="35"/>
      <c r="E39" s="147" t="s">
        <v>45</v>
      </c>
      <c r="F39" s="160">
        <f>ROUND((SUM(BI124:BI166)),2)</f>
        <v>0</v>
      </c>
      <c r="G39" s="35"/>
      <c r="H39" s="35"/>
      <c r="I39" s="161">
        <v>0</v>
      </c>
      <c r="J39" s="160">
        <f>0</f>
        <v>0</v>
      </c>
      <c r="K39" s="35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4" customHeight="1">
      <c r="A41" s="35"/>
      <c r="B41" s="41"/>
      <c r="C41" s="162"/>
      <c r="D41" s="163" t="s">
        <v>46</v>
      </c>
      <c r="E41" s="164"/>
      <c r="F41" s="164"/>
      <c r="G41" s="165" t="s">
        <v>47</v>
      </c>
      <c r="H41" s="166" t="s">
        <v>48</v>
      </c>
      <c r="I41" s="164"/>
      <c r="J41" s="167">
        <f>SUM(J32:J39)</f>
        <v>0</v>
      </c>
      <c r="K41" s="168"/>
      <c r="L41" s="60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0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2:12" s="1" customFormat="1" ht="14.4" customHeight="1">
      <c r="B43" s="17"/>
      <c r="L43" s="17"/>
    </row>
    <row r="44" spans="2:12" s="1" customFormat="1" ht="14.4" customHeight="1">
      <c r="B44" s="17"/>
      <c r="L44" s="1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60"/>
      <c r="D50" s="169" t="s">
        <v>49</v>
      </c>
      <c r="E50" s="170"/>
      <c r="F50" s="170"/>
      <c r="G50" s="169" t="s">
        <v>50</v>
      </c>
      <c r="H50" s="170"/>
      <c r="I50" s="170"/>
      <c r="J50" s="170"/>
      <c r="K50" s="170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71" t="s">
        <v>51</v>
      </c>
      <c r="E61" s="172"/>
      <c r="F61" s="173" t="s">
        <v>52</v>
      </c>
      <c r="G61" s="171" t="s">
        <v>51</v>
      </c>
      <c r="H61" s="172"/>
      <c r="I61" s="172"/>
      <c r="J61" s="174" t="s">
        <v>52</v>
      </c>
      <c r="K61" s="172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9" t="s">
        <v>53</v>
      </c>
      <c r="E65" s="175"/>
      <c r="F65" s="175"/>
      <c r="G65" s="169" t="s">
        <v>54</v>
      </c>
      <c r="H65" s="175"/>
      <c r="I65" s="175"/>
      <c r="J65" s="175"/>
      <c r="K65" s="175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71" t="s">
        <v>51</v>
      </c>
      <c r="E76" s="172"/>
      <c r="F76" s="173" t="s">
        <v>52</v>
      </c>
      <c r="G76" s="171" t="s">
        <v>51</v>
      </c>
      <c r="H76" s="172"/>
      <c r="I76" s="172"/>
      <c r="J76" s="174" t="s">
        <v>52</v>
      </c>
      <c r="K76" s="172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76"/>
      <c r="C77" s="177"/>
      <c r="D77" s="177"/>
      <c r="E77" s="177"/>
      <c r="F77" s="177"/>
      <c r="G77" s="177"/>
      <c r="H77" s="177"/>
      <c r="I77" s="177"/>
      <c r="J77" s="177"/>
      <c r="K77" s="177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78"/>
      <c r="C81" s="179"/>
      <c r="D81" s="179"/>
      <c r="E81" s="179"/>
      <c r="F81" s="179"/>
      <c r="G81" s="179"/>
      <c r="H81" s="179"/>
      <c r="I81" s="179"/>
      <c r="J81" s="179"/>
      <c r="K81" s="179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137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26.25" customHeight="1">
      <c r="A85" s="35"/>
      <c r="B85" s="36"/>
      <c r="C85" s="37"/>
      <c r="D85" s="37"/>
      <c r="E85" s="180" t="str">
        <f>E7</f>
        <v>Rekonstrukce vytápění – Teoretické ústavy, Hněvotínská 3, 775 15 Olomouc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2:12" s="1" customFormat="1" ht="12" customHeight="1">
      <c r="B86" s="18"/>
      <c r="C86" s="29" t="s">
        <v>132</v>
      </c>
      <c r="D86" s="19"/>
      <c r="E86" s="19"/>
      <c r="F86" s="19"/>
      <c r="G86" s="19"/>
      <c r="H86" s="19"/>
      <c r="I86" s="19"/>
      <c r="J86" s="19"/>
      <c r="K86" s="19"/>
      <c r="L86" s="17"/>
    </row>
    <row r="87" spans="1:31" s="2" customFormat="1" ht="16.5" customHeight="1">
      <c r="A87" s="35"/>
      <c r="B87" s="36"/>
      <c r="C87" s="37"/>
      <c r="D87" s="37"/>
      <c r="E87" s="180" t="s">
        <v>133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>
      <c r="A88" s="35"/>
      <c r="B88" s="36"/>
      <c r="C88" s="29" t="s">
        <v>134</v>
      </c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6.5" customHeight="1">
      <c r="A89" s="35"/>
      <c r="B89" s="36"/>
      <c r="C89" s="37"/>
      <c r="D89" s="37"/>
      <c r="E89" s="73" t="str">
        <f>E11</f>
        <v>02 - Blok A1 - Vzduchotechnika</v>
      </c>
      <c r="F89" s="37"/>
      <c r="G89" s="37"/>
      <c r="H89" s="37"/>
      <c r="I89" s="37"/>
      <c r="J89" s="37"/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customHeight="1">
      <c r="A91" s="35"/>
      <c r="B91" s="36"/>
      <c r="C91" s="29" t="s">
        <v>20</v>
      </c>
      <c r="D91" s="37"/>
      <c r="E91" s="37"/>
      <c r="F91" s="24" t="str">
        <f>F14</f>
        <v xml:space="preserve"> Hněvotínská 3, 775 15 Olomouc</v>
      </c>
      <c r="G91" s="37"/>
      <c r="H91" s="37"/>
      <c r="I91" s="29" t="s">
        <v>22</v>
      </c>
      <c r="J91" s="76" t="str">
        <f>IF(J14="","",J14)</f>
        <v>21. 1. 2024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5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5.15" customHeight="1">
      <c r="A93" s="35"/>
      <c r="B93" s="36"/>
      <c r="C93" s="29" t="s">
        <v>24</v>
      </c>
      <c r="D93" s="37"/>
      <c r="E93" s="37"/>
      <c r="F93" s="24" t="str">
        <f>E17</f>
        <v>Univerzita Palackého v Olomouc, Křížkovského 8</v>
      </c>
      <c r="G93" s="37"/>
      <c r="H93" s="37"/>
      <c r="I93" s="29" t="s">
        <v>30</v>
      </c>
      <c r="J93" s="33" t="str">
        <f>E23</f>
        <v>Ing. Petr Machalec</v>
      </c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40.05" customHeight="1">
      <c r="A94" s="35"/>
      <c r="B94" s="36"/>
      <c r="C94" s="29" t="s">
        <v>28</v>
      </c>
      <c r="D94" s="37"/>
      <c r="E94" s="37"/>
      <c r="F94" s="24" t="str">
        <f>IF(E20="","",E20)</f>
        <v>Vyplň údaj</v>
      </c>
      <c r="G94" s="37"/>
      <c r="H94" s="37"/>
      <c r="I94" s="29" t="s">
        <v>33</v>
      </c>
      <c r="J94" s="33" t="str">
        <f>E26</f>
        <v>Ing. Petr Machalec, Werichova 13, Olomouc</v>
      </c>
      <c r="K94" s="37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29.25" customHeight="1">
      <c r="A96" s="35"/>
      <c r="B96" s="36"/>
      <c r="C96" s="181" t="s">
        <v>138</v>
      </c>
      <c r="D96" s="182"/>
      <c r="E96" s="182"/>
      <c r="F96" s="182"/>
      <c r="G96" s="182"/>
      <c r="H96" s="182"/>
      <c r="I96" s="182"/>
      <c r="J96" s="183" t="s">
        <v>139</v>
      </c>
      <c r="K96" s="182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31" s="2" customFormat="1" ht="10.3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0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47" s="2" customFormat="1" ht="22.8" customHeight="1">
      <c r="A98" s="35"/>
      <c r="B98" s="36"/>
      <c r="C98" s="184" t="s">
        <v>140</v>
      </c>
      <c r="D98" s="37"/>
      <c r="E98" s="37"/>
      <c r="F98" s="37"/>
      <c r="G98" s="37"/>
      <c r="H98" s="37"/>
      <c r="I98" s="37"/>
      <c r="J98" s="107">
        <f>J124</f>
        <v>0</v>
      </c>
      <c r="K98" s="37"/>
      <c r="L98" s="60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4" t="s">
        <v>141</v>
      </c>
    </row>
    <row r="99" spans="1:31" s="9" customFormat="1" ht="24.95" customHeight="1">
      <c r="A99" s="9"/>
      <c r="B99" s="185"/>
      <c r="C99" s="186"/>
      <c r="D99" s="187" t="s">
        <v>142</v>
      </c>
      <c r="E99" s="188"/>
      <c r="F99" s="188"/>
      <c r="G99" s="188"/>
      <c r="H99" s="188"/>
      <c r="I99" s="188"/>
      <c r="J99" s="189">
        <f>J125</f>
        <v>0</v>
      </c>
      <c r="K99" s="186"/>
      <c r="L99" s="190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1"/>
      <c r="C100" s="130"/>
      <c r="D100" s="192" t="s">
        <v>145</v>
      </c>
      <c r="E100" s="193"/>
      <c r="F100" s="193"/>
      <c r="G100" s="193"/>
      <c r="H100" s="193"/>
      <c r="I100" s="193"/>
      <c r="J100" s="194">
        <f>J126</f>
        <v>0</v>
      </c>
      <c r="K100" s="130"/>
      <c r="L100" s="19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1"/>
      <c r="C101" s="130"/>
      <c r="D101" s="192" t="s">
        <v>146</v>
      </c>
      <c r="E101" s="193"/>
      <c r="F101" s="193"/>
      <c r="G101" s="193"/>
      <c r="H101" s="193"/>
      <c r="I101" s="193"/>
      <c r="J101" s="194">
        <f>J148</f>
        <v>0</v>
      </c>
      <c r="K101" s="130"/>
      <c r="L101" s="19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1"/>
      <c r="C102" s="130"/>
      <c r="D102" s="192" t="s">
        <v>148</v>
      </c>
      <c r="E102" s="193"/>
      <c r="F102" s="193"/>
      <c r="G102" s="193"/>
      <c r="H102" s="193"/>
      <c r="I102" s="193"/>
      <c r="J102" s="194">
        <f>J160</f>
        <v>0</v>
      </c>
      <c r="K102" s="130"/>
      <c r="L102" s="19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5"/>
      <c r="B103" s="36"/>
      <c r="C103" s="37"/>
      <c r="D103" s="37"/>
      <c r="E103" s="37"/>
      <c r="F103" s="37"/>
      <c r="G103" s="37"/>
      <c r="H103" s="37"/>
      <c r="I103" s="37"/>
      <c r="J103" s="37"/>
      <c r="K103" s="37"/>
      <c r="L103" s="60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6.95" customHeight="1">
      <c r="A104" s="35"/>
      <c r="B104" s="63"/>
      <c r="C104" s="64"/>
      <c r="D104" s="64"/>
      <c r="E104" s="64"/>
      <c r="F104" s="64"/>
      <c r="G104" s="64"/>
      <c r="H104" s="64"/>
      <c r="I104" s="64"/>
      <c r="J104" s="64"/>
      <c r="K104" s="64"/>
      <c r="L104" s="60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8" spans="1:31" s="2" customFormat="1" ht="6.95" customHeight="1">
      <c r="A108" s="35"/>
      <c r="B108" s="65"/>
      <c r="C108" s="66"/>
      <c r="D108" s="66"/>
      <c r="E108" s="66"/>
      <c r="F108" s="66"/>
      <c r="G108" s="66"/>
      <c r="H108" s="66"/>
      <c r="I108" s="66"/>
      <c r="J108" s="66"/>
      <c r="K108" s="66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24.95" customHeight="1">
      <c r="A109" s="35"/>
      <c r="B109" s="36"/>
      <c r="C109" s="20" t="s">
        <v>149</v>
      </c>
      <c r="D109" s="37"/>
      <c r="E109" s="37"/>
      <c r="F109" s="37"/>
      <c r="G109" s="37"/>
      <c r="H109" s="37"/>
      <c r="I109" s="37"/>
      <c r="J109" s="37"/>
      <c r="K109" s="37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5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29" t="s">
        <v>16</v>
      </c>
      <c r="D111" s="37"/>
      <c r="E111" s="37"/>
      <c r="F111" s="37"/>
      <c r="G111" s="37"/>
      <c r="H111" s="37"/>
      <c r="I111" s="37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26.25" customHeight="1">
      <c r="A112" s="35"/>
      <c r="B112" s="36"/>
      <c r="C112" s="37"/>
      <c r="D112" s="37"/>
      <c r="E112" s="180" t="str">
        <f>E7</f>
        <v>Rekonstrukce vytápění – Teoretické ústavy, Hněvotínská 3, 775 15 Olomouc</v>
      </c>
      <c r="F112" s="29"/>
      <c r="G112" s="29"/>
      <c r="H112" s="29"/>
      <c r="I112" s="37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2:12" s="1" customFormat="1" ht="12" customHeight="1">
      <c r="B113" s="18"/>
      <c r="C113" s="29" t="s">
        <v>132</v>
      </c>
      <c r="D113" s="19"/>
      <c r="E113" s="19"/>
      <c r="F113" s="19"/>
      <c r="G113" s="19"/>
      <c r="H113" s="19"/>
      <c r="I113" s="19"/>
      <c r="J113" s="19"/>
      <c r="K113" s="19"/>
      <c r="L113" s="17"/>
    </row>
    <row r="114" spans="1:31" s="2" customFormat="1" ht="16.5" customHeight="1">
      <c r="A114" s="35"/>
      <c r="B114" s="36"/>
      <c r="C114" s="37"/>
      <c r="D114" s="37"/>
      <c r="E114" s="180" t="s">
        <v>133</v>
      </c>
      <c r="F114" s="37"/>
      <c r="G114" s="37"/>
      <c r="H114" s="37"/>
      <c r="I114" s="37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2" customHeight="1">
      <c r="A115" s="35"/>
      <c r="B115" s="36"/>
      <c r="C115" s="29" t="s">
        <v>134</v>
      </c>
      <c r="D115" s="37"/>
      <c r="E115" s="37"/>
      <c r="F115" s="37"/>
      <c r="G115" s="37"/>
      <c r="H115" s="37"/>
      <c r="I115" s="37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6.5" customHeight="1">
      <c r="A116" s="35"/>
      <c r="B116" s="36"/>
      <c r="C116" s="37"/>
      <c r="D116" s="37"/>
      <c r="E116" s="73" t="str">
        <f>E11</f>
        <v>02 - Blok A1 - Vzduchotechnika</v>
      </c>
      <c r="F116" s="37"/>
      <c r="G116" s="37"/>
      <c r="H116" s="37"/>
      <c r="I116" s="37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6.95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2" customHeight="1">
      <c r="A118" s="35"/>
      <c r="B118" s="36"/>
      <c r="C118" s="29" t="s">
        <v>20</v>
      </c>
      <c r="D118" s="37"/>
      <c r="E118" s="37"/>
      <c r="F118" s="24" t="str">
        <f>F14</f>
        <v xml:space="preserve"> Hněvotínská 3, 775 15 Olomouc</v>
      </c>
      <c r="G118" s="37"/>
      <c r="H118" s="37"/>
      <c r="I118" s="29" t="s">
        <v>22</v>
      </c>
      <c r="J118" s="76" t="str">
        <f>IF(J14="","",J14)</f>
        <v>21. 1. 2024</v>
      </c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6.95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5.15" customHeight="1">
      <c r="A120" s="35"/>
      <c r="B120" s="36"/>
      <c r="C120" s="29" t="s">
        <v>24</v>
      </c>
      <c r="D120" s="37"/>
      <c r="E120" s="37"/>
      <c r="F120" s="24" t="str">
        <f>E17</f>
        <v>Univerzita Palackého v Olomouc, Křížkovského 8</v>
      </c>
      <c r="G120" s="37"/>
      <c r="H120" s="37"/>
      <c r="I120" s="29" t="s">
        <v>30</v>
      </c>
      <c r="J120" s="33" t="str">
        <f>E23</f>
        <v>Ing. Petr Machalec</v>
      </c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40.05" customHeight="1">
      <c r="A121" s="35"/>
      <c r="B121" s="36"/>
      <c r="C121" s="29" t="s">
        <v>28</v>
      </c>
      <c r="D121" s="37"/>
      <c r="E121" s="37"/>
      <c r="F121" s="24" t="str">
        <f>IF(E20="","",E20)</f>
        <v>Vyplň údaj</v>
      </c>
      <c r="G121" s="37"/>
      <c r="H121" s="37"/>
      <c r="I121" s="29" t="s">
        <v>33</v>
      </c>
      <c r="J121" s="33" t="str">
        <f>E26</f>
        <v>Ing. Petr Machalec, Werichova 13, Olomouc</v>
      </c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0.3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60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11" customFormat="1" ht="29.25" customHeight="1">
      <c r="A123" s="196"/>
      <c r="B123" s="197"/>
      <c r="C123" s="198" t="s">
        <v>150</v>
      </c>
      <c r="D123" s="199" t="s">
        <v>61</v>
      </c>
      <c r="E123" s="199" t="s">
        <v>57</v>
      </c>
      <c r="F123" s="199" t="s">
        <v>58</v>
      </c>
      <c r="G123" s="199" t="s">
        <v>151</v>
      </c>
      <c r="H123" s="199" t="s">
        <v>152</v>
      </c>
      <c r="I123" s="199" t="s">
        <v>153</v>
      </c>
      <c r="J123" s="199" t="s">
        <v>139</v>
      </c>
      <c r="K123" s="200" t="s">
        <v>154</v>
      </c>
      <c r="L123" s="201"/>
      <c r="M123" s="97" t="s">
        <v>1</v>
      </c>
      <c r="N123" s="98" t="s">
        <v>40</v>
      </c>
      <c r="O123" s="98" t="s">
        <v>155</v>
      </c>
      <c r="P123" s="98" t="s">
        <v>156</v>
      </c>
      <c r="Q123" s="98" t="s">
        <v>157</v>
      </c>
      <c r="R123" s="98" t="s">
        <v>158</v>
      </c>
      <c r="S123" s="98" t="s">
        <v>159</v>
      </c>
      <c r="T123" s="99" t="s">
        <v>160</v>
      </c>
      <c r="U123" s="196"/>
      <c r="V123" s="196"/>
      <c r="W123" s="196"/>
      <c r="X123" s="196"/>
      <c r="Y123" s="196"/>
      <c r="Z123" s="196"/>
      <c r="AA123" s="196"/>
      <c r="AB123" s="196"/>
      <c r="AC123" s="196"/>
      <c r="AD123" s="196"/>
      <c r="AE123" s="196"/>
    </row>
    <row r="124" spans="1:63" s="2" customFormat="1" ht="22.8" customHeight="1">
      <c r="A124" s="35"/>
      <c r="B124" s="36"/>
      <c r="C124" s="104" t="s">
        <v>161</v>
      </c>
      <c r="D124" s="37"/>
      <c r="E124" s="37"/>
      <c r="F124" s="37"/>
      <c r="G124" s="37"/>
      <c r="H124" s="37"/>
      <c r="I124" s="37"/>
      <c r="J124" s="202">
        <f>BK124</f>
        <v>0</v>
      </c>
      <c r="K124" s="37"/>
      <c r="L124" s="41"/>
      <c r="M124" s="100"/>
      <c r="N124" s="203"/>
      <c r="O124" s="101"/>
      <c r="P124" s="204">
        <f>P125</f>
        <v>0</v>
      </c>
      <c r="Q124" s="101"/>
      <c r="R124" s="204">
        <f>R125</f>
        <v>0</v>
      </c>
      <c r="S124" s="101"/>
      <c r="T124" s="205">
        <f>T125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4" t="s">
        <v>75</v>
      </c>
      <c r="AU124" s="14" t="s">
        <v>141</v>
      </c>
      <c r="BK124" s="206">
        <f>BK125</f>
        <v>0</v>
      </c>
    </row>
    <row r="125" spans="1:63" s="12" customFormat="1" ht="25.9" customHeight="1">
      <c r="A125" s="12"/>
      <c r="B125" s="207"/>
      <c r="C125" s="208"/>
      <c r="D125" s="209" t="s">
        <v>75</v>
      </c>
      <c r="E125" s="210" t="s">
        <v>162</v>
      </c>
      <c r="F125" s="210" t="s">
        <v>163</v>
      </c>
      <c r="G125" s="208"/>
      <c r="H125" s="208"/>
      <c r="I125" s="211"/>
      <c r="J125" s="212">
        <f>BK125</f>
        <v>0</v>
      </c>
      <c r="K125" s="208"/>
      <c r="L125" s="213"/>
      <c r="M125" s="214"/>
      <c r="N125" s="215"/>
      <c r="O125" s="215"/>
      <c r="P125" s="216">
        <f>P126+P148+P160</f>
        <v>0</v>
      </c>
      <c r="Q125" s="215"/>
      <c r="R125" s="216">
        <f>R126+R148+R160</f>
        <v>0</v>
      </c>
      <c r="S125" s="215"/>
      <c r="T125" s="217">
        <f>T126+T148+T160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8" t="s">
        <v>85</v>
      </c>
      <c r="AT125" s="219" t="s">
        <v>75</v>
      </c>
      <c r="AU125" s="219" t="s">
        <v>76</v>
      </c>
      <c r="AY125" s="218" t="s">
        <v>164</v>
      </c>
      <c r="BK125" s="220">
        <f>BK126+BK148+BK160</f>
        <v>0</v>
      </c>
    </row>
    <row r="126" spans="1:63" s="12" customFormat="1" ht="22.8" customHeight="1">
      <c r="A126" s="12"/>
      <c r="B126" s="207"/>
      <c r="C126" s="208"/>
      <c r="D126" s="209" t="s">
        <v>75</v>
      </c>
      <c r="E126" s="221" t="s">
        <v>289</v>
      </c>
      <c r="F126" s="221" t="s">
        <v>290</v>
      </c>
      <c r="G126" s="208"/>
      <c r="H126" s="208"/>
      <c r="I126" s="211"/>
      <c r="J126" s="222">
        <f>BK126</f>
        <v>0</v>
      </c>
      <c r="K126" s="208"/>
      <c r="L126" s="213"/>
      <c r="M126" s="214"/>
      <c r="N126" s="215"/>
      <c r="O126" s="215"/>
      <c r="P126" s="216">
        <f>SUM(P127:P147)</f>
        <v>0</v>
      </c>
      <c r="Q126" s="215"/>
      <c r="R126" s="216">
        <f>SUM(R127:R147)</f>
        <v>0</v>
      </c>
      <c r="S126" s="215"/>
      <c r="T126" s="217">
        <f>SUM(T127:T147)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8" t="s">
        <v>85</v>
      </c>
      <c r="AT126" s="219" t="s">
        <v>75</v>
      </c>
      <c r="AU126" s="219" t="s">
        <v>83</v>
      </c>
      <c r="AY126" s="218" t="s">
        <v>164</v>
      </c>
      <c r="BK126" s="220">
        <f>SUM(BK127:BK147)</f>
        <v>0</v>
      </c>
    </row>
    <row r="127" spans="1:65" s="2" customFormat="1" ht="37.8" customHeight="1">
      <c r="A127" s="35"/>
      <c r="B127" s="36"/>
      <c r="C127" s="223" t="s">
        <v>83</v>
      </c>
      <c r="D127" s="223" t="s">
        <v>167</v>
      </c>
      <c r="E127" s="224" t="s">
        <v>719</v>
      </c>
      <c r="F127" s="225" t="s">
        <v>720</v>
      </c>
      <c r="G127" s="226" t="s">
        <v>170</v>
      </c>
      <c r="H127" s="227">
        <v>46</v>
      </c>
      <c r="I127" s="228"/>
      <c r="J127" s="229">
        <f>ROUND(I127*H127,2)</f>
        <v>0</v>
      </c>
      <c r="K127" s="225" t="s">
        <v>171</v>
      </c>
      <c r="L127" s="41"/>
      <c r="M127" s="230" t="s">
        <v>1</v>
      </c>
      <c r="N127" s="231" t="s">
        <v>41</v>
      </c>
      <c r="O127" s="88"/>
      <c r="P127" s="232">
        <f>O127*H127</f>
        <v>0</v>
      </c>
      <c r="Q127" s="232">
        <v>0</v>
      </c>
      <c r="R127" s="232">
        <f>Q127*H127</f>
        <v>0</v>
      </c>
      <c r="S127" s="232">
        <v>0</v>
      </c>
      <c r="T127" s="233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34" t="s">
        <v>172</v>
      </c>
      <c r="AT127" s="234" t="s">
        <v>167</v>
      </c>
      <c r="AU127" s="234" t="s">
        <v>85</v>
      </c>
      <c r="AY127" s="14" t="s">
        <v>164</v>
      </c>
      <c r="BE127" s="235">
        <f>IF(N127="základní",J127,0)</f>
        <v>0</v>
      </c>
      <c r="BF127" s="235">
        <f>IF(N127="snížená",J127,0)</f>
        <v>0</v>
      </c>
      <c r="BG127" s="235">
        <f>IF(N127="zákl. přenesená",J127,0)</f>
        <v>0</v>
      </c>
      <c r="BH127" s="235">
        <f>IF(N127="sníž. přenesená",J127,0)</f>
        <v>0</v>
      </c>
      <c r="BI127" s="235">
        <f>IF(N127="nulová",J127,0)</f>
        <v>0</v>
      </c>
      <c r="BJ127" s="14" t="s">
        <v>83</v>
      </c>
      <c r="BK127" s="235">
        <f>ROUND(I127*H127,2)</f>
        <v>0</v>
      </c>
      <c r="BL127" s="14" t="s">
        <v>172</v>
      </c>
      <c r="BM127" s="234" t="s">
        <v>85</v>
      </c>
    </row>
    <row r="128" spans="1:47" s="2" customFormat="1" ht="12">
      <c r="A128" s="35"/>
      <c r="B128" s="36"/>
      <c r="C128" s="37"/>
      <c r="D128" s="236" t="s">
        <v>173</v>
      </c>
      <c r="E128" s="37"/>
      <c r="F128" s="237" t="s">
        <v>721</v>
      </c>
      <c r="G128" s="37"/>
      <c r="H128" s="37"/>
      <c r="I128" s="238"/>
      <c r="J128" s="37"/>
      <c r="K128" s="37"/>
      <c r="L128" s="41"/>
      <c r="M128" s="239"/>
      <c r="N128" s="240"/>
      <c r="O128" s="88"/>
      <c r="P128" s="88"/>
      <c r="Q128" s="88"/>
      <c r="R128" s="88"/>
      <c r="S128" s="88"/>
      <c r="T128" s="89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4" t="s">
        <v>173</v>
      </c>
      <c r="AU128" s="14" t="s">
        <v>85</v>
      </c>
    </row>
    <row r="129" spans="1:65" s="2" customFormat="1" ht="37.8" customHeight="1">
      <c r="A129" s="35"/>
      <c r="B129" s="36"/>
      <c r="C129" s="223" t="s">
        <v>85</v>
      </c>
      <c r="D129" s="223" t="s">
        <v>167</v>
      </c>
      <c r="E129" s="224" t="s">
        <v>722</v>
      </c>
      <c r="F129" s="225" t="s">
        <v>723</v>
      </c>
      <c r="G129" s="226" t="s">
        <v>170</v>
      </c>
      <c r="H129" s="227">
        <v>156</v>
      </c>
      <c r="I129" s="228"/>
      <c r="J129" s="229">
        <f>ROUND(I129*H129,2)</f>
        <v>0</v>
      </c>
      <c r="K129" s="225" t="s">
        <v>171</v>
      </c>
      <c r="L129" s="41"/>
      <c r="M129" s="230" t="s">
        <v>1</v>
      </c>
      <c r="N129" s="231" t="s">
        <v>41</v>
      </c>
      <c r="O129" s="88"/>
      <c r="P129" s="232">
        <f>O129*H129</f>
        <v>0</v>
      </c>
      <c r="Q129" s="232">
        <v>0</v>
      </c>
      <c r="R129" s="232">
        <f>Q129*H129</f>
        <v>0</v>
      </c>
      <c r="S129" s="232">
        <v>0</v>
      </c>
      <c r="T129" s="233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34" t="s">
        <v>172</v>
      </c>
      <c r="AT129" s="234" t="s">
        <v>167</v>
      </c>
      <c r="AU129" s="234" t="s">
        <v>85</v>
      </c>
      <c r="AY129" s="14" t="s">
        <v>164</v>
      </c>
      <c r="BE129" s="235">
        <f>IF(N129="základní",J129,0)</f>
        <v>0</v>
      </c>
      <c r="BF129" s="235">
        <f>IF(N129="snížená",J129,0)</f>
        <v>0</v>
      </c>
      <c r="BG129" s="235">
        <f>IF(N129="zákl. přenesená",J129,0)</f>
        <v>0</v>
      </c>
      <c r="BH129" s="235">
        <f>IF(N129="sníž. přenesená",J129,0)</f>
        <v>0</v>
      </c>
      <c r="BI129" s="235">
        <f>IF(N129="nulová",J129,0)</f>
        <v>0</v>
      </c>
      <c r="BJ129" s="14" t="s">
        <v>83</v>
      </c>
      <c r="BK129" s="235">
        <f>ROUND(I129*H129,2)</f>
        <v>0</v>
      </c>
      <c r="BL129" s="14" t="s">
        <v>172</v>
      </c>
      <c r="BM129" s="234" t="s">
        <v>179</v>
      </c>
    </row>
    <row r="130" spans="1:47" s="2" customFormat="1" ht="12">
      <c r="A130" s="35"/>
      <c r="B130" s="36"/>
      <c r="C130" s="37"/>
      <c r="D130" s="236" t="s">
        <v>173</v>
      </c>
      <c r="E130" s="37"/>
      <c r="F130" s="237" t="s">
        <v>724</v>
      </c>
      <c r="G130" s="37"/>
      <c r="H130" s="37"/>
      <c r="I130" s="238"/>
      <c r="J130" s="37"/>
      <c r="K130" s="37"/>
      <c r="L130" s="41"/>
      <c r="M130" s="239"/>
      <c r="N130" s="240"/>
      <c r="O130" s="88"/>
      <c r="P130" s="88"/>
      <c r="Q130" s="88"/>
      <c r="R130" s="88"/>
      <c r="S130" s="88"/>
      <c r="T130" s="89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4" t="s">
        <v>173</v>
      </c>
      <c r="AU130" s="14" t="s">
        <v>85</v>
      </c>
    </row>
    <row r="131" spans="1:65" s="2" customFormat="1" ht="37.8" customHeight="1">
      <c r="A131" s="35"/>
      <c r="B131" s="36"/>
      <c r="C131" s="223" t="s">
        <v>180</v>
      </c>
      <c r="D131" s="223" t="s">
        <v>167</v>
      </c>
      <c r="E131" s="224" t="s">
        <v>313</v>
      </c>
      <c r="F131" s="225" t="s">
        <v>314</v>
      </c>
      <c r="G131" s="226" t="s">
        <v>170</v>
      </c>
      <c r="H131" s="227">
        <v>36</v>
      </c>
      <c r="I131" s="228"/>
      <c r="J131" s="229">
        <f>ROUND(I131*H131,2)</f>
        <v>0</v>
      </c>
      <c r="K131" s="225" t="s">
        <v>171</v>
      </c>
      <c r="L131" s="41"/>
      <c r="M131" s="230" t="s">
        <v>1</v>
      </c>
      <c r="N131" s="231" t="s">
        <v>41</v>
      </c>
      <c r="O131" s="88"/>
      <c r="P131" s="232">
        <f>O131*H131</f>
        <v>0</v>
      </c>
      <c r="Q131" s="232">
        <v>0</v>
      </c>
      <c r="R131" s="232">
        <f>Q131*H131</f>
        <v>0</v>
      </c>
      <c r="S131" s="232">
        <v>0</v>
      </c>
      <c r="T131" s="233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34" t="s">
        <v>172</v>
      </c>
      <c r="AT131" s="234" t="s">
        <v>167</v>
      </c>
      <c r="AU131" s="234" t="s">
        <v>85</v>
      </c>
      <c r="AY131" s="14" t="s">
        <v>164</v>
      </c>
      <c r="BE131" s="235">
        <f>IF(N131="základní",J131,0)</f>
        <v>0</v>
      </c>
      <c r="BF131" s="235">
        <f>IF(N131="snížená",J131,0)</f>
        <v>0</v>
      </c>
      <c r="BG131" s="235">
        <f>IF(N131="zákl. přenesená",J131,0)</f>
        <v>0</v>
      </c>
      <c r="BH131" s="235">
        <f>IF(N131="sníž. přenesená",J131,0)</f>
        <v>0</v>
      </c>
      <c r="BI131" s="235">
        <f>IF(N131="nulová",J131,0)</f>
        <v>0</v>
      </c>
      <c r="BJ131" s="14" t="s">
        <v>83</v>
      </c>
      <c r="BK131" s="235">
        <f>ROUND(I131*H131,2)</f>
        <v>0</v>
      </c>
      <c r="BL131" s="14" t="s">
        <v>172</v>
      </c>
      <c r="BM131" s="234" t="s">
        <v>185</v>
      </c>
    </row>
    <row r="132" spans="1:47" s="2" customFormat="1" ht="12">
      <c r="A132" s="35"/>
      <c r="B132" s="36"/>
      <c r="C132" s="37"/>
      <c r="D132" s="236" t="s">
        <v>173</v>
      </c>
      <c r="E132" s="37"/>
      <c r="F132" s="237" t="s">
        <v>316</v>
      </c>
      <c r="G132" s="37"/>
      <c r="H132" s="37"/>
      <c r="I132" s="238"/>
      <c r="J132" s="37"/>
      <c r="K132" s="37"/>
      <c r="L132" s="41"/>
      <c r="M132" s="239"/>
      <c r="N132" s="240"/>
      <c r="O132" s="88"/>
      <c r="P132" s="88"/>
      <c r="Q132" s="88"/>
      <c r="R132" s="88"/>
      <c r="S132" s="88"/>
      <c r="T132" s="89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T132" s="14" t="s">
        <v>173</v>
      </c>
      <c r="AU132" s="14" t="s">
        <v>85</v>
      </c>
    </row>
    <row r="133" spans="1:65" s="2" customFormat="1" ht="37.8" customHeight="1">
      <c r="A133" s="35"/>
      <c r="B133" s="36"/>
      <c r="C133" s="223" t="s">
        <v>179</v>
      </c>
      <c r="D133" s="223" t="s">
        <v>167</v>
      </c>
      <c r="E133" s="224" t="s">
        <v>317</v>
      </c>
      <c r="F133" s="225" t="s">
        <v>318</v>
      </c>
      <c r="G133" s="226" t="s">
        <v>170</v>
      </c>
      <c r="H133" s="227">
        <v>32</v>
      </c>
      <c r="I133" s="228"/>
      <c r="J133" s="229">
        <f>ROUND(I133*H133,2)</f>
        <v>0</v>
      </c>
      <c r="K133" s="225" t="s">
        <v>171</v>
      </c>
      <c r="L133" s="41"/>
      <c r="M133" s="230" t="s">
        <v>1</v>
      </c>
      <c r="N133" s="231" t="s">
        <v>41</v>
      </c>
      <c r="O133" s="88"/>
      <c r="P133" s="232">
        <f>O133*H133</f>
        <v>0</v>
      </c>
      <c r="Q133" s="232">
        <v>0</v>
      </c>
      <c r="R133" s="232">
        <f>Q133*H133</f>
        <v>0</v>
      </c>
      <c r="S133" s="232">
        <v>0</v>
      </c>
      <c r="T133" s="233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34" t="s">
        <v>172</v>
      </c>
      <c r="AT133" s="234" t="s">
        <v>167</v>
      </c>
      <c r="AU133" s="234" t="s">
        <v>85</v>
      </c>
      <c r="AY133" s="14" t="s">
        <v>164</v>
      </c>
      <c r="BE133" s="235">
        <f>IF(N133="základní",J133,0)</f>
        <v>0</v>
      </c>
      <c r="BF133" s="235">
        <f>IF(N133="snížená",J133,0)</f>
        <v>0</v>
      </c>
      <c r="BG133" s="235">
        <f>IF(N133="zákl. přenesená",J133,0)</f>
        <v>0</v>
      </c>
      <c r="BH133" s="235">
        <f>IF(N133="sníž. přenesená",J133,0)</f>
        <v>0</v>
      </c>
      <c r="BI133" s="235">
        <f>IF(N133="nulová",J133,0)</f>
        <v>0</v>
      </c>
      <c r="BJ133" s="14" t="s">
        <v>83</v>
      </c>
      <c r="BK133" s="235">
        <f>ROUND(I133*H133,2)</f>
        <v>0</v>
      </c>
      <c r="BL133" s="14" t="s">
        <v>172</v>
      </c>
      <c r="BM133" s="234" t="s">
        <v>188</v>
      </c>
    </row>
    <row r="134" spans="1:47" s="2" customFormat="1" ht="12">
      <c r="A134" s="35"/>
      <c r="B134" s="36"/>
      <c r="C134" s="37"/>
      <c r="D134" s="236" t="s">
        <v>173</v>
      </c>
      <c r="E134" s="37"/>
      <c r="F134" s="237" t="s">
        <v>320</v>
      </c>
      <c r="G134" s="37"/>
      <c r="H134" s="37"/>
      <c r="I134" s="238"/>
      <c r="J134" s="37"/>
      <c r="K134" s="37"/>
      <c r="L134" s="41"/>
      <c r="M134" s="239"/>
      <c r="N134" s="240"/>
      <c r="O134" s="88"/>
      <c r="P134" s="88"/>
      <c r="Q134" s="88"/>
      <c r="R134" s="88"/>
      <c r="S134" s="88"/>
      <c r="T134" s="89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T134" s="14" t="s">
        <v>173</v>
      </c>
      <c r="AU134" s="14" t="s">
        <v>85</v>
      </c>
    </row>
    <row r="135" spans="1:65" s="2" customFormat="1" ht="37.8" customHeight="1">
      <c r="A135" s="35"/>
      <c r="B135" s="36"/>
      <c r="C135" s="223" t="s">
        <v>189</v>
      </c>
      <c r="D135" s="223" t="s">
        <v>167</v>
      </c>
      <c r="E135" s="224" t="s">
        <v>322</v>
      </c>
      <c r="F135" s="225" t="s">
        <v>323</v>
      </c>
      <c r="G135" s="226" t="s">
        <v>170</v>
      </c>
      <c r="H135" s="227">
        <v>160</v>
      </c>
      <c r="I135" s="228"/>
      <c r="J135" s="229">
        <f>ROUND(I135*H135,2)</f>
        <v>0</v>
      </c>
      <c r="K135" s="225" t="s">
        <v>171</v>
      </c>
      <c r="L135" s="41"/>
      <c r="M135" s="230" t="s">
        <v>1</v>
      </c>
      <c r="N135" s="231" t="s">
        <v>41</v>
      </c>
      <c r="O135" s="88"/>
      <c r="P135" s="232">
        <f>O135*H135</f>
        <v>0</v>
      </c>
      <c r="Q135" s="232">
        <v>0</v>
      </c>
      <c r="R135" s="232">
        <f>Q135*H135</f>
        <v>0</v>
      </c>
      <c r="S135" s="232">
        <v>0</v>
      </c>
      <c r="T135" s="233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34" t="s">
        <v>172</v>
      </c>
      <c r="AT135" s="234" t="s">
        <v>167</v>
      </c>
      <c r="AU135" s="234" t="s">
        <v>85</v>
      </c>
      <c r="AY135" s="14" t="s">
        <v>164</v>
      </c>
      <c r="BE135" s="235">
        <f>IF(N135="základní",J135,0)</f>
        <v>0</v>
      </c>
      <c r="BF135" s="235">
        <f>IF(N135="snížená",J135,0)</f>
        <v>0</v>
      </c>
      <c r="BG135" s="235">
        <f>IF(N135="zákl. přenesená",J135,0)</f>
        <v>0</v>
      </c>
      <c r="BH135" s="235">
        <f>IF(N135="sníž. přenesená",J135,0)</f>
        <v>0</v>
      </c>
      <c r="BI135" s="235">
        <f>IF(N135="nulová",J135,0)</f>
        <v>0</v>
      </c>
      <c r="BJ135" s="14" t="s">
        <v>83</v>
      </c>
      <c r="BK135" s="235">
        <f>ROUND(I135*H135,2)</f>
        <v>0</v>
      </c>
      <c r="BL135" s="14" t="s">
        <v>172</v>
      </c>
      <c r="BM135" s="234" t="s">
        <v>192</v>
      </c>
    </row>
    <row r="136" spans="1:47" s="2" customFormat="1" ht="12">
      <c r="A136" s="35"/>
      <c r="B136" s="36"/>
      <c r="C136" s="37"/>
      <c r="D136" s="236" t="s">
        <v>173</v>
      </c>
      <c r="E136" s="37"/>
      <c r="F136" s="237" t="s">
        <v>325</v>
      </c>
      <c r="G136" s="37"/>
      <c r="H136" s="37"/>
      <c r="I136" s="238"/>
      <c r="J136" s="37"/>
      <c r="K136" s="37"/>
      <c r="L136" s="41"/>
      <c r="M136" s="239"/>
      <c r="N136" s="240"/>
      <c r="O136" s="88"/>
      <c r="P136" s="88"/>
      <c r="Q136" s="88"/>
      <c r="R136" s="88"/>
      <c r="S136" s="88"/>
      <c r="T136" s="89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T136" s="14" t="s">
        <v>173</v>
      </c>
      <c r="AU136" s="14" t="s">
        <v>85</v>
      </c>
    </row>
    <row r="137" spans="1:65" s="2" customFormat="1" ht="44.25" customHeight="1">
      <c r="A137" s="35"/>
      <c r="B137" s="36"/>
      <c r="C137" s="223" t="s">
        <v>185</v>
      </c>
      <c r="D137" s="223" t="s">
        <v>167</v>
      </c>
      <c r="E137" s="224" t="s">
        <v>369</v>
      </c>
      <c r="F137" s="225" t="s">
        <v>370</v>
      </c>
      <c r="G137" s="226" t="s">
        <v>170</v>
      </c>
      <c r="H137" s="227">
        <v>238</v>
      </c>
      <c r="I137" s="228"/>
      <c r="J137" s="229">
        <f>ROUND(I137*H137,2)</f>
        <v>0</v>
      </c>
      <c r="K137" s="225" t="s">
        <v>171</v>
      </c>
      <c r="L137" s="41"/>
      <c r="M137" s="230" t="s">
        <v>1</v>
      </c>
      <c r="N137" s="231" t="s">
        <v>41</v>
      </c>
      <c r="O137" s="88"/>
      <c r="P137" s="232">
        <f>O137*H137</f>
        <v>0</v>
      </c>
      <c r="Q137" s="232">
        <v>0</v>
      </c>
      <c r="R137" s="232">
        <f>Q137*H137</f>
        <v>0</v>
      </c>
      <c r="S137" s="232">
        <v>0</v>
      </c>
      <c r="T137" s="233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34" t="s">
        <v>172</v>
      </c>
      <c r="AT137" s="234" t="s">
        <v>167</v>
      </c>
      <c r="AU137" s="234" t="s">
        <v>85</v>
      </c>
      <c r="AY137" s="14" t="s">
        <v>164</v>
      </c>
      <c r="BE137" s="235">
        <f>IF(N137="základní",J137,0)</f>
        <v>0</v>
      </c>
      <c r="BF137" s="235">
        <f>IF(N137="snížená",J137,0)</f>
        <v>0</v>
      </c>
      <c r="BG137" s="235">
        <f>IF(N137="zákl. přenesená",J137,0)</f>
        <v>0</v>
      </c>
      <c r="BH137" s="235">
        <f>IF(N137="sníž. přenesená",J137,0)</f>
        <v>0</v>
      </c>
      <c r="BI137" s="235">
        <f>IF(N137="nulová",J137,0)</f>
        <v>0</v>
      </c>
      <c r="BJ137" s="14" t="s">
        <v>83</v>
      </c>
      <c r="BK137" s="235">
        <f>ROUND(I137*H137,2)</f>
        <v>0</v>
      </c>
      <c r="BL137" s="14" t="s">
        <v>172</v>
      </c>
      <c r="BM137" s="234" t="s">
        <v>8</v>
      </c>
    </row>
    <row r="138" spans="1:47" s="2" customFormat="1" ht="12">
      <c r="A138" s="35"/>
      <c r="B138" s="36"/>
      <c r="C138" s="37"/>
      <c r="D138" s="236" t="s">
        <v>173</v>
      </c>
      <c r="E138" s="37"/>
      <c r="F138" s="237" t="s">
        <v>372</v>
      </c>
      <c r="G138" s="37"/>
      <c r="H138" s="37"/>
      <c r="I138" s="238"/>
      <c r="J138" s="37"/>
      <c r="K138" s="37"/>
      <c r="L138" s="41"/>
      <c r="M138" s="239"/>
      <c r="N138" s="240"/>
      <c r="O138" s="88"/>
      <c r="P138" s="88"/>
      <c r="Q138" s="88"/>
      <c r="R138" s="88"/>
      <c r="S138" s="88"/>
      <c r="T138" s="89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T138" s="14" t="s">
        <v>173</v>
      </c>
      <c r="AU138" s="14" t="s">
        <v>85</v>
      </c>
    </row>
    <row r="139" spans="1:65" s="2" customFormat="1" ht="44.25" customHeight="1">
      <c r="A139" s="35"/>
      <c r="B139" s="36"/>
      <c r="C139" s="223" t="s">
        <v>195</v>
      </c>
      <c r="D139" s="223" t="s">
        <v>167</v>
      </c>
      <c r="E139" s="224" t="s">
        <v>378</v>
      </c>
      <c r="F139" s="225" t="s">
        <v>379</v>
      </c>
      <c r="G139" s="226" t="s">
        <v>170</v>
      </c>
      <c r="H139" s="227">
        <v>192</v>
      </c>
      <c r="I139" s="228"/>
      <c r="J139" s="229">
        <f>ROUND(I139*H139,2)</f>
        <v>0</v>
      </c>
      <c r="K139" s="225" t="s">
        <v>171</v>
      </c>
      <c r="L139" s="41"/>
      <c r="M139" s="230" t="s">
        <v>1</v>
      </c>
      <c r="N139" s="231" t="s">
        <v>41</v>
      </c>
      <c r="O139" s="88"/>
      <c r="P139" s="232">
        <f>O139*H139</f>
        <v>0</v>
      </c>
      <c r="Q139" s="232">
        <v>0</v>
      </c>
      <c r="R139" s="232">
        <f>Q139*H139</f>
        <v>0</v>
      </c>
      <c r="S139" s="232">
        <v>0</v>
      </c>
      <c r="T139" s="233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34" t="s">
        <v>172</v>
      </c>
      <c r="AT139" s="234" t="s">
        <v>167</v>
      </c>
      <c r="AU139" s="234" t="s">
        <v>85</v>
      </c>
      <c r="AY139" s="14" t="s">
        <v>164</v>
      </c>
      <c r="BE139" s="235">
        <f>IF(N139="základní",J139,0)</f>
        <v>0</v>
      </c>
      <c r="BF139" s="235">
        <f>IF(N139="snížená",J139,0)</f>
        <v>0</v>
      </c>
      <c r="BG139" s="235">
        <f>IF(N139="zákl. přenesená",J139,0)</f>
        <v>0</v>
      </c>
      <c r="BH139" s="235">
        <f>IF(N139="sníž. přenesená",J139,0)</f>
        <v>0</v>
      </c>
      <c r="BI139" s="235">
        <f>IF(N139="nulová",J139,0)</f>
        <v>0</v>
      </c>
      <c r="BJ139" s="14" t="s">
        <v>83</v>
      </c>
      <c r="BK139" s="235">
        <f>ROUND(I139*H139,2)</f>
        <v>0</v>
      </c>
      <c r="BL139" s="14" t="s">
        <v>172</v>
      </c>
      <c r="BM139" s="234" t="s">
        <v>198</v>
      </c>
    </row>
    <row r="140" spans="1:47" s="2" customFormat="1" ht="12">
      <c r="A140" s="35"/>
      <c r="B140" s="36"/>
      <c r="C140" s="37"/>
      <c r="D140" s="236" t="s">
        <v>173</v>
      </c>
      <c r="E140" s="37"/>
      <c r="F140" s="237" t="s">
        <v>381</v>
      </c>
      <c r="G140" s="37"/>
      <c r="H140" s="37"/>
      <c r="I140" s="238"/>
      <c r="J140" s="37"/>
      <c r="K140" s="37"/>
      <c r="L140" s="41"/>
      <c r="M140" s="239"/>
      <c r="N140" s="240"/>
      <c r="O140" s="88"/>
      <c r="P140" s="88"/>
      <c r="Q140" s="88"/>
      <c r="R140" s="88"/>
      <c r="S140" s="88"/>
      <c r="T140" s="89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T140" s="14" t="s">
        <v>173</v>
      </c>
      <c r="AU140" s="14" t="s">
        <v>85</v>
      </c>
    </row>
    <row r="141" spans="1:65" s="2" customFormat="1" ht="16.5" customHeight="1">
      <c r="A141" s="35"/>
      <c r="B141" s="36"/>
      <c r="C141" s="223" t="s">
        <v>188</v>
      </c>
      <c r="D141" s="223" t="s">
        <v>167</v>
      </c>
      <c r="E141" s="224" t="s">
        <v>383</v>
      </c>
      <c r="F141" s="225" t="s">
        <v>698</v>
      </c>
      <c r="G141" s="226" t="s">
        <v>260</v>
      </c>
      <c r="H141" s="227">
        <v>24</v>
      </c>
      <c r="I141" s="228"/>
      <c r="J141" s="229">
        <f>ROUND(I141*H141,2)</f>
        <v>0</v>
      </c>
      <c r="K141" s="225" t="s">
        <v>178</v>
      </c>
      <c r="L141" s="41"/>
      <c r="M141" s="230" t="s">
        <v>1</v>
      </c>
      <c r="N141" s="231" t="s">
        <v>41</v>
      </c>
      <c r="O141" s="88"/>
      <c r="P141" s="232">
        <f>O141*H141</f>
        <v>0</v>
      </c>
      <c r="Q141" s="232">
        <v>0</v>
      </c>
      <c r="R141" s="232">
        <f>Q141*H141</f>
        <v>0</v>
      </c>
      <c r="S141" s="232">
        <v>0</v>
      </c>
      <c r="T141" s="233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34" t="s">
        <v>172</v>
      </c>
      <c r="AT141" s="234" t="s">
        <v>167</v>
      </c>
      <c r="AU141" s="234" t="s">
        <v>85</v>
      </c>
      <c r="AY141" s="14" t="s">
        <v>164</v>
      </c>
      <c r="BE141" s="235">
        <f>IF(N141="základní",J141,0)</f>
        <v>0</v>
      </c>
      <c r="BF141" s="235">
        <f>IF(N141="snížená",J141,0)</f>
        <v>0</v>
      </c>
      <c r="BG141" s="235">
        <f>IF(N141="zákl. přenesená",J141,0)</f>
        <v>0</v>
      </c>
      <c r="BH141" s="235">
        <f>IF(N141="sníž. přenesená",J141,0)</f>
        <v>0</v>
      </c>
      <c r="BI141" s="235">
        <f>IF(N141="nulová",J141,0)</f>
        <v>0</v>
      </c>
      <c r="BJ141" s="14" t="s">
        <v>83</v>
      </c>
      <c r="BK141" s="235">
        <f>ROUND(I141*H141,2)</f>
        <v>0</v>
      </c>
      <c r="BL141" s="14" t="s">
        <v>172</v>
      </c>
      <c r="BM141" s="234" t="s">
        <v>172</v>
      </c>
    </row>
    <row r="142" spans="1:65" s="2" customFormat="1" ht="16.5" customHeight="1">
      <c r="A142" s="35"/>
      <c r="B142" s="36"/>
      <c r="C142" s="223" t="s">
        <v>201</v>
      </c>
      <c r="D142" s="223" t="s">
        <v>167</v>
      </c>
      <c r="E142" s="224" t="s">
        <v>386</v>
      </c>
      <c r="F142" s="225" t="s">
        <v>725</v>
      </c>
      <c r="G142" s="226" t="s">
        <v>260</v>
      </c>
      <c r="H142" s="227">
        <v>24</v>
      </c>
      <c r="I142" s="228"/>
      <c r="J142" s="229">
        <f>ROUND(I142*H142,2)</f>
        <v>0</v>
      </c>
      <c r="K142" s="225" t="s">
        <v>178</v>
      </c>
      <c r="L142" s="41"/>
      <c r="M142" s="230" t="s">
        <v>1</v>
      </c>
      <c r="N142" s="231" t="s">
        <v>41</v>
      </c>
      <c r="O142" s="88"/>
      <c r="P142" s="232">
        <f>O142*H142</f>
        <v>0</v>
      </c>
      <c r="Q142" s="232">
        <v>0</v>
      </c>
      <c r="R142" s="232">
        <f>Q142*H142</f>
        <v>0</v>
      </c>
      <c r="S142" s="232">
        <v>0</v>
      </c>
      <c r="T142" s="233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34" t="s">
        <v>172</v>
      </c>
      <c r="AT142" s="234" t="s">
        <v>167</v>
      </c>
      <c r="AU142" s="234" t="s">
        <v>85</v>
      </c>
      <c r="AY142" s="14" t="s">
        <v>164</v>
      </c>
      <c r="BE142" s="235">
        <f>IF(N142="základní",J142,0)</f>
        <v>0</v>
      </c>
      <c r="BF142" s="235">
        <f>IF(N142="snížená",J142,0)</f>
        <v>0</v>
      </c>
      <c r="BG142" s="235">
        <f>IF(N142="zákl. přenesená",J142,0)</f>
        <v>0</v>
      </c>
      <c r="BH142" s="235">
        <f>IF(N142="sníž. přenesená",J142,0)</f>
        <v>0</v>
      </c>
      <c r="BI142" s="235">
        <f>IF(N142="nulová",J142,0)</f>
        <v>0</v>
      </c>
      <c r="BJ142" s="14" t="s">
        <v>83</v>
      </c>
      <c r="BK142" s="235">
        <f>ROUND(I142*H142,2)</f>
        <v>0</v>
      </c>
      <c r="BL142" s="14" t="s">
        <v>172</v>
      </c>
      <c r="BM142" s="234" t="s">
        <v>204</v>
      </c>
    </row>
    <row r="143" spans="1:65" s="2" customFormat="1" ht="24.15" customHeight="1">
      <c r="A143" s="35"/>
      <c r="B143" s="36"/>
      <c r="C143" s="223" t="s">
        <v>192</v>
      </c>
      <c r="D143" s="223" t="s">
        <v>167</v>
      </c>
      <c r="E143" s="224" t="s">
        <v>390</v>
      </c>
      <c r="F143" s="225" t="s">
        <v>408</v>
      </c>
      <c r="G143" s="226" t="s">
        <v>224</v>
      </c>
      <c r="H143" s="227">
        <v>18</v>
      </c>
      <c r="I143" s="228"/>
      <c r="J143" s="229">
        <f>ROUND(I143*H143,2)</f>
        <v>0</v>
      </c>
      <c r="K143" s="225" t="s">
        <v>178</v>
      </c>
      <c r="L143" s="41"/>
      <c r="M143" s="230" t="s">
        <v>1</v>
      </c>
      <c r="N143" s="231" t="s">
        <v>41</v>
      </c>
      <c r="O143" s="88"/>
      <c r="P143" s="232">
        <f>O143*H143</f>
        <v>0</v>
      </c>
      <c r="Q143" s="232">
        <v>0</v>
      </c>
      <c r="R143" s="232">
        <f>Q143*H143</f>
        <v>0</v>
      </c>
      <c r="S143" s="232">
        <v>0</v>
      </c>
      <c r="T143" s="233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34" t="s">
        <v>172</v>
      </c>
      <c r="AT143" s="234" t="s">
        <v>167</v>
      </c>
      <c r="AU143" s="234" t="s">
        <v>85</v>
      </c>
      <c r="AY143" s="14" t="s">
        <v>164</v>
      </c>
      <c r="BE143" s="235">
        <f>IF(N143="základní",J143,0)</f>
        <v>0</v>
      </c>
      <c r="BF143" s="235">
        <f>IF(N143="snížená",J143,0)</f>
        <v>0</v>
      </c>
      <c r="BG143" s="235">
        <f>IF(N143="zákl. přenesená",J143,0)</f>
        <v>0</v>
      </c>
      <c r="BH143" s="235">
        <f>IF(N143="sníž. přenesená",J143,0)</f>
        <v>0</v>
      </c>
      <c r="BI143" s="235">
        <f>IF(N143="nulová",J143,0)</f>
        <v>0</v>
      </c>
      <c r="BJ143" s="14" t="s">
        <v>83</v>
      </c>
      <c r="BK143" s="235">
        <f>ROUND(I143*H143,2)</f>
        <v>0</v>
      </c>
      <c r="BL143" s="14" t="s">
        <v>172</v>
      </c>
      <c r="BM143" s="234" t="s">
        <v>207</v>
      </c>
    </row>
    <row r="144" spans="1:65" s="2" customFormat="1" ht="16.5" customHeight="1">
      <c r="A144" s="35"/>
      <c r="B144" s="36"/>
      <c r="C144" s="223" t="s">
        <v>208</v>
      </c>
      <c r="D144" s="223" t="s">
        <v>167</v>
      </c>
      <c r="E144" s="224" t="s">
        <v>393</v>
      </c>
      <c r="F144" s="225" t="s">
        <v>726</v>
      </c>
      <c r="G144" s="226" t="s">
        <v>224</v>
      </c>
      <c r="H144" s="227">
        <v>6</v>
      </c>
      <c r="I144" s="228"/>
      <c r="J144" s="229">
        <f>ROUND(I144*H144,2)</f>
        <v>0</v>
      </c>
      <c r="K144" s="225" t="s">
        <v>178</v>
      </c>
      <c r="L144" s="41"/>
      <c r="M144" s="230" t="s">
        <v>1</v>
      </c>
      <c r="N144" s="231" t="s">
        <v>41</v>
      </c>
      <c r="O144" s="88"/>
      <c r="P144" s="232">
        <f>O144*H144</f>
        <v>0</v>
      </c>
      <c r="Q144" s="232">
        <v>0</v>
      </c>
      <c r="R144" s="232">
        <f>Q144*H144</f>
        <v>0</v>
      </c>
      <c r="S144" s="232">
        <v>0</v>
      </c>
      <c r="T144" s="233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34" t="s">
        <v>172</v>
      </c>
      <c r="AT144" s="234" t="s">
        <v>167</v>
      </c>
      <c r="AU144" s="234" t="s">
        <v>85</v>
      </c>
      <c r="AY144" s="14" t="s">
        <v>164</v>
      </c>
      <c r="BE144" s="235">
        <f>IF(N144="základní",J144,0)</f>
        <v>0</v>
      </c>
      <c r="BF144" s="235">
        <f>IF(N144="snížená",J144,0)</f>
        <v>0</v>
      </c>
      <c r="BG144" s="235">
        <f>IF(N144="zákl. přenesená",J144,0)</f>
        <v>0</v>
      </c>
      <c r="BH144" s="235">
        <f>IF(N144="sníž. přenesená",J144,0)</f>
        <v>0</v>
      </c>
      <c r="BI144" s="235">
        <f>IF(N144="nulová",J144,0)</f>
        <v>0</v>
      </c>
      <c r="BJ144" s="14" t="s">
        <v>83</v>
      </c>
      <c r="BK144" s="235">
        <f>ROUND(I144*H144,2)</f>
        <v>0</v>
      </c>
      <c r="BL144" s="14" t="s">
        <v>172</v>
      </c>
      <c r="BM144" s="234" t="s">
        <v>211</v>
      </c>
    </row>
    <row r="145" spans="1:65" s="2" customFormat="1" ht="16.5" customHeight="1">
      <c r="A145" s="35"/>
      <c r="B145" s="36"/>
      <c r="C145" s="223" t="s">
        <v>8</v>
      </c>
      <c r="D145" s="223" t="s">
        <v>167</v>
      </c>
      <c r="E145" s="224" t="s">
        <v>397</v>
      </c>
      <c r="F145" s="225" t="s">
        <v>279</v>
      </c>
      <c r="G145" s="226" t="s">
        <v>224</v>
      </c>
      <c r="H145" s="227">
        <v>4</v>
      </c>
      <c r="I145" s="228"/>
      <c r="J145" s="229">
        <f>ROUND(I145*H145,2)</f>
        <v>0</v>
      </c>
      <c r="K145" s="225" t="s">
        <v>178</v>
      </c>
      <c r="L145" s="41"/>
      <c r="M145" s="230" t="s">
        <v>1</v>
      </c>
      <c r="N145" s="231" t="s">
        <v>41</v>
      </c>
      <c r="O145" s="88"/>
      <c r="P145" s="232">
        <f>O145*H145</f>
        <v>0</v>
      </c>
      <c r="Q145" s="232">
        <v>0</v>
      </c>
      <c r="R145" s="232">
        <f>Q145*H145</f>
        <v>0</v>
      </c>
      <c r="S145" s="232">
        <v>0</v>
      </c>
      <c r="T145" s="233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34" t="s">
        <v>172</v>
      </c>
      <c r="AT145" s="234" t="s">
        <v>167</v>
      </c>
      <c r="AU145" s="234" t="s">
        <v>85</v>
      </c>
      <c r="AY145" s="14" t="s">
        <v>164</v>
      </c>
      <c r="BE145" s="235">
        <f>IF(N145="základní",J145,0)</f>
        <v>0</v>
      </c>
      <c r="BF145" s="235">
        <f>IF(N145="snížená",J145,0)</f>
        <v>0</v>
      </c>
      <c r="BG145" s="235">
        <f>IF(N145="zákl. přenesená",J145,0)</f>
        <v>0</v>
      </c>
      <c r="BH145" s="235">
        <f>IF(N145="sníž. přenesená",J145,0)</f>
        <v>0</v>
      </c>
      <c r="BI145" s="235">
        <f>IF(N145="nulová",J145,0)</f>
        <v>0</v>
      </c>
      <c r="BJ145" s="14" t="s">
        <v>83</v>
      </c>
      <c r="BK145" s="235">
        <f>ROUND(I145*H145,2)</f>
        <v>0</v>
      </c>
      <c r="BL145" s="14" t="s">
        <v>172</v>
      </c>
      <c r="BM145" s="234" t="s">
        <v>215</v>
      </c>
    </row>
    <row r="146" spans="1:65" s="2" customFormat="1" ht="49.05" customHeight="1">
      <c r="A146" s="35"/>
      <c r="B146" s="36"/>
      <c r="C146" s="223" t="s">
        <v>217</v>
      </c>
      <c r="D146" s="223" t="s">
        <v>167</v>
      </c>
      <c r="E146" s="224" t="s">
        <v>414</v>
      </c>
      <c r="F146" s="225" t="s">
        <v>415</v>
      </c>
      <c r="G146" s="226" t="s">
        <v>177</v>
      </c>
      <c r="H146" s="227">
        <v>1.828</v>
      </c>
      <c r="I146" s="228"/>
      <c r="J146" s="229">
        <f>ROUND(I146*H146,2)</f>
        <v>0</v>
      </c>
      <c r="K146" s="225" t="s">
        <v>171</v>
      </c>
      <c r="L146" s="41"/>
      <c r="M146" s="230" t="s">
        <v>1</v>
      </c>
      <c r="N146" s="231" t="s">
        <v>41</v>
      </c>
      <c r="O146" s="88"/>
      <c r="P146" s="232">
        <f>O146*H146</f>
        <v>0</v>
      </c>
      <c r="Q146" s="232">
        <v>0</v>
      </c>
      <c r="R146" s="232">
        <f>Q146*H146</f>
        <v>0</v>
      </c>
      <c r="S146" s="232">
        <v>0</v>
      </c>
      <c r="T146" s="233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34" t="s">
        <v>172</v>
      </c>
      <c r="AT146" s="234" t="s">
        <v>167</v>
      </c>
      <c r="AU146" s="234" t="s">
        <v>85</v>
      </c>
      <c r="AY146" s="14" t="s">
        <v>164</v>
      </c>
      <c r="BE146" s="235">
        <f>IF(N146="základní",J146,0)</f>
        <v>0</v>
      </c>
      <c r="BF146" s="235">
        <f>IF(N146="snížená",J146,0)</f>
        <v>0</v>
      </c>
      <c r="BG146" s="235">
        <f>IF(N146="zákl. přenesená",J146,0)</f>
        <v>0</v>
      </c>
      <c r="BH146" s="235">
        <f>IF(N146="sníž. přenesená",J146,0)</f>
        <v>0</v>
      </c>
      <c r="BI146" s="235">
        <f>IF(N146="nulová",J146,0)</f>
        <v>0</v>
      </c>
      <c r="BJ146" s="14" t="s">
        <v>83</v>
      </c>
      <c r="BK146" s="235">
        <f>ROUND(I146*H146,2)</f>
        <v>0</v>
      </c>
      <c r="BL146" s="14" t="s">
        <v>172</v>
      </c>
      <c r="BM146" s="234" t="s">
        <v>220</v>
      </c>
    </row>
    <row r="147" spans="1:47" s="2" customFormat="1" ht="12">
      <c r="A147" s="35"/>
      <c r="B147" s="36"/>
      <c r="C147" s="37"/>
      <c r="D147" s="236" t="s">
        <v>173</v>
      </c>
      <c r="E147" s="37"/>
      <c r="F147" s="237" t="s">
        <v>417</v>
      </c>
      <c r="G147" s="37"/>
      <c r="H147" s="37"/>
      <c r="I147" s="238"/>
      <c r="J147" s="37"/>
      <c r="K147" s="37"/>
      <c r="L147" s="41"/>
      <c r="M147" s="239"/>
      <c r="N147" s="240"/>
      <c r="O147" s="88"/>
      <c r="P147" s="88"/>
      <c r="Q147" s="88"/>
      <c r="R147" s="88"/>
      <c r="S147" s="88"/>
      <c r="T147" s="89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T147" s="14" t="s">
        <v>173</v>
      </c>
      <c r="AU147" s="14" t="s">
        <v>85</v>
      </c>
    </row>
    <row r="148" spans="1:63" s="12" customFormat="1" ht="22.8" customHeight="1">
      <c r="A148" s="12"/>
      <c r="B148" s="207"/>
      <c r="C148" s="208"/>
      <c r="D148" s="209" t="s">
        <v>75</v>
      </c>
      <c r="E148" s="221" t="s">
        <v>418</v>
      </c>
      <c r="F148" s="221" t="s">
        <v>419</v>
      </c>
      <c r="G148" s="208"/>
      <c r="H148" s="208"/>
      <c r="I148" s="211"/>
      <c r="J148" s="222">
        <f>BK148</f>
        <v>0</v>
      </c>
      <c r="K148" s="208"/>
      <c r="L148" s="213"/>
      <c r="M148" s="214"/>
      <c r="N148" s="215"/>
      <c r="O148" s="215"/>
      <c r="P148" s="216">
        <f>SUM(P149:P159)</f>
        <v>0</v>
      </c>
      <c r="Q148" s="215"/>
      <c r="R148" s="216">
        <f>SUM(R149:R159)</f>
        <v>0</v>
      </c>
      <c r="S148" s="215"/>
      <c r="T148" s="217">
        <f>SUM(T149:T159)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18" t="s">
        <v>85</v>
      </c>
      <c r="AT148" s="219" t="s">
        <v>75</v>
      </c>
      <c r="AU148" s="219" t="s">
        <v>83</v>
      </c>
      <c r="AY148" s="218" t="s">
        <v>164</v>
      </c>
      <c r="BK148" s="220">
        <f>SUM(BK149:BK159)</f>
        <v>0</v>
      </c>
    </row>
    <row r="149" spans="1:65" s="2" customFormat="1" ht="24.15" customHeight="1">
      <c r="A149" s="35"/>
      <c r="B149" s="36"/>
      <c r="C149" s="223" t="s">
        <v>198</v>
      </c>
      <c r="D149" s="223" t="s">
        <v>167</v>
      </c>
      <c r="E149" s="224" t="s">
        <v>446</v>
      </c>
      <c r="F149" s="225" t="s">
        <v>447</v>
      </c>
      <c r="G149" s="226" t="s">
        <v>224</v>
      </c>
      <c r="H149" s="227">
        <v>2</v>
      </c>
      <c r="I149" s="228"/>
      <c r="J149" s="229">
        <f>ROUND(I149*H149,2)</f>
        <v>0</v>
      </c>
      <c r="K149" s="225" t="s">
        <v>171</v>
      </c>
      <c r="L149" s="41"/>
      <c r="M149" s="230" t="s">
        <v>1</v>
      </c>
      <c r="N149" s="231" t="s">
        <v>41</v>
      </c>
      <c r="O149" s="88"/>
      <c r="P149" s="232">
        <f>O149*H149</f>
        <v>0</v>
      </c>
      <c r="Q149" s="232">
        <v>0</v>
      </c>
      <c r="R149" s="232">
        <f>Q149*H149</f>
        <v>0</v>
      </c>
      <c r="S149" s="232">
        <v>0</v>
      </c>
      <c r="T149" s="233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34" t="s">
        <v>172</v>
      </c>
      <c r="AT149" s="234" t="s">
        <v>167</v>
      </c>
      <c r="AU149" s="234" t="s">
        <v>85</v>
      </c>
      <c r="AY149" s="14" t="s">
        <v>164</v>
      </c>
      <c r="BE149" s="235">
        <f>IF(N149="základní",J149,0)</f>
        <v>0</v>
      </c>
      <c r="BF149" s="235">
        <f>IF(N149="snížená",J149,0)</f>
        <v>0</v>
      </c>
      <c r="BG149" s="235">
        <f>IF(N149="zákl. přenesená",J149,0)</f>
        <v>0</v>
      </c>
      <c r="BH149" s="235">
        <f>IF(N149="sníž. přenesená",J149,0)</f>
        <v>0</v>
      </c>
      <c r="BI149" s="235">
        <f>IF(N149="nulová",J149,0)</f>
        <v>0</v>
      </c>
      <c r="BJ149" s="14" t="s">
        <v>83</v>
      </c>
      <c r="BK149" s="235">
        <f>ROUND(I149*H149,2)</f>
        <v>0</v>
      </c>
      <c r="BL149" s="14" t="s">
        <v>172</v>
      </c>
      <c r="BM149" s="234" t="s">
        <v>225</v>
      </c>
    </row>
    <row r="150" spans="1:47" s="2" customFormat="1" ht="12">
      <c r="A150" s="35"/>
      <c r="B150" s="36"/>
      <c r="C150" s="37"/>
      <c r="D150" s="236" t="s">
        <v>173</v>
      </c>
      <c r="E150" s="37"/>
      <c r="F150" s="237" t="s">
        <v>449</v>
      </c>
      <c r="G150" s="37"/>
      <c r="H150" s="37"/>
      <c r="I150" s="238"/>
      <c r="J150" s="37"/>
      <c r="K150" s="37"/>
      <c r="L150" s="41"/>
      <c r="M150" s="239"/>
      <c r="N150" s="240"/>
      <c r="O150" s="88"/>
      <c r="P150" s="88"/>
      <c r="Q150" s="88"/>
      <c r="R150" s="88"/>
      <c r="S150" s="88"/>
      <c r="T150" s="89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T150" s="14" t="s">
        <v>173</v>
      </c>
      <c r="AU150" s="14" t="s">
        <v>85</v>
      </c>
    </row>
    <row r="151" spans="1:65" s="2" customFormat="1" ht="24.15" customHeight="1">
      <c r="A151" s="35"/>
      <c r="B151" s="36"/>
      <c r="C151" s="223" t="s">
        <v>226</v>
      </c>
      <c r="D151" s="223" t="s">
        <v>167</v>
      </c>
      <c r="E151" s="224" t="s">
        <v>455</v>
      </c>
      <c r="F151" s="225" t="s">
        <v>456</v>
      </c>
      <c r="G151" s="226" t="s">
        <v>224</v>
      </c>
      <c r="H151" s="227">
        <v>8</v>
      </c>
      <c r="I151" s="228"/>
      <c r="J151" s="229">
        <f>ROUND(I151*H151,2)</f>
        <v>0</v>
      </c>
      <c r="K151" s="225" t="s">
        <v>171</v>
      </c>
      <c r="L151" s="41"/>
      <c r="M151" s="230" t="s">
        <v>1</v>
      </c>
      <c r="N151" s="231" t="s">
        <v>41</v>
      </c>
      <c r="O151" s="88"/>
      <c r="P151" s="232">
        <f>O151*H151</f>
        <v>0</v>
      </c>
      <c r="Q151" s="232">
        <v>0</v>
      </c>
      <c r="R151" s="232">
        <f>Q151*H151</f>
        <v>0</v>
      </c>
      <c r="S151" s="232">
        <v>0</v>
      </c>
      <c r="T151" s="233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34" t="s">
        <v>172</v>
      </c>
      <c r="AT151" s="234" t="s">
        <v>167</v>
      </c>
      <c r="AU151" s="234" t="s">
        <v>85</v>
      </c>
      <c r="AY151" s="14" t="s">
        <v>164</v>
      </c>
      <c r="BE151" s="235">
        <f>IF(N151="základní",J151,0)</f>
        <v>0</v>
      </c>
      <c r="BF151" s="235">
        <f>IF(N151="snížená",J151,0)</f>
        <v>0</v>
      </c>
      <c r="BG151" s="235">
        <f>IF(N151="zákl. přenesená",J151,0)</f>
        <v>0</v>
      </c>
      <c r="BH151" s="235">
        <f>IF(N151="sníž. přenesená",J151,0)</f>
        <v>0</v>
      </c>
      <c r="BI151" s="235">
        <f>IF(N151="nulová",J151,0)</f>
        <v>0</v>
      </c>
      <c r="BJ151" s="14" t="s">
        <v>83</v>
      </c>
      <c r="BK151" s="235">
        <f>ROUND(I151*H151,2)</f>
        <v>0</v>
      </c>
      <c r="BL151" s="14" t="s">
        <v>172</v>
      </c>
      <c r="BM151" s="234" t="s">
        <v>229</v>
      </c>
    </row>
    <row r="152" spans="1:47" s="2" customFormat="1" ht="12">
      <c r="A152" s="35"/>
      <c r="B152" s="36"/>
      <c r="C152" s="37"/>
      <c r="D152" s="236" t="s">
        <v>173</v>
      </c>
      <c r="E152" s="37"/>
      <c r="F152" s="237" t="s">
        <v>458</v>
      </c>
      <c r="G152" s="37"/>
      <c r="H152" s="37"/>
      <c r="I152" s="238"/>
      <c r="J152" s="37"/>
      <c r="K152" s="37"/>
      <c r="L152" s="41"/>
      <c r="M152" s="239"/>
      <c r="N152" s="240"/>
      <c r="O152" s="88"/>
      <c r="P152" s="88"/>
      <c r="Q152" s="88"/>
      <c r="R152" s="88"/>
      <c r="S152" s="88"/>
      <c r="T152" s="89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T152" s="14" t="s">
        <v>173</v>
      </c>
      <c r="AU152" s="14" t="s">
        <v>85</v>
      </c>
    </row>
    <row r="153" spans="1:65" s="2" customFormat="1" ht="16.5" customHeight="1">
      <c r="A153" s="35"/>
      <c r="B153" s="36"/>
      <c r="C153" s="223" t="s">
        <v>172</v>
      </c>
      <c r="D153" s="223" t="s">
        <v>167</v>
      </c>
      <c r="E153" s="224" t="s">
        <v>438</v>
      </c>
      <c r="F153" s="225" t="s">
        <v>439</v>
      </c>
      <c r="G153" s="226" t="s">
        <v>224</v>
      </c>
      <c r="H153" s="227">
        <v>8</v>
      </c>
      <c r="I153" s="228"/>
      <c r="J153" s="229">
        <f>ROUND(I153*H153,2)</f>
        <v>0</v>
      </c>
      <c r="K153" s="225" t="s">
        <v>178</v>
      </c>
      <c r="L153" s="41"/>
      <c r="M153" s="230" t="s">
        <v>1</v>
      </c>
      <c r="N153" s="231" t="s">
        <v>41</v>
      </c>
      <c r="O153" s="88"/>
      <c r="P153" s="232">
        <f>O153*H153</f>
        <v>0</v>
      </c>
      <c r="Q153" s="232">
        <v>0</v>
      </c>
      <c r="R153" s="232">
        <f>Q153*H153</f>
        <v>0</v>
      </c>
      <c r="S153" s="232">
        <v>0</v>
      </c>
      <c r="T153" s="233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34" t="s">
        <v>172</v>
      </c>
      <c r="AT153" s="234" t="s">
        <v>167</v>
      </c>
      <c r="AU153" s="234" t="s">
        <v>85</v>
      </c>
      <c r="AY153" s="14" t="s">
        <v>164</v>
      </c>
      <c r="BE153" s="235">
        <f>IF(N153="základní",J153,0)</f>
        <v>0</v>
      </c>
      <c r="BF153" s="235">
        <f>IF(N153="snížená",J153,0)</f>
        <v>0</v>
      </c>
      <c r="BG153" s="235">
        <f>IF(N153="zákl. přenesená",J153,0)</f>
        <v>0</v>
      </c>
      <c r="BH153" s="235">
        <f>IF(N153="sníž. přenesená",J153,0)</f>
        <v>0</v>
      </c>
      <c r="BI153" s="235">
        <f>IF(N153="nulová",J153,0)</f>
        <v>0</v>
      </c>
      <c r="BJ153" s="14" t="s">
        <v>83</v>
      </c>
      <c r="BK153" s="235">
        <f>ROUND(I153*H153,2)</f>
        <v>0</v>
      </c>
      <c r="BL153" s="14" t="s">
        <v>172</v>
      </c>
      <c r="BM153" s="234" t="s">
        <v>184</v>
      </c>
    </row>
    <row r="154" spans="1:65" s="2" customFormat="1" ht="21.75" customHeight="1">
      <c r="A154" s="35"/>
      <c r="B154" s="36"/>
      <c r="C154" s="223" t="s">
        <v>236</v>
      </c>
      <c r="D154" s="223" t="s">
        <v>167</v>
      </c>
      <c r="E154" s="224" t="s">
        <v>522</v>
      </c>
      <c r="F154" s="225" t="s">
        <v>523</v>
      </c>
      <c r="G154" s="226" t="s">
        <v>224</v>
      </c>
      <c r="H154" s="227">
        <v>10</v>
      </c>
      <c r="I154" s="228"/>
      <c r="J154" s="229">
        <f>ROUND(I154*H154,2)</f>
        <v>0</v>
      </c>
      <c r="K154" s="225" t="s">
        <v>171</v>
      </c>
      <c r="L154" s="41"/>
      <c r="M154" s="230" t="s">
        <v>1</v>
      </c>
      <c r="N154" s="231" t="s">
        <v>41</v>
      </c>
      <c r="O154" s="88"/>
      <c r="P154" s="232">
        <f>O154*H154</f>
        <v>0</v>
      </c>
      <c r="Q154" s="232">
        <v>0</v>
      </c>
      <c r="R154" s="232">
        <f>Q154*H154</f>
        <v>0</v>
      </c>
      <c r="S154" s="232">
        <v>0</v>
      </c>
      <c r="T154" s="233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34" t="s">
        <v>172</v>
      </c>
      <c r="AT154" s="234" t="s">
        <v>167</v>
      </c>
      <c r="AU154" s="234" t="s">
        <v>85</v>
      </c>
      <c r="AY154" s="14" t="s">
        <v>164</v>
      </c>
      <c r="BE154" s="235">
        <f>IF(N154="základní",J154,0)</f>
        <v>0</v>
      </c>
      <c r="BF154" s="235">
        <f>IF(N154="snížená",J154,0)</f>
        <v>0</v>
      </c>
      <c r="BG154" s="235">
        <f>IF(N154="zákl. přenesená",J154,0)</f>
        <v>0</v>
      </c>
      <c r="BH154" s="235">
        <f>IF(N154="sníž. přenesená",J154,0)</f>
        <v>0</v>
      </c>
      <c r="BI154" s="235">
        <f>IF(N154="nulová",J154,0)</f>
        <v>0</v>
      </c>
      <c r="BJ154" s="14" t="s">
        <v>83</v>
      </c>
      <c r="BK154" s="235">
        <f>ROUND(I154*H154,2)</f>
        <v>0</v>
      </c>
      <c r="BL154" s="14" t="s">
        <v>172</v>
      </c>
      <c r="BM154" s="234" t="s">
        <v>239</v>
      </c>
    </row>
    <row r="155" spans="1:47" s="2" customFormat="1" ht="12">
      <c r="A155" s="35"/>
      <c r="B155" s="36"/>
      <c r="C155" s="37"/>
      <c r="D155" s="236" t="s">
        <v>173</v>
      </c>
      <c r="E155" s="37"/>
      <c r="F155" s="237" t="s">
        <v>525</v>
      </c>
      <c r="G155" s="37"/>
      <c r="H155" s="37"/>
      <c r="I155" s="238"/>
      <c r="J155" s="37"/>
      <c r="K155" s="37"/>
      <c r="L155" s="41"/>
      <c r="M155" s="239"/>
      <c r="N155" s="240"/>
      <c r="O155" s="88"/>
      <c r="P155" s="88"/>
      <c r="Q155" s="88"/>
      <c r="R155" s="88"/>
      <c r="S155" s="88"/>
      <c r="T155" s="89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T155" s="14" t="s">
        <v>173</v>
      </c>
      <c r="AU155" s="14" t="s">
        <v>85</v>
      </c>
    </row>
    <row r="156" spans="1:65" s="2" customFormat="1" ht="21.75" customHeight="1">
      <c r="A156" s="35"/>
      <c r="B156" s="36"/>
      <c r="C156" s="223" t="s">
        <v>204</v>
      </c>
      <c r="D156" s="223" t="s">
        <v>167</v>
      </c>
      <c r="E156" s="224" t="s">
        <v>537</v>
      </c>
      <c r="F156" s="225" t="s">
        <v>538</v>
      </c>
      <c r="G156" s="226" t="s">
        <v>224</v>
      </c>
      <c r="H156" s="227">
        <v>8</v>
      </c>
      <c r="I156" s="228"/>
      <c r="J156" s="229">
        <f>ROUND(I156*H156,2)</f>
        <v>0</v>
      </c>
      <c r="K156" s="225" t="s">
        <v>171</v>
      </c>
      <c r="L156" s="41"/>
      <c r="M156" s="230" t="s">
        <v>1</v>
      </c>
      <c r="N156" s="231" t="s">
        <v>41</v>
      </c>
      <c r="O156" s="88"/>
      <c r="P156" s="232">
        <f>O156*H156</f>
        <v>0</v>
      </c>
      <c r="Q156" s="232">
        <v>0</v>
      </c>
      <c r="R156" s="232">
        <f>Q156*H156</f>
        <v>0</v>
      </c>
      <c r="S156" s="232">
        <v>0</v>
      </c>
      <c r="T156" s="233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34" t="s">
        <v>172</v>
      </c>
      <c r="AT156" s="234" t="s">
        <v>167</v>
      </c>
      <c r="AU156" s="234" t="s">
        <v>85</v>
      </c>
      <c r="AY156" s="14" t="s">
        <v>164</v>
      </c>
      <c r="BE156" s="235">
        <f>IF(N156="základní",J156,0)</f>
        <v>0</v>
      </c>
      <c r="BF156" s="235">
        <f>IF(N156="snížená",J156,0)</f>
        <v>0</v>
      </c>
      <c r="BG156" s="235">
        <f>IF(N156="zákl. přenesená",J156,0)</f>
        <v>0</v>
      </c>
      <c r="BH156" s="235">
        <f>IF(N156="sníž. přenesená",J156,0)</f>
        <v>0</v>
      </c>
      <c r="BI156" s="235">
        <f>IF(N156="nulová",J156,0)</f>
        <v>0</v>
      </c>
      <c r="BJ156" s="14" t="s">
        <v>83</v>
      </c>
      <c r="BK156" s="235">
        <f>ROUND(I156*H156,2)</f>
        <v>0</v>
      </c>
      <c r="BL156" s="14" t="s">
        <v>172</v>
      </c>
      <c r="BM156" s="234" t="s">
        <v>243</v>
      </c>
    </row>
    <row r="157" spans="1:47" s="2" customFormat="1" ht="12">
      <c r="A157" s="35"/>
      <c r="B157" s="36"/>
      <c r="C157" s="37"/>
      <c r="D157" s="236" t="s">
        <v>173</v>
      </c>
      <c r="E157" s="37"/>
      <c r="F157" s="237" t="s">
        <v>540</v>
      </c>
      <c r="G157" s="37"/>
      <c r="H157" s="37"/>
      <c r="I157" s="238"/>
      <c r="J157" s="37"/>
      <c r="K157" s="37"/>
      <c r="L157" s="41"/>
      <c r="M157" s="239"/>
      <c r="N157" s="240"/>
      <c r="O157" s="88"/>
      <c r="P157" s="88"/>
      <c r="Q157" s="88"/>
      <c r="R157" s="88"/>
      <c r="S157" s="88"/>
      <c r="T157" s="89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T157" s="14" t="s">
        <v>173</v>
      </c>
      <c r="AU157" s="14" t="s">
        <v>85</v>
      </c>
    </row>
    <row r="158" spans="1:65" s="2" customFormat="1" ht="49.05" customHeight="1">
      <c r="A158" s="35"/>
      <c r="B158" s="36"/>
      <c r="C158" s="223" t="s">
        <v>244</v>
      </c>
      <c r="D158" s="223" t="s">
        <v>167</v>
      </c>
      <c r="E158" s="224" t="s">
        <v>585</v>
      </c>
      <c r="F158" s="225" t="s">
        <v>586</v>
      </c>
      <c r="G158" s="226" t="s">
        <v>177</v>
      </c>
      <c r="H158" s="227">
        <v>0.035</v>
      </c>
      <c r="I158" s="228"/>
      <c r="J158" s="229">
        <f>ROUND(I158*H158,2)</f>
        <v>0</v>
      </c>
      <c r="K158" s="225" t="s">
        <v>171</v>
      </c>
      <c r="L158" s="41"/>
      <c r="M158" s="230" t="s">
        <v>1</v>
      </c>
      <c r="N158" s="231" t="s">
        <v>41</v>
      </c>
      <c r="O158" s="88"/>
      <c r="P158" s="232">
        <f>O158*H158</f>
        <v>0</v>
      </c>
      <c r="Q158" s="232">
        <v>0</v>
      </c>
      <c r="R158" s="232">
        <f>Q158*H158</f>
        <v>0</v>
      </c>
      <c r="S158" s="232">
        <v>0</v>
      </c>
      <c r="T158" s="233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34" t="s">
        <v>172</v>
      </c>
      <c r="AT158" s="234" t="s">
        <v>167</v>
      </c>
      <c r="AU158" s="234" t="s">
        <v>85</v>
      </c>
      <c r="AY158" s="14" t="s">
        <v>164</v>
      </c>
      <c r="BE158" s="235">
        <f>IF(N158="základní",J158,0)</f>
        <v>0</v>
      </c>
      <c r="BF158" s="235">
        <f>IF(N158="snížená",J158,0)</f>
        <v>0</v>
      </c>
      <c r="BG158" s="235">
        <f>IF(N158="zákl. přenesená",J158,0)</f>
        <v>0</v>
      </c>
      <c r="BH158" s="235">
        <f>IF(N158="sníž. přenesená",J158,0)</f>
        <v>0</v>
      </c>
      <c r="BI158" s="235">
        <f>IF(N158="nulová",J158,0)</f>
        <v>0</v>
      </c>
      <c r="BJ158" s="14" t="s">
        <v>83</v>
      </c>
      <c r="BK158" s="235">
        <f>ROUND(I158*H158,2)</f>
        <v>0</v>
      </c>
      <c r="BL158" s="14" t="s">
        <v>172</v>
      </c>
      <c r="BM158" s="234" t="s">
        <v>247</v>
      </c>
    </row>
    <row r="159" spans="1:47" s="2" customFormat="1" ht="12">
      <c r="A159" s="35"/>
      <c r="B159" s="36"/>
      <c r="C159" s="37"/>
      <c r="D159" s="236" t="s">
        <v>173</v>
      </c>
      <c r="E159" s="37"/>
      <c r="F159" s="237" t="s">
        <v>588</v>
      </c>
      <c r="G159" s="37"/>
      <c r="H159" s="37"/>
      <c r="I159" s="238"/>
      <c r="J159" s="37"/>
      <c r="K159" s="37"/>
      <c r="L159" s="41"/>
      <c r="M159" s="239"/>
      <c r="N159" s="240"/>
      <c r="O159" s="88"/>
      <c r="P159" s="88"/>
      <c r="Q159" s="88"/>
      <c r="R159" s="88"/>
      <c r="S159" s="88"/>
      <c r="T159" s="89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T159" s="14" t="s">
        <v>173</v>
      </c>
      <c r="AU159" s="14" t="s">
        <v>85</v>
      </c>
    </row>
    <row r="160" spans="1:63" s="12" customFormat="1" ht="22.8" customHeight="1">
      <c r="A160" s="12"/>
      <c r="B160" s="207"/>
      <c r="C160" s="208"/>
      <c r="D160" s="209" t="s">
        <v>75</v>
      </c>
      <c r="E160" s="221" t="s">
        <v>705</v>
      </c>
      <c r="F160" s="221" t="s">
        <v>706</v>
      </c>
      <c r="G160" s="208"/>
      <c r="H160" s="208"/>
      <c r="I160" s="211"/>
      <c r="J160" s="222">
        <f>BK160</f>
        <v>0</v>
      </c>
      <c r="K160" s="208"/>
      <c r="L160" s="213"/>
      <c r="M160" s="214"/>
      <c r="N160" s="215"/>
      <c r="O160" s="215"/>
      <c r="P160" s="216">
        <f>SUM(P161:P166)</f>
        <v>0</v>
      </c>
      <c r="Q160" s="215"/>
      <c r="R160" s="216">
        <f>SUM(R161:R166)</f>
        <v>0</v>
      </c>
      <c r="S160" s="215"/>
      <c r="T160" s="217">
        <f>SUM(T161:T166)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18" t="s">
        <v>85</v>
      </c>
      <c r="AT160" s="219" t="s">
        <v>75</v>
      </c>
      <c r="AU160" s="219" t="s">
        <v>83</v>
      </c>
      <c r="AY160" s="218" t="s">
        <v>164</v>
      </c>
      <c r="BK160" s="220">
        <f>SUM(BK161:BK166)</f>
        <v>0</v>
      </c>
    </row>
    <row r="161" spans="1:65" s="2" customFormat="1" ht="24.15" customHeight="1">
      <c r="A161" s="35"/>
      <c r="B161" s="36"/>
      <c r="C161" s="223" t="s">
        <v>207</v>
      </c>
      <c r="D161" s="223" t="s">
        <v>167</v>
      </c>
      <c r="E161" s="224" t="s">
        <v>707</v>
      </c>
      <c r="F161" s="225" t="s">
        <v>708</v>
      </c>
      <c r="G161" s="226" t="s">
        <v>170</v>
      </c>
      <c r="H161" s="227">
        <v>270</v>
      </c>
      <c r="I161" s="228"/>
      <c r="J161" s="229">
        <f>ROUND(I161*H161,2)</f>
        <v>0</v>
      </c>
      <c r="K161" s="225" t="s">
        <v>171</v>
      </c>
      <c r="L161" s="41"/>
      <c r="M161" s="230" t="s">
        <v>1</v>
      </c>
      <c r="N161" s="231" t="s">
        <v>41</v>
      </c>
      <c r="O161" s="88"/>
      <c r="P161" s="232">
        <f>O161*H161</f>
        <v>0</v>
      </c>
      <c r="Q161" s="232">
        <v>0</v>
      </c>
      <c r="R161" s="232">
        <f>Q161*H161</f>
        <v>0</v>
      </c>
      <c r="S161" s="232">
        <v>0</v>
      </c>
      <c r="T161" s="233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34" t="s">
        <v>172</v>
      </c>
      <c r="AT161" s="234" t="s">
        <v>167</v>
      </c>
      <c r="AU161" s="234" t="s">
        <v>85</v>
      </c>
      <c r="AY161" s="14" t="s">
        <v>164</v>
      </c>
      <c r="BE161" s="235">
        <f>IF(N161="základní",J161,0)</f>
        <v>0</v>
      </c>
      <c r="BF161" s="235">
        <f>IF(N161="snížená",J161,0)</f>
        <v>0</v>
      </c>
      <c r="BG161" s="235">
        <f>IF(N161="zákl. přenesená",J161,0)</f>
        <v>0</v>
      </c>
      <c r="BH161" s="235">
        <f>IF(N161="sníž. přenesená",J161,0)</f>
        <v>0</v>
      </c>
      <c r="BI161" s="235">
        <f>IF(N161="nulová",J161,0)</f>
        <v>0</v>
      </c>
      <c r="BJ161" s="14" t="s">
        <v>83</v>
      </c>
      <c r="BK161" s="235">
        <f>ROUND(I161*H161,2)</f>
        <v>0</v>
      </c>
      <c r="BL161" s="14" t="s">
        <v>172</v>
      </c>
      <c r="BM161" s="234" t="s">
        <v>250</v>
      </c>
    </row>
    <row r="162" spans="1:47" s="2" customFormat="1" ht="12">
      <c r="A162" s="35"/>
      <c r="B162" s="36"/>
      <c r="C162" s="37"/>
      <c r="D162" s="236" t="s">
        <v>173</v>
      </c>
      <c r="E162" s="37"/>
      <c r="F162" s="237" t="s">
        <v>710</v>
      </c>
      <c r="G162" s="37"/>
      <c r="H162" s="37"/>
      <c r="I162" s="238"/>
      <c r="J162" s="37"/>
      <c r="K162" s="37"/>
      <c r="L162" s="41"/>
      <c r="M162" s="239"/>
      <c r="N162" s="240"/>
      <c r="O162" s="88"/>
      <c r="P162" s="88"/>
      <c r="Q162" s="88"/>
      <c r="R162" s="88"/>
      <c r="S162" s="88"/>
      <c r="T162" s="89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T162" s="14" t="s">
        <v>173</v>
      </c>
      <c r="AU162" s="14" t="s">
        <v>85</v>
      </c>
    </row>
    <row r="163" spans="1:47" s="2" customFormat="1" ht="12">
      <c r="A163" s="35"/>
      <c r="B163" s="36"/>
      <c r="C163" s="37"/>
      <c r="D163" s="251" t="s">
        <v>252</v>
      </c>
      <c r="E163" s="37"/>
      <c r="F163" s="252" t="s">
        <v>727</v>
      </c>
      <c r="G163" s="37"/>
      <c r="H163" s="37"/>
      <c r="I163" s="238"/>
      <c r="J163" s="37"/>
      <c r="K163" s="37"/>
      <c r="L163" s="41"/>
      <c r="M163" s="239"/>
      <c r="N163" s="240"/>
      <c r="O163" s="88"/>
      <c r="P163" s="88"/>
      <c r="Q163" s="88"/>
      <c r="R163" s="88"/>
      <c r="S163" s="88"/>
      <c r="T163" s="89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T163" s="14" t="s">
        <v>252</v>
      </c>
      <c r="AU163" s="14" t="s">
        <v>85</v>
      </c>
    </row>
    <row r="164" spans="1:65" s="2" customFormat="1" ht="37.8" customHeight="1">
      <c r="A164" s="35"/>
      <c r="B164" s="36"/>
      <c r="C164" s="223" t="s">
        <v>7</v>
      </c>
      <c r="D164" s="223" t="s">
        <v>167</v>
      </c>
      <c r="E164" s="224" t="s">
        <v>713</v>
      </c>
      <c r="F164" s="225" t="s">
        <v>714</v>
      </c>
      <c r="G164" s="226" t="s">
        <v>170</v>
      </c>
      <c r="H164" s="227">
        <v>160</v>
      </c>
      <c r="I164" s="228"/>
      <c r="J164" s="229">
        <f>ROUND(I164*H164,2)</f>
        <v>0</v>
      </c>
      <c r="K164" s="225" t="s">
        <v>171</v>
      </c>
      <c r="L164" s="41"/>
      <c r="M164" s="230" t="s">
        <v>1</v>
      </c>
      <c r="N164" s="231" t="s">
        <v>41</v>
      </c>
      <c r="O164" s="88"/>
      <c r="P164" s="232">
        <f>O164*H164</f>
        <v>0</v>
      </c>
      <c r="Q164" s="232">
        <v>0</v>
      </c>
      <c r="R164" s="232">
        <f>Q164*H164</f>
        <v>0</v>
      </c>
      <c r="S164" s="232">
        <v>0</v>
      </c>
      <c r="T164" s="233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34" t="s">
        <v>172</v>
      </c>
      <c r="AT164" s="234" t="s">
        <v>167</v>
      </c>
      <c r="AU164" s="234" t="s">
        <v>85</v>
      </c>
      <c r="AY164" s="14" t="s">
        <v>164</v>
      </c>
      <c r="BE164" s="235">
        <f>IF(N164="základní",J164,0)</f>
        <v>0</v>
      </c>
      <c r="BF164" s="235">
        <f>IF(N164="snížená",J164,0)</f>
        <v>0</v>
      </c>
      <c r="BG164" s="235">
        <f>IF(N164="zákl. přenesená",J164,0)</f>
        <v>0</v>
      </c>
      <c r="BH164" s="235">
        <f>IF(N164="sníž. přenesená",J164,0)</f>
        <v>0</v>
      </c>
      <c r="BI164" s="235">
        <f>IF(N164="nulová",J164,0)</f>
        <v>0</v>
      </c>
      <c r="BJ164" s="14" t="s">
        <v>83</v>
      </c>
      <c r="BK164" s="235">
        <f>ROUND(I164*H164,2)</f>
        <v>0</v>
      </c>
      <c r="BL164" s="14" t="s">
        <v>172</v>
      </c>
      <c r="BM164" s="234" t="s">
        <v>256</v>
      </c>
    </row>
    <row r="165" spans="1:47" s="2" customFormat="1" ht="12">
      <c r="A165" s="35"/>
      <c r="B165" s="36"/>
      <c r="C165" s="37"/>
      <c r="D165" s="236" t="s">
        <v>173</v>
      </c>
      <c r="E165" s="37"/>
      <c r="F165" s="237" t="s">
        <v>716</v>
      </c>
      <c r="G165" s="37"/>
      <c r="H165" s="37"/>
      <c r="I165" s="238"/>
      <c r="J165" s="37"/>
      <c r="K165" s="37"/>
      <c r="L165" s="41"/>
      <c r="M165" s="239"/>
      <c r="N165" s="240"/>
      <c r="O165" s="88"/>
      <c r="P165" s="88"/>
      <c r="Q165" s="88"/>
      <c r="R165" s="88"/>
      <c r="S165" s="88"/>
      <c r="T165" s="89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T165" s="14" t="s">
        <v>173</v>
      </c>
      <c r="AU165" s="14" t="s">
        <v>85</v>
      </c>
    </row>
    <row r="166" spans="1:47" s="2" customFormat="1" ht="12">
      <c r="A166" s="35"/>
      <c r="B166" s="36"/>
      <c r="C166" s="37"/>
      <c r="D166" s="251" t="s">
        <v>252</v>
      </c>
      <c r="E166" s="37"/>
      <c r="F166" s="252" t="s">
        <v>717</v>
      </c>
      <c r="G166" s="37"/>
      <c r="H166" s="37"/>
      <c r="I166" s="238"/>
      <c r="J166" s="37"/>
      <c r="K166" s="37"/>
      <c r="L166" s="41"/>
      <c r="M166" s="253"/>
      <c r="N166" s="254"/>
      <c r="O166" s="255"/>
      <c r="P166" s="255"/>
      <c r="Q166" s="255"/>
      <c r="R166" s="255"/>
      <c r="S166" s="255"/>
      <c r="T166" s="256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T166" s="14" t="s">
        <v>252</v>
      </c>
      <c r="AU166" s="14" t="s">
        <v>85</v>
      </c>
    </row>
    <row r="167" spans="1:31" s="2" customFormat="1" ht="6.95" customHeight="1">
      <c r="A167" s="35"/>
      <c r="B167" s="63"/>
      <c r="C167" s="64"/>
      <c r="D167" s="64"/>
      <c r="E167" s="64"/>
      <c r="F167" s="64"/>
      <c r="G167" s="64"/>
      <c r="H167" s="64"/>
      <c r="I167" s="64"/>
      <c r="J167" s="64"/>
      <c r="K167" s="64"/>
      <c r="L167" s="41"/>
      <c r="M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</row>
  </sheetData>
  <sheetProtection password="CC35" sheet="1" objects="1" scenarios="1" formatColumns="0" formatRows="0" autoFilter="0"/>
  <autoFilter ref="C123:K166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2:H112"/>
    <mergeCell ref="E114:H114"/>
    <mergeCell ref="E116:H116"/>
    <mergeCell ref="L2:V2"/>
  </mergeCells>
  <hyperlinks>
    <hyperlink ref="F128" r:id="rId1" display="https://podminky.urs.cz/item/CS_URS_2024_01/733111224"/>
    <hyperlink ref="F130" r:id="rId2" display="https://podminky.urs.cz/item/CS_URS_2024_01/733111225"/>
    <hyperlink ref="F132" r:id="rId3" display="https://podminky.urs.cz/item/CS_URS_2024_01/733111227"/>
    <hyperlink ref="F134" r:id="rId4" display="https://podminky.urs.cz/item/CS_URS_2024_01/733111228"/>
    <hyperlink ref="F136" r:id="rId5" display="https://podminky.urs.cz/item/CS_URS_2024_01/733121162"/>
    <hyperlink ref="F138" r:id="rId6" display="https://podminky.urs.cz/item/CS_URS_2024_01/733190217"/>
    <hyperlink ref="F140" r:id="rId7" display="https://podminky.urs.cz/item/CS_URS_2024_01/733190225"/>
    <hyperlink ref="F147" r:id="rId8" display="https://podminky.urs.cz/item/CS_URS_2024_01/998733103"/>
    <hyperlink ref="F150" r:id="rId9" display="https://podminky.urs.cz/item/CS_URS_2024_01/734291124"/>
    <hyperlink ref="F152" r:id="rId10" display="https://podminky.urs.cz/item/CS_URS_2024_01/734292714"/>
    <hyperlink ref="F155" r:id="rId11" display="https://podminky.urs.cz/item/CS_URS_2024_01/734209104"/>
    <hyperlink ref="F157" r:id="rId12" display="https://podminky.urs.cz/item/CS_URS_2024_01/734209114"/>
    <hyperlink ref="F159" r:id="rId13" display="https://podminky.urs.cz/item/CS_URS_2024_01/998734103"/>
    <hyperlink ref="F162" r:id="rId14" display="https://podminky.urs.cz/item/CS_URS_2024_01/783614551"/>
    <hyperlink ref="F165" r:id="rId15" display="https://podminky.urs.cz/item/CS_URS_2024_01/78361456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95</v>
      </c>
    </row>
    <row r="3" spans="2:46" s="1" customFormat="1" ht="6.95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7"/>
      <c r="AT3" s="14" t="s">
        <v>85</v>
      </c>
    </row>
    <row r="4" spans="2:46" s="1" customFormat="1" ht="24.95" customHeight="1">
      <c r="B4" s="17"/>
      <c r="D4" s="145" t="s">
        <v>131</v>
      </c>
      <c r="L4" s="17"/>
      <c r="M4" s="146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47" t="s">
        <v>16</v>
      </c>
      <c r="L6" s="17"/>
    </row>
    <row r="7" spans="2:12" s="1" customFormat="1" ht="26.25" customHeight="1">
      <c r="B7" s="17"/>
      <c r="E7" s="148" t="str">
        <f>'Rekapitulace stavby'!K6</f>
        <v>Rekonstrukce vytápění – Teoretické ústavy, Hněvotínská 3, 775 15 Olomouc</v>
      </c>
      <c r="F7" s="147"/>
      <c r="G7" s="147"/>
      <c r="H7" s="147"/>
      <c r="L7" s="17"/>
    </row>
    <row r="8" spans="2:12" s="1" customFormat="1" ht="12" customHeight="1">
      <c r="B8" s="17"/>
      <c r="D8" s="147" t="s">
        <v>132</v>
      </c>
      <c r="L8" s="17"/>
    </row>
    <row r="9" spans="1:31" s="2" customFormat="1" ht="16.5" customHeight="1">
      <c r="A9" s="35"/>
      <c r="B9" s="41"/>
      <c r="C9" s="35"/>
      <c r="D9" s="35"/>
      <c r="E9" s="148" t="s">
        <v>133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1"/>
      <c r="C10" s="35"/>
      <c r="D10" s="147" t="s">
        <v>134</v>
      </c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6.5" customHeight="1">
      <c r="A11" s="35"/>
      <c r="B11" s="41"/>
      <c r="C11" s="35"/>
      <c r="D11" s="35"/>
      <c r="E11" s="149" t="s">
        <v>728</v>
      </c>
      <c r="F11" s="35"/>
      <c r="G11" s="35"/>
      <c r="H11" s="35"/>
      <c r="I11" s="35"/>
      <c r="J11" s="35"/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>
      <c r="A12" s="35"/>
      <c r="B12" s="41"/>
      <c r="C12" s="35"/>
      <c r="D12" s="35"/>
      <c r="E12" s="35"/>
      <c r="F12" s="35"/>
      <c r="G12" s="35"/>
      <c r="H12" s="35"/>
      <c r="I12" s="35"/>
      <c r="J12" s="35"/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2" customHeight="1">
      <c r="A13" s="35"/>
      <c r="B13" s="41"/>
      <c r="C13" s="35"/>
      <c r="D13" s="147" t="s">
        <v>18</v>
      </c>
      <c r="E13" s="35"/>
      <c r="F13" s="138" t="s">
        <v>1</v>
      </c>
      <c r="G13" s="35"/>
      <c r="H13" s="35"/>
      <c r="I13" s="147" t="s">
        <v>19</v>
      </c>
      <c r="J13" s="138" t="s">
        <v>1</v>
      </c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47" t="s">
        <v>20</v>
      </c>
      <c r="E14" s="35"/>
      <c r="F14" s="138" t="s">
        <v>136</v>
      </c>
      <c r="G14" s="35"/>
      <c r="H14" s="35"/>
      <c r="I14" s="147" t="s">
        <v>22</v>
      </c>
      <c r="J14" s="150" t="str">
        <f>'Rekapitulace stavby'!AN8</f>
        <v>21. 1. 2024</v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0.8" customHeight="1">
      <c r="A15" s="35"/>
      <c r="B15" s="41"/>
      <c r="C15" s="35"/>
      <c r="D15" s="35"/>
      <c r="E15" s="35"/>
      <c r="F15" s="35"/>
      <c r="G15" s="35"/>
      <c r="H15" s="35"/>
      <c r="I15" s="35"/>
      <c r="J15" s="35"/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41"/>
      <c r="C16" s="35"/>
      <c r="D16" s="147" t="s">
        <v>24</v>
      </c>
      <c r="E16" s="35"/>
      <c r="F16" s="35"/>
      <c r="G16" s="35"/>
      <c r="H16" s="35"/>
      <c r="I16" s="147" t="s">
        <v>25</v>
      </c>
      <c r="J16" s="138" t="str">
        <f>IF('Rekapitulace stavby'!AN10="","",'Rekapitulace stavby'!AN10)</f>
        <v/>
      </c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1"/>
      <c r="C17" s="35"/>
      <c r="D17" s="35"/>
      <c r="E17" s="138" t="str">
        <f>IF('Rekapitulace stavby'!E11="","",'Rekapitulace stavby'!E11)</f>
        <v>Univerzita Palackého v Olomouc, Křížkovského 8</v>
      </c>
      <c r="F17" s="35"/>
      <c r="G17" s="35"/>
      <c r="H17" s="35"/>
      <c r="I17" s="147" t="s">
        <v>27</v>
      </c>
      <c r="J17" s="138" t="str">
        <f>IF('Rekapitulace stavby'!AN11="","",'Rekapitulace stavby'!AN11)</f>
        <v/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1"/>
      <c r="C18" s="35"/>
      <c r="D18" s="35"/>
      <c r="E18" s="35"/>
      <c r="F18" s="35"/>
      <c r="G18" s="35"/>
      <c r="H18" s="35"/>
      <c r="I18" s="35"/>
      <c r="J18" s="35"/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1"/>
      <c r="C19" s="35"/>
      <c r="D19" s="147" t="s">
        <v>28</v>
      </c>
      <c r="E19" s="35"/>
      <c r="F19" s="35"/>
      <c r="G19" s="35"/>
      <c r="H19" s="35"/>
      <c r="I19" s="147" t="s">
        <v>25</v>
      </c>
      <c r="J19" s="30" t="str">
        <f>'Rekapitulace stavby'!AN13</f>
        <v>Vyplň údaj</v>
      </c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1"/>
      <c r="C20" s="35"/>
      <c r="D20" s="35"/>
      <c r="E20" s="30" t="str">
        <f>'Rekapitulace stavby'!E14</f>
        <v>Vyplň údaj</v>
      </c>
      <c r="F20" s="138"/>
      <c r="G20" s="138"/>
      <c r="H20" s="138"/>
      <c r="I20" s="147" t="s">
        <v>27</v>
      </c>
      <c r="J20" s="30" t="str">
        <f>'Rekapitulace stavby'!AN14</f>
        <v>Vyplň údaj</v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1"/>
      <c r="C21" s="35"/>
      <c r="D21" s="35"/>
      <c r="E21" s="35"/>
      <c r="F21" s="35"/>
      <c r="G21" s="35"/>
      <c r="H21" s="35"/>
      <c r="I21" s="35"/>
      <c r="J21" s="35"/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1"/>
      <c r="C22" s="35"/>
      <c r="D22" s="147" t="s">
        <v>30</v>
      </c>
      <c r="E22" s="35"/>
      <c r="F22" s="35"/>
      <c r="G22" s="35"/>
      <c r="H22" s="35"/>
      <c r="I22" s="147" t="s">
        <v>25</v>
      </c>
      <c r="J22" s="138" t="str">
        <f>IF('Rekapitulace stavby'!AN16="","",'Rekapitulace stavby'!AN16)</f>
        <v/>
      </c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1"/>
      <c r="C23" s="35"/>
      <c r="D23" s="35"/>
      <c r="E23" s="138" t="str">
        <f>IF('Rekapitulace stavby'!E17="","",'Rekapitulace stavby'!E17)</f>
        <v>Ing. Petr Machalec</v>
      </c>
      <c r="F23" s="35"/>
      <c r="G23" s="35"/>
      <c r="H23" s="35"/>
      <c r="I23" s="147" t="s">
        <v>27</v>
      </c>
      <c r="J23" s="138" t="str">
        <f>IF('Rekapitulace stavby'!AN17="","",'Rekapitulace stavby'!AN17)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1"/>
      <c r="C24" s="35"/>
      <c r="D24" s="35"/>
      <c r="E24" s="35"/>
      <c r="F24" s="35"/>
      <c r="G24" s="35"/>
      <c r="H24" s="35"/>
      <c r="I24" s="35"/>
      <c r="J24" s="35"/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1"/>
      <c r="C25" s="35"/>
      <c r="D25" s="147" t="s">
        <v>33</v>
      </c>
      <c r="E25" s="35"/>
      <c r="F25" s="35"/>
      <c r="G25" s="35"/>
      <c r="H25" s="35"/>
      <c r="I25" s="147" t="s">
        <v>25</v>
      </c>
      <c r="J25" s="138" t="str">
        <f>IF('Rekapitulace stavby'!AN19="","",'Rekapitulace stavby'!AN19)</f>
        <v/>
      </c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1"/>
      <c r="C26" s="35"/>
      <c r="D26" s="35"/>
      <c r="E26" s="138" t="str">
        <f>IF('Rekapitulace stavby'!E20="","",'Rekapitulace stavby'!E20)</f>
        <v>Ing. Petr Machalec, Werichova 13, Olomouc</v>
      </c>
      <c r="F26" s="35"/>
      <c r="G26" s="35"/>
      <c r="H26" s="35"/>
      <c r="I26" s="147" t="s">
        <v>27</v>
      </c>
      <c r="J26" s="138" t="str">
        <f>IF('Rekapitulace stavby'!AN20="","",'Rekapitulace stavby'!AN20)</f>
        <v/>
      </c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1"/>
      <c r="C27" s="35"/>
      <c r="D27" s="35"/>
      <c r="E27" s="35"/>
      <c r="F27" s="35"/>
      <c r="G27" s="35"/>
      <c r="H27" s="35"/>
      <c r="I27" s="35"/>
      <c r="J27" s="35"/>
      <c r="K27" s="35"/>
      <c r="L27" s="60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1"/>
      <c r="C28" s="35"/>
      <c r="D28" s="147" t="s">
        <v>35</v>
      </c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151"/>
      <c r="B29" s="152"/>
      <c r="C29" s="151"/>
      <c r="D29" s="151"/>
      <c r="E29" s="153" t="s">
        <v>1</v>
      </c>
      <c r="F29" s="153"/>
      <c r="G29" s="153"/>
      <c r="H29" s="153"/>
      <c r="I29" s="151"/>
      <c r="J29" s="151"/>
      <c r="K29" s="151"/>
      <c r="L29" s="154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</row>
    <row r="30" spans="1:31" s="2" customFormat="1" ht="6.95" customHeight="1">
      <c r="A30" s="35"/>
      <c r="B30" s="41"/>
      <c r="C30" s="35"/>
      <c r="D30" s="35"/>
      <c r="E30" s="35"/>
      <c r="F30" s="35"/>
      <c r="G30" s="35"/>
      <c r="H30" s="35"/>
      <c r="I30" s="35"/>
      <c r="J30" s="35"/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55"/>
      <c r="E31" s="155"/>
      <c r="F31" s="155"/>
      <c r="G31" s="155"/>
      <c r="H31" s="155"/>
      <c r="I31" s="155"/>
      <c r="J31" s="155"/>
      <c r="K31" s="155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4" customHeight="1">
      <c r="A32" s="35"/>
      <c r="B32" s="41"/>
      <c r="C32" s="35"/>
      <c r="D32" s="156" t="s">
        <v>36</v>
      </c>
      <c r="E32" s="35"/>
      <c r="F32" s="35"/>
      <c r="G32" s="35"/>
      <c r="H32" s="35"/>
      <c r="I32" s="35"/>
      <c r="J32" s="157">
        <f>ROUND(J130,2)</f>
        <v>0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1"/>
      <c r="C33" s="35"/>
      <c r="D33" s="155"/>
      <c r="E33" s="155"/>
      <c r="F33" s="155"/>
      <c r="G33" s="155"/>
      <c r="H33" s="155"/>
      <c r="I33" s="155"/>
      <c r="J33" s="155"/>
      <c r="K33" s="15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35"/>
      <c r="F34" s="158" t="s">
        <v>38</v>
      </c>
      <c r="G34" s="35"/>
      <c r="H34" s="35"/>
      <c r="I34" s="158" t="s">
        <v>37</v>
      </c>
      <c r="J34" s="158" t="s">
        <v>39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>
      <c r="A35" s="35"/>
      <c r="B35" s="41"/>
      <c r="C35" s="35"/>
      <c r="D35" s="159" t="s">
        <v>40</v>
      </c>
      <c r="E35" s="147" t="s">
        <v>41</v>
      </c>
      <c r="F35" s="160">
        <f>ROUND((SUM(BE130:BE216)),2)</f>
        <v>0</v>
      </c>
      <c r="G35" s="35"/>
      <c r="H35" s="35"/>
      <c r="I35" s="161">
        <v>0.21</v>
      </c>
      <c r="J35" s="160">
        <f>ROUND(((SUM(BE130:BE216))*I35),2)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>
      <c r="A36" s="35"/>
      <c r="B36" s="41"/>
      <c r="C36" s="35"/>
      <c r="D36" s="35"/>
      <c r="E36" s="147" t="s">
        <v>42</v>
      </c>
      <c r="F36" s="160">
        <f>ROUND((SUM(BF130:BF216)),2)</f>
        <v>0</v>
      </c>
      <c r="G36" s="35"/>
      <c r="H36" s="35"/>
      <c r="I36" s="161">
        <v>0.12</v>
      </c>
      <c r="J36" s="160">
        <f>ROUND(((SUM(BF130:BF216))*I36),2)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47" t="s">
        <v>43</v>
      </c>
      <c r="F37" s="160">
        <f>ROUND((SUM(BG130:BG216)),2)</f>
        <v>0</v>
      </c>
      <c r="G37" s="35"/>
      <c r="H37" s="35"/>
      <c r="I37" s="161">
        <v>0.21</v>
      </c>
      <c r="J37" s="160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" customHeight="1" hidden="1">
      <c r="A38" s="35"/>
      <c r="B38" s="41"/>
      <c r="C38" s="35"/>
      <c r="D38" s="35"/>
      <c r="E38" s="147" t="s">
        <v>44</v>
      </c>
      <c r="F38" s="160">
        <f>ROUND((SUM(BH130:BH216)),2)</f>
        <v>0</v>
      </c>
      <c r="G38" s="35"/>
      <c r="H38" s="35"/>
      <c r="I38" s="161">
        <v>0.12</v>
      </c>
      <c r="J38" s="160">
        <f>0</f>
        <v>0</v>
      </c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" customHeight="1" hidden="1">
      <c r="A39" s="35"/>
      <c r="B39" s="41"/>
      <c r="C39" s="35"/>
      <c r="D39" s="35"/>
      <c r="E39" s="147" t="s">
        <v>45</v>
      </c>
      <c r="F39" s="160">
        <f>ROUND((SUM(BI130:BI216)),2)</f>
        <v>0</v>
      </c>
      <c r="G39" s="35"/>
      <c r="H39" s="35"/>
      <c r="I39" s="161">
        <v>0</v>
      </c>
      <c r="J39" s="160">
        <f>0</f>
        <v>0</v>
      </c>
      <c r="K39" s="35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4" customHeight="1">
      <c r="A41" s="35"/>
      <c r="B41" s="41"/>
      <c r="C41" s="162"/>
      <c r="D41" s="163" t="s">
        <v>46</v>
      </c>
      <c r="E41" s="164"/>
      <c r="F41" s="164"/>
      <c r="G41" s="165" t="s">
        <v>47</v>
      </c>
      <c r="H41" s="166" t="s">
        <v>48</v>
      </c>
      <c r="I41" s="164"/>
      <c r="J41" s="167">
        <f>SUM(J32:J39)</f>
        <v>0</v>
      </c>
      <c r="K41" s="168"/>
      <c r="L41" s="60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0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2:12" s="1" customFormat="1" ht="14.4" customHeight="1">
      <c r="B43" s="17"/>
      <c r="L43" s="17"/>
    </row>
    <row r="44" spans="2:12" s="1" customFormat="1" ht="14.4" customHeight="1">
      <c r="B44" s="17"/>
      <c r="L44" s="1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60"/>
      <c r="D50" s="169" t="s">
        <v>49</v>
      </c>
      <c r="E50" s="170"/>
      <c r="F50" s="170"/>
      <c r="G50" s="169" t="s">
        <v>50</v>
      </c>
      <c r="H50" s="170"/>
      <c r="I50" s="170"/>
      <c r="J50" s="170"/>
      <c r="K50" s="170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71" t="s">
        <v>51</v>
      </c>
      <c r="E61" s="172"/>
      <c r="F61" s="173" t="s">
        <v>52</v>
      </c>
      <c r="G61" s="171" t="s">
        <v>51</v>
      </c>
      <c r="H61" s="172"/>
      <c r="I61" s="172"/>
      <c r="J61" s="174" t="s">
        <v>52</v>
      </c>
      <c r="K61" s="172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9" t="s">
        <v>53</v>
      </c>
      <c r="E65" s="175"/>
      <c r="F65" s="175"/>
      <c r="G65" s="169" t="s">
        <v>54</v>
      </c>
      <c r="H65" s="175"/>
      <c r="I65" s="175"/>
      <c r="J65" s="175"/>
      <c r="K65" s="175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71" t="s">
        <v>51</v>
      </c>
      <c r="E76" s="172"/>
      <c r="F76" s="173" t="s">
        <v>52</v>
      </c>
      <c r="G76" s="171" t="s">
        <v>51</v>
      </c>
      <c r="H76" s="172"/>
      <c r="I76" s="172"/>
      <c r="J76" s="174" t="s">
        <v>52</v>
      </c>
      <c r="K76" s="172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76"/>
      <c r="C77" s="177"/>
      <c r="D77" s="177"/>
      <c r="E77" s="177"/>
      <c r="F77" s="177"/>
      <c r="G77" s="177"/>
      <c r="H77" s="177"/>
      <c r="I77" s="177"/>
      <c r="J77" s="177"/>
      <c r="K77" s="177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78"/>
      <c r="C81" s="179"/>
      <c r="D81" s="179"/>
      <c r="E81" s="179"/>
      <c r="F81" s="179"/>
      <c r="G81" s="179"/>
      <c r="H81" s="179"/>
      <c r="I81" s="179"/>
      <c r="J81" s="179"/>
      <c r="K81" s="179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137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26.25" customHeight="1">
      <c r="A85" s="35"/>
      <c r="B85" s="36"/>
      <c r="C85" s="37"/>
      <c r="D85" s="37"/>
      <c r="E85" s="180" t="str">
        <f>E7</f>
        <v>Rekonstrukce vytápění – Teoretické ústavy, Hněvotínská 3, 775 15 Olomouc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2:12" s="1" customFormat="1" ht="12" customHeight="1">
      <c r="B86" s="18"/>
      <c r="C86" s="29" t="s">
        <v>132</v>
      </c>
      <c r="D86" s="19"/>
      <c r="E86" s="19"/>
      <c r="F86" s="19"/>
      <c r="G86" s="19"/>
      <c r="H86" s="19"/>
      <c r="I86" s="19"/>
      <c r="J86" s="19"/>
      <c r="K86" s="19"/>
      <c r="L86" s="17"/>
    </row>
    <row r="87" spans="1:31" s="2" customFormat="1" ht="16.5" customHeight="1">
      <c r="A87" s="35"/>
      <c r="B87" s="36"/>
      <c r="C87" s="37"/>
      <c r="D87" s="37"/>
      <c r="E87" s="180" t="s">
        <v>133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>
      <c r="A88" s="35"/>
      <c r="B88" s="36"/>
      <c r="C88" s="29" t="s">
        <v>134</v>
      </c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6.5" customHeight="1">
      <c r="A89" s="35"/>
      <c r="B89" s="36"/>
      <c r="C89" s="37"/>
      <c r="D89" s="37"/>
      <c r="E89" s="73" t="str">
        <f>E11</f>
        <v>03 - Blok A1 - Měření a regulace</v>
      </c>
      <c r="F89" s="37"/>
      <c r="G89" s="37"/>
      <c r="H89" s="37"/>
      <c r="I89" s="37"/>
      <c r="J89" s="37"/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customHeight="1">
      <c r="A91" s="35"/>
      <c r="B91" s="36"/>
      <c r="C91" s="29" t="s">
        <v>20</v>
      </c>
      <c r="D91" s="37"/>
      <c r="E91" s="37"/>
      <c r="F91" s="24" t="str">
        <f>F14</f>
        <v xml:space="preserve"> Hněvotínská 3, 775 15 Olomouc</v>
      </c>
      <c r="G91" s="37"/>
      <c r="H91" s="37"/>
      <c r="I91" s="29" t="s">
        <v>22</v>
      </c>
      <c r="J91" s="76" t="str">
        <f>IF(J14="","",J14)</f>
        <v>21. 1. 2024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5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5.15" customHeight="1">
      <c r="A93" s="35"/>
      <c r="B93" s="36"/>
      <c r="C93" s="29" t="s">
        <v>24</v>
      </c>
      <c r="D93" s="37"/>
      <c r="E93" s="37"/>
      <c r="F93" s="24" t="str">
        <f>E17</f>
        <v>Univerzita Palackého v Olomouc, Křížkovského 8</v>
      </c>
      <c r="G93" s="37"/>
      <c r="H93" s="37"/>
      <c r="I93" s="29" t="s">
        <v>30</v>
      </c>
      <c r="J93" s="33" t="str">
        <f>E23</f>
        <v>Ing. Petr Machalec</v>
      </c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40.05" customHeight="1">
      <c r="A94" s="35"/>
      <c r="B94" s="36"/>
      <c r="C94" s="29" t="s">
        <v>28</v>
      </c>
      <c r="D94" s="37"/>
      <c r="E94" s="37"/>
      <c r="F94" s="24" t="str">
        <f>IF(E20="","",E20)</f>
        <v>Vyplň údaj</v>
      </c>
      <c r="G94" s="37"/>
      <c r="H94" s="37"/>
      <c r="I94" s="29" t="s">
        <v>33</v>
      </c>
      <c r="J94" s="33" t="str">
        <f>E26</f>
        <v>Ing. Petr Machalec, Werichova 13, Olomouc</v>
      </c>
      <c r="K94" s="37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29.25" customHeight="1">
      <c r="A96" s="35"/>
      <c r="B96" s="36"/>
      <c r="C96" s="181" t="s">
        <v>138</v>
      </c>
      <c r="D96" s="182"/>
      <c r="E96" s="182"/>
      <c r="F96" s="182"/>
      <c r="G96" s="182"/>
      <c r="H96" s="182"/>
      <c r="I96" s="182"/>
      <c r="J96" s="183" t="s">
        <v>139</v>
      </c>
      <c r="K96" s="182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31" s="2" customFormat="1" ht="10.3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0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47" s="2" customFormat="1" ht="22.8" customHeight="1">
      <c r="A98" s="35"/>
      <c r="B98" s="36"/>
      <c r="C98" s="184" t="s">
        <v>140</v>
      </c>
      <c r="D98" s="37"/>
      <c r="E98" s="37"/>
      <c r="F98" s="37"/>
      <c r="G98" s="37"/>
      <c r="H98" s="37"/>
      <c r="I98" s="37"/>
      <c r="J98" s="107">
        <f>J130</f>
        <v>0</v>
      </c>
      <c r="K98" s="37"/>
      <c r="L98" s="60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4" t="s">
        <v>141</v>
      </c>
    </row>
    <row r="99" spans="1:31" s="9" customFormat="1" ht="24.95" customHeight="1">
      <c r="A99" s="9"/>
      <c r="B99" s="185"/>
      <c r="C99" s="186"/>
      <c r="D99" s="187" t="s">
        <v>729</v>
      </c>
      <c r="E99" s="188"/>
      <c r="F99" s="188"/>
      <c r="G99" s="188"/>
      <c r="H99" s="188"/>
      <c r="I99" s="188"/>
      <c r="J99" s="189">
        <f>J131</f>
        <v>0</v>
      </c>
      <c r="K99" s="186"/>
      <c r="L99" s="190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1"/>
      <c r="C100" s="130"/>
      <c r="D100" s="192" t="s">
        <v>730</v>
      </c>
      <c r="E100" s="193"/>
      <c r="F100" s="193"/>
      <c r="G100" s="193"/>
      <c r="H100" s="193"/>
      <c r="I100" s="193"/>
      <c r="J100" s="194">
        <f>J132</f>
        <v>0</v>
      </c>
      <c r="K100" s="130"/>
      <c r="L100" s="19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1"/>
      <c r="C101" s="130"/>
      <c r="D101" s="192" t="s">
        <v>731</v>
      </c>
      <c r="E101" s="193"/>
      <c r="F101" s="193"/>
      <c r="G101" s="193"/>
      <c r="H101" s="193"/>
      <c r="I101" s="193"/>
      <c r="J101" s="194">
        <f>J134</f>
        <v>0</v>
      </c>
      <c r="K101" s="130"/>
      <c r="L101" s="19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85"/>
      <c r="C102" s="186"/>
      <c r="D102" s="187" t="s">
        <v>732</v>
      </c>
      <c r="E102" s="188"/>
      <c r="F102" s="188"/>
      <c r="G102" s="188"/>
      <c r="H102" s="188"/>
      <c r="I102" s="188"/>
      <c r="J102" s="189">
        <f>J138</f>
        <v>0</v>
      </c>
      <c r="K102" s="186"/>
      <c r="L102" s="190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185"/>
      <c r="C103" s="186"/>
      <c r="D103" s="187" t="s">
        <v>733</v>
      </c>
      <c r="E103" s="188"/>
      <c r="F103" s="188"/>
      <c r="G103" s="188"/>
      <c r="H103" s="188"/>
      <c r="I103" s="188"/>
      <c r="J103" s="189">
        <f>J139</f>
        <v>0</v>
      </c>
      <c r="K103" s="186"/>
      <c r="L103" s="190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191"/>
      <c r="C104" s="130"/>
      <c r="D104" s="192" t="s">
        <v>734</v>
      </c>
      <c r="E104" s="193"/>
      <c r="F104" s="193"/>
      <c r="G104" s="193"/>
      <c r="H104" s="193"/>
      <c r="I104" s="193"/>
      <c r="J104" s="194">
        <f>J140</f>
        <v>0</v>
      </c>
      <c r="K104" s="130"/>
      <c r="L104" s="195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1"/>
      <c r="C105" s="130"/>
      <c r="D105" s="192" t="s">
        <v>735</v>
      </c>
      <c r="E105" s="193"/>
      <c r="F105" s="193"/>
      <c r="G105" s="193"/>
      <c r="H105" s="193"/>
      <c r="I105" s="193"/>
      <c r="J105" s="194">
        <f>J191</f>
        <v>0</v>
      </c>
      <c r="K105" s="130"/>
      <c r="L105" s="195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91"/>
      <c r="C106" s="130"/>
      <c r="D106" s="192" t="s">
        <v>736</v>
      </c>
      <c r="E106" s="193"/>
      <c r="F106" s="193"/>
      <c r="G106" s="193"/>
      <c r="H106" s="193"/>
      <c r="I106" s="193"/>
      <c r="J106" s="194">
        <f>J199</f>
        <v>0</v>
      </c>
      <c r="K106" s="130"/>
      <c r="L106" s="195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9" customFormat="1" ht="24.95" customHeight="1">
      <c r="A107" s="9"/>
      <c r="B107" s="185"/>
      <c r="C107" s="186"/>
      <c r="D107" s="187" t="s">
        <v>737</v>
      </c>
      <c r="E107" s="188"/>
      <c r="F107" s="188"/>
      <c r="G107" s="188"/>
      <c r="H107" s="188"/>
      <c r="I107" s="188"/>
      <c r="J107" s="189">
        <f>J208</f>
        <v>0</v>
      </c>
      <c r="K107" s="186"/>
      <c r="L107" s="190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10" customFormat="1" ht="19.9" customHeight="1">
      <c r="A108" s="10"/>
      <c r="B108" s="191"/>
      <c r="C108" s="130"/>
      <c r="D108" s="192" t="s">
        <v>738</v>
      </c>
      <c r="E108" s="193"/>
      <c r="F108" s="193"/>
      <c r="G108" s="193"/>
      <c r="H108" s="193"/>
      <c r="I108" s="193"/>
      <c r="J108" s="194">
        <f>J209</f>
        <v>0</v>
      </c>
      <c r="K108" s="130"/>
      <c r="L108" s="195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2" customFormat="1" ht="21.8" customHeight="1">
      <c r="A109" s="35"/>
      <c r="B109" s="36"/>
      <c r="C109" s="37"/>
      <c r="D109" s="37"/>
      <c r="E109" s="37"/>
      <c r="F109" s="37"/>
      <c r="G109" s="37"/>
      <c r="H109" s="37"/>
      <c r="I109" s="37"/>
      <c r="J109" s="37"/>
      <c r="K109" s="37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5" customHeight="1">
      <c r="A110" s="35"/>
      <c r="B110" s="63"/>
      <c r="C110" s="64"/>
      <c r="D110" s="64"/>
      <c r="E110" s="64"/>
      <c r="F110" s="64"/>
      <c r="G110" s="64"/>
      <c r="H110" s="64"/>
      <c r="I110" s="64"/>
      <c r="J110" s="64"/>
      <c r="K110" s="64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4" spans="1:31" s="2" customFormat="1" ht="6.95" customHeight="1">
      <c r="A114" s="35"/>
      <c r="B114" s="65"/>
      <c r="C114" s="66"/>
      <c r="D114" s="66"/>
      <c r="E114" s="66"/>
      <c r="F114" s="66"/>
      <c r="G114" s="66"/>
      <c r="H114" s="66"/>
      <c r="I114" s="66"/>
      <c r="J114" s="66"/>
      <c r="K114" s="66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24.95" customHeight="1">
      <c r="A115" s="35"/>
      <c r="B115" s="36"/>
      <c r="C115" s="20" t="s">
        <v>149</v>
      </c>
      <c r="D115" s="37"/>
      <c r="E115" s="37"/>
      <c r="F115" s="37"/>
      <c r="G115" s="37"/>
      <c r="H115" s="37"/>
      <c r="I115" s="37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6.95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2" customHeight="1">
      <c r="A117" s="35"/>
      <c r="B117" s="36"/>
      <c r="C117" s="29" t="s">
        <v>16</v>
      </c>
      <c r="D117" s="37"/>
      <c r="E117" s="37"/>
      <c r="F117" s="37"/>
      <c r="G117" s="37"/>
      <c r="H117" s="37"/>
      <c r="I117" s="37"/>
      <c r="J117" s="37"/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26.25" customHeight="1">
      <c r="A118" s="35"/>
      <c r="B118" s="36"/>
      <c r="C118" s="37"/>
      <c r="D118" s="37"/>
      <c r="E118" s="180" t="str">
        <f>E7</f>
        <v>Rekonstrukce vytápění – Teoretické ústavy, Hněvotínská 3, 775 15 Olomouc</v>
      </c>
      <c r="F118" s="29"/>
      <c r="G118" s="29"/>
      <c r="H118" s="29"/>
      <c r="I118" s="37"/>
      <c r="J118" s="37"/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2:12" s="1" customFormat="1" ht="12" customHeight="1">
      <c r="B119" s="18"/>
      <c r="C119" s="29" t="s">
        <v>132</v>
      </c>
      <c r="D119" s="19"/>
      <c r="E119" s="19"/>
      <c r="F119" s="19"/>
      <c r="G119" s="19"/>
      <c r="H119" s="19"/>
      <c r="I119" s="19"/>
      <c r="J119" s="19"/>
      <c r="K119" s="19"/>
      <c r="L119" s="17"/>
    </row>
    <row r="120" spans="1:31" s="2" customFormat="1" ht="16.5" customHeight="1">
      <c r="A120" s="35"/>
      <c r="B120" s="36"/>
      <c r="C120" s="37"/>
      <c r="D120" s="37"/>
      <c r="E120" s="180" t="s">
        <v>133</v>
      </c>
      <c r="F120" s="37"/>
      <c r="G120" s="37"/>
      <c r="H120" s="37"/>
      <c r="I120" s="37"/>
      <c r="J120" s="37"/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2" customHeight="1">
      <c r="A121" s="35"/>
      <c r="B121" s="36"/>
      <c r="C121" s="29" t="s">
        <v>134</v>
      </c>
      <c r="D121" s="37"/>
      <c r="E121" s="37"/>
      <c r="F121" s="37"/>
      <c r="G121" s="37"/>
      <c r="H121" s="37"/>
      <c r="I121" s="37"/>
      <c r="J121" s="37"/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6.5" customHeight="1">
      <c r="A122" s="35"/>
      <c r="B122" s="36"/>
      <c r="C122" s="37"/>
      <c r="D122" s="37"/>
      <c r="E122" s="73" t="str">
        <f>E11</f>
        <v>03 - Blok A1 - Měření a regulace</v>
      </c>
      <c r="F122" s="37"/>
      <c r="G122" s="37"/>
      <c r="H122" s="37"/>
      <c r="I122" s="37"/>
      <c r="J122" s="37"/>
      <c r="K122" s="37"/>
      <c r="L122" s="60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6.95" customHeight="1">
      <c r="A123" s="35"/>
      <c r="B123" s="36"/>
      <c r="C123" s="37"/>
      <c r="D123" s="37"/>
      <c r="E123" s="37"/>
      <c r="F123" s="37"/>
      <c r="G123" s="37"/>
      <c r="H123" s="37"/>
      <c r="I123" s="37"/>
      <c r="J123" s="37"/>
      <c r="K123" s="37"/>
      <c r="L123" s="60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2" customHeight="1">
      <c r="A124" s="35"/>
      <c r="B124" s="36"/>
      <c r="C124" s="29" t="s">
        <v>20</v>
      </c>
      <c r="D124" s="37"/>
      <c r="E124" s="37"/>
      <c r="F124" s="24" t="str">
        <f>F14</f>
        <v xml:space="preserve"> Hněvotínská 3, 775 15 Olomouc</v>
      </c>
      <c r="G124" s="37"/>
      <c r="H124" s="37"/>
      <c r="I124" s="29" t="s">
        <v>22</v>
      </c>
      <c r="J124" s="76" t="str">
        <f>IF(J14="","",J14)</f>
        <v>21. 1. 2024</v>
      </c>
      <c r="K124" s="37"/>
      <c r="L124" s="60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6.95" customHeight="1">
      <c r="A125" s="35"/>
      <c r="B125" s="36"/>
      <c r="C125" s="37"/>
      <c r="D125" s="37"/>
      <c r="E125" s="37"/>
      <c r="F125" s="37"/>
      <c r="G125" s="37"/>
      <c r="H125" s="37"/>
      <c r="I125" s="37"/>
      <c r="J125" s="37"/>
      <c r="K125" s="37"/>
      <c r="L125" s="60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15.15" customHeight="1">
      <c r="A126" s="35"/>
      <c r="B126" s="36"/>
      <c r="C126" s="29" t="s">
        <v>24</v>
      </c>
      <c r="D126" s="37"/>
      <c r="E126" s="37"/>
      <c r="F126" s="24" t="str">
        <f>E17</f>
        <v>Univerzita Palackého v Olomouc, Křížkovského 8</v>
      </c>
      <c r="G126" s="37"/>
      <c r="H126" s="37"/>
      <c r="I126" s="29" t="s">
        <v>30</v>
      </c>
      <c r="J126" s="33" t="str">
        <f>E23</f>
        <v>Ing. Petr Machalec</v>
      </c>
      <c r="K126" s="37"/>
      <c r="L126" s="60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40.05" customHeight="1">
      <c r="A127" s="35"/>
      <c r="B127" s="36"/>
      <c r="C127" s="29" t="s">
        <v>28</v>
      </c>
      <c r="D127" s="37"/>
      <c r="E127" s="37"/>
      <c r="F127" s="24" t="str">
        <f>IF(E20="","",E20)</f>
        <v>Vyplň údaj</v>
      </c>
      <c r="G127" s="37"/>
      <c r="H127" s="37"/>
      <c r="I127" s="29" t="s">
        <v>33</v>
      </c>
      <c r="J127" s="33" t="str">
        <f>E26</f>
        <v>Ing. Petr Machalec, Werichova 13, Olomouc</v>
      </c>
      <c r="K127" s="37"/>
      <c r="L127" s="60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10.3" customHeight="1">
      <c r="A128" s="35"/>
      <c r="B128" s="36"/>
      <c r="C128" s="37"/>
      <c r="D128" s="37"/>
      <c r="E128" s="37"/>
      <c r="F128" s="37"/>
      <c r="G128" s="37"/>
      <c r="H128" s="37"/>
      <c r="I128" s="37"/>
      <c r="J128" s="37"/>
      <c r="K128" s="37"/>
      <c r="L128" s="60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31" s="11" customFormat="1" ht="29.25" customHeight="1">
      <c r="A129" s="196"/>
      <c r="B129" s="197"/>
      <c r="C129" s="198" t="s">
        <v>150</v>
      </c>
      <c r="D129" s="199" t="s">
        <v>61</v>
      </c>
      <c r="E129" s="199" t="s">
        <v>57</v>
      </c>
      <c r="F129" s="199" t="s">
        <v>58</v>
      </c>
      <c r="G129" s="199" t="s">
        <v>151</v>
      </c>
      <c r="H129" s="199" t="s">
        <v>152</v>
      </c>
      <c r="I129" s="199" t="s">
        <v>153</v>
      </c>
      <c r="J129" s="199" t="s">
        <v>139</v>
      </c>
      <c r="K129" s="200" t="s">
        <v>154</v>
      </c>
      <c r="L129" s="201"/>
      <c r="M129" s="97" t="s">
        <v>1</v>
      </c>
      <c r="N129" s="98" t="s">
        <v>40</v>
      </c>
      <c r="O129" s="98" t="s">
        <v>155</v>
      </c>
      <c r="P129" s="98" t="s">
        <v>156</v>
      </c>
      <c r="Q129" s="98" t="s">
        <v>157</v>
      </c>
      <c r="R129" s="98" t="s">
        <v>158</v>
      </c>
      <c r="S129" s="98" t="s">
        <v>159</v>
      </c>
      <c r="T129" s="99" t="s">
        <v>160</v>
      </c>
      <c r="U129" s="196"/>
      <c r="V129" s="196"/>
      <c r="W129" s="196"/>
      <c r="X129" s="196"/>
      <c r="Y129" s="196"/>
      <c r="Z129" s="196"/>
      <c r="AA129" s="196"/>
      <c r="AB129" s="196"/>
      <c r="AC129" s="196"/>
      <c r="AD129" s="196"/>
      <c r="AE129" s="196"/>
    </row>
    <row r="130" spans="1:63" s="2" customFormat="1" ht="22.8" customHeight="1">
      <c r="A130" s="35"/>
      <c r="B130" s="36"/>
      <c r="C130" s="104" t="s">
        <v>161</v>
      </c>
      <c r="D130" s="37"/>
      <c r="E130" s="37"/>
      <c r="F130" s="37"/>
      <c r="G130" s="37"/>
      <c r="H130" s="37"/>
      <c r="I130" s="37"/>
      <c r="J130" s="202">
        <f>BK130</f>
        <v>0</v>
      </c>
      <c r="K130" s="37"/>
      <c r="L130" s="41"/>
      <c r="M130" s="100"/>
      <c r="N130" s="203"/>
      <c r="O130" s="101"/>
      <c r="P130" s="204">
        <f>P131+P138+P139+P208</f>
        <v>0</v>
      </c>
      <c r="Q130" s="101"/>
      <c r="R130" s="204">
        <f>R131+R138+R139+R208</f>
        <v>0</v>
      </c>
      <c r="S130" s="101"/>
      <c r="T130" s="205">
        <f>T131+T138+T139+T208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4" t="s">
        <v>75</v>
      </c>
      <c r="AU130" s="14" t="s">
        <v>141</v>
      </c>
      <c r="BK130" s="206">
        <f>BK131+BK138+BK139+BK208</f>
        <v>0</v>
      </c>
    </row>
    <row r="131" spans="1:63" s="12" customFormat="1" ht="25.9" customHeight="1">
      <c r="A131" s="12"/>
      <c r="B131" s="207"/>
      <c r="C131" s="208"/>
      <c r="D131" s="209" t="s">
        <v>75</v>
      </c>
      <c r="E131" s="210" t="s">
        <v>739</v>
      </c>
      <c r="F131" s="210" t="s">
        <v>740</v>
      </c>
      <c r="G131" s="208"/>
      <c r="H131" s="208"/>
      <c r="I131" s="211"/>
      <c r="J131" s="212">
        <f>BK131</f>
        <v>0</v>
      </c>
      <c r="K131" s="208"/>
      <c r="L131" s="213"/>
      <c r="M131" s="214"/>
      <c r="N131" s="215"/>
      <c r="O131" s="215"/>
      <c r="P131" s="216">
        <f>P132+P134</f>
        <v>0</v>
      </c>
      <c r="Q131" s="215"/>
      <c r="R131" s="216">
        <f>R132+R134</f>
        <v>0</v>
      </c>
      <c r="S131" s="215"/>
      <c r="T131" s="217">
        <f>T132+T134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18" t="s">
        <v>83</v>
      </c>
      <c r="AT131" s="219" t="s">
        <v>75</v>
      </c>
      <c r="AU131" s="219" t="s">
        <v>76</v>
      </c>
      <c r="AY131" s="218" t="s">
        <v>164</v>
      </c>
      <c r="BK131" s="220">
        <f>BK132+BK134</f>
        <v>0</v>
      </c>
    </row>
    <row r="132" spans="1:63" s="12" customFormat="1" ht="22.8" customHeight="1">
      <c r="A132" s="12"/>
      <c r="B132" s="207"/>
      <c r="C132" s="208"/>
      <c r="D132" s="209" t="s">
        <v>75</v>
      </c>
      <c r="E132" s="221" t="s">
        <v>185</v>
      </c>
      <c r="F132" s="221" t="s">
        <v>741</v>
      </c>
      <c r="G132" s="208"/>
      <c r="H132" s="208"/>
      <c r="I132" s="211"/>
      <c r="J132" s="222">
        <f>BK132</f>
        <v>0</v>
      </c>
      <c r="K132" s="208"/>
      <c r="L132" s="213"/>
      <c r="M132" s="214"/>
      <c r="N132" s="215"/>
      <c r="O132" s="215"/>
      <c r="P132" s="216">
        <f>P133</f>
        <v>0</v>
      </c>
      <c r="Q132" s="215"/>
      <c r="R132" s="216">
        <f>R133</f>
        <v>0</v>
      </c>
      <c r="S132" s="215"/>
      <c r="T132" s="217">
        <f>T133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18" t="s">
        <v>83</v>
      </c>
      <c r="AT132" s="219" t="s">
        <v>75</v>
      </c>
      <c r="AU132" s="219" t="s">
        <v>83</v>
      </c>
      <c r="AY132" s="218" t="s">
        <v>164</v>
      </c>
      <c r="BK132" s="220">
        <f>BK133</f>
        <v>0</v>
      </c>
    </row>
    <row r="133" spans="1:65" s="2" customFormat="1" ht="21.75" customHeight="1">
      <c r="A133" s="35"/>
      <c r="B133" s="36"/>
      <c r="C133" s="223" t="s">
        <v>83</v>
      </c>
      <c r="D133" s="223" t="s">
        <v>167</v>
      </c>
      <c r="E133" s="224" t="s">
        <v>742</v>
      </c>
      <c r="F133" s="225" t="s">
        <v>743</v>
      </c>
      <c r="G133" s="226" t="s">
        <v>744</v>
      </c>
      <c r="H133" s="227">
        <v>1</v>
      </c>
      <c r="I133" s="228"/>
      <c r="J133" s="229">
        <f>ROUND(I133*H133,2)</f>
        <v>0</v>
      </c>
      <c r="K133" s="225" t="s">
        <v>1</v>
      </c>
      <c r="L133" s="41"/>
      <c r="M133" s="230" t="s">
        <v>1</v>
      </c>
      <c r="N133" s="231" t="s">
        <v>41</v>
      </c>
      <c r="O133" s="88"/>
      <c r="P133" s="232">
        <f>O133*H133</f>
        <v>0</v>
      </c>
      <c r="Q133" s="232">
        <v>0</v>
      </c>
      <c r="R133" s="232">
        <f>Q133*H133</f>
        <v>0</v>
      </c>
      <c r="S133" s="232">
        <v>0</v>
      </c>
      <c r="T133" s="233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34" t="s">
        <v>179</v>
      </c>
      <c r="AT133" s="234" t="s">
        <v>167</v>
      </c>
      <c r="AU133" s="234" t="s">
        <v>85</v>
      </c>
      <c r="AY133" s="14" t="s">
        <v>164</v>
      </c>
      <c r="BE133" s="235">
        <f>IF(N133="základní",J133,0)</f>
        <v>0</v>
      </c>
      <c r="BF133" s="235">
        <f>IF(N133="snížená",J133,0)</f>
        <v>0</v>
      </c>
      <c r="BG133" s="235">
        <f>IF(N133="zákl. přenesená",J133,0)</f>
        <v>0</v>
      </c>
      <c r="BH133" s="235">
        <f>IF(N133="sníž. přenesená",J133,0)</f>
        <v>0</v>
      </c>
      <c r="BI133" s="235">
        <f>IF(N133="nulová",J133,0)</f>
        <v>0</v>
      </c>
      <c r="BJ133" s="14" t="s">
        <v>83</v>
      </c>
      <c r="BK133" s="235">
        <f>ROUND(I133*H133,2)</f>
        <v>0</v>
      </c>
      <c r="BL133" s="14" t="s">
        <v>179</v>
      </c>
      <c r="BM133" s="234" t="s">
        <v>85</v>
      </c>
    </row>
    <row r="134" spans="1:63" s="12" customFormat="1" ht="22.8" customHeight="1">
      <c r="A134" s="12"/>
      <c r="B134" s="207"/>
      <c r="C134" s="208"/>
      <c r="D134" s="209" t="s">
        <v>75</v>
      </c>
      <c r="E134" s="221" t="s">
        <v>201</v>
      </c>
      <c r="F134" s="221" t="s">
        <v>745</v>
      </c>
      <c r="G134" s="208"/>
      <c r="H134" s="208"/>
      <c r="I134" s="211"/>
      <c r="J134" s="222">
        <f>BK134</f>
        <v>0</v>
      </c>
      <c r="K134" s="208"/>
      <c r="L134" s="213"/>
      <c r="M134" s="214"/>
      <c r="N134" s="215"/>
      <c r="O134" s="215"/>
      <c r="P134" s="216">
        <f>SUM(P135:P137)</f>
        <v>0</v>
      </c>
      <c r="Q134" s="215"/>
      <c r="R134" s="216">
        <f>SUM(R135:R137)</f>
        <v>0</v>
      </c>
      <c r="S134" s="215"/>
      <c r="T134" s="217">
        <f>SUM(T135:T137)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18" t="s">
        <v>83</v>
      </c>
      <c r="AT134" s="219" t="s">
        <v>75</v>
      </c>
      <c r="AU134" s="219" t="s">
        <v>83</v>
      </c>
      <c r="AY134" s="218" t="s">
        <v>164</v>
      </c>
      <c r="BK134" s="220">
        <f>SUM(BK135:BK137)</f>
        <v>0</v>
      </c>
    </row>
    <row r="135" spans="1:65" s="2" customFormat="1" ht="33" customHeight="1">
      <c r="A135" s="35"/>
      <c r="B135" s="36"/>
      <c r="C135" s="223" t="s">
        <v>85</v>
      </c>
      <c r="D135" s="223" t="s">
        <v>167</v>
      </c>
      <c r="E135" s="224" t="s">
        <v>746</v>
      </c>
      <c r="F135" s="225" t="s">
        <v>747</v>
      </c>
      <c r="G135" s="226" t="s">
        <v>224</v>
      </c>
      <c r="H135" s="227">
        <v>2</v>
      </c>
      <c r="I135" s="228"/>
      <c r="J135" s="229">
        <f>ROUND(I135*H135,2)</f>
        <v>0</v>
      </c>
      <c r="K135" s="225" t="s">
        <v>1</v>
      </c>
      <c r="L135" s="41"/>
      <c r="M135" s="230" t="s">
        <v>1</v>
      </c>
      <c r="N135" s="231" t="s">
        <v>41</v>
      </c>
      <c r="O135" s="88"/>
      <c r="P135" s="232">
        <f>O135*H135</f>
        <v>0</v>
      </c>
      <c r="Q135" s="232">
        <v>0</v>
      </c>
      <c r="R135" s="232">
        <f>Q135*H135</f>
        <v>0</v>
      </c>
      <c r="S135" s="232">
        <v>0</v>
      </c>
      <c r="T135" s="233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34" t="s">
        <v>179</v>
      </c>
      <c r="AT135" s="234" t="s">
        <v>167</v>
      </c>
      <c r="AU135" s="234" t="s">
        <v>85</v>
      </c>
      <c r="AY135" s="14" t="s">
        <v>164</v>
      </c>
      <c r="BE135" s="235">
        <f>IF(N135="základní",J135,0)</f>
        <v>0</v>
      </c>
      <c r="BF135" s="235">
        <f>IF(N135="snížená",J135,0)</f>
        <v>0</v>
      </c>
      <c r="BG135" s="235">
        <f>IF(N135="zákl. přenesená",J135,0)</f>
        <v>0</v>
      </c>
      <c r="BH135" s="235">
        <f>IF(N135="sníž. přenesená",J135,0)</f>
        <v>0</v>
      </c>
      <c r="BI135" s="235">
        <f>IF(N135="nulová",J135,0)</f>
        <v>0</v>
      </c>
      <c r="BJ135" s="14" t="s">
        <v>83</v>
      </c>
      <c r="BK135" s="235">
        <f>ROUND(I135*H135,2)</f>
        <v>0</v>
      </c>
      <c r="BL135" s="14" t="s">
        <v>179</v>
      </c>
      <c r="BM135" s="234" t="s">
        <v>179</v>
      </c>
    </row>
    <row r="136" spans="1:65" s="2" customFormat="1" ht="24.15" customHeight="1">
      <c r="A136" s="35"/>
      <c r="B136" s="36"/>
      <c r="C136" s="223" t="s">
        <v>180</v>
      </c>
      <c r="D136" s="223" t="s">
        <v>167</v>
      </c>
      <c r="E136" s="224" t="s">
        <v>748</v>
      </c>
      <c r="F136" s="225" t="s">
        <v>749</v>
      </c>
      <c r="G136" s="226" t="s">
        <v>170</v>
      </c>
      <c r="H136" s="227">
        <v>3</v>
      </c>
      <c r="I136" s="228"/>
      <c r="J136" s="229">
        <f>ROUND(I136*H136,2)</f>
        <v>0</v>
      </c>
      <c r="K136" s="225" t="s">
        <v>1</v>
      </c>
      <c r="L136" s="41"/>
      <c r="M136" s="230" t="s">
        <v>1</v>
      </c>
      <c r="N136" s="231" t="s">
        <v>41</v>
      </c>
      <c r="O136" s="88"/>
      <c r="P136" s="232">
        <f>O136*H136</f>
        <v>0</v>
      </c>
      <c r="Q136" s="232">
        <v>0</v>
      </c>
      <c r="R136" s="232">
        <f>Q136*H136</f>
        <v>0</v>
      </c>
      <c r="S136" s="232">
        <v>0</v>
      </c>
      <c r="T136" s="233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34" t="s">
        <v>179</v>
      </c>
      <c r="AT136" s="234" t="s">
        <v>167</v>
      </c>
      <c r="AU136" s="234" t="s">
        <v>85</v>
      </c>
      <c r="AY136" s="14" t="s">
        <v>164</v>
      </c>
      <c r="BE136" s="235">
        <f>IF(N136="základní",J136,0)</f>
        <v>0</v>
      </c>
      <c r="BF136" s="235">
        <f>IF(N136="snížená",J136,0)</f>
        <v>0</v>
      </c>
      <c r="BG136" s="235">
        <f>IF(N136="zákl. přenesená",J136,0)</f>
        <v>0</v>
      </c>
      <c r="BH136" s="235">
        <f>IF(N136="sníž. přenesená",J136,0)</f>
        <v>0</v>
      </c>
      <c r="BI136" s="235">
        <f>IF(N136="nulová",J136,0)</f>
        <v>0</v>
      </c>
      <c r="BJ136" s="14" t="s">
        <v>83</v>
      </c>
      <c r="BK136" s="235">
        <f>ROUND(I136*H136,2)</f>
        <v>0</v>
      </c>
      <c r="BL136" s="14" t="s">
        <v>179</v>
      </c>
      <c r="BM136" s="234" t="s">
        <v>185</v>
      </c>
    </row>
    <row r="137" spans="1:65" s="2" customFormat="1" ht="24.15" customHeight="1">
      <c r="A137" s="35"/>
      <c r="B137" s="36"/>
      <c r="C137" s="223" t="s">
        <v>179</v>
      </c>
      <c r="D137" s="223" t="s">
        <v>167</v>
      </c>
      <c r="E137" s="224" t="s">
        <v>750</v>
      </c>
      <c r="F137" s="225" t="s">
        <v>751</v>
      </c>
      <c r="G137" s="226" t="s">
        <v>170</v>
      </c>
      <c r="H137" s="227">
        <v>12</v>
      </c>
      <c r="I137" s="228"/>
      <c r="J137" s="229">
        <f>ROUND(I137*H137,2)</f>
        <v>0</v>
      </c>
      <c r="K137" s="225" t="s">
        <v>1</v>
      </c>
      <c r="L137" s="41"/>
      <c r="M137" s="230" t="s">
        <v>1</v>
      </c>
      <c r="N137" s="231" t="s">
        <v>41</v>
      </c>
      <c r="O137" s="88"/>
      <c r="P137" s="232">
        <f>O137*H137</f>
        <v>0</v>
      </c>
      <c r="Q137" s="232">
        <v>0</v>
      </c>
      <c r="R137" s="232">
        <f>Q137*H137</f>
        <v>0</v>
      </c>
      <c r="S137" s="232">
        <v>0</v>
      </c>
      <c r="T137" s="233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34" t="s">
        <v>179</v>
      </c>
      <c r="AT137" s="234" t="s">
        <v>167</v>
      </c>
      <c r="AU137" s="234" t="s">
        <v>85</v>
      </c>
      <c r="AY137" s="14" t="s">
        <v>164</v>
      </c>
      <c r="BE137" s="235">
        <f>IF(N137="základní",J137,0)</f>
        <v>0</v>
      </c>
      <c r="BF137" s="235">
        <f>IF(N137="snížená",J137,0)</f>
        <v>0</v>
      </c>
      <c r="BG137" s="235">
        <f>IF(N137="zákl. přenesená",J137,0)</f>
        <v>0</v>
      </c>
      <c r="BH137" s="235">
        <f>IF(N137="sníž. přenesená",J137,0)</f>
        <v>0</v>
      </c>
      <c r="BI137" s="235">
        <f>IF(N137="nulová",J137,0)</f>
        <v>0</v>
      </c>
      <c r="BJ137" s="14" t="s">
        <v>83</v>
      </c>
      <c r="BK137" s="235">
        <f>ROUND(I137*H137,2)</f>
        <v>0</v>
      </c>
      <c r="BL137" s="14" t="s">
        <v>179</v>
      </c>
      <c r="BM137" s="234" t="s">
        <v>188</v>
      </c>
    </row>
    <row r="138" spans="1:63" s="12" customFormat="1" ht="25.9" customHeight="1">
      <c r="A138" s="12"/>
      <c r="B138" s="207"/>
      <c r="C138" s="208"/>
      <c r="D138" s="209" t="s">
        <v>75</v>
      </c>
      <c r="E138" s="210" t="s">
        <v>162</v>
      </c>
      <c r="F138" s="210" t="s">
        <v>162</v>
      </c>
      <c r="G138" s="208"/>
      <c r="H138" s="208"/>
      <c r="I138" s="211"/>
      <c r="J138" s="212">
        <f>BK138</f>
        <v>0</v>
      </c>
      <c r="K138" s="208"/>
      <c r="L138" s="213"/>
      <c r="M138" s="214"/>
      <c r="N138" s="215"/>
      <c r="O138" s="215"/>
      <c r="P138" s="216">
        <v>0</v>
      </c>
      <c r="Q138" s="215"/>
      <c r="R138" s="216">
        <v>0</v>
      </c>
      <c r="S138" s="215"/>
      <c r="T138" s="217"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18" t="s">
        <v>85</v>
      </c>
      <c r="AT138" s="219" t="s">
        <v>75</v>
      </c>
      <c r="AU138" s="219" t="s">
        <v>76</v>
      </c>
      <c r="AY138" s="218" t="s">
        <v>164</v>
      </c>
      <c r="BK138" s="220">
        <v>0</v>
      </c>
    </row>
    <row r="139" spans="1:63" s="12" customFormat="1" ht="25.9" customHeight="1">
      <c r="A139" s="12"/>
      <c r="B139" s="207"/>
      <c r="C139" s="208"/>
      <c r="D139" s="209" t="s">
        <v>75</v>
      </c>
      <c r="E139" s="210" t="s">
        <v>181</v>
      </c>
      <c r="F139" s="210" t="s">
        <v>752</v>
      </c>
      <c r="G139" s="208"/>
      <c r="H139" s="208"/>
      <c r="I139" s="211"/>
      <c r="J139" s="212">
        <f>BK139</f>
        <v>0</v>
      </c>
      <c r="K139" s="208"/>
      <c r="L139" s="213"/>
      <c r="M139" s="214"/>
      <c r="N139" s="215"/>
      <c r="O139" s="215"/>
      <c r="P139" s="216">
        <f>P140+P191+P199</f>
        <v>0</v>
      </c>
      <c r="Q139" s="215"/>
      <c r="R139" s="216">
        <f>R140+R191+R199</f>
        <v>0</v>
      </c>
      <c r="S139" s="215"/>
      <c r="T139" s="217">
        <f>T140+T191+T199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18" t="s">
        <v>180</v>
      </c>
      <c r="AT139" s="219" t="s">
        <v>75</v>
      </c>
      <c r="AU139" s="219" t="s">
        <v>76</v>
      </c>
      <c r="AY139" s="218" t="s">
        <v>164</v>
      </c>
      <c r="BK139" s="220">
        <f>BK140+BK191+BK199</f>
        <v>0</v>
      </c>
    </row>
    <row r="140" spans="1:63" s="12" customFormat="1" ht="22.8" customHeight="1">
      <c r="A140" s="12"/>
      <c r="B140" s="207"/>
      <c r="C140" s="208"/>
      <c r="D140" s="209" t="s">
        <v>75</v>
      </c>
      <c r="E140" s="221" t="s">
        <v>753</v>
      </c>
      <c r="F140" s="221" t="s">
        <v>754</v>
      </c>
      <c r="G140" s="208"/>
      <c r="H140" s="208"/>
      <c r="I140" s="211"/>
      <c r="J140" s="222">
        <f>BK140</f>
        <v>0</v>
      </c>
      <c r="K140" s="208"/>
      <c r="L140" s="213"/>
      <c r="M140" s="214"/>
      <c r="N140" s="215"/>
      <c r="O140" s="215"/>
      <c r="P140" s="216">
        <f>SUM(P141:P190)</f>
        <v>0</v>
      </c>
      <c r="Q140" s="215"/>
      <c r="R140" s="216">
        <f>SUM(R141:R190)</f>
        <v>0</v>
      </c>
      <c r="S140" s="215"/>
      <c r="T140" s="217">
        <f>SUM(T141:T190)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18" t="s">
        <v>180</v>
      </c>
      <c r="AT140" s="219" t="s">
        <v>75</v>
      </c>
      <c r="AU140" s="219" t="s">
        <v>83</v>
      </c>
      <c r="AY140" s="218" t="s">
        <v>164</v>
      </c>
      <c r="BK140" s="220">
        <f>SUM(BK141:BK190)</f>
        <v>0</v>
      </c>
    </row>
    <row r="141" spans="1:65" s="2" customFormat="1" ht="24.15" customHeight="1">
      <c r="A141" s="35"/>
      <c r="B141" s="36"/>
      <c r="C141" s="223" t="s">
        <v>189</v>
      </c>
      <c r="D141" s="223" t="s">
        <v>167</v>
      </c>
      <c r="E141" s="224" t="s">
        <v>755</v>
      </c>
      <c r="F141" s="225" t="s">
        <v>756</v>
      </c>
      <c r="G141" s="226" t="s">
        <v>170</v>
      </c>
      <c r="H141" s="227">
        <v>12</v>
      </c>
      <c r="I141" s="228"/>
      <c r="J141" s="229">
        <f>ROUND(I141*H141,2)</f>
        <v>0</v>
      </c>
      <c r="K141" s="225" t="s">
        <v>1</v>
      </c>
      <c r="L141" s="41"/>
      <c r="M141" s="230" t="s">
        <v>1</v>
      </c>
      <c r="N141" s="231" t="s">
        <v>41</v>
      </c>
      <c r="O141" s="88"/>
      <c r="P141" s="232">
        <f>O141*H141</f>
        <v>0</v>
      </c>
      <c r="Q141" s="232">
        <v>0</v>
      </c>
      <c r="R141" s="232">
        <f>Q141*H141</f>
        <v>0</v>
      </c>
      <c r="S141" s="232">
        <v>0</v>
      </c>
      <c r="T141" s="233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34" t="s">
        <v>302</v>
      </c>
      <c r="AT141" s="234" t="s">
        <v>167</v>
      </c>
      <c r="AU141" s="234" t="s">
        <v>85</v>
      </c>
      <c r="AY141" s="14" t="s">
        <v>164</v>
      </c>
      <c r="BE141" s="235">
        <f>IF(N141="základní",J141,0)</f>
        <v>0</v>
      </c>
      <c r="BF141" s="235">
        <f>IF(N141="snížená",J141,0)</f>
        <v>0</v>
      </c>
      <c r="BG141" s="235">
        <f>IF(N141="zákl. přenesená",J141,0)</f>
        <v>0</v>
      </c>
      <c r="BH141" s="235">
        <f>IF(N141="sníž. přenesená",J141,0)</f>
        <v>0</v>
      </c>
      <c r="BI141" s="235">
        <f>IF(N141="nulová",J141,0)</f>
        <v>0</v>
      </c>
      <c r="BJ141" s="14" t="s">
        <v>83</v>
      </c>
      <c r="BK141" s="235">
        <f>ROUND(I141*H141,2)</f>
        <v>0</v>
      </c>
      <c r="BL141" s="14" t="s">
        <v>302</v>
      </c>
      <c r="BM141" s="234" t="s">
        <v>192</v>
      </c>
    </row>
    <row r="142" spans="1:65" s="2" customFormat="1" ht="24.15" customHeight="1">
      <c r="A142" s="35"/>
      <c r="B142" s="36"/>
      <c r="C142" s="241" t="s">
        <v>185</v>
      </c>
      <c r="D142" s="241" t="s">
        <v>181</v>
      </c>
      <c r="E142" s="242" t="s">
        <v>757</v>
      </c>
      <c r="F142" s="243" t="s">
        <v>758</v>
      </c>
      <c r="G142" s="244" t="s">
        <v>170</v>
      </c>
      <c r="H142" s="245">
        <v>12</v>
      </c>
      <c r="I142" s="246"/>
      <c r="J142" s="247">
        <f>ROUND(I142*H142,2)</f>
        <v>0</v>
      </c>
      <c r="K142" s="243" t="s">
        <v>1</v>
      </c>
      <c r="L142" s="248"/>
      <c r="M142" s="249" t="s">
        <v>1</v>
      </c>
      <c r="N142" s="250" t="s">
        <v>41</v>
      </c>
      <c r="O142" s="88"/>
      <c r="P142" s="232">
        <f>O142*H142</f>
        <v>0</v>
      </c>
      <c r="Q142" s="232">
        <v>0</v>
      </c>
      <c r="R142" s="232">
        <f>Q142*H142</f>
        <v>0</v>
      </c>
      <c r="S142" s="232">
        <v>0</v>
      </c>
      <c r="T142" s="233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34" t="s">
        <v>759</v>
      </c>
      <c r="AT142" s="234" t="s">
        <v>181</v>
      </c>
      <c r="AU142" s="234" t="s">
        <v>85</v>
      </c>
      <c r="AY142" s="14" t="s">
        <v>164</v>
      </c>
      <c r="BE142" s="235">
        <f>IF(N142="základní",J142,0)</f>
        <v>0</v>
      </c>
      <c r="BF142" s="235">
        <f>IF(N142="snížená",J142,0)</f>
        <v>0</v>
      </c>
      <c r="BG142" s="235">
        <f>IF(N142="zákl. přenesená",J142,0)</f>
        <v>0</v>
      </c>
      <c r="BH142" s="235">
        <f>IF(N142="sníž. přenesená",J142,0)</f>
        <v>0</v>
      </c>
      <c r="BI142" s="235">
        <f>IF(N142="nulová",J142,0)</f>
        <v>0</v>
      </c>
      <c r="BJ142" s="14" t="s">
        <v>83</v>
      </c>
      <c r="BK142" s="235">
        <f>ROUND(I142*H142,2)</f>
        <v>0</v>
      </c>
      <c r="BL142" s="14" t="s">
        <v>302</v>
      </c>
      <c r="BM142" s="234" t="s">
        <v>8</v>
      </c>
    </row>
    <row r="143" spans="1:65" s="2" customFormat="1" ht="24.15" customHeight="1">
      <c r="A143" s="35"/>
      <c r="B143" s="36"/>
      <c r="C143" s="223" t="s">
        <v>195</v>
      </c>
      <c r="D143" s="223" t="s">
        <v>167</v>
      </c>
      <c r="E143" s="224" t="s">
        <v>760</v>
      </c>
      <c r="F143" s="225" t="s">
        <v>761</v>
      </c>
      <c r="G143" s="226" t="s">
        <v>170</v>
      </c>
      <c r="H143" s="227">
        <v>8</v>
      </c>
      <c r="I143" s="228"/>
      <c r="J143" s="229">
        <f>ROUND(I143*H143,2)</f>
        <v>0</v>
      </c>
      <c r="K143" s="225" t="s">
        <v>1</v>
      </c>
      <c r="L143" s="41"/>
      <c r="M143" s="230" t="s">
        <v>1</v>
      </c>
      <c r="N143" s="231" t="s">
        <v>41</v>
      </c>
      <c r="O143" s="88"/>
      <c r="P143" s="232">
        <f>O143*H143</f>
        <v>0</v>
      </c>
      <c r="Q143" s="232">
        <v>0</v>
      </c>
      <c r="R143" s="232">
        <f>Q143*H143</f>
        <v>0</v>
      </c>
      <c r="S143" s="232">
        <v>0</v>
      </c>
      <c r="T143" s="233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34" t="s">
        <v>302</v>
      </c>
      <c r="AT143" s="234" t="s">
        <v>167</v>
      </c>
      <c r="AU143" s="234" t="s">
        <v>85</v>
      </c>
      <c r="AY143" s="14" t="s">
        <v>164</v>
      </c>
      <c r="BE143" s="235">
        <f>IF(N143="základní",J143,0)</f>
        <v>0</v>
      </c>
      <c r="BF143" s="235">
        <f>IF(N143="snížená",J143,0)</f>
        <v>0</v>
      </c>
      <c r="BG143" s="235">
        <f>IF(N143="zákl. přenesená",J143,0)</f>
        <v>0</v>
      </c>
      <c r="BH143" s="235">
        <f>IF(N143="sníž. přenesená",J143,0)</f>
        <v>0</v>
      </c>
      <c r="BI143" s="235">
        <f>IF(N143="nulová",J143,0)</f>
        <v>0</v>
      </c>
      <c r="BJ143" s="14" t="s">
        <v>83</v>
      </c>
      <c r="BK143" s="235">
        <f>ROUND(I143*H143,2)</f>
        <v>0</v>
      </c>
      <c r="BL143" s="14" t="s">
        <v>302</v>
      </c>
      <c r="BM143" s="234" t="s">
        <v>198</v>
      </c>
    </row>
    <row r="144" spans="1:65" s="2" customFormat="1" ht="24.15" customHeight="1">
      <c r="A144" s="35"/>
      <c r="B144" s="36"/>
      <c r="C144" s="241" t="s">
        <v>188</v>
      </c>
      <c r="D144" s="241" t="s">
        <v>181</v>
      </c>
      <c r="E144" s="242" t="s">
        <v>762</v>
      </c>
      <c r="F144" s="243" t="s">
        <v>763</v>
      </c>
      <c r="G144" s="244" t="s">
        <v>170</v>
      </c>
      <c r="H144" s="245">
        <v>8</v>
      </c>
      <c r="I144" s="246"/>
      <c r="J144" s="247">
        <f>ROUND(I144*H144,2)</f>
        <v>0</v>
      </c>
      <c r="K144" s="243" t="s">
        <v>1</v>
      </c>
      <c r="L144" s="248"/>
      <c r="M144" s="249" t="s">
        <v>1</v>
      </c>
      <c r="N144" s="250" t="s">
        <v>41</v>
      </c>
      <c r="O144" s="88"/>
      <c r="P144" s="232">
        <f>O144*H144</f>
        <v>0</v>
      </c>
      <c r="Q144" s="232">
        <v>0</v>
      </c>
      <c r="R144" s="232">
        <f>Q144*H144</f>
        <v>0</v>
      </c>
      <c r="S144" s="232">
        <v>0</v>
      </c>
      <c r="T144" s="233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34" t="s">
        <v>759</v>
      </c>
      <c r="AT144" s="234" t="s">
        <v>181</v>
      </c>
      <c r="AU144" s="234" t="s">
        <v>85</v>
      </c>
      <c r="AY144" s="14" t="s">
        <v>164</v>
      </c>
      <c r="BE144" s="235">
        <f>IF(N144="základní",J144,0)</f>
        <v>0</v>
      </c>
      <c r="BF144" s="235">
        <f>IF(N144="snížená",J144,0)</f>
        <v>0</v>
      </c>
      <c r="BG144" s="235">
        <f>IF(N144="zákl. přenesená",J144,0)</f>
        <v>0</v>
      </c>
      <c r="BH144" s="235">
        <f>IF(N144="sníž. přenesená",J144,0)</f>
        <v>0</v>
      </c>
      <c r="BI144" s="235">
        <f>IF(N144="nulová",J144,0)</f>
        <v>0</v>
      </c>
      <c r="BJ144" s="14" t="s">
        <v>83</v>
      </c>
      <c r="BK144" s="235">
        <f>ROUND(I144*H144,2)</f>
        <v>0</v>
      </c>
      <c r="BL144" s="14" t="s">
        <v>302</v>
      </c>
      <c r="BM144" s="234" t="s">
        <v>172</v>
      </c>
    </row>
    <row r="145" spans="1:65" s="2" customFormat="1" ht="24.15" customHeight="1">
      <c r="A145" s="35"/>
      <c r="B145" s="36"/>
      <c r="C145" s="223" t="s">
        <v>201</v>
      </c>
      <c r="D145" s="223" t="s">
        <v>167</v>
      </c>
      <c r="E145" s="224" t="s">
        <v>764</v>
      </c>
      <c r="F145" s="225" t="s">
        <v>765</v>
      </c>
      <c r="G145" s="226" t="s">
        <v>170</v>
      </c>
      <c r="H145" s="227">
        <v>6</v>
      </c>
      <c r="I145" s="228"/>
      <c r="J145" s="229">
        <f>ROUND(I145*H145,2)</f>
        <v>0</v>
      </c>
      <c r="K145" s="225" t="s">
        <v>1</v>
      </c>
      <c r="L145" s="41"/>
      <c r="M145" s="230" t="s">
        <v>1</v>
      </c>
      <c r="N145" s="231" t="s">
        <v>41</v>
      </c>
      <c r="O145" s="88"/>
      <c r="P145" s="232">
        <f>O145*H145</f>
        <v>0</v>
      </c>
      <c r="Q145" s="232">
        <v>0</v>
      </c>
      <c r="R145" s="232">
        <f>Q145*H145</f>
        <v>0</v>
      </c>
      <c r="S145" s="232">
        <v>0</v>
      </c>
      <c r="T145" s="233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34" t="s">
        <v>302</v>
      </c>
      <c r="AT145" s="234" t="s">
        <v>167</v>
      </c>
      <c r="AU145" s="234" t="s">
        <v>85</v>
      </c>
      <c r="AY145" s="14" t="s">
        <v>164</v>
      </c>
      <c r="BE145" s="235">
        <f>IF(N145="základní",J145,0)</f>
        <v>0</v>
      </c>
      <c r="BF145" s="235">
        <f>IF(N145="snížená",J145,0)</f>
        <v>0</v>
      </c>
      <c r="BG145" s="235">
        <f>IF(N145="zákl. přenesená",J145,0)</f>
        <v>0</v>
      </c>
      <c r="BH145" s="235">
        <f>IF(N145="sníž. přenesená",J145,0)</f>
        <v>0</v>
      </c>
      <c r="BI145" s="235">
        <f>IF(N145="nulová",J145,0)</f>
        <v>0</v>
      </c>
      <c r="BJ145" s="14" t="s">
        <v>83</v>
      </c>
      <c r="BK145" s="235">
        <f>ROUND(I145*H145,2)</f>
        <v>0</v>
      </c>
      <c r="BL145" s="14" t="s">
        <v>302</v>
      </c>
      <c r="BM145" s="234" t="s">
        <v>204</v>
      </c>
    </row>
    <row r="146" spans="1:65" s="2" customFormat="1" ht="24.15" customHeight="1">
      <c r="A146" s="35"/>
      <c r="B146" s="36"/>
      <c r="C146" s="241" t="s">
        <v>192</v>
      </c>
      <c r="D146" s="241" t="s">
        <v>181</v>
      </c>
      <c r="E146" s="242" t="s">
        <v>766</v>
      </c>
      <c r="F146" s="243" t="s">
        <v>767</v>
      </c>
      <c r="G146" s="244" t="s">
        <v>170</v>
      </c>
      <c r="H146" s="245">
        <v>6</v>
      </c>
      <c r="I146" s="246"/>
      <c r="J146" s="247">
        <f>ROUND(I146*H146,2)</f>
        <v>0</v>
      </c>
      <c r="K146" s="243" t="s">
        <v>1</v>
      </c>
      <c r="L146" s="248"/>
      <c r="M146" s="249" t="s">
        <v>1</v>
      </c>
      <c r="N146" s="250" t="s">
        <v>41</v>
      </c>
      <c r="O146" s="88"/>
      <c r="P146" s="232">
        <f>O146*H146</f>
        <v>0</v>
      </c>
      <c r="Q146" s="232">
        <v>0</v>
      </c>
      <c r="R146" s="232">
        <f>Q146*H146</f>
        <v>0</v>
      </c>
      <c r="S146" s="232">
        <v>0</v>
      </c>
      <c r="T146" s="233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34" t="s">
        <v>759</v>
      </c>
      <c r="AT146" s="234" t="s">
        <v>181</v>
      </c>
      <c r="AU146" s="234" t="s">
        <v>85</v>
      </c>
      <c r="AY146" s="14" t="s">
        <v>164</v>
      </c>
      <c r="BE146" s="235">
        <f>IF(N146="základní",J146,0)</f>
        <v>0</v>
      </c>
      <c r="BF146" s="235">
        <f>IF(N146="snížená",J146,0)</f>
        <v>0</v>
      </c>
      <c r="BG146" s="235">
        <f>IF(N146="zákl. přenesená",J146,0)</f>
        <v>0</v>
      </c>
      <c r="BH146" s="235">
        <f>IF(N146="sníž. přenesená",J146,0)</f>
        <v>0</v>
      </c>
      <c r="BI146" s="235">
        <f>IF(N146="nulová",J146,0)</f>
        <v>0</v>
      </c>
      <c r="BJ146" s="14" t="s">
        <v>83</v>
      </c>
      <c r="BK146" s="235">
        <f>ROUND(I146*H146,2)</f>
        <v>0</v>
      </c>
      <c r="BL146" s="14" t="s">
        <v>302</v>
      </c>
      <c r="BM146" s="234" t="s">
        <v>207</v>
      </c>
    </row>
    <row r="147" spans="1:65" s="2" customFormat="1" ht="24.15" customHeight="1">
      <c r="A147" s="35"/>
      <c r="B147" s="36"/>
      <c r="C147" s="223" t="s">
        <v>208</v>
      </c>
      <c r="D147" s="223" t="s">
        <v>167</v>
      </c>
      <c r="E147" s="224" t="s">
        <v>768</v>
      </c>
      <c r="F147" s="225" t="s">
        <v>769</v>
      </c>
      <c r="G147" s="226" t="s">
        <v>170</v>
      </c>
      <c r="H147" s="227">
        <v>7</v>
      </c>
      <c r="I147" s="228"/>
      <c r="J147" s="229">
        <f>ROUND(I147*H147,2)</f>
        <v>0</v>
      </c>
      <c r="K147" s="225" t="s">
        <v>1</v>
      </c>
      <c r="L147" s="41"/>
      <c r="M147" s="230" t="s">
        <v>1</v>
      </c>
      <c r="N147" s="231" t="s">
        <v>41</v>
      </c>
      <c r="O147" s="88"/>
      <c r="P147" s="232">
        <f>O147*H147</f>
        <v>0</v>
      </c>
      <c r="Q147" s="232">
        <v>0</v>
      </c>
      <c r="R147" s="232">
        <f>Q147*H147</f>
        <v>0</v>
      </c>
      <c r="S147" s="232">
        <v>0</v>
      </c>
      <c r="T147" s="233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34" t="s">
        <v>302</v>
      </c>
      <c r="AT147" s="234" t="s">
        <v>167</v>
      </c>
      <c r="AU147" s="234" t="s">
        <v>85</v>
      </c>
      <c r="AY147" s="14" t="s">
        <v>164</v>
      </c>
      <c r="BE147" s="235">
        <f>IF(N147="základní",J147,0)</f>
        <v>0</v>
      </c>
      <c r="BF147" s="235">
        <f>IF(N147="snížená",J147,0)</f>
        <v>0</v>
      </c>
      <c r="BG147" s="235">
        <f>IF(N147="zákl. přenesená",J147,0)</f>
        <v>0</v>
      </c>
      <c r="BH147" s="235">
        <f>IF(N147="sníž. přenesená",J147,0)</f>
        <v>0</v>
      </c>
      <c r="BI147" s="235">
        <f>IF(N147="nulová",J147,0)</f>
        <v>0</v>
      </c>
      <c r="BJ147" s="14" t="s">
        <v>83</v>
      </c>
      <c r="BK147" s="235">
        <f>ROUND(I147*H147,2)</f>
        <v>0</v>
      </c>
      <c r="BL147" s="14" t="s">
        <v>302</v>
      </c>
      <c r="BM147" s="234" t="s">
        <v>211</v>
      </c>
    </row>
    <row r="148" spans="1:65" s="2" customFormat="1" ht="24.15" customHeight="1">
      <c r="A148" s="35"/>
      <c r="B148" s="36"/>
      <c r="C148" s="241" t="s">
        <v>8</v>
      </c>
      <c r="D148" s="241" t="s">
        <v>181</v>
      </c>
      <c r="E148" s="242" t="s">
        <v>770</v>
      </c>
      <c r="F148" s="243" t="s">
        <v>771</v>
      </c>
      <c r="G148" s="244" t="s">
        <v>170</v>
      </c>
      <c r="H148" s="245">
        <v>7</v>
      </c>
      <c r="I148" s="246"/>
      <c r="J148" s="247">
        <f>ROUND(I148*H148,2)</f>
        <v>0</v>
      </c>
      <c r="K148" s="243" t="s">
        <v>1</v>
      </c>
      <c r="L148" s="248"/>
      <c r="M148" s="249" t="s">
        <v>1</v>
      </c>
      <c r="N148" s="250" t="s">
        <v>41</v>
      </c>
      <c r="O148" s="88"/>
      <c r="P148" s="232">
        <f>O148*H148</f>
        <v>0</v>
      </c>
      <c r="Q148" s="232">
        <v>0</v>
      </c>
      <c r="R148" s="232">
        <f>Q148*H148</f>
        <v>0</v>
      </c>
      <c r="S148" s="232">
        <v>0</v>
      </c>
      <c r="T148" s="233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34" t="s">
        <v>759</v>
      </c>
      <c r="AT148" s="234" t="s">
        <v>181</v>
      </c>
      <c r="AU148" s="234" t="s">
        <v>85</v>
      </c>
      <c r="AY148" s="14" t="s">
        <v>164</v>
      </c>
      <c r="BE148" s="235">
        <f>IF(N148="základní",J148,0)</f>
        <v>0</v>
      </c>
      <c r="BF148" s="235">
        <f>IF(N148="snížená",J148,0)</f>
        <v>0</v>
      </c>
      <c r="BG148" s="235">
        <f>IF(N148="zákl. přenesená",J148,0)</f>
        <v>0</v>
      </c>
      <c r="BH148" s="235">
        <f>IF(N148="sníž. přenesená",J148,0)</f>
        <v>0</v>
      </c>
      <c r="BI148" s="235">
        <f>IF(N148="nulová",J148,0)</f>
        <v>0</v>
      </c>
      <c r="BJ148" s="14" t="s">
        <v>83</v>
      </c>
      <c r="BK148" s="235">
        <f>ROUND(I148*H148,2)</f>
        <v>0</v>
      </c>
      <c r="BL148" s="14" t="s">
        <v>302</v>
      </c>
      <c r="BM148" s="234" t="s">
        <v>215</v>
      </c>
    </row>
    <row r="149" spans="1:65" s="2" customFormat="1" ht="24.15" customHeight="1">
      <c r="A149" s="35"/>
      <c r="B149" s="36"/>
      <c r="C149" s="223" t="s">
        <v>217</v>
      </c>
      <c r="D149" s="223" t="s">
        <v>167</v>
      </c>
      <c r="E149" s="224" t="s">
        <v>772</v>
      </c>
      <c r="F149" s="225" t="s">
        <v>773</v>
      </c>
      <c r="G149" s="226" t="s">
        <v>170</v>
      </c>
      <c r="H149" s="227">
        <v>72</v>
      </c>
      <c r="I149" s="228"/>
      <c r="J149" s="229">
        <f>ROUND(I149*H149,2)</f>
        <v>0</v>
      </c>
      <c r="K149" s="225" t="s">
        <v>1</v>
      </c>
      <c r="L149" s="41"/>
      <c r="M149" s="230" t="s">
        <v>1</v>
      </c>
      <c r="N149" s="231" t="s">
        <v>41</v>
      </c>
      <c r="O149" s="88"/>
      <c r="P149" s="232">
        <f>O149*H149</f>
        <v>0</v>
      </c>
      <c r="Q149" s="232">
        <v>0</v>
      </c>
      <c r="R149" s="232">
        <f>Q149*H149</f>
        <v>0</v>
      </c>
      <c r="S149" s="232">
        <v>0</v>
      </c>
      <c r="T149" s="233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34" t="s">
        <v>302</v>
      </c>
      <c r="AT149" s="234" t="s">
        <v>167</v>
      </c>
      <c r="AU149" s="234" t="s">
        <v>85</v>
      </c>
      <c r="AY149" s="14" t="s">
        <v>164</v>
      </c>
      <c r="BE149" s="235">
        <f>IF(N149="základní",J149,0)</f>
        <v>0</v>
      </c>
      <c r="BF149" s="235">
        <f>IF(N149="snížená",J149,0)</f>
        <v>0</v>
      </c>
      <c r="BG149" s="235">
        <f>IF(N149="zákl. přenesená",J149,0)</f>
        <v>0</v>
      </c>
      <c r="BH149" s="235">
        <f>IF(N149="sníž. přenesená",J149,0)</f>
        <v>0</v>
      </c>
      <c r="BI149" s="235">
        <f>IF(N149="nulová",J149,0)</f>
        <v>0</v>
      </c>
      <c r="BJ149" s="14" t="s">
        <v>83</v>
      </c>
      <c r="BK149" s="235">
        <f>ROUND(I149*H149,2)</f>
        <v>0</v>
      </c>
      <c r="BL149" s="14" t="s">
        <v>302</v>
      </c>
      <c r="BM149" s="234" t="s">
        <v>220</v>
      </c>
    </row>
    <row r="150" spans="1:65" s="2" customFormat="1" ht="24.15" customHeight="1">
      <c r="A150" s="35"/>
      <c r="B150" s="36"/>
      <c r="C150" s="241" t="s">
        <v>198</v>
      </c>
      <c r="D150" s="241" t="s">
        <v>181</v>
      </c>
      <c r="E150" s="242" t="s">
        <v>774</v>
      </c>
      <c r="F150" s="243" t="s">
        <v>775</v>
      </c>
      <c r="G150" s="244" t="s">
        <v>170</v>
      </c>
      <c r="H150" s="245">
        <v>72</v>
      </c>
      <c r="I150" s="246"/>
      <c r="J150" s="247">
        <f>ROUND(I150*H150,2)</f>
        <v>0</v>
      </c>
      <c r="K150" s="243" t="s">
        <v>1</v>
      </c>
      <c r="L150" s="248"/>
      <c r="M150" s="249" t="s">
        <v>1</v>
      </c>
      <c r="N150" s="250" t="s">
        <v>41</v>
      </c>
      <c r="O150" s="88"/>
      <c r="P150" s="232">
        <f>O150*H150</f>
        <v>0</v>
      </c>
      <c r="Q150" s="232">
        <v>0</v>
      </c>
      <c r="R150" s="232">
        <f>Q150*H150</f>
        <v>0</v>
      </c>
      <c r="S150" s="232">
        <v>0</v>
      </c>
      <c r="T150" s="233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34" t="s">
        <v>759</v>
      </c>
      <c r="AT150" s="234" t="s">
        <v>181</v>
      </c>
      <c r="AU150" s="234" t="s">
        <v>85</v>
      </c>
      <c r="AY150" s="14" t="s">
        <v>164</v>
      </c>
      <c r="BE150" s="235">
        <f>IF(N150="základní",J150,0)</f>
        <v>0</v>
      </c>
      <c r="BF150" s="235">
        <f>IF(N150="snížená",J150,0)</f>
        <v>0</v>
      </c>
      <c r="BG150" s="235">
        <f>IF(N150="zákl. přenesená",J150,0)</f>
        <v>0</v>
      </c>
      <c r="BH150" s="235">
        <f>IF(N150="sníž. přenesená",J150,0)</f>
        <v>0</v>
      </c>
      <c r="BI150" s="235">
        <f>IF(N150="nulová",J150,0)</f>
        <v>0</v>
      </c>
      <c r="BJ150" s="14" t="s">
        <v>83</v>
      </c>
      <c r="BK150" s="235">
        <f>ROUND(I150*H150,2)</f>
        <v>0</v>
      </c>
      <c r="BL150" s="14" t="s">
        <v>302</v>
      </c>
      <c r="BM150" s="234" t="s">
        <v>225</v>
      </c>
    </row>
    <row r="151" spans="1:65" s="2" customFormat="1" ht="24.15" customHeight="1">
      <c r="A151" s="35"/>
      <c r="B151" s="36"/>
      <c r="C151" s="223" t="s">
        <v>226</v>
      </c>
      <c r="D151" s="223" t="s">
        <v>167</v>
      </c>
      <c r="E151" s="224" t="s">
        <v>776</v>
      </c>
      <c r="F151" s="225" t="s">
        <v>777</v>
      </c>
      <c r="G151" s="226" t="s">
        <v>170</v>
      </c>
      <c r="H151" s="227">
        <v>6</v>
      </c>
      <c r="I151" s="228"/>
      <c r="J151" s="229">
        <f>ROUND(I151*H151,2)</f>
        <v>0</v>
      </c>
      <c r="K151" s="225" t="s">
        <v>1</v>
      </c>
      <c r="L151" s="41"/>
      <c r="M151" s="230" t="s">
        <v>1</v>
      </c>
      <c r="N151" s="231" t="s">
        <v>41</v>
      </c>
      <c r="O151" s="88"/>
      <c r="P151" s="232">
        <f>O151*H151</f>
        <v>0</v>
      </c>
      <c r="Q151" s="232">
        <v>0</v>
      </c>
      <c r="R151" s="232">
        <f>Q151*H151</f>
        <v>0</v>
      </c>
      <c r="S151" s="232">
        <v>0</v>
      </c>
      <c r="T151" s="233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34" t="s">
        <v>302</v>
      </c>
      <c r="AT151" s="234" t="s">
        <v>167</v>
      </c>
      <c r="AU151" s="234" t="s">
        <v>85</v>
      </c>
      <c r="AY151" s="14" t="s">
        <v>164</v>
      </c>
      <c r="BE151" s="235">
        <f>IF(N151="základní",J151,0)</f>
        <v>0</v>
      </c>
      <c r="BF151" s="235">
        <f>IF(N151="snížená",J151,0)</f>
        <v>0</v>
      </c>
      <c r="BG151" s="235">
        <f>IF(N151="zákl. přenesená",J151,0)</f>
        <v>0</v>
      </c>
      <c r="BH151" s="235">
        <f>IF(N151="sníž. přenesená",J151,0)</f>
        <v>0</v>
      </c>
      <c r="BI151" s="235">
        <f>IF(N151="nulová",J151,0)</f>
        <v>0</v>
      </c>
      <c r="BJ151" s="14" t="s">
        <v>83</v>
      </c>
      <c r="BK151" s="235">
        <f>ROUND(I151*H151,2)</f>
        <v>0</v>
      </c>
      <c r="BL151" s="14" t="s">
        <v>302</v>
      </c>
      <c r="BM151" s="234" t="s">
        <v>229</v>
      </c>
    </row>
    <row r="152" spans="1:65" s="2" customFormat="1" ht="24.15" customHeight="1">
      <c r="A152" s="35"/>
      <c r="B152" s="36"/>
      <c r="C152" s="241" t="s">
        <v>172</v>
      </c>
      <c r="D152" s="241" t="s">
        <v>181</v>
      </c>
      <c r="E152" s="242" t="s">
        <v>778</v>
      </c>
      <c r="F152" s="243" t="s">
        <v>779</v>
      </c>
      <c r="G152" s="244" t="s">
        <v>170</v>
      </c>
      <c r="H152" s="245">
        <v>6</v>
      </c>
      <c r="I152" s="246"/>
      <c r="J152" s="247">
        <f>ROUND(I152*H152,2)</f>
        <v>0</v>
      </c>
      <c r="K152" s="243" t="s">
        <v>1</v>
      </c>
      <c r="L152" s="248"/>
      <c r="M152" s="249" t="s">
        <v>1</v>
      </c>
      <c r="N152" s="250" t="s">
        <v>41</v>
      </c>
      <c r="O152" s="88"/>
      <c r="P152" s="232">
        <f>O152*H152</f>
        <v>0</v>
      </c>
      <c r="Q152" s="232">
        <v>0</v>
      </c>
      <c r="R152" s="232">
        <f>Q152*H152</f>
        <v>0</v>
      </c>
      <c r="S152" s="232">
        <v>0</v>
      </c>
      <c r="T152" s="233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34" t="s">
        <v>759</v>
      </c>
      <c r="AT152" s="234" t="s">
        <v>181</v>
      </c>
      <c r="AU152" s="234" t="s">
        <v>85</v>
      </c>
      <c r="AY152" s="14" t="s">
        <v>164</v>
      </c>
      <c r="BE152" s="235">
        <f>IF(N152="základní",J152,0)</f>
        <v>0</v>
      </c>
      <c r="BF152" s="235">
        <f>IF(N152="snížená",J152,0)</f>
        <v>0</v>
      </c>
      <c r="BG152" s="235">
        <f>IF(N152="zákl. přenesená",J152,0)</f>
        <v>0</v>
      </c>
      <c r="BH152" s="235">
        <f>IF(N152="sníž. přenesená",J152,0)</f>
        <v>0</v>
      </c>
      <c r="BI152" s="235">
        <f>IF(N152="nulová",J152,0)</f>
        <v>0</v>
      </c>
      <c r="BJ152" s="14" t="s">
        <v>83</v>
      </c>
      <c r="BK152" s="235">
        <f>ROUND(I152*H152,2)</f>
        <v>0</v>
      </c>
      <c r="BL152" s="14" t="s">
        <v>302</v>
      </c>
      <c r="BM152" s="234" t="s">
        <v>184</v>
      </c>
    </row>
    <row r="153" spans="1:65" s="2" customFormat="1" ht="24.15" customHeight="1">
      <c r="A153" s="35"/>
      <c r="B153" s="36"/>
      <c r="C153" s="223" t="s">
        <v>236</v>
      </c>
      <c r="D153" s="223" t="s">
        <v>167</v>
      </c>
      <c r="E153" s="224" t="s">
        <v>780</v>
      </c>
      <c r="F153" s="225" t="s">
        <v>781</v>
      </c>
      <c r="G153" s="226" t="s">
        <v>170</v>
      </c>
      <c r="H153" s="227">
        <v>4</v>
      </c>
      <c r="I153" s="228"/>
      <c r="J153" s="229">
        <f>ROUND(I153*H153,2)</f>
        <v>0</v>
      </c>
      <c r="K153" s="225" t="s">
        <v>1</v>
      </c>
      <c r="L153" s="41"/>
      <c r="M153" s="230" t="s">
        <v>1</v>
      </c>
      <c r="N153" s="231" t="s">
        <v>41</v>
      </c>
      <c r="O153" s="88"/>
      <c r="P153" s="232">
        <f>O153*H153</f>
        <v>0</v>
      </c>
      <c r="Q153" s="232">
        <v>0</v>
      </c>
      <c r="R153" s="232">
        <f>Q153*H153</f>
        <v>0</v>
      </c>
      <c r="S153" s="232">
        <v>0</v>
      </c>
      <c r="T153" s="233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34" t="s">
        <v>302</v>
      </c>
      <c r="AT153" s="234" t="s">
        <v>167</v>
      </c>
      <c r="AU153" s="234" t="s">
        <v>85</v>
      </c>
      <c r="AY153" s="14" t="s">
        <v>164</v>
      </c>
      <c r="BE153" s="235">
        <f>IF(N153="základní",J153,0)</f>
        <v>0</v>
      </c>
      <c r="BF153" s="235">
        <f>IF(N153="snížená",J153,0)</f>
        <v>0</v>
      </c>
      <c r="BG153" s="235">
        <f>IF(N153="zákl. přenesená",J153,0)</f>
        <v>0</v>
      </c>
      <c r="BH153" s="235">
        <f>IF(N153="sníž. přenesená",J153,0)</f>
        <v>0</v>
      </c>
      <c r="BI153" s="235">
        <f>IF(N153="nulová",J153,0)</f>
        <v>0</v>
      </c>
      <c r="BJ153" s="14" t="s">
        <v>83</v>
      </c>
      <c r="BK153" s="235">
        <f>ROUND(I153*H153,2)</f>
        <v>0</v>
      </c>
      <c r="BL153" s="14" t="s">
        <v>302</v>
      </c>
      <c r="BM153" s="234" t="s">
        <v>239</v>
      </c>
    </row>
    <row r="154" spans="1:65" s="2" customFormat="1" ht="24.15" customHeight="1">
      <c r="A154" s="35"/>
      <c r="B154" s="36"/>
      <c r="C154" s="241" t="s">
        <v>204</v>
      </c>
      <c r="D154" s="241" t="s">
        <v>181</v>
      </c>
      <c r="E154" s="242" t="s">
        <v>782</v>
      </c>
      <c r="F154" s="243" t="s">
        <v>783</v>
      </c>
      <c r="G154" s="244" t="s">
        <v>170</v>
      </c>
      <c r="H154" s="245">
        <v>4</v>
      </c>
      <c r="I154" s="246"/>
      <c r="J154" s="247">
        <f>ROUND(I154*H154,2)</f>
        <v>0</v>
      </c>
      <c r="K154" s="243" t="s">
        <v>1</v>
      </c>
      <c r="L154" s="248"/>
      <c r="M154" s="249" t="s">
        <v>1</v>
      </c>
      <c r="N154" s="250" t="s">
        <v>41</v>
      </c>
      <c r="O154" s="88"/>
      <c r="P154" s="232">
        <f>O154*H154</f>
        <v>0</v>
      </c>
      <c r="Q154" s="232">
        <v>0</v>
      </c>
      <c r="R154" s="232">
        <f>Q154*H154</f>
        <v>0</v>
      </c>
      <c r="S154" s="232">
        <v>0</v>
      </c>
      <c r="T154" s="233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34" t="s">
        <v>759</v>
      </c>
      <c r="AT154" s="234" t="s">
        <v>181</v>
      </c>
      <c r="AU154" s="234" t="s">
        <v>85</v>
      </c>
      <c r="AY154" s="14" t="s">
        <v>164</v>
      </c>
      <c r="BE154" s="235">
        <f>IF(N154="základní",J154,0)</f>
        <v>0</v>
      </c>
      <c r="BF154" s="235">
        <f>IF(N154="snížená",J154,0)</f>
        <v>0</v>
      </c>
      <c r="BG154" s="235">
        <f>IF(N154="zákl. přenesená",J154,0)</f>
        <v>0</v>
      </c>
      <c r="BH154" s="235">
        <f>IF(N154="sníž. přenesená",J154,0)</f>
        <v>0</v>
      </c>
      <c r="BI154" s="235">
        <f>IF(N154="nulová",J154,0)</f>
        <v>0</v>
      </c>
      <c r="BJ154" s="14" t="s">
        <v>83</v>
      </c>
      <c r="BK154" s="235">
        <f>ROUND(I154*H154,2)</f>
        <v>0</v>
      </c>
      <c r="BL154" s="14" t="s">
        <v>302</v>
      </c>
      <c r="BM154" s="234" t="s">
        <v>243</v>
      </c>
    </row>
    <row r="155" spans="1:65" s="2" customFormat="1" ht="21.75" customHeight="1">
      <c r="A155" s="35"/>
      <c r="B155" s="36"/>
      <c r="C155" s="223" t="s">
        <v>244</v>
      </c>
      <c r="D155" s="223" t="s">
        <v>167</v>
      </c>
      <c r="E155" s="224" t="s">
        <v>784</v>
      </c>
      <c r="F155" s="225" t="s">
        <v>785</v>
      </c>
      <c r="G155" s="226" t="s">
        <v>170</v>
      </c>
      <c r="H155" s="227">
        <v>62</v>
      </c>
      <c r="I155" s="228"/>
      <c r="J155" s="229">
        <f>ROUND(I155*H155,2)</f>
        <v>0</v>
      </c>
      <c r="K155" s="225" t="s">
        <v>1</v>
      </c>
      <c r="L155" s="41"/>
      <c r="M155" s="230" t="s">
        <v>1</v>
      </c>
      <c r="N155" s="231" t="s">
        <v>41</v>
      </c>
      <c r="O155" s="88"/>
      <c r="P155" s="232">
        <f>O155*H155</f>
        <v>0</v>
      </c>
      <c r="Q155" s="232">
        <v>0</v>
      </c>
      <c r="R155" s="232">
        <f>Q155*H155</f>
        <v>0</v>
      </c>
      <c r="S155" s="232">
        <v>0</v>
      </c>
      <c r="T155" s="233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34" t="s">
        <v>302</v>
      </c>
      <c r="AT155" s="234" t="s">
        <v>167</v>
      </c>
      <c r="AU155" s="234" t="s">
        <v>85</v>
      </c>
      <c r="AY155" s="14" t="s">
        <v>164</v>
      </c>
      <c r="BE155" s="235">
        <f>IF(N155="základní",J155,0)</f>
        <v>0</v>
      </c>
      <c r="BF155" s="235">
        <f>IF(N155="snížená",J155,0)</f>
        <v>0</v>
      </c>
      <c r="BG155" s="235">
        <f>IF(N155="zákl. přenesená",J155,0)</f>
        <v>0</v>
      </c>
      <c r="BH155" s="235">
        <f>IF(N155="sníž. přenesená",J155,0)</f>
        <v>0</v>
      </c>
      <c r="BI155" s="235">
        <f>IF(N155="nulová",J155,0)</f>
        <v>0</v>
      </c>
      <c r="BJ155" s="14" t="s">
        <v>83</v>
      </c>
      <c r="BK155" s="235">
        <f>ROUND(I155*H155,2)</f>
        <v>0</v>
      </c>
      <c r="BL155" s="14" t="s">
        <v>302</v>
      </c>
      <c r="BM155" s="234" t="s">
        <v>247</v>
      </c>
    </row>
    <row r="156" spans="1:65" s="2" customFormat="1" ht="16.5" customHeight="1">
      <c r="A156" s="35"/>
      <c r="B156" s="36"/>
      <c r="C156" s="241" t="s">
        <v>207</v>
      </c>
      <c r="D156" s="241" t="s">
        <v>181</v>
      </c>
      <c r="E156" s="242" t="s">
        <v>786</v>
      </c>
      <c r="F156" s="243" t="s">
        <v>787</v>
      </c>
      <c r="G156" s="244" t="s">
        <v>170</v>
      </c>
      <c r="H156" s="245">
        <v>42</v>
      </c>
      <c r="I156" s="246"/>
      <c r="J156" s="247">
        <f>ROUND(I156*H156,2)</f>
        <v>0</v>
      </c>
      <c r="K156" s="243" t="s">
        <v>1</v>
      </c>
      <c r="L156" s="248"/>
      <c r="M156" s="249" t="s">
        <v>1</v>
      </c>
      <c r="N156" s="250" t="s">
        <v>41</v>
      </c>
      <c r="O156" s="88"/>
      <c r="P156" s="232">
        <f>O156*H156</f>
        <v>0</v>
      </c>
      <c r="Q156" s="232">
        <v>0</v>
      </c>
      <c r="R156" s="232">
        <f>Q156*H156</f>
        <v>0</v>
      </c>
      <c r="S156" s="232">
        <v>0</v>
      </c>
      <c r="T156" s="233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34" t="s">
        <v>759</v>
      </c>
      <c r="AT156" s="234" t="s">
        <v>181</v>
      </c>
      <c r="AU156" s="234" t="s">
        <v>85</v>
      </c>
      <c r="AY156" s="14" t="s">
        <v>164</v>
      </c>
      <c r="BE156" s="235">
        <f>IF(N156="základní",J156,0)</f>
        <v>0</v>
      </c>
      <c r="BF156" s="235">
        <f>IF(N156="snížená",J156,0)</f>
        <v>0</v>
      </c>
      <c r="BG156" s="235">
        <f>IF(N156="zákl. přenesená",J156,0)</f>
        <v>0</v>
      </c>
      <c r="BH156" s="235">
        <f>IF(N156="sníž. přenesená",J156,0)</f>
        <v>0</v>
      </c>
      <c r="BI156" s="235">
        <f>IF(N156="nulová",J156,0)</f>
        <v>0</v>
      </c>
      <c r="BJ156" s="14" t="s">
        <v>83</v>
      </c>
      <c r="BK156" s="235">
        <f>ROUND(I156*H156,2)</f>
        <v>0</v>
      </c>
      <c r="BL156" s="14" t="s">
        <v>302</v>
      </c>
      <c r="BM156" s="234" t="s">
        <v>250</v>
      </c>
    </row>
    <row r="157" spans="1:65" s="2" customFormat="1" ht="16.5" customHeight="1">
      <c r="A157" s="35"/>
      <c r="B157" s="36"/>
      <c r="C157" s="241" t="s">
        <v>7</v>
      </c>
      <c r="D157" s="241" t="s">
        <v>181</v>
      </c>
      <c r="E157" s="242" t="s">
        <v>788</v>
      </c>
      <c r="F157" s="243" t="s">
        <v>789</v>
      </c>
      <c r="G157" s="244" t="s">
        <v>170</v>
      </c>
      <c r="H157" s="245">
        <v>12</v>
      </c>
      <c r="I157" s="246"/>
      <c r="J157" s="247">
        <f>ROUND(I157*H157,2)</f>
        <v>0</v>
      </c>
      <c r="K157" s="243" t="s">
        <v>1</v>
      </c>
      <c r="L157" s="248"/>
      <c r="M157" s="249" t="s">
        <v>1</v>
      </c>
      <c r="N157" s="250" t="s">
        <v>41</v>
      </c>
      <c r="O157" s="88"/>
      <c r="P157" s="232">
        <f>O157*H157</f>
        <v>0</v>
      </c>
      <c r="Q157" s="232">
        <v>0</v>
      </c>
      <c r="R157" s="232">
        <f>Q157*H157</f>
        <v>0</v>
      </c>
      <c r="S157" s="232">
        <v>0</v>
      </c>
      <c r="T157" s="233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34" t="s">
        <v>759</v>
      </c>
      <c r="AT157" s="234" t="s">
        <v>181</v>
      </c>
      <c r="AU157" s="234" t="s">
        <v>85</v>
      </c>
      <c r="AY157" s="14" t="s">
        <v>164</v>
      </c>
      <c r="BE157" s="235">
        <f>IF(N157="základní",J157,0)</f>
        <v>0</v>
      </c>
      <c r="BF157" s="235">
        <f>IF(N157="snížená",J157,0)</f>
        <v>0</v>
      </c>
      <c r="BG157" s="235">
        <f>IF(N157="zákl. přenesená",J157,0)</f>
        <v>0</v>
      </c>
      <c r="BH157" s="235">
        <f>IF(N157="sníž. přenesená",J157,0)</f>
        <v>0</v>
      </c>
      <c r="BI157" s="235">
        <f>IF(N157="nulová",J157,0)</f>
        <v>0</v>
      </c>
      <c r="BJ157" s="14" t="s">
        <v>83</v>
      </c>
      <c r="BK157" s="235">
        <f>ROUND(I157*H157,2)</f>
        <v>0</v>
      </c>
      <c r="BL157" s="14" t="s">
        <v>302</v>
      </c>
      <c r="BM157" s="234" t="s">
        <v>256</v>
      </c>
    </row>
    <row r="158" spans="1:65" s="2" customFormat="1" ht="16.5" customHeight="1">
      <c r="A158" s="35"/>
      <c r="B158" s="36"/>
      <c r="C158" s="241" t="s">
        <v>211</v>
      </c>
      <c r="D158" s="241" t="s">
        <v>181</v>
      </c>
      <c r="E158" s="242" t="s">
        <v>513</v>
      </c>
      <c r="F158" s="243" t="s">
        <v>790</v>
      </c>
      <c r="G158" s="244" t="s">
        <v>170</v>
      </c>
      <c r="H158" s="245">
        <v>8</v>
      </c>
      <c r="I158" s="246"/>
      <c r="J158" s="247">
        <f>ROUND(I158*H158,2)</f>
        <v>0</v>
      </c>
      <c r="K158" s="243" t="s">
        <v>1</v>
      </c>
      <c r="L158" s="248"/>
      <c r="M158" s="249" t="s">
        <v>1</v>
      </c>
      <c r="N158" s="250" t="s">
        <v>41</v>
      </c>
      <c r="O158" s="88"/>
      <c r="P158" s="232">
        <f>O158*H158</f>
        <v>0</v>
      </c>
      <c r="Q158" s="232">
        <v>0</v>
      </c>
      <c r="R158" s="232">
        <f>Q158*H158</f>
        <v>0</v>
      </c>
      <c r="S158" s="232">
        <v>0</v>
      </c>
      <c r="T158" s="233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34" t="s">
        <v>759</v>
      </c>
      <c r="AT158" s="234" t="s">
        <v>181</v>
      </c>
      <c r="AU158" s="234" t="s">
        <v>85</v>
      </c>
      <c r="AY158" s="14" t="s">
        <v>164</v>
      </c>
      <c r="BE158" s="235">
        <f>IF(N158="základní",J158,0)</f>
        <v>0</v>
      </c>
      <c r="BF158" s="235">
        <f>IF(N158="snížená",J158,0)</f>
        <v>0</v>
      </c>
      <c r="BG158" s="235">
        <f>IF(N158="zákl. přenesená",J158,0)</f>
        <v>0</v>
      </c>
      <c r="BH158" s="235">
        <f>IF(N158="sníž. přenesená",J158,0)</f>
        <v>0</v>
      </c>
      <c r="BI158" s="235">
        <f>IF(N158="nulová",J158,0)</f>
        <v>0</v>
      </c>
      <c r="BJ158" s="14" t="s">
        <v>83</v>
      </c>
      <c r="BK158" s="235">
        <f>ROUND(I158*H158,2)</f>
        <v>0</v>
      </c>
      <c r="BL158" s="14" t="s">
        <v>302</v>
      </c>
      <c r="BM158" s="234" t="s">
        <v>261</v>
      </c>
    </row>
    <row r="159" spans="1:65" s="2" customFormat="1" ht="24.15" customHeight="1">
      <c r="A159" s="35"/>
      <c r="B159" s="36"/>
      <c r="C159" s="223" t="s">
        <v>262</v>
      </c>
      <c r="D159" s="223" t="s">
        <v>167</v>
      </c>
      <c r="E159" s="224" t="s">
        <v>791</v>
      </c>
      <c r="F159" s="225" t="s">
        <v>792</v>
      </c>
      <c r="G159" s="226" t="s">
        <v>224</v>
      </c>
      <c r="H159" s="227">
        <v>3</v>
      </c>
      <c r="I159" s="228"/>
      <c r="J159" s="229">
        <f>ROUND(I159*H159,2)</f>
        <v>0</v>
      </c>
      <c r="K159" s="225" t="s">
        <v>1</v>
      </c>
      <c r="L159" s="41"/>
      <c r="M159" s="230" t="s">
        <v>1</v>
      </c>
      <c r="N159" s="231" t="s">
        <v>41</v>
      </c>
      <c r="O159" s="88"/>
      <c r="P159" s="232">
        <f>O159*H159</f>
        <v>0</v>
      </c>
      <c r="Q159" s="232">
        <v>0</v>
      </c>
      <c r="R159" s="232">
        <f>Q159*H159</f>
        <v>0</v>
      </c>
      <c r="S159" s="232">
        <v>0</v>
      </c>
      <c r="T159" s="233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34" t="s">
        <v>302</v>
      </c>
      <c r="AT159" s="234" t="s">
        <v>167</v>
      </c>
      <c r="AU159" s="234" t="s">
        <v>85</v>
      </c>
      <c r="AY159" s="14" t="s">
        <v>164</v>
      </c>
      <c r="BE159" s="235">
        <f>IF(N159="základní",J159,0)</f>
        <v>0</v>
      </c>
      <c r="BF159" s="235">
        <f>IF(N159="snížená",J159,0)</f>
        <v>0</v>
      </c>
      <c r="BG159" s="235">
        <f>IF(N159="zákl. přenesená",J159,0)</f>
        <v>0</v>
      </c>
      <c r="BH159" s="235">
        <f>IF(N159="sníž. přenesená",J159,0)</f>
        <v>0</v>
      </c>
      <c r="BI159" s="235">
        <f>IF(N159="nulová",J159,0)</f>
        <v>0</v>
      </c>
      <c r="BJ159" s="14" t="s">
        <v>83</v>
      </c>
      <c r="BK159" s="235">
        <f>ROUND(I159*H159,2)</f>
        <v>0</v>
      </c>
      <c r="BL159" s="14" t="s">
        <v>302</v>
      </c>
      <c r="BM159" s="234" t="s">
        <v>266</v>
      </c>
    </row>
    <row r="160" spans="1:65" s="2" customFormat="1" ht="24.15" customHeight="1">
      <c r="A160" s="35"/>
      <c r="B160" s="36"/>
      <c r="C160" s="241" t="s">
        <v>215</v>
      </c>
      <c r="D160" s="241" t="s">
        <v>181</v>
      </c>
      <c r="E160" s="242" t="s">
        <v>793</v>
      </c>
      <c r="F160" s="243" t="s">
        <v>794</v>
      </c>
      <c r="G160" s="244" t="s">
        <v>224</v>
      </c>
      <c r="H160" s="245">
        <v>3</v>
      </c>
      <c r="I160" s="246"/>
      <c r="J160" s="247">
        <f>ROUND(I160*H160,2)</f>
        <v>0</v>
      </c>
      <c r="K160" s="243" t="s">
        <v>1</v>
      </c>
      <c r="L160" s="248"/>
      <c r="M160" s="249" t="s">
        <v>1</v>
      </c>
      <c r="N160" s="250" t="s">
        <v>41</v>
      </c>
      <c r="O160" s="88"/>
      <c r="P160" s="232">
        <f>O160*H160</f>
        <v>0</v>
      </c>
      <c r="Q160" s="232">
        <v>0</v>
      </c>
      <c r="R160" s="232">
        <f>Q160*H160</f>
        <v>0</v>
      </c>
      <c r="S160" s="232">
        <v>0</v>
      </c>
      <c r="T160" s="233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34" t="s">
        <v>759</v>
      </c>
      <c r="AT160" s="234" t="s">
        <v>181</v>
      </c>
      <c r="AU160" s="234" t="s">
        <v>85</v>
      </c>
      <c r="AY160" s="14" t="s">
        <v>164</v>
      </c>
      <c r="BE160" s="235">
        <f>IF(N160="základní",J160,0)</f>
        <v>0</v>
      </c>
      <c r="BF160" s="235">
        <f>IF(N160="snížená",J160,0)</f>
        <v>0</v>
      </c>
      <c r="BG160" s="235">
        <f>IF(N160="zákl. přenesená",J160,0)</f>
        <v>0</v>
      </c>
      <c r="BH160" s="235">
        <f>IF(N160="sníž. přenesená",J160,0)</f>
        <v>0</v>
      </c>
      <c r="BI160" s="235">
        <f>IF(N160="nulová",J160,0)</f>
        <v>0</v>
      </c>
      <c r="BJ160" s="14" t="s">
        <v>83</v>
      </c>
      <c r="BK160" s="235">
        <f>ROUND(I160*H160,2)</f>
        <v>0</v>
      </c>
      <c r="BL160" s="14" t="s">
        <v>302</v>
      </c>
      <c r="BM160" s="234" t="s">
        <v>269</v>
      </c>
    </row>
    <row r="161" spans="1:65" s="2" customFormat="1" ht="21.75" customHeight="1">
      <c r="A161" s="35"/>
      <c r="B161" s="36"/>
      <c r="C161" s="223" t="s">
        <v>270</v>
      </c>
      <c r="D161" s="223" t="s">
        <v>167</v>
      </c>
      <c r="E161" s="224" t="s">
        <v>795</v>
      </c>
      <c r="F161" s="225" t="s">
        <v>796</v>
      </c>
      <c r="G161" s="226" t="s">
        <v>224</v>
      </c>
      <c r="H161" s="227">
        <v>1</v>
      </c>
      <c r="I161" s="228"/>
      <c r="J161" s="229">
        <f>ROUND(I161*H161,2)</f>
        <v>0</v>
      </c>
      <c r="K161" s="225" t="s">
        <v>1</v>
      </c>
      <c r="L161" s="41"/>
      <c r="M161" s="230" t="s">
        <v>1</v>
      </c>
      <c r="N161" s="231" t="s">
        <v>41</v>
      </c>
      <c r="O161" s="88"/>
      <c r="P161" s="232">
        <f>O161*H161</f>
        <v>0</v>
      </c>
      <c r="Q161" s="232">
        <v>0</v>
      </c>
      <c r="R161" s="232">
        <f>Q161*H161</f>
        <v>0</v>
      </c>
      <c r="S161" s="232">
        <v>0</v>
      </c>
      <c r="T161" s="233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34" t="s">
        <v>302</v>
      </c>
      <c r="AT161" s="234" t="s">
        <v>167</v>
      </c>
      <c r="AU161" s="234" t="s">
        <v>85</v>
      </c>
      <c r="AY161" s="14" t="s">
        <v>164</v>
      </c>
      <c r="BE161" s="235">
        <f>IF(N161="základní",J161,0)</f>
        <v>0</v>
      </c>
      <c r="BF161" s="235">
        <f>IF(N161="snížená",J161,0)</f>
        <v>0</v>
      </c>
      <c r="BG161" s="235">
        <f>IF(N161="zákl. přenesená",J161,0)</f>
        <v>0</v>
      </c>
      <c r="BH161" s="235">
        <f>IF(N161="sníž. přenesená",J161,0)</f>
        <v>0</v>
      </c>
      <c r="BI161" s="235">
        <f>IF(N161="nulová",J161,0)</f>
        <v>0</v>
      </c>
      <c r="BJ161" s="14" t="s">
        <v>83</v>
      </c>
      <c r="BK161" s="235">
        <f>ROUND(I161*H161,2)</f>
        <v>0</v>
      </c>
      <c r="BL161" s="14" t="s">
        <v>302</v>
      </c>
      <c r="BM161" s="234" t="s">
        <v>273</v>
      </c>
    </row>
    <row r="162" spans="1:65" s="2" customFormat="1" ht="33" customHeight="1">
      <c r="A162" s="35"/>
      <c r="B162" s="36"/>
      <c r="C162" s="241" t="s">
        <v>220</v>
      </c>
      <c r="D162" s="241" t="s">
        <v>181</v>
      </c>
      <c r="E162" s="242" t="s">
        <v>797</v>
      </c>
      <c r="F162" s="243" t="s">
        <v>798</v>
      </c>
      <c r="G162" s="244" t="s">
        <v>224</v>
      </c>
      <c r="H162" s="245">
        <v>1</v>
      </c>
      <c r="I162" s="246"/>
      <c r="J162" s="247">
        <f>ROUND(I162*H162,2)</f>
        <v>0</v>
      </c>
      <c r="K162" s="243" t="s">
        <v>1</v>
      </c>
      <c r="L162" s="248"/>
      <c r="M162" s="249" t="s">
        <v>1</v>
      </c>
      <c r="N162" s="250" t="s">
        <v>41</v>
      </c>
      <c r="O162" s="88"/>
      <c r="P162" s="232">
        <f>O162*H162</f>
        <v>0</v>
      </c>
      <c r="Q162" s="232">
        <v>0</v>
      </c>
      <c r="R162" s="232">
        <f>Q162*H162</f>
        <v>0</v>
      </c>
      <c r="S162" s="232">
        <v>0</v>
      </c>
      <c r="T162" s="233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34" t="s">
        <v>759</v>
      </c>
      <c r="AT162" s="234" t="s">
        <v>181</v>
      </c>
      <c r="AU162" s="234" t="s">
        <v>85</v>
      </c>
      <c r="AY162" s="14" t="s">
        <v>164</v>
      </c>
      <c r="BE162" s="235">
        <f>IF(N162="základní",J162,0)</f>
        <v>0</v>
      </c>
      <c r="BF162" s="235">
        <f>IF(N162="snížená",J162,0)</f>
        <v>0</v>
      </c>
      <c r="BG162" s="235">
        <f>IF(N162="zákl. přenesená",J162,0)</f>
        <v>0</v>
      </c>
      <c r="BH162" s="235">
        <f>IF(N162="sníž. přenesená",J162,0)</f>
        <v>0</v>
      </c>
      <c r="BI162" s="235">
        <f>IF(N162="nulová",J162,0)</f>
        <v>0</v>
      </c>
      <c r="BJ162" s="14" t="s">
        <v>83</v>
      </c>
      <c r="BK162" s="235">
        <f>ROUND(I162*H162,2)</f>
        <v>0</v>
      </c>
      <c r="BL162" s="14" t="s">
        <v>302</v>
      </c>
      <c r="BM162" s="234" t="s">
        <v>276</v>
      </c>
    </row>
    <row r="163" spans="1:65" s="2" customFormat="1" ht="21.75" customHeight="1">
      <c r="A163" s="35"/>
      <c r="B163" s="36"/>
      <c r="C163" s="223" t="s">
        <v>277</v>
      </c>
      <c r="D163" s="223" t="s">
        <v>167</v>
      </c>
      <c r="E163" s="224" t="s">
        <v>799</v>
      </c>
      <c r="F163" s="225" t="s">
        <v>800</v>
      </c>
      <c r="G163" s="226" t="s">
        <v>224</v>
      </c>
      <c r="H163" s="227">
        <v>3</v>
      </c>
      <c r="I163" s="228"/>
      <c r="J163" s="229">
        <f>ROUND(I163*H163,2)</f>
        <v>0</v>
      </c>
      <c r="K163" s="225" t="s">
        <v>1</v>
      </c>
      <c r="L163" s="41"/>
      <c r="M163" s="230" t="s">
        <v>1</v>
      </c>
      <c r="N163" s="231" t="s">
        <v>41</v>
      </c>
      <c r="O163" s="88"/>
      <c r="P163" s="232">
        <f>O163*H163</f>
        <v>0</v>
      </c>
      <c r="Q163" s="232">
        <v>0</v>
      </c>
      <c r="R163" s="232">
        <f>Q163*H163</f>
        <v>0</v>
      </c>
      <c r="S163" s="232">
        <v>0</v>
      </c>
      <c r="T163" s="233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34" t="s">
        <v>302</v>
      </c>
      <c r="AT163" s="234" t="s">
        <v>167</v>
      </c>
      <c r="AU163" s="234" t="s">
        <v>85</v>
      </c>
      <c r="AY163" s="14" t="s">
        <v>164</v>
      </c>
      <c r="BE163" s="235">
        <f>IF(N163="základní",J163,0)</f>
        <v>0</v>
      </c>
      <c r="BF163" s="235">
        <f>IF(N163="snížená",J163,0)</f>
        <v>0</v>
      </c>
      <c r="BG163" s="235">
        <f>IF(N163="zákl. přenesená",J163,0)</f>
        <v>0</v>
      </c>
      <c r="BH163" s="235">
        <f>IF(N163="sníž. přenesená",J163,0)</f>
        <v>0</v>
      </c>
      <c r="BI163" s="235">
        <f>IF(N163="nulová",J163,0)</f>
        <v>0</v>
      </c>
      <c r="BJ163" s="14" t="s">
        <v>83</v>
      </c>
      <c r="BK163" s="235">
        <f>ROUND(I163*H163,2)</f>
        <v>0</v>
      </c>
      <c r="BL163" s="14" t="s">
        <v>302</v>
      </c>
      <c r="BM163" s="234" t="s">
        <v>280</v>
      </c>
    </row>
    <row r="164" spans="1:65" s="2" customFormat="1" ht="21.75" customHeight="1">
      <c r="A164" s="35"/>
      <c r="B164" s="36"/>
      <c r="C164" s="223" t="s">
        <v>225</v>
      </c>
      <c r="D164" s="223" t="s">
        <v>167</v>
      </c>
      <c r="E164" s="224" t="s">
        <v>801</v>
      </c>
      <c r="F164" s="225" t="s">
        <v>802</v>
      </c>
      <c r="G164" s="226" t="s">
        <v>224</v>
      </c>
      <c r="H164" s="227">
        <v>1</v>
      </c>
      <c r="I164" s="228"/>
      <c r="J164" s="229">
        <f>ROUND(I164*H164,2)</f>
        <v>0</v>
      </c>
      <c r="K164" s="225" t="s">
        <v>1</v>
      </c>
      <c r="L164" s="41"/>
      <c r="M164" s="230" t="s">
        <v>1</v>
      </c>
      <c r="N164" s="231" t="s">
        <v>41</v>
      </c>
      <c r="O164" s="88"/>
      <c r="P164" s="232">
        <f>O164*H164</f>
        <v>0</v>
      </c>
      <c r="Q164" s="232">
        <v>0</v>
      </c>
      <c r="R164" s="232">
        <f>Q164*H164</f>
        <v>0</v>
      </c>
      <c r="S164" s="232">
        <v>0</v>
      </c>
      <c r="T164" s="233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34" t="s">
        <v>302</v>
      </c>
      <c r="AT164" s="234" t="s">
        <v>167</v>
      </c>
      <c r="AU164" s="234" t="s">
        <v>85</v>
      </c>
      <c r="AY164" s="14" t="s">
        <v>164</v>
      </c>
      <c r="BE164" s="235">
        <f>IF(N164="základní",J164,0)</f>
        <v>0</v>
      </c>
      <c r="BF164" s="235">
        <f>IF(N164="snížená",J164,0)</f>
        <v>0</v>
      </c>
      <c r="BG164" s="235">
        <f>IF(N164="zákl. přenesená",J164,0)</f>
        <v>0</v>
      </c>
      <c r="BH164" s="235">
        <f>IF(N164="sníž. přenesená",J164,0)</f>
        <v>0</v>
      </c>
      <c r="BI164" s="235">
        <f>IF(N164="nulová",J164,0)</f>
        <v>0</v>
      </c>
      <c r="BJ164" s="14" t="s">
        <v>83</v>
      </c>
      <c r="BK164" s="235">
        <f>ROUND(I164*H164,2)</f>
        <v>0</v>
      </c>
      <c r="BL164" s="14" t="s">
        <v>302</v>
      </c>
      <c r="BM164" s="234" t="s">
        <v>283</v>
      </c>
    </row>
    <row r="165" spans="1:65" s="2" customFormat="1" ht="24.15" customHeight="1">
      <c r="A165" s="35"/>
      <c r="B165" s="36"/>
      <c r="C165" s="223" t="s">
        <v>284</v>
      </c>
      <c r="D165" s="223" t="s">
        <v>167</v>
      </c>
      <c r="E165" s="224" t="s">
        <v>803</v>
      </c>
      <c r="F165" s="225" t="s">
        <v>804</v>
      </c>
      <c r="G165" s="226" t="s">
        <v>170</v>
      </c>
      <c r="H165" s="227">
        <v>20</v>
      </c>
      <c r="I165" s="228"/>
      <c r="J165" s="229">
        <f>ROUND(I165*H165,2)</f>
        <v>0</v>
      </c>
      <c r="K165" s="225" t="s">
        <v>1</v>
      </c>
      <c r="L165" s="41"/>
      <c r="M165" s="230" t="s">
        <v>1</v>
      </c>
      <c r="N165" s="231" t="s">
        <v>41</v>
      </c>
      <c r="O165" s="88"/>
      <c r="P165" s="232">
        <f>O165*H165</f>
        <v>0</v>
      </c>
      <c r="Q165" s="232">
        <v>0</v>
      </c>
      <c r="R165" s="232">
        <f>Q165*H165</f>
        <v>0</v>
      </c>
      <c r="S165" s="232">
        <v>0</v>
      </c>
      <c r="T165" s="233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34" t="s">
        <v>302</v>
      </c>
      <c r="AT165" s="234" t="s">
        <v>167</v>
      </c>
      <c r="AU165" s="234" t="s">
        <v>85</v>
      </c>
      <c r="AY165" s="14" t="s">
        <v>164</v>
      </c>
      <c r="BE165" s="235">
        <f>IF(N165="základní",J165,0)</f>
        <v>0</v>
      </c>
      <c r="BF165" s="235">
        <f>IF(N165="snížená",J165,0)</f>
        <v>0</v>
      </c>
      <c r="BG165" s="235">
        <f>IF(N165="zákl. přenesená",J165,0)</f>
        <v>0</v>
      </c>
      <c r="BH165" s="235">
        <f>IF(N165="sníž. přenesená",J165,0)</f>
        <v>0</v>
      </c>
      <c r="BI165" s="235">
        <f>IF(N165="nulová",J165,0)</f>
        <v>0</v>
      </c>
      <c r="BJ165" s="14" t="s">
        <v>83</v>
      </c>
      <c r="BK165" s="235">
        <f>ROUND(I165*H165,2)</f>
        <v>0</v>
      </c>
      <c r="BL165" s="14" t="s">
        <v>302</v>
      </c>
      <c r="BM165" s="234" t="s">
        <v>287</v>
      </c>
    </row>
    <row r="166" spans="1:65" s="2" customFormat="1" ht="24.15" customHeight="1">
      <c r="A166" s="35"/>
      <c r="B166" s="36"/>
      <c r="C166" s="241" t="s">
        <v>229</v>
      </c>
      <c r="D166" s="241" t="s">
        <v>181</v>
      </c>
      <c r="E166" s="242" t="s">
        <v>805</v>
      </c>
      <c r="F166" s="243" t="s">
        <v>806</v>
      </c>
      <c r="G166" s="244" t="s">
        <v>170</v>
      </c>
      <c r="H166" s="245">
        <v>20</v>
      </c>
      <c r="I166" s="246"/>
      <c r="J166" s="247">
        <f>ROUND(I166*H166,2)</f>
        <v>0</v>
      </c>
      <c r="K166" s="243" t="s">
        <v>1</v>
      </c>
      <c r="L166" s="248"/>
      <c r="M166" s="249" t="s">
        <v>1</v>
      </c>
      <c r="N166" s="250" t="s">
        <v>41</v>
      </c>
      <c r="O166" s="88"/>
      <c r="P166" s="232">
        <f>O166*H166</f>
        <v>0</v>
      </c>
      <c r="Q166" s="232">
        <v>0</v>
      </c>
      <c r="R166" s="232">
        <f>Q166*H166</f>
        <v>0</v>
      </c>
      <c r="S166" s="232">
        <v>0</v>
      </c>
      <c r="T166" s="233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34" t="s">
        <v>759</v>
      </c>
      <c r="AT166" s="234" t="s">
        <v>181</v>
      </c>
      <c r="AU166" s="234" t="s">
        <v>85</v>
      </c>
      <c r="AY166" s="14" t="s">
        <v>164</v>
      </c>
      <c r="BE166" s="235">
        <f>IF(N166="základní",J166,0)</f>
        <v>0</v>
      </c>
      <c r="BF166" s="235">
        <f>IF(N166="snížená",J166,0)</f>
        <v>0</v>
      </c>
      <c r="BG166" s="235">
        <f>IF(N166="zákl. přenesená",J166,0)</f>
        <v>0</v>
      </c>
      <c r="BH166" s="235">
        <f>IF(N166="sníž. přenesená",J166,0)</f>
        <v>0</v>
      </c>
      <c r="BI166" s="235">
        <f>IF(N166="nulová",J166,0)</f>
        <v>0</v>
      </c>
      <c r="BJ166" s="14" t="s">
        <v>83</v>
      </c>
      <c r="BK166" s="235">
        <f>ROUND(I166*H166,2)</f>
        <v>0</v>
      </c>
      <c r="BL166" s="14" t="s">
        <v>302</v>
      </c>
      <c r="BM166" s="234" t="s">
        <v>293</v>
      </c>
    </row>
    <row r="167" spans="1:65" s="2" customFormat="1" ht="16.5" customHeight="1">
      <c r="A167" s="35"/>
      <c r="B167" s="36"/>
      <c r="C167" s="241" t="s">
        <v>295</v>
      </c>
      <c r="D167" s="241" t="s">
        <v>181</v>
      </c>
      <c r="E167" s="242" t="s">
        <v>807</v>
      </c>
      <c r="F167" s="243" t="s">
        <v>808</v>
      </c>
      <c r="G167" s="244" t="s">
        <v>170</v>
      </c>
      <c r="H167" s="245">
        <v>20</v>
      </c>
      <c r="I167" s="246"/>
      <c r="J167" s="247">
        <f>ROUND(I167*H167,2)</f>
        <v>0</v>
      </c>
      <c r="K167" s="243" t="s">
        <v>1</v>
      </c>
      <c r="L167" s="248"/>
      <c r="M167" s="249" t="s">
        <v>1</v>
      </c>
      <c r="N167" s="250" t="s">
        <v>41</v>
      </c>
      <c r="O167" s="88"/>
      <c r="P167" s="232">
        <f>O167*H167</f>
        <v>0</v>
      </c>
      <c r="Q167" s="232">
        <v>0</v>
      </c>
      <c r="R167" s="232">
        <f>Q167*H167</f>
        <v>0</v>
      </c>
      <c r="S167" s="232">
        <v>0</v>
      </c>
      <c r="T167" s="233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34" t="s">
        <v>759</v>
      </c>
      <c r="AT167" s="234" t="s">
        <v>181</v>
      </c>
      <c r="AU167" s="234" t="s">
        <v>85</v>
      </c>
      <c r="AY167" s="14" t="s">
        <v>164</v>
      </c>
      <c r="BE167" s="235">
        <f>IF(N167="základní",J167,0)</f>
        <v>0</v>
      </c>
      <c r="BF167" s="235">
        <f>IF(N167="snížená",J167,0)</f>
        <v>0</v>
      </c>
      <c r="BG167" s="235">
        <f>IF(N167="zákl. přenesená",J167,0)</f>
        <v>0</v>
      </c>
      <c r="BH167" s="235">
        <f>IF(N167="sníž. přenesená",J167,0)</f>
        <v>0</v>
      </c>
      <c r="BI167" s="235">
        <f>IF(N167="nulová",J167,0)</f>
        <v>0</v>
      </c>
      <c r="BJ167" s="14" t="s">
        <v>83</v>
      </c>
      <c r="BK167" s="235">
        <f>ROUND(I167*H167,2)</f>
        <v>0</v>
      </c>
      <c r="BL167" s="14" t="s">
        <v>302</v>
      </c>
      <c r="BM167" s="234" t="s">
        <v>298</v>
      </c>
    </row>
    <row r="168" spans="1:65" s="2" customFormat="1" ht="24.15" customHeight="1">
      <c r="A168" s="35"/>
      <c r="B168" s="36"/>
      <c r="C168" s="223" t="s">
        <v>184</v>
      </c>
      <c r="D168" s="223" t="s">
        <v>167</v>
      </c>
      <c r="E168" s="224" t="s">
        <v>809</v>
      </c>
      <c r="F168" s="225" t="s">
        <v>810</v>
      </c>
      <c r="G168" s="226" t="s">
        <v>224</v>
      </c>
      <c r="H168" s="227">
        <v>36</v>
      </c>
      <c r="I168" s="228"/>
      <c r="J168" s="229">
        <f>ROUND(I168*H168,2)</f>
        <v>0</v>
      </c>
      <c r="K168" s="225" t="s">
        <v>1</v>
      </c>
      <c r="L168" s="41"/>
      <c r="M168" s="230" t="s">
        <v>1</v>
      </c>
      <c r="N168" s="231" t="s">
        <v>41</v>
      </c>
      <c r="O168" s="88"/>
      <c r="P168" s="232">
        <f>O168*H168</f>
        <v>0</v>
      </c>
      <c r="Q168" s="232">
        <v>0</v>
      </c>
      <c r="R168" s="232">
        <f>Q168*H168</f>
        <v>0</v>
      </c>
      <c r="S168" s="232">
        <v>0</v>
      </c>
      <c r="T168" s="233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34" t="s">
        <v>302</v>
      </c>
      <c r="AT168" s="234" t="s">
        <v>167</v>
      </c>
      <c r="AU168" s="234" t="s">
        <v>85</v>
      </c>
      <c r="AY168" s="14" t="s">
        <v>164</v>
      </c>
      <c r="BE168" s="235">
        <f>IF(N168="základní",J168,0)</f>
        <v>0</v>
      </c>
      <c r="BF168" s="235">
        <f>IF(N168="snížená",J168,0)</f>
        <v>0</v>
      </c>
      <c r="BG168" s="235">
        <f>IF(N168="zákl. přenesená",J168,0)</f>
        <v>0</v>
      </c>
      <c r="BH168" s="235">
        <f>IF(N168="sníž. přenesená",J168,0)</f>
        <v>0</v>
      </c>
      <c r="BI168" s="235">
        <f>IF(N168="nulová",J168,0)</f>
        <v>0</v>
      </c>
      <c r="BJ168" s="14" t="s">
        <v>83</v>
      </c>
      <c r="BK168" s="235">
        <f>ROUND(I168*H168,2)</f>
        <v>0</v>
      </c>
      <c r="BL168" s="14" t="s">
        <v>302</v>
      </c>
      <c r="BM168" s="234" t="s">
        <v>302</v>
      </c>
    </row>
    <row r="169" spans="1:65" s="2" customFormat="1" ht="24.15" customHeight="1">
      <c r="A169" s="35"/>
      <c r="B169" s="36"/>
      <c r="C169" s="223" t="s">
        <v>304</v>
      </c>
      <c r="D169" s="223" t="s">
        <v>167</v>
      </c>
      <c r="E169" s="224" t="s">
        <v>811</v>
      </c>
      <c r="F169" s="225" t="s">
        <v>812</v>
      </c>
      <c r="G169" s="226" t="s">
        <v>224</v>
      </c>
      <c r="H169" s="227">
        <v>4</v>
      </c>
      <c r="I169" s="228"/>
      <c r="J169" s="229">
        <f>ROUND(I169*H169,2)</f>
        <v>0</v>
      </c>
      <c r="K169" s="225" t="s">
        <v>1</v>
      </c>
      <c r="L169" s="41"/>
      <c r="M169" s="230" t="s">
        <v>1</v>
      </c>
      <c r="N169" s="231" t="s">
        <v>41</v>
      </c>
      <c r="O169" s="88"/>
      <c r="P169" s="232">
        <f>O169*H169</f>
        <v>0</v>
      </c>
      <c r="Q169" s="232">
        <v>0</v>
      </c>
      <c r="R169" s="232">
        <f>Q169*H169</f>
        <v>0</v>
      </c>
      <c r="S169" s="232">
        <v>0</v>
      </c>
      <c r="T169" s="233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34" t="s">
        <v>302</v>
      </c>
      <c r="AT169" s="234" t="s">
        <v>167</v>
      </c>
      <c r="AU169" s="234" t="s">
        <v>85</v>
      </c>
      <c r="AY169" s="14" t="s">
        <v>164</v>
      </c>
      <c r="BE169" s="235">
        <f>IF(N169="základní",J169,0)</f>
        <v>0</v>
      </c>
      <c r="BF169" s="235">
        <f>IF(N169="snížená",J169,0)</f>
        <v>0</v>
      </c>
      <c r="BG169" s="235">
        <f>IF(N169="zákl. přenesená",J169,0)</f>
        <v>0</v>
      </c>
      <c r="BH169" s="235">
        <f>IF(N169="sníž. přenesená",J169,0)</f>
        <v>0</v>
      </c>
      <c r="BI169" s="235">
        <f>IF(N169="nulová",J169,0)</f>
        <v>0</v>
      </c>
      <c r="BJ169" s="14" t="s">
        <v>83</v>
      </c>
      <c r="BK169" s="235">
        <f>ROUND(I169*H169,2)</f>
        <v>0</v>
      </c>
      <c r="BL169" s="14" t="s">
        <v>302</v>
      </c>
      <c r="BM169" s="234" t="s">
        <v>307</v>
      </c>
    </row>
    <row r="170" spans="1:47" s="2" customFormat="1" ht="12">
      <c r="A170" s="35"/>
      <c r="B170" s="36"/>
      <c r="C170" s="37"/>
      <c r="D170" s="251" t="s">
        <v>252</v>
      </c>
      <c r="E170" s="37"/>
      <c r="F170" s="252" t="s">
        <v>813</v>
      </c>
      <c r="G170" s="37"/>
      <c r="H170" s="37"/>
      <c r="I170" s="238"/>
      <c r="J170" s="37"/>
      <c r="K170" s="37"/>
      <c r="L170" s="41"/>
      <c r="M170" s="239"/>
      <c r="N170" s="240"/>
      <c r="O170" s="88"/>
      <c r="P170" s="88"/>
      <c r="Q170" s="88"/>
      <c r="R170" s="88"/>
      <c r="S170" s="88"/>
      <c r="T170" s="89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T170" s="14" t="s">
        <v>252</v>
      </c>
      <c r="AU170" s="14" t="s">
        <v>85</v>
      </c>
    </row>
    <row r="171" spans="1:65" s="2" customFormat="1" ht="16.5" customHeight="1">
      <c r="A171" s="35"/>
      <c r="B171" s="36"/>
      <c r="C171" s="241" t="s">
        <v>239</v>
      </c>
      <c r="D171" s="241" t="s">
        <v>181</v>
      </c>
      <c r="E171" s="242" t="s">
        <v>814</v>
      </c>
      <c r="F171" s="243" t="s">
        <v>815</v>
      </c>
      <c r="G171" s="244" t="s">
        <v>224</v>
      </c>
      <c r="H171" s="245">
        <v>4</v>
      </c>
      <c r="I171" s="246"/>
      <c r="J171" s="247">
        <f>ROUND(I171*H171,2)</f>
        <v>0</v>
      </c>
      <c r="K171" s="243" t="s">
        <v>1</v>
      </c>
      <c r="L171" s="248"/>
      <c r="M171" s="249" t="s">
        <v>1</v>
      </c>
      <c r="N171" s="250" t="s">
        <v>41</v>
      </c>
      <c r="O171" s="88"/>
      <c r="P171" s="232">
        <f>O171*H171</f>
        <v>0</v>
      </c>
      <c r="Q171" s="232">
        <v>0</v>
      </c>
      <c r="R171" s="232">
        <f>Q171*H171</f>
        <v>0</v>
      </c>
      <c r="S171" s="232">
        <v>0</v>
      </c>
      <c r="T171" s="233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34" t="s">
        <v>759</v>
      </c>
      <c r="AT171" s="234" t="s">
        <v>181</v>
      </c>
      <c r="AU171" s="234" t="s">
        <v>85</v>
      </c>
      <c r="AY171" s="14" t="s">
        <v>164</v>
      </c>
      <c r="BE171" s="235">
        <f>IF(N171="základní",J171,0)</f>
        <v>0</v>
      </c>
      <c r="BF171" s="235">
        <f>IF(N171="snížená",J171,0)</f>
        <v>0</v>
      </c>
      <c r="BG171" s="235">
        <f>IF(N171="zákl. přenesená",J171,0)</f>
        <v>0</v>
      </c>
      <c r="BH171" s="235">
        <f>IF(N171="sníž. přenesená",J171,0)</f>
        <v>0</v>
      </c>
      <c r="BI171" s="235">
        <f>IF(N171="nulová",J171,0)</f>
        <v>0</v>
      </c>
      <c r="BJ171" s="14" t="s">
        <v>83</v>
      </c>
      <c r="BK171" s="235">
        <f>ROUND(I171*H171,2)</f>
        <v>0</v>
      </c>
      <c r="BL171" s="14" t="s">
        <v>302</v>
      </c>
      <c r="BM171" s="234" t="s">
        <v>311</v>
      </c>
    </row>
    <row r="172" spans="1:65" s="2" customFormat="1" ht="24.15" customHeight="1">
      <c r="A172" s="35"/>
      <c r="B172" s="36"/>
      <c r="C172" s="223" t="s">
        <v>312</v>
      </c>
      <c r="D172" s="223" t="s">
        <v>167</v>
      </c>
      <c r="E172" s="224" t="s">
        <v>816</v>
      </c>
      <c r="F172" s="225" t="s">
        <v>817</v>
      </c>
      <c r="G172" s="226" t="s">
        <v>170</v>
      </c>
      <c r="H172" s="227">
        <v>30</v>
      </c>
      <c r="I172" s="228"/>
      <c r="J172" s="229">
        <f>ROUND(I172*H172,2)</f>
        <v>0</v>
      </c>
      <c r="K172" s="225" t="s">
        <v>1</v>
      </c>
      <c r="L172" s="41"/>
      <c r="M172" s="230" t="s">
        <v>1</v>
      </c>
      <c r="N172" s="231" t="s">
        <v>41</v>
      </c>
      <c r="O172" s="88"/>
      <c r="P172" s="232">
        <f>O172*H172</f>
        <v>0</v>
      </c>
      <c r="Q172" s="232">
        <v>0</v>
      </c>
      <c r="R172" s="232">
        <f>Q172*H172</f>
        <v>0</v>
      </c>
      <c r="S172" s="232">
        <v>0</v>
      </c>
      <c r="T172" s="233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34" t="s">
        <v>302</v>
      </c>
      <c r="AT172" s="234" t="s">
        <v>167</v>
      </c>
      <c r="AU172" s="234" t="s">
        <v>85</v>
      </c>
      <c r="AY172" s="14" t="s">
        <v>164</v>
      </c>
      <c r="BE172" s="235">
        <f>IF(N172="základní",J172,0)</f>
        <v>0</v>
      </c>
      <c r="BF172" s="235">
        <f>IF(N172="snížená",J172,0)</f>
        <v>0</v>
      </c>
      <c r="BG172" s="235">
        <f>IF(N172="zákl. přenesená",J172,0)</f>
        <v>0</v>
      </c>
      <c r="BH172" s="235">
        <f>IF(N172="sníž. přenesená",J172,0)</f>
        <v>0</v>
      </c>
      <c r="BI172" s="235">
        <f>IF(N172="nulová",J172,0)</f>
        <v>0</v>
      </c>
      <c r="BJ172" s="14" t="s">
        <v>83</v>
      </c>
      <c r="BK172" s="235">
        <f>ROUND(I172*H172,2)</f>
        <v>0</v>
      </c>
      <c r="BL172" s="14" t="s">
        <v>302</v>
      </c>
      <c r="BM172" s="234" t="s">
        <v>315</v>
      </c>
    </row>
    <row r="173" spans="1:65" s="2" customFormat="1" ht="16.5" customHeight="1">
      <c r="A173" s="35"/>
      <c r="B173" s="36"/>
      <c r="C173" s="241" t="s">
        <v>243</v>
      </c>
      <c r="D173" s="241" t="s">
        <v>181</v>
      </c>
      <c r="E173" s="242" t="s">
        <v>818</v>
      </c>
      <c r="F173" s="243" t="s">
        <v>819</v>
      </c>
      <c r="G173" s="244" t="s">
        <v>170</v>
      </c>
      <c r="H173" s="245">
        <v>14</v>
      </c>
      <c r="I173" s="246"/>
      <c r="J173" s="247">
        <f>ROUND(I173*H173,2)</f>
        <v>0</v>
      </c>
      <c r="K173" s="243" t="s">
        <v>1</v>
      </c>
      <c r="L173" s="248"/>
      <c r="M173" s="249" t="s">
        <v>1</v>
      </c>
      <c r="N173" s="250" t="s">
        <v>41</v>
      </c>
      <c r="O173" s="88"/>
      <c r="P173" s="232">
        <f>O173*H173</f>
        <v>0</v>
      </c>
      <c r="Q173" s="232">
        <v>0</v>
      </c>
      <c r="R173" s="232">
        <f>Q173*H173</f>
        <v>0</v>
      </c>
      <c r="S173" s="232">
        <v>0</v>
      </c>
      <c r="T173" s="233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34" t="s">
        <v>759</v>
      </c>
      <c r="AT173" s="234" t="s">
        <v>181</v>
      </c>
      <c r="AU173" s="234" t="s">
        <v>85</v>
      </c>
      <c r="AY173" s="14" t="s">
        <v>164</v>
      </c>
      <c r="BE173" s="235">
        <f>IF(N173="základní",J173,0)</f>
        <v>0</v>
      </c>
      <c r="BF173" s="235">
        <f>IF(N173="snížená",J173,0)</f>
        <v>0</v>
      </c>
      <c r="BG173" s="235">
        <f>IF(N173="zákl. přenesená",J173,0)</f>
        <v>0</v>
      </c>
      <c r="BH173" s="235">
        <f>IF(N173="sníž. přenesená",J173,0)</f>
        <v>0</v>
      </c>
      <c r="BI173" s="235">
        <f>IF(N173="nulová",J173,0)</f>
        <v>0</v>
      </c>
      <c r="BJ173" s="14" t="s">
        <v>83</v>
      </c>
      <c r="BK173" s="235">
        <f>ROUND(I173*H173,2)</f>
        <v>0</v>
      </c>
      <c r="BL173" s="14" t="s">
        <v>302</v>
      </c>
      <c r="BM173" s="234" t="s">
        <v>319</v>
      </c>
    </row>
    <row r="174" spans="1:65" s="2" customFormat="1" ht="16.5" customHeight="1">
      <c r="A174" s="35"/>
      <c r="B174" s="36"/>
      <c r="C174" s="241" t="s">
        <v>321</v>
      </c>
      <c r="D174" s="241" t="s">
        <v>181</v>
      </c>
      <c r="E174" s="242" t="s">
        <v>820</v>
      </c>
      <c r="F174" s="243" t="s">
        <v>821</v>
      </c>
      <c r="G174" s="244" t="s">
        <v>170</v>
      </c>
      <c r="H174" s="245">
        <v>16</v>
      </c>
      <c r="I174" s="246"/>
      <c r="J174" s="247">
        <f>ROUND(I174*H174,2)</f>
        <v>0</v>
      </c>
      <c r="K174" s="243" t="s">
        <v>1</v>
      </c>
      <c r="L174" s="248"/>
      <c r="M174" s="249" t="s">
        <v>1</v>
      </c>
      <c r="N174" s="250" t="s">
        <v>41</v>
      </c>
      <c r="O174" s="88"/>
      <c r="P174" s="232">
        <f>O174*H174</f>
        <v>0</v>
      </c>
      <c r="Q174" s="232">
        <v>0</v>
      </c>
      <c r="R174" s="232">
        <f>Q174*H174</f>
        <v>0</v>
      </c>
      <c r="S174" s="232">
        <v>0</v>
      </c>
      <c r="T174" s="233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34" t="s">
        <v>759</v>
      </c>
      <c r="AT174" s="234" t="s">
        <v>181</v>
      </c>
      <c r="AU174" s="234" t="s">
        <v>85</v>
      </c>
      <c r="AY174" s="14" t="s">
        <v>164</v>
      </c>
      <c r="BE174" s="235">
        <f>IF(N174="základní",J174,0)</f>
        <v>0</v>
      </c>
      <c r="BF174" s="235">
        <f>IF(N174="snížená",J174,0)</f>
        <v>0</v>
      </c>
      <c r="BG174" s="235">
        <f>IF(N174="zákl. přenesená",J174,0)</f>
        <v>0</v>
      </c>
      <c r="BH174" s="235">
        <f>IF(N174="sníž. přenesená",J174,0)</f>
        <v>0</v>
      </c>
      <c r="BI174" s="235">
        <f>IF(N174="nulová",J174,0)</f>
        <v>0</v>
      </c>
      <c r="BJ174" s="14" t="s">
        <v>83</v>
      </c>
      <c r="BK174" s="235">
        <f>ROUND(I174*H174,2)</f>
        <v>0</v>
      </c>
      <c r="BL174" s="14" t="s">
        <v>302</v>
      </c>
      <c r="BM174" s="234" t="s">
        <v>324</v>
      </c>
    </row>
    <row r="175" spans="1:65" s="2" customFormat="1" ht="33" customHeight="1">
      <c r="A175" s="35"/>
      <c r="B175" s="36"/>
      <c r="C175" s="223" t="s">
        <v>247</v>
      </c>
      <c r="D175" s="223" t="s">
        <v>167</v>
      </c>
      <c r="E175" s="224" t="s">
        <v>822</v>
      </c>
      <c r="F175" s="225" t="s">
        <v>823</v>
      </c>
      <c r="G175" s="226" t="s">
        <v>170</v>
      </c>
      <c r="H175" s="227">
        <v>30</v>
      </c>
      <c r="I175" s="228"/>
      <c r="J175" s="229">
        <f>ROUND(I175*H175,2)</f>
        <v>0</v>
      </c>
      <c r="K175" s="225" t="s">
        <v>1</v>
      </c>
      <c r="L175" s="41"/>
      <c r="M175" s="230" t="s">
        <v>1</v>
      </c>
      <c r="N175" s="231" t="s">
        <v>41</v>
      </c>
      <c r="O175" s="88"/>
      <c r="P175" s="232">
        <f>O175*H175</f>
        <v>0</v>
      </c>
      <c r="Q175" s="232">
        <v>0</v>
      </c>
      <c r="R175" s="232">
        <f>Q175*H175</f>
        <v>0</v>
      </c>
      <c r="S175" s="232">
        <v>0</v>
      </c>
      <c r="T175" s="233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34" t="s">
        <v>302</v>
      </c>
      <c r="AT175" s="234" t="s">
        <v>167</v>
      </c>
      <c r="AU175" s="234" t="s">
        <v>85</v>
      </c>
      <c r="AY175" s="14" t="s">
        <v>164</v>
      </c>
      <c r="BE175" s="235">
        <f>IF(N175="základní",J175,0)</f>
        <v>0</v>
      </c>
      <c r="BF175" s="235">
        <f>IF(N175="snížená",J175,0)</f>
        <v>0</v>
      </c>
      <c r="BG175" s="235">
        <f>IF(N175="zákl. přenesená",J175,0)</f>
        <v>0</v>
      </c>
      <c r="BH175" s="235">
        <f>IF(N175="sníž. přenesená",J175,0)</f>
        <v>0</v>
      </c>
      <c r="BI175" s="235">
        <f>IF(N175="nulová",J175,0)</f>
        <v>0</v>
      </c>
      <c r="BJ175" s="14" t="s">
        <v>83</v>
      </c>
      <c r="BK175" s="235">
        <f>ROUND(I175*H175,2)</f>
        <v>0</v>
      </c>
      <c r="BL175" s="14" t="s">
        <v>302</v>
      </c>
      <c r="BM175" s="234" t="s">
        <v>328</v>
      </c>
    </row>
    <row r="176" spans="1:65" s="2" customFormat="1" ht="16.5" customHeight="1">
      <c r="A176" s="35"/>
      <c r="B176" s="36"/>
      <c r="C176" s="241" t="s">
        <v>330</v>
      </c>
      <c r="D176" s="241" t="s">
        <v>181</v>
      </c>
      <c r="E176" s="242" t="s">
        <v>824</v>
      </c>
      <c r="F176" s="243" t="s">
        <v>825</v>
      </c>
      <c r="G176" s="244" t="s">
        <v>170</v>
      </c>
      <c r="H176" s="245">
        <v>30</v>
      </c>
      <c r="I176" s="246"/>
      <c r="J176" s="247">
        <f>ROUND(I176*H176,2)</f>
        <v>0</v>
      </c>
      <c r="K176" s="243" t="s">
        <v>1</v>
      </c>
      <c r="L176" s="248"/>
      <c r="M176" s="249" t="s">
        <v>1</v>
      </c>
      <c r="N176" s="250" t="s">
        <v>41</v>
      </c>
      <c r="O176" s="88"/>
      <c r="P176" s="232">
        <f>O176*H176</f>
        <v>0</v>
      </c>
      <c r="Q176" s="232">
        <v>0</v>
      </c>
      <c r="R176" s="232">
        <f>Q176*H176</f>
        <v>0</v>
      </c>
      <c r="S176" s="232">
        <v>0</v>
      </c>
      <c r="T176" s="233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34" t="s">
        <v>759</v>
      </c>
      <c r="AT176" s="234" t="s">
        <v>181</v>
      </c>
      <c r="AU176" s="234" t="s">
        <v>85</v>
      </c>
      <c r="AY176" s="14" t="s">
        <v>164</v>
      </c>
      <c r="BE176" s="235">
        <f>IF(N176="základní",J176,0)</f>
        <v>0</v>
      </c>
      <c r="BF176" s="235">
        <f>IF(N176="snížená",J176,0)</f>
        <v>0</v>
      </c>
      <c r="BG176" s="235">
        <f>IF(N176="zákl. přenesená",J176,0)</f>
        <v>0</v>
      </c>
      <c r="BH176" s="235">
        <f>IF(N176="sníž. přenesená",J176,0)</f>
        <v>0</v>
      </c>
      <c r="BI176" s="235">
        <f>IF(N176="nulová",J176,0)</f>
        <v>0</v>
      </c>
      <c r="BJ176" s="14" t="s">
        <v>83</v>
      </c>
      <c r="BK176" s="235">
        <f>ROUND(I176*H176,2)</f>
        <v>0</v>
      </c>
      <c r="BL176" s="14" t="s">
        <v>302</v>
      </c>
      <c r="BM176" s="234" t="s">
        <v>333</v>
      </c>
    </row>
    <row r="177" spans="1:65" s="2" customFormat="1" ht="33" customHeight="1">
      <c r="A177" s="35"/>
      <c r="B177" s="36"/>
      <c r="C177" s="223" t="s">
        <v>250</v>
      </c>
      <c r="D177" s="223" t="s">
        <v>167</v>
      </c>
      <c r="E177" s="224" t="s">
        <v>822</v>
      </c>
      <c r="F177" s="225" t="s">
        <v>823</v>
      </c>
      <c r="G177" s="226" t="s">
        <v>170</v>
      </c>
      <c r="H177" s="227">
        <v>30</v>
      </c>
      <c r="I177" s="228"/>
      <c r="J177" s="229">
        <f>ROUND(I177*H177,2)</f>
        <v>0</v>
      </c>
      <c r="K177" s="225" t="s">
        <v>1</v>
      </c>
      <c r="L177" s="41"/>
      <c r="M177" s="230" t="s">
        <v>1</v>
      </c>
      <c r="N177" s="231" t="s">
        <v>41</v>
      </c>
      <c r="O177" s="88"/>
      <c r="P177" s="232">
        <f>O177*H177</f>
        <v>0</v>
      </c>
      <c r="Q177" s="232">
        <v>0</v>
      </c>
      <c r="R177" s="232">
        <f>Q177*H177</f>
        <v>0</v>
      </c>
      <c r="S177" s="232">
        <v>0</v>
      </c>
      <c r="T177" s="233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34" t="s">
        <v>302</v>
      </c>
      <c r="AT177" s="234" t="s">
        <v>167</v>
      </c>
      <c r="AU177" s="234" t="s">
        <v>85</v>
      </c>
      <c r="AY177" s="14" t="s">
        <v>164</v>
      </c>
      <c r="BE177" s="235">
        <f>IF(N177="základní",J177,0)</f>
        <v>0</v>
      </c>
      <c r="BF177" s="235">
        <f>IF(N177="snížená",J177,0)</f>
        <v>0</v>
      </c>
      <c r="BG177" s="235">
        <f>IF(N177="zákl. přenesená",J177,0)</f>
        <v>0</v>
      </c>
      <c r="BH177" s="235">
        <f>IF(N177="sníž. přenesená",J177,0)</f>
        <v>0</v>
      </c>
      <c r="BI177" s="235">
        <f>IF(N177="nulová",J177,0)</f>
        <v>0</v>
      </c>
      <c r="BJ177" s="14" t="s">
        <v>83</v>
      </c>
      <c r="BK177" s="235">
        <f>ROUND(I177*H177,2)</f>
        <v>0</v>
      </c>
      <c r="BL177" s="14" t="s">
        <v>302</v>
      </c>
      <c r="BM177" s="234" t="s">
        <v>338</v>
      </c>
    </row>
    <row r="178" spans="1:65" s="2" customFormat="1" ht="16.5" customHeight="1">
      <c r="A178" s="35"/>
      <c r="B178" s="36"/>
      <c r="C178" s="241" t="s">
        <v>341</v>
      </c>
      <c r="D178" s="241" t="s">
        <v>181</v>
      </c>
      <c r="E178" s="242" t="s">
        <v>826</v>
      </c>
      <c r="F178" s="243" t="s">
        <v>827</v>
      </c>
      <c r="G178" s="244" t="s">
        <v>170</v>
      </c>
      <c r="H178" s="245">
        <v>30</v>
      </c>
      <c r="I178" s="246"/>
      <c r="J178" s="247">
        <f>ROUND(I178*H178,2)</f>
        <v>0</v>
      </c>
      <c r="K178" s="243" t="s">
        <v>1</v>
      </c>
      <c r="L178" s="248"/>
      <c r="M178" s="249" t="s">
        <v>1</v>
      </c>
      <c r="N178" s="250" t="s">
        <v>41</v>
      </c>
      <c r="O178" s="88"/>
      <c r="P178" s="232">
        <f>O178*H178</f>
        <v>0</v>
      </c>
      <c r="Q178" s="232">
        <v>0</v>
      </c>
      <c r="R178" s="232">
        <f>Q178*H178</f>
        <v>0</v>
      </c>
      <c r="S178" s="232">
        <v>0</v>
      </c>
      <c r="T178" s="233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34" t="s">
        <v>759</v>
      </c>
      <c r="AT178" s="234" t="s">
        <v>181</v>
      </c>
      <c r="AU178" s="234" t="s">
        <v>85</v>
      </c>
      <c r="AY178" s="14" t="s">
        <v>164</v>
      </c>
      <c r="BE178" s="235">
        <f>IF(N178="základní",J178,0)</f>
        <v>0</v>
      </c>
      <c r="BF178" s="235">
        <f>IF(N178="snížená",J178,0)</f>
        <v>0</v>
      </c>
      <c r="BG178" s="235">
        <f>IF(N178="zákl. přenesená",J178,0)</f>
        <v>0</v>
      </c>
      <c r="BH178" s="235">
        <f>IF(N178="sníž. přenesená",J178,0)</f>
        <v>0</v>
      </c>
      <c r="BI178" s="235">
        <f>IF(N178="nulová",J178,0)</f>
        <v>0</v>
      </c>
      <c r="BJ178" s="14" t="s">
        <v>83</v>
      </c>
      <c r="BK178" s="235">
        <f>ROUND(I178*H178,2)</f>
        <v>0</v>
      </c>
      <c r="BL178" s="14" t="s">
        <v>302</v>
      </c>
      <c r="BM178" s="234" t="s">
        <v>344</v>
      </c>
    </row>
    <row r="179" spans="1:65" s="2" customFormat="1" ht="33" customHeight="1">
      <c r="A179" s="35"/>
      <c r="B179" s="36"/>
      <c r="C179" s="223" t="s">
        <v>256</v>
      </c>
      <c r="D179" s="223" t="s">
        <v>167</v>
      </c>
      <c r="E179" s="224" t="s">
        <v>828</v>
      </c>
      <c r="F179" s="225" t="s">
        <v>829</v>
      </c>
      <c r="G179" s="226" t="s">
        <v>170</v>
      </c>
      <c r="H179" s="227">
        <v>460</v>
      </c>
      <c r="I179" s="228"/>
      <c r="J179" s="229">
        <f>ROUND(I179*H179,2)</f>
        <v>0</v>
      </c>
      <c r="K179" s="225" t="s">
        <v>1</v>
      </c>
      <c r="L179" s="41"/>
      <c r="M179" s="230" t="s">
        <v>1</v>
      </c>
      <c r="N179" s="231" t="s">
        <v>41</v>
      </c>
      <c r="O179" s="88"/>
      <c r="P179" s="232">
        <f>O179*H179</f>
        <v>0</v>
      </c>
      <c r="Q179" s="232">
        <v>0</v>
      </c>
      <c r="R179" s="232">
        <f>Q179*H179</f>
        <v>0</v>
      </c>
      <c r="S179" s="232">
        <v>0</v>
      </c>
      <c r="T179" s="233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34" t="s">
        <v>302</v>
      </c>
      <c r="AT179" s="234" t="s">
        <v>167</v>
      </c>
      <c r="AU179" s="234" t="s">
        <v>85</v>
      </c>
      <c r="AY179" s="14" t="s">
        <v>164</v>
      </c>
      <c r="BE179" s="235">
        <f>IF(N179="základní",J179,0)</f>
        <v>0</v>
      </c>
      <c r="BF179" s="235">
        <f>IF(N179="snížená",J179,0)</f>
        <v>0</v>
      </c>
      <c r="BG179" s="235">
        <f>IF(N179="zákl. přenesená",J179,0)</f>
        <v>0</v>
      </c>
      <c r="BH179" s="235">
        <f>IF(N179="sníž. přenesená",J179,0)</f>
        <v>0</v>
      </c>
      <c r="BI179" s="235">
        <f>IF(N179="nulová",J179,0)</f>
        <v>0</v>
      </c>
      <c r="BJ179" s="14" t="s">
        <v>83</v>
      </c>
      <c r="BK179" s="235">
        <f>ROUND(I179*H179,2)</f>
        <v>0</v>
      </c>
      <c r="BL179" s="14" t="s">
        <v>302</v>
      </c>
      <c r="BM179" s="234" t="s">
        <v>349</v>
      </c>
    </row>
    <row r="180" spans="1:65" s="2" customFormat="1" ht="16.5" customHeight="1">
      <c r="A180" s="35"/>
      <c r="B180" s="36"/>
      <c r="C180" s="241" t="s">
        <v>352</v>
      </c>
      <c r="D180" s="241" t="s">
        <v>181</v>
      </c>
      <c r="E180" s="242" t="s">
        <v>830</v>
      </c>
      <c r="F180" s="243" t="s">
        <v>831</v>
      </c>
      <c r="G180" s="244" t="s">
        <v>170</v>
      </c>
      <c r="H180" s="245">
        <v>460</v>
      </c>
      <c r="I180" s="246"/>
      <c r="J180" s="247">
        <f>ROUND(I180*H180,2)</f>
        <v>0</v>
      </c>
      <c r="K180" s="243" t="s">
        <v>1</v>
      </c>
      <c r="L180" s="248"/>
      <c r="M180" s="249" t="s">
        <v>1</v>
      </c>
      <c r="N180" s="250" t="s">
        <v>41</v>
      </c>
      <c r="O180" s="88"/>
      <c r="P180" s="232">
        <f>O180*H180</f>
        <v>0</v>
      </c>
      <c r="Q180" s="232">
        <v>0</v>
      </c>
      <c r="R180" s="232">
        <f>Q180*H180</f>
        <v>0</v>
      </c>
      <c r="S180" s="232">
        <v>0</v>
      </c>
      <c r="T180" s="233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34" t="s">
        <v>759</v>
      </c>
      <c r="AT180" s="234" t="s">
        <v>181</v>
      </c>
      <c r="AU180" s="234" t="s">
        <v>85</v>
      </c>
      <c r="AY180" s="14" t="s">
        <v>164</v>
      </c>
      <c r="BE180" s="235">
        <f>IF(N180="základní",J180,0)</f>
        <v>0</v>
      </c>
      <c r="BF180" s="235">
        <f>IF(N180="snížená",J180,0)</f>
        <v>0</v>
      </c>
      <c r="BG180" s="235">
        <f>IF(N180="zákl. přenesená",J180,0)</f>
        <v>0</v>
      </c>
      <c r="BH180" s="235">
        <f>IF(N180="sníž. přenesená",J180,0)</f>
        <v>0</v>
      </c>
      <c r="BI180" s="235">
        <f>IF(N180="nulová",J180,0)</f>
        <v>0</v>
      </c>
      <c r="BJ180" s="14" t="s">
        <v>83</v>
      </c>
      <c r="BK180" s="235">
        <f>ROUND(I180*H180,2)</f>
        <v>0</v>
      </c>
      <c r="BL180" s="14" t="s">
        <v>302</v>
      </c>
      <c r="BM180" s="234" t="s">
        <v>355</v>
      </c>
    </row>
    <row r="181" spans="1:65" s="2" customFormat="1" ht="33" customHeight="1">
      <c r="A181" s="35"/>
      <c r="B181" s="36"/>
      <c r="C181" s="223" t="s">
        <v>261</v>
      </c>
      <c r="D181" s="223" t="s">
        <v>167</v>
      </c>
      <c r="E181" s="224" t="s">
        <v>832</v>
      </c>
      <c r="F181" s="225" t="s">
        <v>833</v>
      </c>
      <c r="G181" s="226" t="s">
        <v>170</v>
      </c>
      <c r="H181" s="227">
        <v>230</v>
      </c>
      <c r="I181" s="228"/>
      <c r="J181" s="229">
        <f>ROUND(I181*H181,2)</f>
        <v>0</v>
      </c>
      <c r="K181" s="225" t="s">
        <v>1</v>
      </c>
      <c r="L181" s="41"/>
      <c r="M181" s="230" t="s">
        <v>1</v>
      </c>
      <c r="N181" s="231" t="s">
        <v>41</v>
      </c>
      <c r="O181" s="88"/>
      <c r="P181" s="232">
        <f>O181*H181</f>
        <v>0</v>
      </c>
      <c r="Q181" s="232">
        <v>0</v>
      </c>
      <c r="R181" s="232">
        <f>Q181*H181</f>
        <v>0</v>
      </c>
      <c r="S181" s="232">
        <v>0</v>
      </c>
      <c r="T181" s="233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34" t="s">
        <v>302</v>
      </c>
      <c r="AT181" s="234" t="s">
        <v>167</v>
      </c>
      <c r="AU181" s="234" t="s">
        <v>85</v>
      </c>
      <c r="AY181" s="14" t="s">
        <v>164</v>
      </c>
      <c r="BE181" s="235">
        <f>IF(N181="základní",J181,0)</f>
        <v>0</v>
      </c>
      <c r="BF181" s="235">
        <f>IF(N181="snížená",J181,0)</f>
        <v>0</v>
      </c>
      <c r="BG181" s="235">
        <f>IF(N181="zákl. přenesená",J181,0)</f>
        <v>0</v>
      </c>
      <c r="BH181" s="235">
        <f>IF(N181="sníž. přenesená",J181,0)</f>
        <v>0</v>
      </c>
      <c r="BI181" s="235">
        <f>IF(N181="nulová",J181,0)</f>
        <v>0</v>
      </c>
      <c r="BJ181" s="14" t="s">
        <v>83</v>
      </c>
      <c r="BK181" s="235">
        <f>ROUND(I181*H181,2)</f>
        <v>0</v>
      </c>
      <c r="BL181" s="14" t="s">
        <v>302</v>
      </c>
      <c r="BM181" s="234" t="s">
        <v>360</v>
      </c>
    </row>
    <row r="182" spans="1:65" s="2" customFormat="1" ht="16.5" customHeight="1">
      <c r="A182" s="35"/>
      <c r="B182" s="36"/>
      <c r="C182" s="241" t="s">
        <v>363</v>
      </c>
      <c r="D182" s="241" t="s">
        <v>181</v>
      </c>
      <c r="E182" s="242" t="s">
        <v>834</v>
      </c>
      <c r="F182" s="243" t="s">
        <v>835</v>
      </c>
      <c r="G182" s="244" t="s">
        <v>170</v>
      </c>
      <c r="H182" s="245">
        <v>230</v>
      </c>
      <c r="I182" s="246"/>
      <c r="J182" s="247">
        <f>ROUND(I182*H182,2)</f>
        <v>0</v>
      </c>
      <c r="K182" s="243" t="s">
        <v>1</v>
      </c>
      <c r="L182" s="248"/>
      <c r="M182" s="249" t="s">
        <v>1</v>
      </c>
      <c r="N182" s="250" t="s">
        <v>41</v>
      </c>
      <c r="O182" s="88"/>
      <c r="P182" s="232">
        <f>O182*H182</f>
        <v>0</v>
      </c>
      <c r="Q182" s="232">
        <v>0</v>
      </c>
      <c r="R182" s="232">
        <f>Q182*H182</f>
        <v>0</v>
      </c>
      <c r="S182" s="232">
        <v>0</v>
      </c>
      <c r="T182" s="233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34" t="s">
        <v>759</v>
      </c>
      <c r="AT182" s="234" t="s">
        <v>181</v>
      </c>
      <c r="AU182" s="234" t="s">
        <v>85</v>
      </c>
      <c r="AY182" s="14" t="s">
        <v>164</v>
      </c>
      <c r="BE182" s="235">
        <f>IF(N182="základní",J182,0)</f>
        <v>0</v>
      </c>
      <c r="BF182" s="235">
        <f>IF(N182="snížená",J182,0)</f>
        <v>0</v>
      </c>
      <c r="BG182" s="235">
        <f>IF(N182="zákl. přenesená",J182,0)</f>
        <v>0</v>
      </c>
      <c r="BH182" s="235">
        <f>IF(N182="sníž. přenesená",J182,0)</f>
        <v>0</v>
      </c>
      <c r="BI182" s="235">
        <f>IF(N182="nulová",J182,0)</f>
        <v>0</v>
      </c>
      <c r="BJ182" s="14" t="s">
        <v>83</v>
      </c>
      <c r="BK182" s="235">
        <f>ROUND(I182*H182,2)</f>
        <v>0</v>
      </c>
      <c r="BL182" s="14" t="s">
        <v>302</v>
      </c>
      <c r="BM182" s="234" t="s">
        <v>366</v>
      </c>
    </row>
    <row r="183" spans="1:65" s="2" customFormat="1" ht="24.15" customHeight="1">
      <c r="A183" s="35"/>
      <c r="B183" s="36"/>
      <c r="C183" s="223" t="s">
        <v>266</v>
      </c>
      <c r="D183" s="223" t="s">
        <v>167</v>
      </c>
      <c r="E183" s="224" t="s">
        <v>836</v>
      </c>
      <c r="F183" s="225" t="s">
        <v>837</v>
      </c>
      <c r="G183" s="226" t="s">
        <v>170</v>
      </c>
      <c r="H183" s="227">
        <v>15</v>
      </c>
      <c r="I183" s="228"/>
      <c r="J183" s="229">
        <f>ROUND(I183*H183,2)</f>
        <v>0</v>
      </c>
      <c r="K183" s="225" t="s">
        <v>1</v>
      </c>
      <c r="L183" s="41"/>
      <c r="M183" s="230" t="s">
        <v>1</v>
      </c>
      <c r="N183" s="231" t="s">
        <v>41</v>
      </c>
      <c r="O183" s="88"/>
      <c r="P183" s="232">
        <f>O183*H183</f>
        <v>0</v>
      </c>
      <c r="Q183" s="232">
        <v>0</v>
      </c>
      <c r="R183" s="232">
        <f>Q183*H183</f>
        <v>0</v>
      </c>
      <c r="S183" s="232">
        <v>0</v>
      </c>
      <c r="T183" s="233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34" t="s">
        <v>302</v>
      </c>
      <c r="AT183" s="234" t="s">
        <v>167</v>
      </c>
      <c r="AU183" s="234" t="s">
        <v>85</v>
      </c>
      <c r="AY183" s="14" t="s">
        <v>164</v>
      </c>
      <c r="BE183" s="235">
        <f>IF(N183="základní",J183,0)</f>
        <v>0</v>
      </c>
      <c r="BF183" s="235">
        <f>IF(N183="snížená",J183,0)</f>
        <v>0</v>
      </c>
      <c r="BG183" s="235">
        <f>IF(N183="zákl. přenesená",J183,0)</f>
        <v>0</v>
      </c>
      <c r="BH183" s="235">
        <f>IF(N183="sníž. přenesená",J183,0)</f>
        <v>0</v>
      </c>
      <c r="BI183" s="235">
        <f>IF(N183="nulová",J183,0)</f>
        <v>0</v>
      </c>
      <c r="BJ183" s="14" t="s">
        <v>83</v>
      </c>
      <c r="BK183" s="235">
        <f>ROUND(I183*H183,2)</f>
        <v>0</v>
      </c>
      <c r="BL183" s="14" t="s">
        <v>302</v>
      </c>
      <c r="BM183" s="234" t="s">
        <v>371</v>
      </c>
    </row>
    <row r="184" spans="1:65" s="2" customFormat="1" ht="21.75" customHeight="1">
      <c r="A184" s="35"/>
      <c r="B184" s="36"/>
      <c r="C184" s="241" t="s">
        <v>373</v>
      </c>
      <c r="D184" s="241" t="s">
        <v>181</v>
      </c>
      <c r="E184" s="242" t="s">
        <v>838</v>
      </c>
      <c r="F184" s="243" t="s">
        <v>839</v>
      </c>
      <c r="G184" s="244" t="s">
        <v>170</v>
      </c>
      <c r="H184" s="245">
        <v>15</v>
      </c>
      <c r="I184" s="246"/>
      <c r="J184" s="247">
        <f>ROUND(I184*H184,2)</f>
        <v>0</v>
      </c>
      <c r="K184" s="243" t="s">
        <v>1</v>
      </c>
      <c r="L184" s="248"/>
      <c r="M184" s="249" t="s">
        <v>1</v>
      </c>
      <c r="N184" s="250" t="s">
        <v>41</v>
      </c>
      <c r="O184" s="88"/>
      <c r="P184" s="232">
        <f>O184*H184</f>
        <v>0</v>
      </c>
      <c r="Q184" s="232">
        <v>0</v>
      </c>
      <c r="R184" s="232">
        <f>Q184*H184</f>
        <v>0</v>
      </c>
      <c r="S184" s="232">
        <v>0</v>
      </c>
      <c r="T184" s="233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34" t="s">
        <v>759</v>
      </c>
      <c r="AT184" s="234" t="s">
        <v>181</v>
      </c>
      <c r="AU184" s="234" t="s">
        <v>85</v>
      </c>
      <c r="AY184" s="14" t="s">
        <v>164</v>
      </c>
      <c r="BE184" s="235">
        <f>IF(N184="základní",J184,0)</f>
        <v>0</v>
      </c>
      <c r="BF184" s="235">
        <f>IF(N184="snížená",J184,0)</f>
        <v>0</v>
      </c>
      <c r="BG184" s="235">
        <f>IF(N184="zákl. přenesená",J184,0)</f>
        <v>0</v>
      </c>
      <c r="BH184" s="235">
        <f>IF(N184="sníž. přenesená",J184,0)</f>
        <v>0</v>
      </c>
      <c r="BI184" s="235">
        <f>IF(N184="nulová",J184,0)</f>
        <v>0</v>
      </c>
      <c r="BJ184" s="14" t="s">
        <v>83</v>
      </c>
      <c r="BK184" s="235">
        <f>ROUND(I184*H184,2)</f>
        <v>0</v>
      </c>
      <c r="BL184" s="14" t="s">
        <v>302</v>
      </c>
      <c r="BM184" s="234" t="s">
        <v>376</v>
      </c>
    </row>
    <row r="185" spans="1:65" s="2" customFormat="1" ht="24.15" customHeight="1">
      <c r="A185" s="35"/>
      <c r="B185" s="36"/>
      <c r="C185" s="223" t="s">
        <v>269</v>
      </c>
      <c r="D185" s="223" t="s">
        <v>167</v>
      </c>
      <c r="E185" s="224" t="s">
        <v>840</v>
      </c>
      <c r="F185" s="225" t="s">
        <v>841</v>
      </c>
      <c r="G185" s="226" t="s">
        <v>170</v>
      </c>
      <c r="H185" s="227">
        <v>15</v>
      </c>
      <c r="I185" s="228"/>
      <c r="J185" s="229">
        <f>ROUND(I185*H185,2)</f>
        <v>0</v>
      </c>
      <c r="K185" s="225" t="s">
        <v>1</v>
      </c>
      <c r="L185" s="41"/>
      <c r="M185" s="230" t="s">
        <v>1</v>
      </c>
      <c r="N185" s="231" t="s">
        <v>41</v>
      </c>
      <c r="O185" s="88"/>
      <c r="P185" s="232">
        <f>O185*H185</f>
        <v>0</v>
      </c>
      <c r="Q185" s="232">
        <v>0</v>
      </c>
      <c r="R185" s="232">
        <f>Q185*H185</f>
        <v>0</v>
      </c>
      <c r="S185" s="232">
        <v>0</v>
      </c>
      <c r="T185" s="233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34" t="s">
        <v>302</v>
      </c>
      <c r="AT185" s="234" t="s">
        <v>167</v>
      </c>
      <c r="AU185" s="234" t="s">
        <v>85</v>
      </c>
      <c r="AY185" s="14" t="s">
        <v>164</v>
      </c>
      <c r="BE185" s="235">
        <f>IF(N185="základní",J185,0)</f>
        <v>0</v>
      </c>
      <c r="BF185" s="235">
        <f>IF(N185="snížená",J185,0)</f>
        <v>0</v>
      </c>
      <c r="BG185" s="235">
        <f>IF(N185="zákl. přenesená",J185,0)</f>
        <v>0</v>
      </c>
      <c r="BH185" s="235">
        <f>IF(N185="sníž. přenesená",J185,0)</f>
        <v>0</v>
      </c>
      <c r="BI185" s="235">
        <f>IF(N185="nulová",J185,0)</f>
        <v>0</v>
      </c>
      <c r="BJ185" s="14" t="s">
        <v>83</v>
      </c>
      <c r="BK185" s="235">
        <f>ROUND(I185*H185,2)</f>
        <v>0</v>
      </c>
      <c r="BL185" s="14" t="s">
        <v>302</v>
      </c>
      <c r="BM185" s="234" t="s">
        <v>380</v>
      </c>
    </row>
    <row r="186" spans="1:65" s="2" customFormat="1" ht="21.75" customHeight="1">
      <c r="A186" s="35"/>
      <c r="B186" s="36"/>
      <c r="C186" s="241" t="s">
        <v>382</v>
      </c>
      <c r="D186" s="241" t="s">
        <v>181</v>
      </c>
      <c r="E186" s="242" t="s">
        <v>842</v>
      </c>
      <c r="F186" s="243" t="s">
        <v>843</v>
      </c>
      <c r="G186" s="244" t="s">
        <v>170</v>
      </c>
      <c r="H186" s="245">
        <v>15</v>
      </c>
      <c r="I186" s="246"/>
      <c r="J186" s="247">
        <f>ROUND(I186*H186,2)</f>
        <v>0</v>
      </c>
      <c r="K186" s="243" t="s">
        <v>1</v>
      </c>
      <c r="L186" s="248"/>
      <c r="M186" s="249" t="s">
        <v>1</v>
      </c>
      <c r="N186" s="250" t="s">
        <v>41</v>
      </c>
      <c r="O186" s="88"/>
      <c r="P186" s="232">
        <f>O186*H186</f>
        <v>0</v>
      </c>
      <c r="Q186" s="232">
        <v>0</v>
      </c>
      <c r="R186" s="232">
        <f>Q186*H186</f>
        <v>0</v>
      </c>
      <c r="S186" s="232">
        <v>0</v>
      </c>
      <c r="T186" s="233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34" t="s">
        <v>759</v>
      </c>
      <c r="AT186" s="234" t="s">
        <v>181</v>
      </c>
      <c r="AU186" s="234" t="s">
        <v>85</v>
      </c>
      <c r="AY186" s="14" t="s">
        <v>164</v>
      </c>
      <c r="BE186" s="235">
        <f>IF(N186="základní",J186,0)</f>
        <v>0</v>
      </c>
      <c r="BF186" s="235">
        <f>IF(N186="snížená",J186,0)</f>
        <v>0</v>
      </c>
      <c r="BG186" s="235">
        <f>IF(N186="zákl. přenesená",J186,0)</f>
        <v>0</v>
      </c>
      <c r="BH186" s="235">
        <f>IF(N186="sníž. přenesená",J186,0)</f>
        <v>0</v>
      </c>
      <c r="BI186" s="235">
        <f>IF(N186="nulová",J186,0)</f>
        <v>0</v>
      </c>
      <c r="BJ186" s="14" t="s">
        <v>83</v>
      </c>
      <c r="BK186" s="235">
        <f>ROUND(I186*H186,2)</f>
        <v>0</v>
      </c>
      <c r="BL186" s="14" t="s">
        <v>302</v>
      </c>
      <c r="BM186" s="234" t="s">
        <v>385</v>
      </c>
    </row>
    <row r="187" spans="1:65" s="2" customFormat="1" ht="16.5" customHeight="1">
      <c r="A187" s="35"/>
      <c r="B187" s="36"/>
      <c r="C187" s="223" t="s">
        <v>273</v>
      </c>
      <c r="D187" s="223" t="s">
        <v>167</v>
      </c>
      <c r="E187" s="224" t="s">
        <v>844</v>
      </c>
      <c r="F187" s="225" t="s">
        <v>845</v>
      </c>
      <c r="G187" s="226" t="s">
        <v>224</v>
      </c>
      <c r="H187" s="227">
        <v>2</v>
      </c>
      <c r="I187" s="228"/>
      <c r="J187" s="229">
        <f>ROUND(I187*H187,2)</f>
        <v>0</v>
      </c>
      <c r="K187" s="225" t="s">
        <v>1</v>
      </c>
      <c r="L187" s="41"/>
      <c r="M187" s="230" t="s">
        <v>1</v>
      </c>
      <c r="N187" s="231" t="s">
        <v>41</v>
      </c>
      <c r="O187" s="88"/>
      <c r="P187" s="232">
        <f>O187*H187</f>
        <v>0</v>
      </c>
      <c r="Q187" s="232">
        <v>0</v>
      </c>
      <c r="R187" s="232">
        <f>Q187*H187</f>
        <v>0</v>
      </c>
      <c r="S187" s="232">
        <v>0</v>
      </c>
      <c r="T187" s="233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34" t="s">
        <v>302</v>
      </c>
      <c r="AT187" s="234" t="s">
        <v>167</v>
      </c>
      <c r="AU187" s="234" t="s">
        <v>85</v>
      </c>
      <c r="AY187" s="14" t="s">
        <v>164</v>
      </c>
      <c r="BE187" s="235">
        <f>IF(N187="základní",J187,0)</f>
        <v>0</v>
      </c>
      <c r="BF187" s="235">
        <f>IF(N187="snížená",J187,0)</f>
        <v>0</v>
      </c>
      <c r="BG187" s="235">
        <f>IF(N187="zákl. přenesená",J187,0)</f>
        <v>0</v>
      </c>
      <c r="BH187" s="235">
        <f>IF(N187="sníž. přenesená",J187,0)</f>
        <v>0</v>
      </c>
      <c r="BI187" s="235">
        <f>IF(N187="nulová",J187,0)</f>
        <v>0</v>
      </c>
      <c r="BJ187" s="14" t="s">
        <v>83</v>
      </c>
      <c r="BK187" s="235">
        <f>ROUND(I187*H187,2)</f>
        <v>0</v>
      </c>
      <c r="BL187" s="14" t="s">
        <v>302</v>
      </c>
      <c r="BM187" s="234" t="s">
        <v>388</v>
      </c>
    </row>
    <row r="188" spans="1:47" s="2" customFormat="1" ht="12">
      <c r="A188" s="35"/>
      <c r="B188" s="36"/>
      <c r="C188" s="37"/>
      <c r="D188" s="251" t="s">
        <v>252</v>
      </c>
      <c r="E188" s="37"/>
      <c r="F188" s="252" t="s">
        <v>846</v>
      </c>
      <c r="G188" s="37"/>
      <c r="H188" s="37"/>
      <c r="I188" s="238"/>
      <c r="J188" s="37"/>
      <c r="K188" s="37"/>
      <c r="L188" s="41"/>
      <c r="M188" s="239"/>
      <c r="N188" s="240"/>
      <c r="O188" s="88"/>
      <c r="P188" s="88"/>
      <c r="Q188" s="88"/>
      <c r="R188" s="88"/>
      <c r="S188" s="88"/>
      <c r="T188" s="89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T188" s="14" t="s">
        <v>252</v>
      </c>
      <c r="AU188" s="14" t="s">
        <v>85</v>
      </c>
    </row>
    <row r="189" spans="1:65" s="2" customFormat="1" ht="33" customHeight="1">
      <c r="A189" s="35"/>
      <c r="B189" s="36"/>
      <c r="C189" s="223" t="s">
        <v>389</v>
      </c>
      <c r="D189" s="223" t="s">
        <v>167</v>
      </c>
      <c r="E189" s="224" t="s">
        <v>847</v>
      </c>
      <c r="F189" s="225" t="s">
        <v>848</v>
      </c>
      <c r="G189" s="226" t="s">
        <v>224</v>
      </c>
      <c r="H189" s="227">
        <v>1</v>
      </c>
      <c r="I189" s="228"/>
      <c r="J189" s="229">
        <f>ROUND(I189*H189,2)</f>
        <v>0</v>
      </c>
      <c r="K189" s="225" t="s">
        <v>1</v>
      </c>
      <c r="L189" s="41"/>
      <c r="M189" s="230" t="s">
        <v>1</v>
      </c>
      <c r="N189" s="231" t="s">
        <v>41</v>
      </c>
      <c r="O189" s="88"/>
      <c r="P189" s="232">
        <f>O189*H189</f>
        <v>0</v>
      </c>
      <c r="Q189" s="232">
        <v>0</v>
      </c>
      <c r="R189" s="232">
        <f>Q189*H189</f>
        <v>0</v>
      </c>
      <c r="S189" s="232">
        <v>0</v>
      </c>
      <c r="T189" s="233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34" t="s">
        <v>302</v>
      </c>
      <c r="AT189" s="234" t="s">
        <v>167</v>
      </c>
      <c r="AU189" s="234" t="s">
        <v>85</v>
      </c>
      <c r="AY189" s="14" t="s">
        <v>164</v>
      </c>
      <c r="BE189" s="235">
        <f>IF(N189="základní",J189,0)</f>
        <v>0</v>
      </c>
      <c r="BF189" s="235">
        <f>IF(N189="snížená",J189,0)</f>
        <v>0</v>
      </c>
      <c r="BG189" s="235">
        <f>IF(N189="zákl. přenesená",J189,0)</f>
        <v>0</v>
      </c>
      <c r="BH189" s="235">
        <f>IF(N189="sníž. přenesená",J189,0)</f>
        <v>0</v>
      </c>
      <c r="BI189" s="235">
        <f>IF(N189="nulová",J189,0)</f>
        <v>0</v>
      </c>
      <c r="BJ189" s="14" t="s">
        <v>83</v>
      </c>
      <c r="BK189" s="235">
        <f>ROUND(I189*H189,2)</f>
        <v>0</v>
      </c>
      <c r="BL189" s="14" t="s">
        <v>302</v>
      </c>
      <c r="BM189" s="234" t="s">
        <v>392</v>
      </c>
    </row>
    <row r="190" spans="1:65" s="2" customFormat="1" ht="24.15" customHeight="1">
      <c r="A190" s="35"/>
      <c r="B190" s="36"/>
      <c r="C190" s="223" t="s">
        <v>276</v>
      </c>
      <c r="D190" s="223" t="s">
        <v>167</v>
      </c>
      <c r="E190" s="224" t="s">
        <v>849</v>
      </c>
      <c r="F190" s="225" t="s">
        <v>850</v>
      </c>
      <c r="G190" s="226" t="s">
        <v>224</v>
      </c>
      <c r="H190" s="227">
        <v>6</v>
      </c>
      <c r="I190" s="228"/>
      <c r="J190" s="229">
        <f>ROUND(I190*H190,2)</f>
        <v>0</v>
      </c>
      <c r="K190" s="225" t="s">
        <v>1</v>
      </c>
      <c r="L190" s="41"/>
      <c r="M190" s="230" t="s">
        <v>1</v>
      </c>
      <c r="N190" s="231" t="s">
        <v>41</v>
      </c>
      <c r="O190" s="88"/>
      <c r="P190" s="232">
        <f>O190*H190</f>
        <v>0</v>
      </c>
      <c r="Q190" s="232">
        <v>0</v>
      </c>
      <c r="R190" s="232">
        <f>Q190*H190</f>
        <v>0</v>
      </c>
      <c r="S190" s="232">
        <v>0</v>
      </c>
      <c r="T190" s="233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34" t="s">
        <v>302</v>
      </c>
      <c r="AT190" s="234" t="s">
        <v>167</v>
      </c>
      <c r="AU190" s="234" t="s">
        <v>85</v>
      </c>
      <c r="AY190" s="14" t="s">
        <v>164</v>
      </c>
      <c r="BE190" s="235">
        <f>IF(N190="základní",J190,0)</f>
        <v>0</v>
      </c>
      <c r="BF190" s="235">
        <f>IF(N190="snížená",J190,0)</f>
        <v>0</v>
      </c>
      <c r="BG190" s="235">
        <f>IF(N190="zákl. přenesená",J190,0)</f>
        <v>0</v>
      </c>
      <c r="BH190" s="235">
        <f>IF(N190="sníž. přenesená",J190,0)</f>
        <v>0</v>
      </c>
      <c r="BI190" s="235">
        <f>IF(N190="nulová",J190,0)</f>
        <v>0</v>
      </c>
      <c r="BJ190" s="14" t="s">
        <v>83</v>
      </c>
      <c r="BK190" s="235">
        <f>ROUND(I190*H190,2)</f>
        <v>0</v>
      </c>
      <c r="BL190" s="14" t="s">
        <v>302</v>
      </c>
      <c r="BM190" s="234" t="s">
        <v>395</v>
      </c>
    </row>
    <row r="191" spans="1:63" s="12" customFormat="1" ht="22.8" customHeight="1">
      <c r="A191" s="12"/>
      <c r="B191" s="207"/>
      <c r="C191" s="208"/>
      <c r="D191" s="209" t="s">
        <v>75</v>
      </c>
      <c r="E191" s="221" t="s">
        <v>851</v>
      </c>
      <c r="F191" s="221" t="s">
        <v>852</v>
      </c>
      <c r="G191" s="208"/>
      <c r="H191" s="208"/>
      <c r="I191" s="211"/>
      <c r="J191" s="222">
        <f>BK191</f>
        <v>0</v>
      </c>
      <c r="K191" s="208"/>
      <c r="L191" s="213"/>
      <c r="M191" s="214"/>
      <c r="N191" s="215"/>
      <c r="O191" s="215"/>
      <c r="P191" s="216">
        <f>SUM(P192:P198)</f>
        <v>0</v>
      </c>
      <c r="Q191" s="215"/>
      <c r="R191" s="216">
        <f>SUM(R192:R198)</f>
        <v>0</v>
      </c>
      <c r="S191" s="215"/>
      <c r="T191" s="217">
        <f>SUM(T192:T198)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18" t="s">
        <v>83</v>
      </c>
      <c r="AT191" s="219" t="s">
        <v>75</v>
      </c>
      <c r="AU191" s="219" t="s">
        <v>83</v>
      </c>
      <c r="AY191" s="218" t="s">
        <v>164</v>
      </c>
      <c r="BK191" s="220">
        <f>SUM(BK192:BK198)</f>
        <v>0</v>
      </c>
    </row>
    <row r="192" spans="1:65" s="2" customFormat="1" ht="16.5" customHeight="1">
      <c r="A192" s="35"/>
      <c r="B192" s="36"/>
      <c r="C192" s="223" t="s">
        <v>396</v>
      </c>
      <c r="D192" s="223" t="s">
        <v>167</v>
      </c>
      <c r="E192" s="224" t="s">
        <v>853</v>
      </c>
      <c r="F192" s="225" t="s">
        <v>854</v>
      </c>
      <c r="G192" s="226" t="s">
        <v>855</v>
      </c>
      <c r="H192" s="227">
        <v>8</v>
      </c>
      <c r="I192" s="228"/>
      <c r="J192" s="229">
        <f>ROUND(I192*H192,2)</f>
        <v>0</v>
      </c>
      <c r="K192" s="225" t="s">
        <v>1</v>
      </c>
      <c r="L192" s="41"/>
      <c r="M192" s="230" t="s">
        <v>1</v>
      </c>
      <c r="N192" s="231" t="s">
        <v>41</v>
      </c>
      <c r="O192" s="88"/>
      <c r="P192" s="232">
        <f>O192*H192</f>
        <v>0</v>
      </c>
      <c r="Q192" s="232">
        <v>0</v>
      </c>
      <c r="R192" s="232">
        <f>Q192*H192</f>
        <v>0</v>
      </c>
      <c r="S192" s="232">
        <v>0</v>
      </c>
      <c r="T192" s="233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34" t="s">
        <v>179</v>
      </c>
      <c r="AT192" s="234" t="s">
        <v>167</v>
      </c>
      <c r="AU192" s="234" t="s">
        <v>85</v>
      </c>
      <c r="AY192" s="14" t="s">
        <v>164</v>
      </c>
      <c r="BE192" s="235">
        <f>IF(N192="základní",J192,0)</f>
        <v>0</v>
      </c>
      <c r="BF192" s="235">
        <f>IF(N192="snížená",J192,0)</f>
        <v>0</v>
      </c>
      <c r="BG192" s="235">
        <f>IF(N192="zákl. přenesená",J192,0)</f>
        <v>0</v>
      </c>
      <c r="BH192" s="235">
        <f>IF(N192="sníž. přenesená",J192,0)</f>
        <v>0</v>
      </c>
      <c r="BI192" s="235">
        <f>IF(N192="nulová",J192,0)</f>
        <v>0</v>
      </c>
      <c r="BJ192" s="14" t="s">
        <v>83</v>
      </c>
      <c r="BK192" s="235">
        <f>ROUND(I192*H192,2)</f>
        <v>0</v>
      </c>
      <c r="BL192" s="14" t="s">
        <v>179</v>
      </c>
      <c r="BM192" s="234" t="s">
        <v>399</v>
      </c>
    </row>
    <row r="193" spans="1:47" s="2" customFormat="1" ht="12">
      <c r="A193" s="35"/>
      <c r="B193" s="36"/>
      <c r="C193" s="37"/>
      <c r="D193" s="251" t="s">
        <v>252</v>
      </c>
      <c r="E193" s="37"/>
      <c r="F193" s="252" t="s">
        <v>856</v>
      </c>
      <c r="G193" s="37"/>
      <c r="H193" s="37"/>
      <c r="I193" s="238"/>
      <c r="J193" s="37"/>
      <c r="K193" s="37"/>
      <c r="L193" s="41"/>
      <c r="M193" s="239"/>
      <c r="N193" s="240"/>
      <c r="O193" s="88"/>
      <c r="P193" s="88"/>
      <c r="Q193" s="88"/>
      <c r="R193" s="88"/>
      <c r="S193" s="88"/>
      <c r="T193" s="89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T193" s="14" t="s">
        <v>252</v>
      </c>
      <c r="AU193" s="14" t="s">
        <v>85</v>
      </c>
    </row>
    <row r="194" spans="1:65" s="2" customFormat="1" ht="16.5" customHeight="1">
      <c r="A194" s="35"/>
      <c r="B194" s="36"/>
      <c r="C194" s="223" t="s">
        <v>280</v>
      </c>
      <c r="D194" s="223" t="s">
        <v>167</v>
      </c>
      <c r="E194" s="224" t="s">
        <v>857</v>
      </c>
      <c r="F194" s="225" t="s">
        <v>858</v>
      </c>
      <c r="G194" s="226" t="s">
        <v>855</v>
      </c>
      <c r="H194" s="227">
        <v>8</v>
      </c>
      <c r="I194" s="228"/>
      <c r="J194" s="229">
        <f>ROUND(I194*H194,2)</f>
        <v>0</v>
      </c>
      <c r="K194" s="225" t="s">
        <v>1</v>
      </c>
      <c r="L194" s="41"/>
      <c r="M194" s="230" t="s">
        <v>1</v>
      </c>
      <c r="N194" s="231" t="s">
        <v>41</v>
      </c>
      <c r="O194" s="88"/>
      <c r="P194" s="232">
        <f>O194*H194</f>
        <v>0</v>
      </c>
      <c r="Q194" s="232">
        <v>0</v>
      </c>
      <c r="R194" s="232">
        <f>Q194*H194</f>
        <v>0</v>
      </c>
      <c r="S194" s="232">
        <v>0</v>
      </c>
      <c r="T194" s="233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34" t="s">
        <v>179</v>
      </c>
      <c r="AT194" s="234" t="s">
        <v>167</v>
      </c>
      <c r="AU194" s="234" t="s">
        <v>85</v>
      </c>
      <c r="AY194" s="14" t="s">
        <v>164</v>
      </c>
      <c r="BE194" s="235">
        <f>IF(N194="základní",J194,0)</f>
        <v>0</v>
      </c>
      <c r="BF194" s="235">
        <f>IF(N194="snížená",J194,0)</f>
        <v>0</v>
      </c>
      <c r="BG194" s="235">
        <f>IF(N194="zákl. přenesená",J194,0)</f>
        <v>0</v>
      </c>
      <c r="BH194" s="235">
        <f>IF(N194="sníž. přenesená",J194,0)</f>
        <v>0</v>
      </c>
      <c r="BI194" s="235">
        <f>IF(N194="nulová",J194,0)</f>
        <v>0</v>
      </c>
      <c r="BJ194" s="14" t="s">
        <v>83</v>
      </c>
      <c r="BK194" s="235">
        <f>ROUND(I194*H194,2)</f>
        <v>0</v>
      </c>
      <c r="BL194" s="14" t="s">
        <v>179</v>
      </c>
      <c r="BM194" s="234" t="s">
        <v>402</v>
      </c>
    </row>
    <row r="195" spans="1:47" s="2" customFormat="1" ht="12">
      <c r="A195" s="35"/>
      <c r="B195" s="36"/>
      <c r="C195" s="37"/>
      <c r="D195" s="251" t="s">
        <v>252</v>
      </c>
      <c r="E195" s="37"/>
      <c r="F195" s="252" t="s">
        <v>859</v>
      </c>
      <c r="G195" s="37"/>
      <c r="H195" s="37"/>
      <c r="I195" s="238"/>
      <c r="J195" s="37"/>
      <c r="K195" s="37"/>
      <c r="L195" s="41"/>
      <c r="M195" s="239"/>
      <c r="N195" s="240"/>
      <c r="O195" s="88"/>
      <c r="P195" s="88"/>
      <c r="Q195" s="88"/>
      <c r="R195" s="88"/>
      <c r="S195" s="88"/>
      <c r="T195" s="89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T195" s="14" t="s">
        <v>252</v>
      </c>
      <c r="AU195" s="14" t="s">
        <v>85</v>
      </c>
    </row>
    <row r="196" spans="1:65" s="2" customFormat="1" ht="16.5" customHeight="1">
      <c r="A196" s="35"/>
      <c r="B196" s="36"/>
      <c r="C196" s="223" t="s">
        <v>403</v>
      </c>
      <c r="D196" s="223" t="s">
        <v>167</v>
      </c>
      <c r="E196" s="224" t="s">
        <v>860</v>
      </c>
      <c r="F196" s="225" t="s">
        <v>861</v>
      </c>
      <c r="G196" s="226" t="s">
        <v>855</v>
      </c>
      <c r="H196" s="227">
        <v>8</v>
      </c>
      <c r="I196" s="228"/>
      <c r="J196" s="229">
        <f>ROUND(I196*H196,2)</f>
        <v>0</v>
      </c>
      <c r="K196" s="225" t="s">
        <v>1</v>
      </c>
      <c r="L196" s="41"/>
      <c r="M196" s="230" t="s">
        <v>1</v>
      </c>
      <c r="N196" s="231" t="s">
        <v>41</v>
      </c>
      <c r="O196" s="88"/>
      <c r="P196" s="232">
        <f>O196*H196</f>
        <v>0</v>
      </c>
      <c r="Q196" s="232">
        <v>0</v>
      </c>
      <c r="R196" s="232">
        <f>Q196*H196</f>
        <v>0</v>
      </c>
      <c r="S196" s="232">
        <v>0</v>
      </c>
      <c r="T196" s="233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34" t="s">
        <v>179</v>
      </c>
      <c r="AT196" s="234" t="s">
        <v>167</v>
      </c>
      <c r="AU196" s="234" t="s">
        <v>85</v>
      </c>
      <c r="AY196" s="14" t="s">
        <v>164</v>
      </c>
      <c r="BE196" s="235">
        <f>IF(N196="základní",J196,0)</f>
        <v>0</v>
      </c>
      <c r="BF196" s="235">
        <f>IF(N196="snížená",J196,0)</f>
        <v>0</v>
      </c>
      <c r="BG196" s="235">
        <f>IF(N196="zákl. přenesená",J196,0)</f>
        <v>0</v>
      </c>
      <c r="BH196" s="235">
        <f>IF(N196="sníž. přenesená",J196,0)</f>
        <v>0</v>
      </c>
      <c r="BI196" s="235">
        <f>IF(N196="nulová",J196,0)</f>
        <v>0</v>
      </c>
      <c r="BJ196" s="14" t="s">
        <v>83</v>
      </c>
      <c r="BK196" s="235">
        <f>ROUND(I196*H196,2)</f>
        <v>0</v>
      </c>
      <c r="BL196" s="14" t="s">
        <v>179</v>
      </c>
      <c r="BM196" s="234" t="s">
        <v>406</v>
      </c>
    </row>
    <row r="197" spans="1:65" s="2" customFormat="1" ht="16.5" customHeight="1">
      <c r="A197" s="35"/>
      <c r="B197" s="36"/>
      <c r="C197" s="223" t="s">
        <v>283</v>
      </c>
      <c r="D197" s="223" t="s">
        <v>167</v>
      </c>
      <c r="E197" s="224" t="s">
        <v>862</v>
      </c>
      <c r="F197" s="225" t="s">
        <v>863</v>
      </c>
      <c r="G197" s="226" t="s">
        <v>855</v>
      </c>
      <c r="H197" s="227">
        <v>8</v>
      </c>
      <c r="I197" s="228"/>
      <c r="J197" s="229">
        <f>ROUND(I197*H197,2)</f>
        <v>0</v>
      </c>
      <c r="K197" s="225" t="s">
        <v>1</v>
      </c>
      <c r="L197" s="41"/>
      <c r="M197" s="230" t="s">
        <v>1</v>
      </c>
      <c r="N197" s="231" t="s">
        <v>41</v>
      </c>
      <c r="O197" s="88"/>
      <c r="P197" s="232">
        <f>O197*H197</f>
        <v>0</v>
      </c>
      <c r="Q197" s="232">
        <v>0</v>
      </c>
      <c r="R197" s="232">
        <f>Q197*H197</f>
        <v>0</v>
      </c>
      <c r="S197" s="232">
        <v>0</v>
      </c>
      <c r="T197" s="233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34" t="s">
        <v>179</v>
      </c>
      <c r="AT197" s="234" t="s">
        <v>167</v>
      </c>
      <c r="AU197" s="234" t="s">
        <v>85</v>
      </c>
      <c r="AY197" s="14" t="s">
        <v>164</v>
      </c>
      <c r="BE197" s="235">
        <f>IF(N197="základní",J197,0)</f>
        <v>0</v>
      </c>
      <c r="BF197" s="235">
        <f>IF(N197="snížená",J197,0)</f>
        <v>0</v>
      </c>
      <c r="BG197" s="235">
        <f>IF(N197="zákl. přenesená",J197,0)</f>
        <v>0</v>
      </c>
      <c r="BH197" s="235">
        <f>IF(N197="sníž. přenesená",J197,0)</f>
        <v>0</v>
      </c>
      <c r="BI197" s="235">
        <f>IF(N197="nulová",J197,0)</f>
        <v>0</v>
      </c>
      <c r="BJ197" s="14" t="s">
        <v>83</v>
      </c>
      <c r="BK197" s="235">
        <f>ROUND(I197*H197,2)</f>
        <v>0</v>
      </c>
      <c r="BL197" s="14" t="s">
        <v>179</v>
      </c>
      <c r="BM197" s="234" t="s">
        <v>409</v>
      </c>
    </row>
    <row r="198" spans="1:47" s="2" customFormat="1" ht="12">
      <c r="A198" s="35"/>
      <c r="B198" s="36"/>
      <c r="C198" s="37"/>
      <c r="D198" s="251" t="s">
        <v>252</v>
      </c>
      <c r="E198" s="37"/>
      <c r="F198" s="252" t="s">
        <v>864</v>
      </c>
      <c r="G198" s="37"/>
      <c r="H198" s="37"/>
      <c r="I198" s="238"/>
      <c r="J198" s="37"/>
      <c r="K198" s="37"/>
      <c r="L198" s="41"/>
      <c r="M198" s="239"/>
      <c r="N198" s="240"/>
      <c r="O198" s="88"/>
      <c r="P198" s="88"/>
      <c r="Q198" s="88"/>
      <c r="R198" s="88"/>
      <c r="S198" s="88"/>
      <c r="T198" s="89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T198" s="14" t="s">
        <v>252</v>
      </c>
      <c r="AU198" s="14" t="s">
        <v>85</v>
      </c>
    </row>
    <row r="199" spans="1:63" s="12" customFormat="1" ht="22.8" customHeight="1">
      <c r="A199" s="12"/>
      <c r="B199" s="207"/>
      <c r="C199" s="208"/>
      <c r="D199" s="209" t="s">
        <v>75</v>
      </c>
      <c r="E199" s="221" t="s">
        <v>865</v>
      </c>
      <c r="F199" s="221" t="s">
        <v>866</v>
      </c>
      <c r="G199" s="208"/>
      <c r="H199" s="208"/>
      <c r="I199" s="211"/>
      <c r="J199" s="222">
        <f>BK199</f>
        <v>0</v>
      </c>
      <c r="K199" s="208"/>
      <c r="L199" s="213"/>
      <c r="M199" s="214"/>
      <c r="N199" s="215"/>
      <c r="O199" s="215"/>
      <c r="P199" s="216">
        <f>SUM(P200:P207)</f>
        <v>0</v>
      </c>
      <c r="Q199" s="215"/>
      <c r="R199" s="216">
        <f>SUM(R200:R207)</f>
        <v>0</v>
      </c>
      <c r="S199" s="215"/>
      <c r="T199" s="217">
        <f>SUM(T200:T207)</f>
        <v>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218" t="s">
        <v>83</v>
      </c>
      <c r="AT199" s="219" t="s">
        <v>75</v>
      </c>
      <c r="AU199" s="219" t="s">
        <v>83</v>
      </c>
      <c r="AY199" s="218" t="s">
        <v>164</v>
      </c>
      <c r="BK199" s="220">
        <f>SUM(BK200:BK207)</f>
        <v>0</v>
      </c>
    </row>
    <row r="200" spans="1:65" s="2" customFormat="1" ht="21.75" customHeight="1">
      <c r="A200" s="35"/>
      <c r="B200" s="36"/>
      <c r="C200" s="223" t="s">
        <v>410</v>
      </c>
      <c r="D200" s="223" t="s">
        <v>167</v>
      </c>
      <c r="E200" s="224" t="s">
        <v>867</v>
      </c>
      <c r="F200" s="225" t="s">
        <v>868</v>
      </c>
      <c r="G200" s="226" t="s">
        <v>224</v>
      </c>
      <c r="H200" s="227">
        <v>3</v>
      </c>
      <c r="I200" s="228"/>
      <c r="J200" s="229">
        <f>ROUND(I200*H200,2)</f>
        <v>0</v>
      </c>
      <c r="K200" s="225" t="s">
        <v>1</v>
      </c>
      <c r="L200" s="41"/>
      <c r="M200" s="230" t="s">
        <v>1</v>
      </c>
      <c r="N200" s="231" t="s">
        <v>41</v>
      </c>
      <c r="O200" s="88"/>
      <c r="P200" s="232">
        <f>O200*H200</f>
        <v>0</v>
      </c>
      <c r="Q200" s="232">
        <v>0</v>
      </c>
      <c r="R200" s="232">
        <f>Q200*H200</f>
        <v>0</v>
      </c>
      <c r="S200" s="232">
        <v>0</v>
      </c>
      <c r="T200" s="233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34" t="s">
        <v>179</v>
      </c>
      <c r="AT200" s="234" t="s">
        <v>167</v>
      </c>
      <c r="AU200" s="234" t="s">
        <v>85</v>
      </c>
      <c r="AY200" s="14" t="s">
        <v>164</v>
      </c>
      <c r="BE200" s="235">
        <f>IF(N200="základní",J200,0)</f>
        <v>0</v>
      </c>
      <c r="BF200" s="235">
        <f>IF(N200="snížená",J200,0)</f>
        <v>0</v>
      </c>
      <c r="BG200" s="235">
        <f>IF(N200="zákl. přenesená",J200,0)</f>
        <v>0</v>
      </c>
      <c r="BH200" s="235">
        <f>IF(N200="sníž. přenesená",J200,0)</f>
        <v>0</v>
      </c>
      <c r="BI200" s="235">
        <f>IF(N200="nulová",J200,0)</f>
        <v>0</v>
      </c>
      <c r="BJ200" s="14" t="s">
        <v>83</v>
      </c>
      <c r="BK200" s="235">
        <f>ROUND(I200*H200,2)</f>
        <v>0</v>
      </c>
      <c r="BL200" s="14" t="s">
        <v>179</v>
      </c>
      <c r="BM200" s="234" t="s">
        <v>413</v>
      </c>
    </row>
    <row r="201" spans="1:47" s="2" customFormat="1" ht="12">
      <c r="A201" s="35"/>
      <c r="B201" s="36"/>
      <c r="C201" s="37"/>
      <c r="D201" s="251" t="s">
        <v>252</v>
      </c>
      <c r="E201" s="37"/>
      <c r="F201" s="252" t="s">
        <v>869</v>
      </c>
      <c r="G201" s="37"/>
      <c r="H201" s="37"/>
      <c r="I201" s="238"/>
      <c r="J201" s="37"/>
      <c r="K201" s="37"/>
      <c r="L201" s="41"/>
      <c r="M201" s="239"/>
      <c r="N201" s="240"/>
      <c r="O201" s="88"/>
      <c r="P201" s="88"/>
      <c r="Q201" s="88"/>
      <c r="R201" s="88"/>
      <c r="S201" s="88"/>
      <c r="T201" s="89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T201" s="14" t="s">
        <v>252</v>
      </c>
      <c r="AU201" s="14" t="s">
        <v>85</v>
      </c>
    </row>
    <row r="202" spans="1:65" s="2" customFormat="1" ht="24.15" customHeight="1">
      <c r="A202" s="35"/>
      <c r="B202" s="36"/>
      <c r="C202" s="241" t="s">
        <v>287</v>
      </c>
      <c r="D202" s="241" t="s">
        <v>181</v>
      </c>
      <c r="E202" s="242" t="s">
        <v>870</v>
      </c>
      <c r="F202" s="243" t="s">
        <v>871</v>
      </c>
      <c r="G202" s="244" t="s">
        <v>224</v>
      </c>
      <c r="H202" s="245">
        <v>1</v>
      </c>
      <c r="I202" s="246"/>
      <c r="J202" s="247">
        <f>ROUND(I202*H202,2)</f>
        <v>0</v>
      </c>
      <c r="K202" s="243" t="s">
        <v>1</v>
      </c>
      <c r="L202" s="248"/>
      <c r="M202" s="249" t="s">
        <v>1</v>
      </c>
      <c r="N202" s="250" t="s">
        <v>41</v>
      </c>
      <c r="O202" s="88"/>
      <c r="P202" s="232">
        <f>O202*H202</f>
        <v>0</v>
      </c>
      <c r="Q202" s="232">
        <v>0</v>
      </c>
      <c r="R202" s="232">
        <f>Q202*H202</f>
        <v>0</v>
      </c>
      <c r="S202" s="232">
        <v>0</v>
      </c>
      <c r="T202" s="233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34" t="s">
        <v>188</v>
      </c>
      <c r="AT202" s="234" t="s">
        <v>181</v>
      </c>
      <c r="AU202" s="234" t="s">
        <v>85</v>
      </c>
      <c r="AY202" s="14" t="s">
        <v>164</v>
      </c>
      <c r="BE202" s="235">
        <f>IF(N202="základní",J202,0)</f>
        <v>0</v>
      </c>
      <c r="BF202" s="235">
        <f>IF(N202="snížená",J202,0)</f>
        <v>0</v>
      </c>
      <c r="BG202" s="235">
        <f>IF(N202="zákl. přenesená",J202,0)</f>
        <v>0</v>
      </c>
      <c r="BH202" s="235">
        <f>IF(N202="sníž. přenesená",J202,0)</f>
        <v>0</v>
      </c>
      <c r="BI202" s="235">
        <f>IF(N202="nulová",J202,0)</f>
        <v>0</v>
      </c>
      <c r="BJ202" s="14" t="s">
        <v>83</v>
      </c>
      <c r="BK202" s="235">
        <f>ROUND(I202*H202,2)</f>
        <v>0</v>
      </c>
      <c r="BL202" s="14" t="s">
        <v>179</v>
      </c>
      <c r="BM202" s="234" t="s">
        <v>416</v>
      </c>
    </row>
    <row r="203" spans="1:47" s="2" customFormat="1" ht="12">
      <c r="A203" s="35"/>
      <c r="B203" s="36"/>
      <c r="C203" s="37"/>
      <c r="D203" s="251" t="s">
        <v>252</v>
      </c>
      <c r="E203" s="37"/>
      <c r="F203" s="252" t="s">
        <v>872</v>
      </c>
      <c r="G203" s="37"/>
      <c r="H203" s="37"/>
      <c r="I203" s="238"/>
      <c r="J203" s="37"/>
      <c r="K203" s="37"/>
      <c r="L203" s="41"/>
      <c r="M203" s="239"/>
      <c r="N203" s="240"/>
      <c r="O203" s="88"/>
      <c r="P203" s="88"/>
      <c r="Q203" s="88"/>
      <c r="R203" s="88"/>
      <c r="S203" s="88"/>
      <c r="T203" s="89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T203" s="14" t="s">
        <v>252</v>
      </c>
      <c r="AU203" s="14" t="s">
        <v>85</v>
      </c>
    </row>
    <row r="204" spans="1:65" s="2" customFormat="1" ht="24.15" customHeight="1">
      <c r="A204" s="35"/>
      <c r="B204" s="36"/>
      <c r="C204" s="241" t="s">
        <v>420</v>
      </c>
      <c r="D204" s="241" t="s">
        <v>181</v>
      </c>
      <c r="E204" s="242" t="s">
        <v>873</v>
      </c>
      <c r="F204" s="243" t="s">
        <v>874</v>
      </c>
      <c r="G204" s="244" t="s">
        <v>224</v>
      </c>
      <c r="H204" s="245">
        <v>1</v>
      </c>
      <c r="I204" s="246"/>
      <c r="J204" s="247">
        <f>ROUND(I204*H204,2)</f>
        <v>0</v>
      </c>
      <c r="K204" s="243" t="s">
        <v>1</v>
      </c>
      <c r="L204" s="248"/>
      <c r="M204" s="249" t="s">
        <v>1</v>
      </c>
      <c r="N204" s="250" t="s">
        <v>41</v>
      </c>
      <c r="O204" s="88"/>
      <c r="P204" s="232">
        <f>O204*H204</f>
        <v>0</v>
      </c>
      <c r="Q204" s="232">
        <v>0</v>
      </c>
      <c r="R204" s="232">
        <f>Q204*H204</f>
        <v>0</v>
      </c>
      <c r="S204" s="232">
        <v>0</v>
      </c>
      <c r="T204" s="233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34" t="s">
        <v>188</v>
      </c>
      <c r="AT204" s="234" t="s">
        <v>181</v>
      </c>
      <c r="AU204" s="234" t="s">
        <v>85</v>
      </c>
      <c r="AY204" s="14" t="s">
        <v>164</v>
      </c>
      <c r="BE204" s="235">
        <f>IF(N204="základní",J204,0)</f>
        <v>0</v>
      </c>
      <c r="BF204" s="235">
        <f>IF(N204="snížená",J204,0)</f>
        <v>0</v>
      </c>
      <c r="BG204" s="235">
        <f>IF(N204="zákl. přenesená",J204,0)</f>
        <v>0</v>
      </c>
      <c r="BH204" s="235">
        <f>IF(N204="sníž. přenesená",J204,0)</f>
        <v>0</v>
      </c>
      <c r="BI204" s="235">
        <f>IF(N204="nulová",J204,0)</f>
        <v>0</v>
      </c>
      <c r="BJ204" s="14" t="s">
        <v>83</v>
      </c>
      <c r="BK204" s="235">
        <f>ROUND(I204*H204,2)</f>
        <v>0</v>
      </c>
      <c r="BL204" s="14" t="s">
        <v>179</v>
      </c>
      <c r="BM204" s="234" t="s">
        <v>423</v>
      </c>
    </row>
    <row r="205" spans="1:47" s="2" customFormat="1" ht="12">
      <c r="A205" s="35"/>
      <c r="B205" s="36"/>
      <c r="C205" s="37"/>
      <c r="D205" s="251" t="s">
        <v>252</v>
      </c>
      <c r="E205" s="37"/>
      <c r="F205" s="252" t="s">
        <v>875</v>
      </c>
      <c r="G205" s="37"/>
      <c r="H205" s="37"/>
      <c r="I205" s="238"/>
      <c r="J205" s="37"/>
      <c r="K205" s="37"/>
      <c r="L205" s="41"/>
      <c r="M205" s="239"/>
      <c r="N205" s="240"/>
      <c r="O205" s="88"/>
      <c r="P205" s="88"/>
      <c r="Q205" s="88"/>
      <c r="R205" s="88"/>
      <c r="S205" s="88"/>
      <c r="T205" s="89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T205" s="14" t="s">
        <v>252</v>
      </c>
      <c r="AU205" s="14" t="s">
        <v>85</v>
      </c>
    </row>
    <row r="206" spans="1:65" s="2" customFormat="1" ht="24.15" customHeight="1">
      <c r="A206" s="35"/>
      <c r="B206" s="36"/>
      <c r="C206" s="241" t="s">
        <v>293</v>
      </c>
      <c r="D206" s="241" t="s">
        <v>181</v>
      </c>
      <c r="E206" s="242" t="s">
        <v>876</v>
      </c>
      <c r="F206" s="243" t="s">
        <v>877</v>
      </c>
      <c r="G206" s="244" t="s">
        <v>224</v>
      </c>
      <c r="H206" s="245">
        <v>1</v>
      </c>
      <c r="I206" s="246"/>
      <c r="J206" s="247">
        <f>ROUND(I206*H206,2)</f>
        <v>0</v>
      </c>
      <c r="K206" s="243" t="s">
        <v>1</v>
      </c>
      <c r="L206" s="248"/>
      <c r="M206" s="249" t="s">
        <v>1</v>
      </c>
      <c r="N206" s="250" t="s">
        <v>41</v>
      </c>
      <c r="O206" s="88"/>
      <c r="P206" s="232">
        <f>O206*H206</f>
        <v>0</v>
      </c>
      <c r="Q206" s="232">
        <v>0</v>
      </c>
      <c r="R206" s="232">
        <f>Q206*H206</f>
        <v>0</v>
      </c>
      <c r="S206" s="232">
        <v>0</v>
      </c>
      <c r="T206" s="233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34" t="s">
        <v>188</v>
      </c>
      <c r="AT206" s="234" t="s">
        <v>181</v>
      </c>
      <c r="AU206" s="234" t="s">
        <v>85</v>
      </c>
      <c r="AY206" s="14" t="s">
        <v>164</v>
      </c>
      <c r="BE206" s="235">
        <f>IF(N206="základní",J206,0)</f>
        <v>0</v>
      </c>
      <c r="BF206" s="235">
        <f>IF(N206="snížená",J206,0)</f>
        <v>0</v>
      </c>
      <c r="BG206" s="235">
        <f>IF(N206="zákl. přenesená",J206,0)</f>
        <v>0</v>
      </c>
      <c r="BH206" s="235">
        <f>IF(N206="sníž. přenesená",J206,0)</f>
        <v>0</v>
      </c>
      <c r="BI206" s="235">
        <f>IF(N206="nulová",J206,0)</f>
        <v>0</v>
      </c>
      <c r="BJ206" s="14" t="s">
        <v>83</v>
      </c>
      <c r="BK206" s="235">
        <f>ROUND(I206*H206,2)</f>
        <v>0</v>
      </c>
      <c r="BL206" s="14" t="s">
        <v>179</v>
      </c>
      <c r="BM206" s="234" t="s">
        <v>427</v>
      </c>
    </row>
    <row r="207" spans="1:47" s="2" customFormat="1" ht="12">
      <c r="A207" s="35"/>
      <c r="B207" s="36"/>
      <c r="C207" s="37"/>
      <c r="D207" s="251" t="s">
        <v>252</v>
      </c>
      <c r="E207" s="37"/>
      <c r="F207" s="252" t="s">
        <v>878</v>
      </c>
      <c r="G207" s="37"/>
      <c r="H207" s="37"/>
      <c r="I207" s="238"/>
      <c r="J207" s="37"/>
      <c r="K207" s="37"/>
      <c r="L207" s="41"/>
      <c r="M207" s="239"/>
      <c r="N207" s="240"/>
      <c r="O207" s="88"/>
      <c r="P207" s="88"/>
      <c r="Q207" s="88"/>
      <c r="R207" s="88"/>
      <c r="S207" s="88"/>
      <c r="T207" s="89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T207" s="14" t="s">
        <v>252</v>
      </c>
      <c r="AU207" s="14" t="s">
        <v>85</v>
      </c>
    </row>
    <row r="208" spans="1:63" s="12" customFormat="1" ht="25.9" customHeight="1">
      <c r="A208" s="12"/>
      <c r="B208" s="207"/>
      <c r="C208" s="208"/>
      <c r="D208" s="209" t="s">
        <v>75</v>
      </c>
      <c r="E208" s="210" t="s">
        <v>879</v>
      </c>
      <c r="F208" s="210" t="s">
        <v>880</v>
      </c>
      <c r="G208" s="208"/>
      <c r="H208" s="208"/>
      <c r="I208" s="211"/>
      <c r="J208" s="212">
        <f>BK208</f>
        <v>0</v>
      </c>
      <c r="K208" s="208"/>
      <c r="L208" s="213"/>
      <c r="M208" s="214"/>
      <c r="N208" s="215"/>
      <c r="O208" s="215"/>
      <c r="P208" s="216">
        <f>P209</f>
        <v>0</v>
      </c>
      <c r="Q208" s="215"/>
      <c r="R208" s="216">
        <f>R209</f>
        <v>0</v>
      </c>
      <c r="S208" s="215"/>
      <c r="T208" s="217">
        <f>T209</f>
        <v>0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218" t="s">
        <v>179</v>
      </c>
      <c r="AT208" s="219" t="s">
        <v>75</v>
      </c>
      <c r="AU208" s="219" t="s">
        <v>76</v>
      </c>
      <c r="AY208" s="218" t="s">
        <v>164</v>
      </c>
      <c r="BK208" s="220">
        <f>BK209</f>
        <v>0</v>
      </c>
    </row>
    <row r="209" spans="1:63" s="12" customFormat="1" ht="22.8" customHeight="1">
      <c r="A209" s="12"/>
      <c r="B209" s="207"/>
      <c r="C209" s="208"/>
      <c r="D209" s="209" t="s">
        <v>75</v>
      </c>
      <c r="E209" s="221" t="s">
        <v>881</v>
      </c>
      <c r="F209" s="221" t="s">
        <v>882</v>
      </c>
      <c r="G209" s="208"/>
      <c r="H209" s="208"/>
      <c r="I209" s="211"/>
      <c r="J209" s="222">
        <f>BK209</f>
        <v>0</v>
      </c>
      <c r="K209" s="208"/>
      <c r="L209" s="213"/>
      <c r="M209" s="214"/>
      <c r="N209" s="215"/>
      <c r="O209" s="215"/>
      <c r="P209" s="216">
        <f>SUM(P210:P216)</f>
        <v>0</v>
      </c>
      <c r="Q209" s="215"/>
      <c r="R209" s="216">
        <f>SUM(R210:R216)</f>
        <v>0</v>
      </c>
      <c r="S209" s="215"/>
      <c r="T209" s="217">
        <f>SUM(T210:T216)</f>
        <v>0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R209" s="218" t="s">
        <v>179</v>
      </c>
      <c r="AT209" s="219" t="s">
        <v>75</v>
      </c>
      <c r="AU209" s="219" t="s">
        <v>83</v>
      </c>
      <c r="AY209" s="218" t="s">
        <v>164</v>
      </c>
      <c r="BK209" s="220">
        <f>SUM(BK210:BK216)</f>
        <v>0</v>
      </c>
    </row>
    <row r="210" spans="1:65" s="2" customFormat="1" ht="16.5" customHeight="1">
      <c r="A210" s="35"/>
      <c r="B210" s="36"/>
      <c r="C210" s="223" t="s">
        <v>429</v>
      </c>
      <c r="D210" s="223" t="s">
        <v>167</v>
      </c>
      <c r="E210" s="224" t="s">
        <v>883</v>
      </c>
      <c r="F210" s="225" t="s">
        <v>884</v>
      </c>
      <c r="G210" s="226" t="s">
        <v>885</v>
      </c>
      <c r="H210" s="227">
        <v>8</v>
      </c>
      <c r="I210" s="228"/>
      <c r="J210" s="229">
        <f>ROUND(I210*H210,2)</f>
        <v>0</v>
      </c>
      <c r="K210" s="225" t="s">
        <v>1</v>
      </c>
      <c r="L210" s="41"/>
      <c r="M210" s="230" t="s">
        <v>1</v>
      </c>
      <c r="N210" s="231" t="s">
        <v>41</v>
      </c>
      <c r="O210" s="88"/>
      <c r="P210" s="232">
        <f>O210*H210</f>
        <v>0</v>
      </c>
      <c r="Q210" s="232">
        <v>0</v>
      </c>
      <c r="R210" s="232">
        <f>Q210*H210</f>
        <v>0</v>
      </c>
      <c r="S210" s="232">
        <v>0</v>
      </c>
      <c r="T210" s="233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34" t="s">
        <v>886</v>
      </c>
      <c r="AT210" s="234" t="s">
        <v>167</v>
      </c>
      <c r="AU210" s="234" t="s">
        <v>85</v>
      </c>
      <c r="AY210" s="14" t="s">
        <v>164</v>
      </c>
      <c r="BE210" s="235">
        <f>IF(N210="základní",J210,0)</f>
        <v>0</v>
      </c>
      <c r="BF210" s="235">
        <f>IF(N210="snížená",J210,0)</f>
        <v>0</v>
      </c>
      <c r="BG210" s="235">
        <f>IF(N210="zákl. přenesená",J210,0)</f>
        <v>0</v>
      </c>
      <c r="BH210" s="235">
        <f>IF(N210="sníž. přenesená",J210,0)</f>
        <v>0</v>
      </c>
      <c r="BI210" s="235">
        <f>IF(N210="nulová",J210,0)</f>
        <v>0</v>
      </c>
      <c r="BJ210" s="14" t="s">
        <v>83</v>
      </c>
      <c r="BK210" s="235">
        <f>ROUND(I210*H210,2)</f>
        <v>0</v>
      </c>
      <c r="BL210" s="14" t="s">
        <v>886</v>
      </c>
      <c r="BM210" s="234" t="s">
        <v>432</v>
      </c>
    </row>
    <row r="211" spans="1:65" s="2" customFormat="1" ht="16.5" customHeight="1">
      <c r="A211" s="35"/>
      <c r="B211" s="36"/>
      <c r="C211" s="223" t="s">
        <v>298</v>
      </c>
      <c r="D211" s="223" t="s">
        <v>167</v>
      </c>
      <c r="E211" s="224" t="s">
        <v>887</v>
      </c>
      <c r="F211" s="225" t="s">
        <v>888</v>
      </c>
      <c r="G211" s="226" t="s">
        <v>889</v>
      </c>
      <c r="H211" s="227">
        <v>1</v>
      </c>
      <c r="I211" s="228"/>
      <c r="J211" s="229">
        <f>ROUND(I211*H211,2)</f>
        <v>0</v>
      </c>
      <c r="K211" s="225" t="s">
        <v>1</v>
      </c>
      <c r="L211" s="41"/>
      <c r="M211" s="230" t="s">
        <v>1</v>
      </c>
      <c r="N211" s="231" t="s">
        <v>41</v>
      </c>
      <c r="O211" s="88"/>
      <c r="P211" s="232">
        <f>O211*H211</f>
        <v>0</v>
      </c>
      <c r="Q211" s="232">
        <v>0</v>
      </c>
      <c r="R211" s="232">
        <f>Q211*H211</f>
        <v>0</v>
      </c>
      <c r="S211" s="232">
        <v>0</v>
      </c>
      <c r="T211" s="233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34" t="s">
        <v>886</v>
      </c>
      <c r="AT211" s="234" t="s">
        <v>167</v>
      </c>
      <c r="AU211" s="234" t="s">
        <v>85</v>
      </c>
      <c r="AY211" s="14" t="s">
        <v>164</v>
      </c>
      <c r="BE211" s="235">
        <f>IF(N211="základní",J211,0)</f>
        <v>0</v>
      </c>
      <c r="BF211" s="235">
        <f>IF(N211="snížená",J211,0)</f>
        <v>0</v>
      </c>
      <c r="BG211" s="235">
        <f>IF(N211="zákl. přenesená",J211,0)</f>
        <v>0</v>
      </c>
      <c r="BH211" s="235">
        <f>IF(N211="sníž. přenesená",J211,0)</f>
        <v>0</v>
      </c>
      <c r="BI211" s="235">
        <f>IF(N211="nulová",J211,0)</f>
        <v>0</v>
      </c>
      <c r="BJ211" s="14" t="s">
        <v>83</v>
      </c>
      <c r="BK211" s="235">
        <f>ROUND(I211*H211,2)</f>
        <v>0</v>
      </c>
      <c r="BL211" s="14" t="s">
        <v>886</v>
      </c>
      <c r="BM211" s="234" t="s">
        <v>435</v>
      </c>
    </row>
    <row r="212" spans="1:65" s="2" customFormat="1" ht="21.75" customHeight="1">
      <c r="A212" s="35"/>
      <c r="B212" s="36"/>
      <c r="C212" s="223" t="s">
        <v>437</v>
      </c>
      <c r="D212" s="223" t="s">
        <v>167</v>
      </c>
      <c r="E212" s="224" t="s">
        <v>890</v>
      </c>
      <c r="F212" s="225" t="s">
        <v>891</v>
      </c>
      <c r="G212" s="226" t="s">
        <v>885</v>
      </c>
      <c r="H212" s="227">
        <v>4</v>
      </c>
      <c r="I212" s="228"/>
      <c r="J212" s="229">
        <f>ROUND(I212*H212,2)</f>
        <v>0</v>
      </c>
      <c r="K212" s="225" t="s">
        <v>1</v>
      </c>
      <c r="L212" s="41"/>
      <c r="M212" s="230" t="s">
        <v>1</v>
      </c>
      <c r="N212" s="231" t="s">
        <v>41</v>
      </c>
      <c r="O212" s="88"/>
      <c r="P212" s="232">
        <f>O212*H212</f>
        <v>0</v>
      </c>
      <c r="Q212" s="232">
        <v>0</v>
      </c>
      <c r="R212" s="232">
        <f>Q212*H212</f>
        <v>0</v>
      </c>
      <c r="S212" s="232">
        <v>0</v>
      </c>
      <c r="T212" s="233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34" t="s">
        <v>886</v>
      </c>
      <c r="AT212" s="234" t="s">
        <v>167</v>
      </c>
      <c r="AU212" s="234" t="s">
        <v>85</v>
      </c>
      <c r="AY212" s="14" t="s">
        <v>164</v>
      </c>
      <c r="BE212" s="235">
        <f>IF(N212="základní",J212,0)</f>
        <v>0</v>
      </c>
      <c r="BF212" s="235">
        <f>IF(N212="snížená",J212,0)</f>
        <v>0</v>
      </c>
      <c r="BG212" s="235">
        <f>IF(N212="zákl. přenesená",J212,0)</f>
        <v>0</v>
      </c>
      <c r="BH212" s="235">
        <f>IF(N212="sníž. přenesená",J212,0)</f>
        <v>0</v>
      </c>
      <c r="BI212" s="235">
        <f>IF(N212="nulová",J212,0)</f>
        <v>0</v>
      </c>
      <c r="BJ212" s="14" t="s">
        <v>83</v>
      </c>
      <c r="BK212" s="235">
        <f>ROUND(I212*H212,2)</f>
        <v>0</v>
      </c>
      <c r="BL212" s="14" t="s">
        <v>886</v>
      </c>
      <c r="BM212" s="234" t="s">
        <v>440</v>
      </c>
    </row>
    <row r="213" spans="1:47" s="2" customFormat="1" ht="12">
      <c r="A213" s="35"/>
      <c r="B213" s="36"/>
      <c r="C213" s="37"/>
      <c r="D213" s="251" t="s">
        <v>252</v>
      </c>
      <c r="E213" s="37"/>
      <c r="F213" s="252" t="s">
        <v>892</v>
      </c>
      <c r="G213" s="37"/>
      <c r="H213" s="37"/>
      <c r="I213" s="238"/>
      <c r="J213" s="37"/>
      <c r="K213" s="37"/>
      <c r="L213" s="41"/>
      <c r="M213" s="239"/>
      <c r="N213" s="240"/>
      <c r="O213" s="88"/>
      <c r="P213" s="88"/>
      <c r="Q213" s="88"/>
      <c r="R213" s="88"/>
      <c r="S213" s="88"/>
      <c r="T213" s="89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T213" s="14" t="s">
        <v>252</v>
      </c>
      <c r="AU213" s="14" t="s">
        <v>85</v>
      </c>
    </row>
    <row r="214" spans="1:65" s="2" customFormat="1" ht="24.15" customHeight="1">
      <c r="A214" s="35"/>
      <c r="B214" s="36"/>
      <c r="C214" s="223" t="s">
        <v>302</v>
      </c>
      <c r="D214" s="223" t="s">
        <v>167</v>
      </c>
      <c r="E214" s="224" t="s">
        <v>893</v>
      </c>
      <c r="F214" s="225" t="s">
        <v>894</v>
      </c>
      <c r="G214" s="226" t="s">
        <v>885</v>
      </c>
      <c r="H214" s="227">
        <v>32</v>
      </c>
      <c r="I214" s="228"/>
      <c r="J214" s="229">
        <f>ROUND(I214*H214,2)</f>
        <v>0</v>
      </c>
      <c r="K214" s="225" t="s">
        <v>1</v>
      </c>
      <c r="L214" s="41"/>
      <c r="M214" s="230" t="s">
        <v>1</v>
      </c>
      <c r="N214" s="231" t="s">
        <v>41</v>
      </c>
      <c r="O214" s="88"/>
      <c r="P214" s="232">
        <f>O214*H214</f>
        <v>0</v>
      </c>
      <c r="Q214" s="232">
        <v>0</v>
      </c>
      <c r="R214" s="232">
        <f>Q214*H214</f>
        <v>0</v>
      </c>
      <c r="S214" s="232">
        <v>0</v>
      </c>
      <c r="T214" s="233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34" t="s">
        <v>886</v>
      </c>
      <c r="AT214" s="234" t="s">
        <v>167</v>
      </c>
      <c r="AU214" s="234" t="s">
        <v>85</v>
      </c>
      <c r="AY214" s="14" t="s">
        <v>164</v>
      </c>
      <c r="BE214" s="235">
        <f>IF(N214="základní",J214,0)</f>
        <v>0</v>
      </c>
      <c r="BF214" s="235">
        <f>IF(N214="snížená",J214,0)</f>
        <v>0</v>
      </c>
      <c r="BG214" s="235">
        <f>IF(N214="zákl. přenesená",J214,0)</f>
        <v>0</v>
      </c>
      <c r="BH214" s="235">
        <f>IF(N214="sníž. přenesená",J214,0)</f>
        <v>0</v>
      </c>
      <c r="BI214" s="235">
        <f>IF(N214="nulová",J214,0)</f>
        <v>0</v>
      </c>
      <c r="BJ214" s="14" t="s">
        <v>83</v>
      </c>
      <c r="BK214" s="235">
        <f>ROUND(I214*H214,2)</f>
        <v>0</v>
      </c>
      <c r="BL214" s="14" t="s">
        <v>886</v>
      </c>
      <c r="BM214" s="234" t="s">
        <v>443</v>
      </c>
    </row>
    <row r="215" spans="1:47" s="2" customFormat="1" ht="12">
      <c r="A215" s="35"/>
      <c r="B215" s="36"/>
      <c r="C215" s="37"/>
      <c r="D215" s="251" t="s">
        <v>252</v>
      </c>
      <c r="E215" s="37"/>
      <c r="F215" s="252" t="s">
        <v>895</v>
      </c>
      <c r="G215" s="37"/>
      <c r="H215" s="37"/>
      <c r="I215" s="238"/>
      <c r="J215" s="37"/>
      <c r="K215" s="37"/>
      <c r="L215" s="41"/>
      <c r="M215" s="239"/>
      <c r="N215" s="240"/>
      <c r="O215" s="88"/>
      <c r="P215" s="88"/>
      <c r="Q215" s="88"/>
      <c r="R215" s="88"/>
      <c r="S215" s="88"/>
      <c r="T215" s="89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T215" s="14" t="s">
        <v>252</v>
      </c>
      <c r="AU215" s="14" t="s">
        <v>85</v>
      </c>
    </row>
    <row r="216" spans="1:65" s="2" customFormat="1" ht="24.15" customHeight="1">
      <c r="A216" s="35"/>
      <c r="B216" s="36"/>
      <c r="C216" s="223" t="s">
        <v>445</v>
      </c>
      <c r="D216" s="223" t="s">
        <v>167</v>
      </c>
      <c r="E216" s="224" t="s">
        <v>896</v>
      </c>
      <c r="F216" s="225" t="s">
        <v>897</v>
      </c>
      <c r="G216" s="226" t="s">
        <v>885</v>
      </c>
      <c r="H216" s="227">
        <v>8</v>
      </c>
      <c r="I216" s="228"/>
      <c r="J216" s="229">
        <f>ROUND(I216*H216,2)</f>
        <v>0</v>
      </c>
      <c r="K216" s="225" t="s">
        <v>1</v>
      </c>
      <c r="L216" s="41"/>
      <c r="M216" s="257" t="s">
        <v>1</v>
      </c>
      <c r="N216" s="258" t="s">
        <v>41</v>
      </c>
      <c r="O216" s="255"/>
      <c r="P216" s="259">
        <f>O216*H216</f>
        <v>0</v>
      </c>
      <c r="Q216" s="259">
        <v>0</v>
      </c>
      <c r="R216" s="259">
        <f>Q216*H216</f>
        <v>0</v>
      </c>
      <c r="S216" s="259">
        <v>0</v>
      </c>
      <c r="T216" s="260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34" t="s">
        <v>886</v>
      </c>
      <c r="AT216" s="234" t="s">
        <v>167</v>
      </c>
      <c r="AU216" s="234" t="s">
        <v>85</v>
      </c>
      <c r="AY216" s="14" t="s">
        <v>164</v>
      </c>
      <c r="BE216" s="235">
        <f>IF(N216="základní",J216,0)</f>
        <v>0</v>
      </c>
      <c r="BF216" s="235">
        <f>IF(N216="snížená",J216,0)</f>
        <v>0</v>
      </c>
      <c r="BG216" s="235">
        <f>IF(N216="zákl. přenesená",J216,0)</f>
        <v>0</v>
      </c>
      <c r="BH216" s="235">
        <f>IF(N216="sníž. přenesená",J216,0)</f>
        <v>0</v>
      </c>
      <c r="BI216" s="235">
        <f>IF(N216="nulová",J216,0)</f>
        <v>0</v>
      </c>
      <c r="BJ216" s="14" t="s">
        <v>83</v>
      </c>
      <c r="BK216" s="235">
        <f>ROUND(I216*H216,2)</f>
        <v>0</v>
      </c>
      <c r="BL216" s="14" t="s">
        <v>886</v>
      </c>
      <c r="BM216" s="234" t="s">
        <v>448</v>
      </c>
    </row>
    <row r="217" spans="1:31" s="2" customFormat="1" ht="6.95" customHeight="1">
      <c r="A217" s="35"/>
      <c r="B217" s="63"/>
      <c r="C217" s="64"/>
      <c r="D217" s="64"/>
      <c r="E217" s="64"/>
      <c r="F217" s="64"/>
      <c r="G217" s="64"/>
      <c r="H217" s="64"/>
      <c r="I217" s="64"/>
      <c r="J217" s="64"/>
      <c r="K217" s="64"/>
      <c r="L217" s="41"/>
      <c r="M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</row>
  </sheetData>
  <sheetProtection password="CC35" sheet="1" objects="1" scenarios="1" formatColumns="0" formatRows="0" autoFilter="0"/>
  <autoFilter ref="C129:K216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8:H118"/>
    <mergeCell ref="E120:H120"/>
    <mergeCell ref="E122:H12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2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100</v>
      </c>
    </row>
    <row r="3" spans="2:46" s="1" customFormat="1" ht="6.95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7"/>
      <c r="AT3" s="14" t="s">
        <v>85</v>
      </c>
    </row>
    <row r="4" spans="2:46" s="1" customFormat="1" ht="24.95" customHeight="1">
      <c r="B4" s="17"/>
      <c r="D4" s="145" t="s">
        <v>131</v>
      </c>
      <c r="L4" s="17"/>
      <c r="M4" s="146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47" t="s">
        <v>16</v>
      </c>
      <c r="L6" s="17"/>
    </row>
    <row r="7" spans="2:12" s="1" customFormat="1" ht="26.25" customHeight="1">
      <c r="B7" s="17"/>
      <c r="E7" s="148" t="str">
        <f>'Rekapitulace stavby'!K6</f>
        <v>Rekonstrukce vytápění – Teoretické ústavy, Hněvotínská 3, 775 15 Olomouc</v>
      </c>
      <c r="F7" s="147"/>
      <c r="G7" s="147"/>
      <c r="H7" s="147"/>
      <c r="L7" s="17"/>
    </row>
    <row r="8" spans="2:12" s="1" customFormat="1" ht="12" customHeight="1">
      <c r="B8" s="17"/>
      <c r="D8" s="147" t="s">
        <v>132</v>
      </c>
      <c r="L8" s="17"/>
    </row>
    <row r="9" spans="1:31" s="2" customFormat="1" ht="16.5" customHeight="1">
      <c r="A9" s="35"/>
      <c r="B9" s="41"/>
      <c r="C9" s="35"/>
      <c r="D9" s="35"/>
      <c r="E9" s="148" t="s">
        <v>898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1"/>
      <c r="C10" s="35"/>
      <c r="D10" s="147" t="s">
        <v>134</v>
      </c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6.5" customHeight="1">
      <c r="A11" s="35"/>
      <c r="B11" s="41"/>
      <c r="C11" s="35"/>
      <c r="D11" s="35"/>
      <c r="E11" s="149" t="s">
        <v>899</v>
      </c>
      <c r="F11" s="35"/>
      <c r="G11" s="35"/>
      <c r="H11" s="35"/>
      <c r="I11" s="35"/>
      <c r="J11" s="35"/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>
      <c r="A12" s="35"/>
      <c r="B12" s="41"/>
      <c r="C12" s="35"/>
      <c r="D12" s="35"/>
      <c r="E12" s="35"/>
      <c r="F12" s="35"/>
      <c r="G12" s="35"/>
      <c r="H12" s="35"/>
      <c r="I12" s="35"/>
      <c r="J12" s="35"/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2" customHeight="1">
      <c r="A13" s="35"/>
      <c r="B13" s="41"/>
      <c r="C13" s="35"/>
      <c r="D13" s="147" t="s">
        <v>18</v>
      </c>
      <c r="E13" s="35"/>
      <c r="F13" s="138" t="s">
        <v>1</v>
      </c>
      <c r="G13" s="35"/>
      <c r="H13" s="35"/>
      <c r="I13" s="147" t="s">
        <v>19</v>
      </c>
      <c r="J13" s="138" t="s">
        <v>1</v>
      </c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47" t="s">
        <v>20</v>
      </c>
      <c r="E14" s="35"/>
      <c r="F14" s="138" t="s">
        <v>21</v>
      </c>
      <c r="G14" s="35"/>
      <c r="H14" s="35"/>
      <c r="I14" s="147" t="s">
        <v>22</v>
      </c>
      <c r="J14" s="150" t="str">
        <f>'Rekapitulace stavby'!AN8</f>
        <v>21. 1. 2024</v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0.8" customHeight="1">
      <c r="A15" s="35"/>
      <c r="B15" s="41"/>
      <c r="C15" s="35"/>
      <c r="D15" s="35"/>
      <c r="E15" s="35"/>
      <c r="F15" s="35"/>
      <c r="G15" s="35"/>
      <c r="H15" s="35"/>
      <c r="I15" s="35"/>
      <c r="J15" s="35"/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41"/>
      <c r="C16" s="35"/>
      <c r="D16" s="147" t="s">
        <v>24</v>
      </c>
      <c r="E16" s="35"/>
      <c r="F16" s="35"/>
      <c r="G16" s="35"/>
      <c r="H16" s="35"/>
      <c r="I16" s="147" t="s">
        <v>25</v>
      </c>
      <c r="J16" s="138" t="str">
        <f>IF('Rekapitulace stavby'!AN10="","",'Rekapitulace stavby'!AN10)</f>
        <v/>
      </c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1"/>
      <c r="C17" s="35"/>
      <c r="D17" s="35"/>
      <c r="E17" s="138" t="str">
        <f>IF('Rekapitulace stavby'!E11="","",'Rekapitulace stavby'!E11)</f>
        <v>Univerzita Palackého v Olomouc, Křížkovského 8</v>
      </c>
      <c r="F17" s="35"/>
      <c r="G17" s="35"/>
      <c r="H17" s="35"/>
      <c r="I17" s="147" t="s">
        <v>27</v>
      </c>
      <c r="J17" s="138" t="str">
        <f>IF('Rekapitulace stavby'!AN11="","",'Rekapitulace stavby'!AN11)</f>
        <v/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1"/>
      <c r="C18" s="35"/>
      <c r="D18" s="35"/>
      <c r="E18" s="35"/>
      <c r="F18" s="35"/>
      <c r="G18" s="35"/>
      <c r="H18" s="35"/>
      <c r="I18" s="35"/>
      <c r="J18" s="35"/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1"/>
      <c r="C19" s="35"/>
      <c r="D19" s="147" t="s">
        <v>28</v>
      </c>
      <c r="E19" s="35"/>
      <c r="F19" s="35"/>
      <c r="G19" s="35"/>
      <c r="H19" s="35"/>
      <c r="I19" s="147" t="s">
        <v>25</v>
      </c>
      <c r="J19" s="30" t="str">
        <f>'Rekapitulace stavby'!AN13</f>
        <v>Vyplň údaj</v>
      </c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1"/>
      <c r="C20" s="35"/>
      <c r="D20" s="35"/>
      <c r="E20" s="30" t="str">
        <f>'Rekapitulace stavby'!E14</f>
        <v>Vyplň údaj</v>
      </c>
      <c r="F20" s="138"/>
      <c r="G20" s="138"/>
      <c r="H20" s="138"/>
      <c r="I20" s="147" t="s">
        <v>27</v>
      </c>
      <c r="J20" s="30" t="str">
        <f>'Rekapitulace stavby'!AN14</f>
        <v>Vyplň údaj</v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1"/>
      <c r="C21" s="35"/>
      <c r="D21" s="35"/>
      <c r="E21" s="35"/>
      <c r="F21" s="35"/>
      <c r="G21" s="35"/>
      <c r="H21" s="35"/>
      <c r="I21" s="35"/>
      <c r="J21" s="35"/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1"/>
      <c r="C22" s="35"/>
      <c r="D22" s="147" t="s">
        <v>30</v>
      </c>
      <c r="E22" s="35"/>
      <c r="F22" s="35"/>
      <c r="G22" s="35"/>
      <c r="H22" s="35"/>
      <c r="I22" s="147" t="s">
        <v>25</v>
      </c>
      <c r="J22" s="138" t="s">
        <v>1</v>
      </c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1"/>
      <c r="C23" s="35"/>
      <c r="D23" s="35"/>
      <c r="E23" s="138" t="s">
        <v>31</v>
      </c>
      <c r="F23" s="35"/>
      <c r="G23" s="35"/>
      <c r="H23" s="35"/>
      <c r="I23" s="147" t="s">
        <v>27</v>
      </c>
      <c r="J23" s="138" t="s">
        <v>1</v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1"/>
      <c r="C24" s="35"/>
      <c r="D24" s="35"/>
      <c r="E24" s="35"/>
      <c r="F24" s="35"/>
      <c r="G24" s="35"/>
      <c r="H24" s="35"/>
      <c r="I24" s="35"/>
      <c r="J24" s="35"/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1"/>
      <c r="C25" s="35"/>
      <c r="D25" s="147" t="s">
        <v>33</v>
      </c>
      <c r="E25" s="35"/>
      <c r="F25" s="35"/>
      <c r="G25" s="35"/>
      <c r="H25" s="35"/>
      <c r="I25" s="147" t="s">
        <v>25</v>
      </c>
      <c r="J25" s="138" t="s">
        <v>1</v>
      </c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1"/>
      <c r="C26" s="35"/>
      <c r="D26" s="35"/>
      <c r="E26" s="138" t="s">
        <v>34</v>
      </c>
      <c r="F26" s="35"/>
      <c r="G26" s="35"/>
      <c r="H26" s="35"/>
      <c r="I26" s="147" t="s">
        <v>27</v>
      </c>
      <c r="J26" s="138" t="s">
        <v>1</v>
      </c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1"/>
      <c r="C27" s="35"/>
      <c r="D27" s="35"/>
      <c r="E27" s="35"/>
      <c r="F27" s="35"/>
      <c r="G27" s="35"/>
      <c r="H27" s="35"/>
      <c r="I27" s="35"/>
      <c r="J27" s="35"/>
      <c r="K27" s="35"/>
      <c r="L27" s="60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1"/>
      <c r="C28" s="35"/>
      <c r="D28" s="147" t="s">
        <v>35</v>
      </c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151"/>
      <c r="B29" s="152"/>
      <c r="C29" s="151"/>
      <c r="D29" s="151"/>
      <c r="E29" s="153" t="s">
        <v>1</v>
      </c>
      <c r="F29" s="153"/>
      <c r="G29" s="153"/>
      <c r="H29" s="153"/>
      <c r="I29" s="151"/>
      <c r="J29" s="151"/>
      <c r="K29" s="151"/>
      <c r="L29" s="154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</row>
    <row r="30" spans="1:31" s="2" customFormat="1" ht="6.95" customHeight="1">
      <c r="A30" s="35"/>
      <c r="B30" s="41"/>
      <c r="C30" s="35"/>
      <c r="D30" s="35"/>
      <c r="E30" s="35"/>
      <c r="F30" s="35"/>
      <c r="G30" s="35"/>
      <c r="H30" s="35"/>
      <c r="I30" s="35"/>
      <c r="J30" s="35"/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55"/>
      <c r="E31" s="155"/>
      <c r="F31" s="155"/>
      <c r="G31" s="155"/>
      <c r="H31" s="155"/>
      <c r="I31" s="155"/>
      <c r="J31" s="155"/>
      <c r="K31" s="155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4" customHeight="1">
      <c r="A32" s="35"/>
      <c r="B32" s="41"/>
      <c r="C32" s="35"/>
      <c r="D32" s="156" t="s">
        <v>36</v>
      </c>
      <c r="E32" s="35"/>
      <c r="F32" s="35"/>
      <c r="G32" s="35"/>
      <c r="H32" s="35"/>
      <c r="I32" s="35"/>
      <c r="J32" s="157">
        <f>ROUND(J127,2)</f>
        <v>0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1"/>
      <c r="C33" s="35"/>
      <c r="D33" s="155"/>
      <c r="E33" s="155"/>
      <c r="F33" s="155"/>
      <c r="G33" s="155"/>
      <c r="H33" s="155"/>
      <c r="I33" s="155"/>
      <c r="J33" s="155"/>
      <c r="K33" s="15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35"/>
      <c r="F34" s="158" t="s">
        <v>38</v>
      </c>
      <c r="G34" s="35"/>
      <c r="H34" s="35"/>
      <c r="I34" s="158" t="s">
        <v>37</v>
      </c>
      <c r="J34" s="158" t="s">
        <v>39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>
      <c r="A35" s="35"/>
      <c r="B35" s="41"/>
      <c r="C35" s="35"/>
      <c r="D35" s="159" t="s">
        <v>40</v>
      </c>
      <c r="E35" s="147" t="s">
        <v>41</v>
      </c>
      <c r="F35" s="160">
        <f>ROUND((SUM(BE127:BE323)),2)</f>
        <v>0</v>
      </c>
      <c r="G35" s="35"/>
      <c r="H35" s="35"/>
      <c r="I35" s="161">
        <v>0.21</v>
      </c>
      <c r="J35" s="160">
        <f>ROUND(((SUM(BE127:BE323))*I35),2)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>
      <c r="A36" s="35"/>
      <c r="B36" s="41"/>
      <c r="C36" s="35"/>
      <c r="D36" s="35"/>
      <c r="E36" s="147" t="s">
        <v>42</v>
      </c>
      <c r="F36" s="160">
        <f>ROUND((SUM(BF127:BF323)),2)</f>
        <v>0</v>
      </c>
      <c r="G36" s="35"/>
      <c r="H36" s="35"/>
      <c r="I36" s="161">
        <v>0.12</v>
      </c>
      <c r="J36" s="160">
        <f>ROUND(((SUM(BF127:BF323))*I36),2)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47" t="s">
        <v>43</v>
      </c>
      <c r="F37" s="160">
        <f>ROUND((SUM(BG127:BG323)),2)</f>
        <v>0</v>
      </c>
      <c r="G37" s="35"/>
      <c r="H37" s="35"/>
      <c r="I37" s="161">
        <v>0.21</v>
      </c>
      <c r="J37" s="160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" customHeight="1" hidden="1">
      <c r="A38" s="35"/>
      <c r="B38" s="41"/>
      <c r="C38" s="35"/>
      <c r="D38" s="35"/>
      <c r="E38" s="147" t="s">
        <v>44</v>
      </c>
      <c r="F38" s="160">
        <f>ROUND((SUM(BH127:BH323)),2)</f>
        <v>0</v>
      </c>
      <c r="G38" s="35"/>
      <c r="H38" s="35"/>
      <c r="I38" s="161">
        <v>0.12</v>
      </c>
      <c r="J38" s="160">
        <f>0</f>
        <v>0</v>
      </c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" customHeight="1" hidden="1">
      <c r="A39" s="35"/>
      <c r="B39" s="41"/>
      <c r="C39" s="35"/>
      <c r="D39" s="35"/>
      <c r="E39" s="147" t="s">
        <v>45</v>
      </c>
      <c r="F39" s="160">
        <f>ROUND((SUM(BI127:BI323)),2)</f>
        <v>0</v>
      </c>
      <c r="G39" s="35"/>
      <c r="H39" s="35"/>
      <c r="I39" s="161">
        <v>0</v>
      </c>
      <c r="J39" s="160">
        <f>0</f>
        <v>0</v>
      </c>
      <c r="K39" s="35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4" customHeight="1">
      <c r="A41" s="35"/>
      <c r="B41" s="41"/>
      <c r="C41" s="162"/>
      <c r="D41" s="163" t="s">
        <v>46</v>
      </c>
      <c r="E41" s="164"/>
      <c r="F41" s="164"/>
      <c r="G41" s="165" t="s">
        <v>47</v>
      </c>
      <c r="H41" s="166" t="s">
        <v>48</v>
      </c>
      <c r="I41" s="164"/>
      <c r="J41" s="167">
        <f>SUM(J32:J39)</f>
        <v>0</v>
      </c>
      <c r="K41" s="168"/>
      <c r="L41" s="60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0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2:12" s="1" customFormat="1" ht="14.4" customHeight="1">
      <c r="B43" s="17"/>
      <c r="L43" s="17"/>
    </row>
    <row r="44" spans="2:12" s="1" customFormat="1" ht="14.4" customHeight="1">
      <c r="B44" s="17"/>
      <c r="L44" s="1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60"/>
      <c r="D50" s="169" t="s">
        <v>49</v>
      </c>
      <c r="E50" s="170"/>
      <c r="F50" s="170"/>
      <c r="G50" s="169" t="s">
        <v>50</v>
      </c>
      <c r="H50" s="170"/>
      <c r="I50" s="170"/>
      <c r="J50" s="170"/>
      <c r="K50" s="170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71" t="s">
        <v>51</v>
      </c>
      <c r="E61" s="172"/>
      <c r="F61" s="173" t="s">
        <v>52</v>
      </c>
      <c r="G61" s="171" t="s">
        <v>51</v>
      </c>
      <c r="H61" s="172"/>
      <c r="I61" s="172"/>
      <c r="J61" s="174" t="s">
        <v>52</v>
      </c>
      <c r="K61" s="172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9" t="s">
        <v>53</v>
      </c>
      <c r="E65" s="175"/>
      <c r="F65" s="175"/>
      <c r="G65" s="169" t="s">
        <v>54</v>
      </c>
      <c r="H65" s="175"/>
      <c r="I65" s="175"/>
      <c r="J65" s="175"/>
      <c r="K65" s="175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71" t="s">
        <v>51</v>
      </c>
      <c r="E76" s="172"/>
      <c r="F76" s="173" t="s">
        <v>52</v>
      </c>
      <c r="G76" s="171" t="s">
        <v>51</v>
      </c>
      <c r="H76" s="172"/>
      <c r="I76" s="172"/>
      <c r="J76" s="174" t="s">
        <v>52</v>
      </c>
      <c r="K76" s="172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76"/>
      <c r="C77" s="177"/>
      <c r="D77" s="177"/>
      <c r="E77" s="177"/>
      <c r="F77" s="177"/>
      <c r="G77" s="177"/>
      <c r="H77" s="177"/>
      <c r="I77" s="177"/>
      <c r="J77" s="177"/>
      <c r="K77" s="177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78"/>
      <c r="C81" s="179"/>
      <c r="D81" s="179"/>
      <c r="E81" s="179"/>
      <c r="F81" s="179"/>
      <c r="G81" s="179"/>
      <c r="H81" s="179"/>
      <c r="I81" s="179"/>
      <c r="J81" s="179"/>
      <c r="K81" s="179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137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26.25" customHeight="1">
      <c r="A85" s="35"/>
      <c r="B85" s="36"/>
      <c r="C85" s="37"/>
      <c r="D85" s="37"/>
      <c r="E85" s="180" t="str">
        <f>E7</f>
        <v>Rekonstrukce vytápění – Teoretické ústavy, Hněvotínská 3, 775 15 Olomouc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2:12" s="1" customFormat="1" ht="12" customHeight="1">
      <c r="B86" s="18"/>
      <c r="C86" s="29" t="s">
        <v>132</v>
      </c>
      <c r="D86" s="19"/>
      <c r="E86" s="19"/>
      <c r="F86" s="19"/>
      <c r="G86" s="19"/>
      <c r="H86" s="19"/>
      <c r="I86" s="19"/>
      <c r="J86" s="19"/>
      <c r="K86" s="19"/>
      <c r="L86" s="17"/>
    </row>
    <row r="87" spans="1:31" s="2" customFormat="1" ht="16.5" customHeight="1">
      <c r="A87" s="35"/>
      <c r="B87" s="36"/>
      <c r="C87" s="37"/>
      <c r="D87" s="37"/>
      <c r="E87" s="180" t="s">
        <v>898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>
      <c r="A88" s="35"/>
      <c r="B88" s="36"/>
      <c r="C88" s="29" t="s">
        <v>134</v>
      </c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6.5" customHeight="1">
      <c r="A89" s="35"/>
      <c r="B89" s="36"/>
      <c r="C89" s="37"/>
      <c r="D89" s="37"/>
      <c r="E89" s="73" t="str">
        <f>E11</f>
        <v>01 - Blok A2 - Ústřední vytápění</v>
      </c>
      <c r="F89" s="37"/>
      <c r="G89" s="37"/>
      <c r="H89" s="37"/>
      <c r="I89" s="37"/>
      <c r="J89" s="37"/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customHeight="1">
      <c r="A91" s="35"/>
      <c r="B91" s="36"/>
      <c r="C91" s="29" t="s">
        <v>20</v>
      </c>
      <c r="D91" s="37"/>
      <c r="E91" s="37"/>
      <c r="F91" s="24" t="str">
        <f>F14</f>
        <v>Hněvotínská 3, 775 15 Olomouc</v>
      </c>
      <c r="G91" s="37"/>
      <c r="H91" s="37"/>
      <c r="I91" s="29" t="s">
        <v>22</v>
      </c>
      <c r="J91" s="76" t="str">
        <f>IF(J14="","",J14)</f>
        <v>21. 1. 2024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5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5.15" customHeight="1">
      <c r="A93" s="35"/>
      <c r="B93" s="36"/>
      <c r="C93" s="29" t="s">
        <v>24</v>
      </c>
      <c r="D93" s="37"/>
      <c r="E93" s="37"/>
      <c r="F93" s="24" t="str">
        <f>E17</f>
        <v>Univerzita Palackého v Olomouc, Křížkovského 8</v>
      </c>
      <c r="G93" s="37"/>
      <c r="H93" s="37"/>
      <c r="I93" s="29" t="s">
        <v>30</v>
      </c>
      <c r="J93" s="33" t="str">
        <f>E23</f>
        <v>Ing. Petr Machalec</v>
      </c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40.05" customHeight="1">
      <c r="A94" s="35"/>
      <c r="B94" s="36"/>
      <c r="C94" s="29" t="s">
        <v>28</v>
      </c>
      <c r="D94" s="37"/>
      <c r="E94" s="37"/>
      <c r="F94" s="24" t="str">
        <f>IF(E20="","",E20)</f>
        <v>Vyplň údaj</v>
      </c>
      <c r="G94" s="37"/>
      <c r="H94" s="37"/>
      <c r="I94" s="29" t="s">
        <v>33</v>
      </c>
      <c r="J94" s="33" t="str">
        <f>E26</f>
        <v>Ing. Petr Machalec, Werichova 13, Olomouc</v>
      </c>
      <c r="K94" s="37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29.25" customHeight="1">
      <c r="A96" s="35"/>
      <c r="B96" s="36"/>
      <c r="C96" s="181" t="s">
        <v>138</v>
      </c>
      <c r="D96" s="182"/>
      <c r="E96" s="182"/>
      <c r="F96" s="182"/>
      <c r="G96" s="182"/>
      <c r="H96" s="182"/>
      <c r="I96" s="182"/>
      <c r="J96" s="183" t="s">
        <v>139</v>
      </c>
      <c r="K96" s="182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31" s="2" customFormat="1" ht="10.3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0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47" s="2" customFormat="1" ht="22.8" customHeight="1">
      <c r="A98" s="35"/>
      <c r="B98" s="36"/>
      <c r="C98" s="184" t="s">
        <v>140</v>
      </c>
      <c r="D98" s="37"/>
      <c r="E98" s="37"/>
      <c r="F98" s="37"/>
      <c r="G98" s="37"/>
      <c r="H98" s="37"/>
      <c r="I98" s="37"/>
      <c r="J98" s="107">
        <f>J127</f>
        <v>0</v>
      </c>
      <c r="K98" s="37"/>
      <c r="L98" s="60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4" t="s">
        <v>141</v>
      </c>
    </row>
    <row r="99" spans="1:31" s="9" customFormat="1" ht="24.95" customHeight="1">
      <c r="A99" s="9"/>
      <c r="B99" s="185"/>
      <c r="C99" s="186"/>
      <c r="D99" s="187" t="s">
        <v>142</v>
      </c>
      <c r="E99" s="188"/>
      <c r="F99" s="188"/>
      <c r="G99" s="188"/>
      <c r="H99" s="188"/>
      <c r="I99" s="188"/>
      <c r="J99" s="189">
        <f>J128</f>
        <v>0</v>
      </c>
      <c r="K99" s="186"/>
      <c r="L99" s="190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1"/>
      <c r="C100" s="130"/>
      <c r="D100" s="192" t="s">
        <v>143</v>
      </c>
      <c r="E100" s="193"/>
      <c r="F100" s="193"/>
      <c r="G100" s="193"/>
      <c r="H100" s="193"/>
      <c r="I100" s="193"/>
      <c r="J100" s="194">
        <f>J129</f>
        <v>0</v>
      </c>
      <c r="K100" s="130"/>
      <c r="L100" s="19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1"/>
      <c r="C101" s="130"/>
      <c r="D101" s="192" t="s">
        <v>144</v>
      </c>
      <c r="E101" s="193"/>
      <c r="F101" s="193"/>
      <c r="G101" s="193"/>
      <c r="H101" s="193"/>
      <c r="I101" s="193"/>
      <c r="J101" s="194">
        <f>J147</f>
        <v>0</v>
      </c>
      <c r="K101" s="130"/>
      <c r="L101" s="19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1"/>
      <c r="C102" s="130"/>
      <c r="D102" s="192" t="s">
        <v>145</v>
      </c>
      <c r="E102" s="193"/>
      <c r="F102" s="193"/>
      <c r="G102" s="193"/>
      <c r="H102" s="193"/>
      <c r="I102" s="193"/>
      <c r="J102" s="194">
        <f>J153</f>
        <v>0</v>
      </c>
      <c r="K102" s="130"/>
      <c r="L102" s="19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1"/>
      <c r="C103" s="130"/>
      <c r="D103" s="192" t="s">
        <v>146</v>
      </c>
      <c r="E103" s="193"/>
      <c r="F103" s="193"/>
      <c r="G103" s="193"/>
      <c r="H103" s="193"/>
      <c r="I103" s="193"/>
      <c r="J103" s="194">
        <f>J200</f>
        <v>0</v>
      </c>
      <c r="K103" s="130"/>
      <c r="L103" s="19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1"/>
      <c r="C104" s="130"/>
      <c r="D104" s="192" t="s">
        <v>147</v>
      </c>
      <c r="E104" s="193"/>
      <c r="F104" s="193"/>
      <c r="G104" s="193"/>
      <c r="H104" s="193"/>
      <c r="I104" s="193"/>
      <c r="J104" s="194">
        <f>J266</f>
        <v>0</v>
      </c>
      <c r="K104" s="130"/>
      <c r="L104" s="195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1"/>
      <c r="C105" s="130"/>
      <c r="D105" s="192" t="s">
        <v>148</v>
      </c>
      <c r="E105" s="193"/>
      <c r="F105" s="193"/>
      <c r="G105" s="193"/>
      <c r="H105" s="193"/>
      <c r="I105" s="193"/>
      <c r="J105" s="194">
        <f>J317</f>
        <v>0</v>
      </c>
      <c r="K105" s="130"/>
      <c r="L105" s="195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>
      <c r="A106" s="35"/>
      <c r="B106" s="36"/>
      <c r="C106" s="37"/>
      <c r="D106" s="37"/>
      <c r="E106" s="37"/>
      <c r="F106" s="37"/>
      <c r="G106" s="37"/>
      <c r="H106" s="37"/>
      <c r="I106" s="37"/>
      <c r="J106" s="37"/>
      <c r="K106" s="37"/>
      <c r="L106" s="60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6.95" customHeight="1">
      <c r="A107" s="35"/>
      <c r="B107" s="63"/>
      <c r="C107" s="64"/>
      <c r="D107" s="64"/>
      <c r="E107" s="64"/>
      <c r="F107" s="64"/>
      <c r="G107" s="64"/>
      <c r="H107" s="64"/>
      <c r="I107" s="64"/>
      <c r="J107" s="64"/>
      <c r="K107" s="64"/>
      <c r="L107" s="60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11" spans="1:31" s="2" customFormat="1" ht="6.95" customHeight="1">
      <c r="A111" s="35"/>
      <c r="B111" s="65"/>
      <c r="C111" s="66"/>
      <c r="D111" s="66"/>
      <c r="E111" s="66"/>
      <c r="F111" s="66"/>
      <c r="G111" s="66"/>
      <c r="H111" s="66"/>
      <c r="I111" s="66"/>
      <c r="J111" s="66"/>
      <c r="K111" s="66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24.95" customHeight="1">
      <c r="A112" s="35"/>
      <c r="B112" s="36"/>
      <c r="C112" s="20" t="s">
        <v>149</v>
      </c>
      <c r="D112" s="37"/>
      <c r="E112" s="37"/>
      <c r="F112" s="37"/>
      <c r="G112" s="37"/>
      <c r="H112" s="37"/>
      <c r="I112" s="37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6.95" customHeight="1">
      <c r="A113" s="35"/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2" customHeight="1">
      <c r="A114" s="35"/>
      <c r="B114" s="36"/>
      <c r="C114" s="29" t="s">
        <v>16</v>
      </c>
      <c r="D114" s="37"/>
      <c r="E114" s="37"/>
      <c r="F114" s="37"/>
      <c r="G114" s="37"/>
      <c r="H114" s="37"/>
      <c r="I114" s="37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26.25" customHeight="1">
      <c r="A115" s="35"/>
      <c r="B115" s="36"/>
      <c r="C115" s="37"/>
      <c r="D115" s="37"/>
      <c r="E115" s="180" t="str">
        <f>E7</f>
        <v>Rekonstrukce vytápění – Teoretické ústavy, Hněvotínská 3, 775 15 Olomouc</v>
      </c>
      <c r="F115" s="29"/>
      <c r="G115" s="29"/>
      <c r="H115" s="29"/>
      <c r="I115" s="37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2:12" s="1" customFormat="1" ht="12" customHeight="1">
      <c r="B116" s="18"/>
      <c r="C116" s="29" t="s">
        <v>132</v>
      </c>
      <c r="D116" s="19"/>
      <c r="E116" s="19"/>
      <c r="F116" s="19"/>
      <c r="G116" s="19"/>
      <c r="H116" s="19"/>
      <c r="I116" s="19"/>
      <c r="J116" s="19"/>
      <c r="K116" s="19"/>
      <c r="L116" s="17"/>
    </row>
    <row r="117" spans="1:31" s="2" customFormat="1" ht="16.5" customHeight="1">
      <c r="A117" s="35"/>
      <c r="B117" s="36"/>
      <c r="C117" s="37"/>
      <c r="D117" s="37"/>
      <c r="E117" s="180" t="s">
        <v>898</v>
      </c>
      <c r="F117" s="37"/>
      <c r="G117" s="37"/>
      <c r="H117" s="37"/>
      <c r="I117" s="37"/>
      <c r="J117" s="37"/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2" customHeight="1">
      <c r="A118" s="35"/>
      <c r="B118" s="36"/>
      <c r="C118" s="29" t="s">
        <v>134</v>
      </c>
      <c r="D118" s="37"/>
      <c r="E118" s="37"/>
      <c r="F118" s="37"/>
      <c r="G118" s="37"/>
      <c r="H118" s="37"/>
      <c r="I118" s="37"/>
      <c r="J118" s="37"/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6.5" customHeight="1">
      <c r="A119" s="35"/>
      <c r="B119" s="36"/>
      <c r="C119" s="37"/>
      <c r="D119" s="37"/>
      <c r="E119" s="73" t="str">
        <f>E11</f>
        <v>01 - Blok A2 - Ústřední vytápění</v>
      </c>
      <c r="F119" s="37"/>
      <c r="G119" s="37"/>
      <c r="H119" s="37"/>
      <c r="I119" s="37"/>
      <c r="J119" s="37"/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6.95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2" customHeight="1">
      <c r="A121" s="35"/>
      <c r="B121" s="36"/>
      <c r="C121" s="29" t="s">
        <v>20</v>
      </c>
      <c r="D121" s="37"/>
      <c r="E121" s="37"/>
      <c r="F121" s="24" t="str">
        <f>F14</f>
        <v>Hněvotínská 3, 775 15 Olomouc</v>
      </c>
      <c r="G121" s="37"/>
      <c r="H121" s="37"/>
      <c r="I121" s="29" t="s">
        <v>22</v>
      </c>
      <c r="J121" s="76" t="str">
        <f>IF(J14="","",J14)</f>
        <v>21. 1. 2024</v>
      </c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6.95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60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5.15" customHeight="1">
      <c r="A123" s="35"/>
      <c r="B123" s="36"/>
      <c r="C123" s="29" t="s">
        <v>24</v>
      </c>
      <c r="D123" s="37"/>
      <c r="E123" s="37"/>
      <c r="F123" s="24" t="str">
        <f>E17</f>
        <v>Univerzita Palackého v Olomouc, Křížkovského 8</v>
      </c>
      <c r="G123" s="37"/>
      <c r="H123" s="37"/>
      <c r="I123" s="29" t="s">
        <v>30</v>
      </c>
      <c r="J123" s="33" t="str">
        <f>E23</f>
        <v>Ing. Petr Machalec</v>
      </c>
      <c r="K123" s="37"/>
      <c r="L123" s="60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40.05" customHeight="1">
      <c r="A124" s="35"/>
      <c r="B124" s="36"/>
      <c r="C124" s="29" t="s">
        <v>28</v>
      </c>
      <c r="D124" s="37"/>
      <c r="E124" s="37"/>
      <c r="F124" s="24" t="str">
        <f>IF(E20="","",E20)</f>
        <v>Vyplň údaj</v>
      </c>
      <c r="G124" s="37"/>
      <c r="H124" s="37"/>
      <c r="I124" s="29" t="s">
        <v>33</v>
      </c>
      <c r="J124" s="33" t="str">
        <f>E26</f>
        <v>Ing. Petr Machalec, Werichova 13, Olomouc</v>
      </c>
      <c r="K124" s="37"/>
      <c r="L124" s="60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10.3" customHeight="1">
      <c r="A125" s="35"/>
      <c r="B125" s="36"/>
      <c r="C125" s="37"/>
      <c r="D125" s="37"/>
      <c r="E125" s="37"/>
      <c r="F125" s="37"/>
      <c r="G125" s="37"/>
      <c r="H125" s="37"/>
      <c r="I125" s="37"/>
      <c r="J125" s="37"/>
      <c r="K125" s="37"/>
      <c r="L125" s="60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11" customFormat="1" ht="29.25" customHeight="1">
      <c r="A126" s="196"/>
      <c r="B126" s="197"/>
      <c r="C126" s="198" t="s">
        <v>150</v>
      </c>
      <c r="D126" s="199" t="s">
        <v>61</v>
      </c>
      <c r="E126" s="199" t="s">
        <v>57</v>
      </c>
      <c r="F126" s="199" t="s">
        <v>58</v>
      </c>
      <c r="G126" s="199" t="s">
        <v>151</v>
      </c>
      <c r="H126" s="199" t="s">
        <v>152</v>
      </c>
      <c r="I126" s="199" t="s">
        <v>153</v>
      </c>
      <c r="J126" s="199" t="s">
        <v>139</v>
      </c>
      <c r="K126" s="200" t="s">
        <v>154</v>
      </c>
      <c r="L126" s="201"/>
      <c r="M126" s="97" t="s">
        <v>1</v>
      </c>
      <c r="N126" s="98" t="s">
        <v>40</v>
      </c>
      <c r="O126" s="98" t="s">
        <v>155</v>
      </c>
      <c r="P126" s="98" t="s">
        <v>156</v>
      </c>
      <c r="Q126" s="98" t="s">
        <v>157</v>
      </c>
      <c r="R126" s="98" t="s">
        <v>158</v>
      </c>
      <c r="S126" s="98" t="s">
        <v>159</v>
      </c>
      <c r="T126" s="99" t="s">
        <v>160</v>
      </c>
      <c r="U126" s="196"/>
      <c r="V126" s="196"/>
      <c r="W126" s="196"/>
      <c r="X126" s="196"/>
      <c r="Y126" s="196"/>
      <c r="Z126" s="196"/>
      <c r="AA126" s="196"/>
      <c r="AB126" s="196"/>
      <c r="AC126" s="196"/>
      <c r="AD126" s="196"/>
      <c r="AE126" s="196"/>
    </row>
    <row r="127" spans="1:63" s="2" customFormat="1" ht="22.8" customHeight="1">
      <c r="A127" s="35"/>
      <c r="B127" s="36"/>
      <c r="C127" s="104" t="s">
        <v>161</v>
      </c>
      <c r="D127" s="37"/>
      <c r="E127" s="37"/>
      <c r="F127" s="37"/>
      <c r="G127" s="37"/>
      <c r="H127" s="37"/>
      <c r="I127" s="37"/>
      <c r="J127" s="202">
        <f>BK127</f>
        <v>0</v>
      </c>
      <c r="K127" s="37"/>
      <c r="L127" s="41"/>
      <c r="M127" s="100"/>
      <c r="N127" s="203"/>
      <c r="O127" s="101"/>
      <c r="P127" s="204">
        <f>P128</f>
        <v>0</v>
      </c>
      <c r="Q127" s="101"/>
      <c r="R127" s="204">
        <f>R128</f>
        <v>0</v>
      </c>
      <c r="S127" s="101"/>
      <c r="T127" s="205">
        <f>T128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4" t="s">
        <v>75</v>
      </c>
      <c r="AU127" s="14" t="s">
        <v>141</v>
      </c>
      <c r="BK127" s="206">
        <f>BK128</f>
        <v>0</v>
      </c>
    </row>
    <row r="128" spans="1:63" s="12" customFormat="1" ht="25.9" customHeight="1">
      <c r="A128" s="12"/>
      <c r="B128" s="207"/>
      <c r="C128" s="208"/>
      <c r="D128" s="209" t="s">
        <v>75</v>
      </c>
      <c r="E128" s="210" t="s">
        <v>162</v>
      </c>
      <c r="F128" s="210" t="s">
        <v>163</v>
      </c>
      <c r="G128" s="208"/>
      <c r="H128" s="208"/>
      <c r="I128" s="211"/>
      <c r="J128" s="212">
        <f>BK128</f>
        <v>0</v>
      </c>
      <c r="K128" s="208"/>
      <c r="L128" s="213"/>
      <c r="M128" s="214"/>
      <c r="N128" s="215"/>
      <c r="O128" s="215"/>
      <c r="P128" s="216">
        <f>P129+P147+P153+P200+P266+P317</f>
        <v>0</v>
      </c>
      <c r="Q128" s="215"/>
      <c r="R128" s="216">
        <f>R129+R147+R153+R200+R266+R317</f>
        <v>0</v>
      </c>
      <c r="S128" s="215"/>
      <c r="T128" s="217">
        <f>T129+T147+T153+T200+T266+T317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8" t="s">
        <v>85</v>
      </c>
      <c r="AT128" s="219" t="s">
        <v>75</v>
      </c>
      <c r="AU128" s="219" t="s">
        <v>76</v>
      </c>
      <c r="AY128" s="218" t="s">
        <v>164</v>
      </c>
      <c r="BK128" s="220">
        <f>BK129+BK147+BK153+BK200+BK266+BK317</f>
        <v>0</v>
      </c>
    </row>
    <row r="129" spans="1:63" s="12" customFormat="1" ht="22.8" customHeight="1">
      <c r="A129" s="12"/>
      <c r="B129" s="207"/>
      <c r="C129" s="208"/>
      <c r="D129" s="209" t="s">
        <v>75</v>
      </c>
      <c r="E129" s="221" t="s">
        <v>165</v>
      </c>
      <c r="F129" s="221" t="s">
        <v>166</v>
      </c>
      <c r="G129" s="208"/>
      <c r="H129" s="208"/>
      <c r="I129" s="211"/>
      <c r="J129" s="222">
        <f>BK129</f>
        <v>0</v>
      </c>
      <c r="K129" s="208"/>
      <c r="L129" s="213"/>
      <c r="M129" s="214"/>
      <c r="N129" s="215"/>
      <c r="O129" s="215"/>
      <c r="P129" s="216">
        <f>SUM(P130:P146)</f>
        <v>0</v>
      </c>
      <c r="Q129" s="215"/>
      <c r="R129" s="216">
        <f>SUM(R130:R146)</f>
        <v>0</v>
      </c>
      <c r="S129" s="215"/>
      <c r="T129" s="217">
        <f>SUM(T130:T146)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8" t="s">
        <v>85</v>
      </c>
      <c r="AT129" s="219" t="s">
        <v>75</v>
      </c>
      <c r="AU129" s="219" t="s">
        <v>83</v>
      </c>
      <c r="AY129" s="218" t="s">
        <v>164</v>
      </c>
      <c r="BK129" s="220">
        <f>SUM(BK130:BK146)</f>
        <v>0</v>
      </c>
    </row>
    <row r="130" spans="1:65" s="2" customFormat="1" ht="24.15" customHeight="1">
      <c r="A130" s="35"/>
      <c r="B130" s="36"/>
      <c r="C130" s="241" t="s">
        <v>83</v>
      </c>
      <c r="D130" s="241" t="s">
        <v>181</v>
      </c>
      <c r="E130" s="242" t="s">
        <v>182</v>
      </c>
      <c r="F130" s="243" t="s">
        <v>183</v>
      </c>
      <c r="G130" s="244" t="s">
        <v>170</v>
      </c>
      <c r="H130" s="245">
        <v>10</v>
      </c>
      <c r="I130" s="246"/>
      <c r="J130" s="247">
        <f>ROUND(I130*H130,2)</f>
        <v>0</v>
      </c>
      <c r="K130" s="243" t="s">
        <v>171</v>
      </c>
      <c r="L130" s="248"/>
      <c r="M130" s="249" t="s">
        <v>1</v>
      </c>
      <c r="N130" s="250" t="s">
        <v>41</v>
      </c>
      <c r="O130" s="88"/>
      <c r="P130" s="232">
        <f>O130*H130</f>
        <v>0</v>
      </c>
      <c r="Q130" s="232">
        <v>0</v>
      </c>
      <c r="R130" s="232">
        <f>Q130*H130</f>
        <v>0</v>
      </c>
      <c r="S130" s="232">
        <v>0</v>
      </c>
      <c r="T130" s="233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34" t="s">
        <v>184</v>
      </c>
      <c r="AT130" s="234" t="s">
        <v>181</v>
      </c>
      <c r="AU130" s="234" t="s">
        <v>85</v>
      </c>
      <c r="AY130" s="14" t="s">
        <v>164</v>
      </c>
      <c r="BE130" s="235">
        <f>IF(N130="základní",J130,0)</f>
        <v>0</v>
      </c>
      <c r="BF130" s="235">
        <f>IF(N130="snížená",J130,0)</f>
        <v>0</v>
      </c>
      <c r="BG130" s="235">
        <f>IF(N130="zákl. přenesená",J130,0)</f>
        <v>0</v>
      </c>
      <c r="BH130" s="235">
        <f>IF(N130="sníž. přenesená",J130,0)</f>
        <v>0</v>
      </c>
      <c r="BI130" s="235">
        <f>IF(N130="nulová",J130,0)</f>
        <v>0</v>
      </c>
      <c r="BJ130" s="14" t="s">
        <v>83</v>
      </c>
      <c r="BK130" s="235">
        <f>ROUND(I130*H130,2)</f>
        <v>0</v>
      </c>
      <c r="BL130" s="14" t="s">
        <v>172</v>
      </c>
      <c r="BM130" s="234" t="s">
        <v>85</v>
      </c>
    </row>
    <row r="131" spans="1:65" s="2" customFormat="1" ht="24.15" customHeight="1">
      <c r="A131" s="35"/>
      <c r="B131" s="36"/>
      <c r="C131" s="241" t="s">
        <v>85</v>
      </c>
      <c r="D131" s="241" t="s">
        <v>181</v>
      </c>
      <c r="E131" s="242" t="s">
        <v>186</v>
      </c>
      <c r="F131" s="243" t="s">
        <v>187</v>
      </c>
      <c r="G131" s="244" t="s">
        <v>170</v>
      </c>
      <c r="H131" s="245">
        <v>16</v>
      </c>
      <c r="I131" s="246"/>
      <c r="J131" s="247">
        <f>ROUND(I131*H131,2)</f>
        <v>0</v>
      </c>
      <c r="K131" s="243" t="s">
        <v>171</v>
      </c>
      <c r="L131" s="248"/>
      <c r="M131" s="249" t="s">
        <v>1</v>
      </c>
      <c r="N131" s="250" t="s">
        <v>41</v>
      </c>
      <c r="O131" s="88"/>
      <c r="P131" s="232">
        <f>O131*H131</f>
        <v>0</v>
      </c>
      <c r="Q131" s="232">
        <v>0</v>
      </c>
      <c r="R131" s="232">
        <f>Q131*H131</f>
        <v>0</v>
      </c>
      <c r="S131" s="232">
        <v>0</v>
      </c>
      <c r="T131" s="233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34" t="s">
        <v>184</v>
      </c>
      <c r="AT131" s="234" t="s">
        <v>181</v>
      </c>
      <c r="AU131" s="234" t="s">
        <v>85</v>
      </c>
      <c r="AY131" s="14" t="s">
        <v>164</v>
      </c>
      <c r="BE131" s="235">
        <f>IF(N131="základní",J131,0)</f>
        <v>0</v>
      </c>
      <c r="BF131" s="235">
        <f>IF(N131="snížená",J131,0)</f>
        <v>0</v>
      </c>
      <c r="BG131" s="235">
        <f>IF(N131="zákl. přenesená",J131,0)</f>
        <v>0</v>
      </c>
      <c r="BH131" s="235">
        <f>IF(N131="sníž. přenesená",J131,0)</f>
        <v>0</v>
      </c>
      <c r="BI131" s="235">
        <f>IF(N131="nulová",J131,0)</f>
        <v>0</v>
      </c>
      <c r="BJ131" s="14" t="s">
        <v>83</v>
      </c>
      <c r="BK131" s="235">
        <f>ROUND(I131*H131,2)</f>
        <v>0</v>
      </c>
      <c r="BL131" s="14" t="s">
        <v>172</v>
      </c>
      <c r="BM131" s="234" t="s">
        <v>179</v>
      </c>
    </row>
    <row r="132" spans="1:65" s="2" customFormat="1" ht="24.15" customHeight="1">
      <c r="A132" s="35"/>
      <c r="B132" s="36"/>
      <c r="C132" s="241" t="s">
        <v>180</v>
      </c>
      <c r="D132" s="241" t="s">
        <v>181</v>
      </c>
      <c r="E132" s="242" t="s">
        <v>190</v>
      </c>
      <c r="F132" s="243" t="s">
        <v>191</v>
      </c>
      <c r="G132" s="244" t="s">
        <v>170</v>
      </c>
      <c r="H132" s="245">
        <v>24</v>
      </c>
      <c r="I132" s="246"/>
      <c r="J132" s="247">
        <f>ROUND(I132*H132,2)</f>
        <v>0</v>
      </c>
      <c r="K132" s="243" t="s">
        <v>171</v>
      </c>
      <c r="L132" s="248"/>
      <c r="M132" s="249" t="s">
        <v>1</v>
      </c>
      <c r="N132" s="250" t="s">
        <v>41</v>
      </c>
      <c r="O132" s="88"/>
      <c r="P132" s="232">
        <f>O132*H132</f>
        <v>0</v>
      </c>
      <c r="Q132" s="232">
        <v>0</v>
      </c>
      <c r="R132" s="232">
        <f>Q132*H132</f>
        <v>0</v>
      </c>
      <c r="S132" s="232">
        <v>0</v>
      </c>
      <c r="T132" s="233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34" t="s">
        <v>184</v>
      </c>
      <c r="AT132" s="234" t="s">
        <v>181</v>
      </c>
      <c r="AU132" s="234" t="s">
        <v>85</v>
      </c>
      <c r="AY132" s="14" t="s">
        <v>164</v>
      </c>
      <c r="BE132" s="235">
        <f>IF(N132="základní",J132,0)</f>
        <v>0</v>
      </c>
      <c r="BF132" s="235">
        <f>IF(N132="snížená",J132,0)</f>
        <v>0</v>
      </c>
      <c r="BG132" s="235">
        <f>IF(N132="zákl. přenesená",J132,0)</f>
        <v>0</v>
      </c>
      <c r="BH132" s="235">
        <f>IF(N132="sníž. přenesená",J132,0)</f>
        <v>0</v>
      </c>
      <c r="BI132" s="235">
        <f>IF(N132="nulová",J132,0)</f>
        <v>0</v>
      </c>
      <c r="BJ132" s="14" t="s">
        <v>83</v>
      </c>
      <c r="BK132" s="235">
        <f>ROUND(I132*H132,2)</f>
        <v>0</v>
      </c>
      <c r="BL132" s="14" t="s">
        <v>172</v>
      </c>
      <c r="BM132" s="234" t="s">
        <v>185</v>
      </c>
    </row>
    <row r="133" spans="1:65" s="2" customFormat="1" ht="24.15" customHeight="1">
      <c r="A133" s="35"/>
      <c r="B133" s="36"/>
      <c r="C133" s="241" t="s">
        <v>179</v>
      </c>
      <c r="D133" s="241" t="s">
        <v>181</v>
      </c>
      <c r="E133" s="242" t="s">
        <v>193</v>
      </c>
      <c r="F133" s="243" t="s">
        <v>194</v>
      </c>
      <c r="G133" s="244" t="s">
        <v>170</v>
      </c>
      <c r="H133" s="245">
        <v>2</v>
      </c>
      <c r="I133" s="246"/>
      <c r="J133" s="247">
        <f>ROUND(I133*H133,2)</f>
        <v>0</v>
      </c>
      <c r="K133" s="243" t="s">
        <v>171</v>
      </c>
      <c r="L133" s="248"/>
      <c r="M133" s="249" t="s">
        <v>1</v>
      </c>
      <c r="N133" s="250" t="s">
        <v>41</v>
      </c>
      <c r="O133" s="88"/>
      <c r="P133" s="232">
        <f>O133*H133</f>
        <v>0</v>
      </c>
      <c r="Q133" s="232">
        <v>0</v>
      </c>
      <c r="R133" s="232">
        <f>Q133*H133</f>
        <v>0</v>
      </c>
      <c r="S133" s="232">
        <v>0</v>
      </c>
      <c r="T133" s="233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34" t="s">
        <v>184</v>
      </c>
      <c r="AT133" s="234" t="s">
        <v>181</v>
      </c>
      <c r="AU133" s="234" t="s">
        <v>85</v>
      </c>
      <c r="AY133" s="14" t="s">
        <v>164</v>
      </c>
      <c r="BE133" s="235">
        <f>IF(N133="základní",J133,0)</f>
        <v>0</v>
      </c>
      <c r="BF133" s="235">
        <f>IF(N133="snížená",J133,0)</f>
        <v>0</v>
      </c>
      <c r="BG133" s="235">
        <f>IF(N133="zákl. přenesená",J133,0)</f>
        <v>0</v>
      </c>
      <c r="BH133" s="235">
        <f>IF(N133="sníž. přenesená",J133,0)</f>
        <v>0</v>
      </c>
      <c r="BI133" s="235">
        <f>IF(N133="nulová",J133,0)</f>
        <v>0</v>
      </c>
      <c r="BJ133" s="14" t="s">
        <v>83</v>
      </c>
      <c r="BK133" s="235">
        <f>ROUND(I133*H133,2)</f>
        <v>0</v>
      </c>
      <c r="BL133" s="14" t="s">
        <v>172</v>
      </c>
      <c r="BM133" s="234" t="s">
        <v>188</v>
      </c>
    </row>
    <row r="134" spans="1:65" s="2" customFormat="1" ht="24.15" customHeight="1">
      <c r="A134" s="35"/>
      <c r="B134" s="36"/>
      <c r="C134" s="241" t="s">
        <v>189</v>
      </c>
      <c r="D134" s="241" t="s">
        <v>181</v>
      </c>
      <c r="E134" s="242" t="s">
        <v>196</v>
      </c>
      <c r="F134" s="243" t="s">
        <v>197</v>
      </c>
      <c r="G134" s="244" t="s">
        <v>170</v>
      </c>
      <c r="H134" s="245">
        <v>22</v>
      </c>
      <c r="I134" s="246"/>
      <c r="J134" s="247">
        <f>ROUND(I134*H134,2)</f>
        <v>0</v>
      </c>
      <c r="K134" s="243" t="s">
        <v>171</v>
      </c>
      <c r="L134" s="248"/>
      <c r="M134" s="249" t="s">
        <v>1</v>
      </c>
      <c r="N134" s="250" t="s">
        <v>41</v>
      </c>
      <c r="O134" s="88"/>
      <c r="P134" s="232">
        <f>O134*H134</f>
        <v>0</v>
      </c>
      <c r="Q134" s="232">
        <v>0</v>
      </c>
      <c r="R134" s="232">
        <f>Q134*H134</f>
        <v>0</v>
      </c>
      <c r="S134" s="232">
        <v>0</v>
      </c>
      <c r="T134" s="233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34" t="s">
        <v>184</v>
      </c>
      <c r="AT134" s="234" t="s">
        <v>181</v>
      </c>
      <c r="AU134" s="234" t="s">
        <v>85</v>
      </c>
      <c r="AY134" s="14" t="s">
        <v>164</v>
      </c>
      <c r="BE134" s="235">
        <f>IF(N134="základní",J134,0)</f>
        <v>0</v>
      </c>
      <c r="BF134" s="235">
        <f>IF(N134="snížená",J134,0)</f>
        <v>0</v>
      </c>
      <c r="BG134" s="235">
        <f>IF(N134="zákl. přenesená",J134,0)</f>
        <v>0</v>
      </c>
      <c r="BH134" s="235">
        <f>IF(N134="sníž. přenesená",J134,0)</f>
        <v>0</v>
      </c>
      <c r="BI134" s="235">
        <f>IF(N134="nulová",J134,0)</f>
        <v>0</v>
      </c>
      <c r="BJ134" s="14" t="s">
        <v>83</v>
      </c>
      <c r="BK134" s="235">
        <f>ROUND(I134*H134,2)</f>
        <v>0</v>
      </c>
      <c r="BL134" s="14" t="s">
        <v>172</v>
      </c>
      <c r="BM134" s="234" t="s">
        <v>192</v>
      </c>
    </row>
    <row r="135" spans="1:65" s="2" customFormat="1" ht="24.15" customHeight="1">
      <c r="A135" s="35"/>
      <c r="B135" s="36"/>
      <c r="C135" s="241" t="s">
        <v>185</v>
      </c>
      <c r="D135" s="241" t="s">
        <v>181</v>
      </c>
      <c r="E135" s="242" t="s">
        <v>199</v>
      </c>
      <c r="F135" s="243" t="s">
        <v>200</v>
      </c>
      <c r="G135" s="244" t="s">
        <v>170</v>
      </c>
      <c r="H135" s="245">
        <v>16</v>
      </c>
      <c r="I135" s="246"/>
      <c r="J135" s="247">
        <f>ROUND(I135*H135,2)</f>
        <v>0</v>
      </c>
      <c r="K135" s="243" t="s">
        <v>171</v>
      </c>
      <c r="L135" s="248"/>
      <c r="M135" s="249" t="s">
        <v>1</v>
      </c>
      <c r="N135" s="250" t="s">
        <v>41</v>
      </c>
      <c r="O135" s="88"/>
      <c r="P135" s="232">
        <f>O135*H135</f>
        <v>0</v>
      </c>
      <c r="Q135" s="232">
        <v>0</v>
      </c>
      <c r="R135" s="232">
        <f>Q135*H135</f>
        <v>0</v>
      </c>
      <c r="S135" s="232">
        <v>0</v>
      </c>
      <c r="T135" s="233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34" t="s">
        <v>184</v>
      </c>
      <c r="AT135" s="234" t="s">
        <v>181</v>
      </c>
      <c r="AU135" s="234" t="s">
        <v>85</v>
      </c>
      <c r="AY135" s="14" t="s">
        <v>164</v>
      </c>
      <c r="BE135" s="235">
        <f>IF(N135="základní",J135,0)</f>
        <v>0</v>
      </c>
      <c r="BF135" s="235">
        <f>IF(N135="snížená",J135,0)</f>
        <v>0</v>
      </c>
      <c r="BG135" s="235">
        <f>IF(N135="zákl. přenesená",J135,0)</f>
        <v>0</v>
      </c>
      <c r="BH135" s="235">
        <f>IF(N135="sníž. přenesená",J135,0)</f>
        <v>0</v>
      </c>
      <c r="BI135" s="235">
        <f>IF(N135="nulová",J135,0)</f>
        <v>0</v>
      </c>
      <c r="BJ135" s="14" t="s">
        <v>83</v>
      </c>
      <c r="BK135" s="235">
        <f>ROUND(I135*H135,2)</f>
        <v>0</v>
      </c>
      <c r="BL135" s="14" t="s">
        <v>172</v>
      </c>
      <c r="BM135" s="234" t="s">
        <v>8</v>
      </c>
    </row>
    <row r="136" spans="1:65" s="2" customFormat="1" ht="24.15" customHeight="1">
      <c r="A136" s="35"/>
      <c r="B136" s="36"/>
      <c r="C136" s="223" t="s">
        <v>195</v>
      </c>
      <c r="D136" s="223" t="s">
        <v>167</v>
      </c>
      <c r="E136" s="224" t="s">
        <v>900</v>
      </c>
      <c r="F136" s="225" t="s">
        <v>203</v>
      </c>
      <c r="G136" s="226" t="s">
        <v>170</v>
      </c>
      <c r="H136" s="227">
        <v>20</v>
      </c>
      <c r="I136" s="228"/>
      <c r="J136" s="229">
        <f>ROUND(I136*H136,2)</f>
        <v>0</v>
      </c>
      <c r="K136" s="225" t="s">
        <v>178</v>
      </c>
      <c r="L136" s="41"/>
      <c r="M136" s="230" t="s">
        <v>1</v>
      </c>
      <c r="N136" s="231" t="s">
        <v>41</v>
      </c>
      <c r="O136" s="88"/>
      <c r="P136" s="232">
        <f>O136*H136</f>
        <v>0</v>
      </c>
      <c r="Q136" s="232">
        <v>0</v>
      </c>
      <c r="R136" s="232">
        <f>Q136*H136</f>
        <v>0</v>
      </c>
      <c r="S136" s="232">
        <v>0</v>
      </c>
      <c r="T136" s="233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34" t="s">
        <v>172</v>
      </c>
      <c r="AT136" s="234" t="s">
        <v>167</v>
      </c>
      <c r="AU136" s="234" t="s">
        <v>85</v>
      </c>
      <c r="AY136" s="14" t="s">
        <v>164</v>
      </c>
      <c r="BE136" s="235">
        <f>IF(N136="základní",J136,0)</f>
        <v>0</v>
      </c>
      <c r="BF136" s="235">
        <f>IF(N136="snížená",J136,0)</f>
        <v>0</v>
      </c>
      <c r="BG136" s="235">
        <f>IF(N136="zákl. přenesená",J136,0)</f>
        <v>0</v>
      </c>
      <c r="BH136" s="235">
        <f>IF(N136="sníž. přenesená",J136,0)</f>
        <v>0</v>
      </c>
      <c r="BI136" s="235">
        <f>IF(N136="nulová",J136,0)</f>
        <v>0</v>
      </c>
      <c r="BJ136" s="14" t="s">
        <v>83</v>
      </c>
      <c r="BK136" s="235">
        <f>ROUND(I136*H136,2)</f>
        <v>0</v>
      </c>
      <c r="BL136" s="14" t="s">
        <v>172</v>
      </c>
      <c r="BM136" s="234" t="s">
        <v>198</v>
      </c>
    </row>
    <row r="137" spans="1:65" s="2" customFormat="1" ht="24.15" customHeight="1">
      <c r="A137" s="35"/>
      <c r="B137" s="36"/>
      <c r="C137" s="223" t="s">
        <v>188</v>
      </c>
      <c r="D137" s="223" t="s">
        <v>167</v>
      </c>
      <c r="E137" s="224" t="s">
        <v>202</v>
      </c>
      <c r="F137" s="225" t="s">
        <v>206</v>
      </c>
      <c r="G137" s="226" t="s">
        <v>170</v>
      </c>
      <c r="H137" s="227">
        <v>158</v>
      </c>
      <c r="I137" s="228"/>
      <c r="J137" s="229">
        <f>ROUND(I137*H137,2)</f>
        <v>0</v>
      </c>
      <c r="K137" s="225" t="s">
        <v>178</v>
      </c>
      <c r="L137" s="41"/>
      <c r="M137" s="230" t="s">
        <v>1</v>
      </c>
      <c r="N137" s="231" t="s">
        <v>41</v>
      </c>
      <c r="O137" s="88"/>
      <c r="P137" s="232">
        <f>O137*H137</f>
        <v>0</v>
      </c>
      <c r="Q137" s="232">
        <v>0</v>
      </c>
      <c r="R137" s="232">
        <f>Q137*H137</f>
        <v>0</v>
      </c>
      <c r="S137" s="232">
        <v>0</v>
      </c>
      <c r="T137" s="233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34" t="s">
        <v>172</v>
      </c>
      <c r="AT137" s="234" t="s">
        <v>167</v>
      </c>
      <c r="AU137" s="234" t="s">
        <v>85</v>
      </c>
      <c r="AY137" s="14" t="s">
        <v>164</v>
      </c>
      <c r="BE137" s="235">
        <f>IF(N137="základní",J137,0)</f>
        <v>0</v>
      </c>
      <c r="BF137" s="235">
        <f>IF(N137="snížená",J137,0)</f>
        <v>0</v>
      </c>
      <c r="BG137" s="235">
        <f>IF(N137="zákl. přenesená",J137,0)</f>
        <v>0</v>
      </c>
      <c r="BH137" s="235">
        <f>IF(N137="sníž. přenesená",J137,0)</f>
        <v>0</v>
      </c>
      <c r="BI137" s="235">
        <f>IF(N137="nulová",J137,0)</f>
        <v>0</v>
      </c>
      <c r="BJ137" s="14" t="s">
        <v>83</v>
      </c>
      <c r="BK137" s="235">
        <f>ROUND(I137*H137,2)</f>
        <v>0</v>
      </c>
      <c r="BL137" s="14" t="s">
        <v>172</v>
      </c>
      <c r="BM137" s="234" t="s">
        <v>172</v>
      </c>
    </row>
    <row r="138" spans="1:65" s="2" customFormat="1" ht="66.75" customHeight="1">
      <c r="A138" s="35"/>
      <c r="B138" s="36"/>
      <c r="C138" s="223" t="s">
        <v>201</v>
      </c>
      <c r="D138" s="223" t="s">
        <v>167</v>
      </c>
      <c r="E138" s="224" t="s">
        <v>209</v>
      </c>
      <c r="F138" s="225" t="s">
        <v>210</v>
      </c>
      <c r="G138" s="226" t="s">
        <v>170</v>
      </c>
      <c r="H138" s="227">
        <v>52</v>
      </c>
      <c r="I138" s="228"/>
      <c r="J138" s="229">
        <f>ROUND(I138*H138,2)</f>
        <v>0</v>
      </c>
      <c r="K138" s="225" t="s">
        <v>171</v>
      </c>
      <c r="L138" s="41"/>
      <c r="M138" s="230" t="s">
        <v>1</v>
      </c>
      <c r="N138" s="231" t="s">
        <v>41</v>
      </c>
      <c r="O138" s="88"/>
      <c r="P138" s="232">
        <f>O138*H138</f>
        <v>0</v>
      </c>
      <c r="Q138" s="232">
        <v>0</v>
      </c>
      <c r="R138" s="232">
        <f>Q138*H138</f>
        <v>0</v>
      </c>
      <c r="S138" s="232">
        <v>0</v>
      </c>
      <c r="T138" s="233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34" t="s">
        <v>172</v>
      </c>
      <c r="AT138" s="234" t="s">
        <v>167</v>
      </c>
      <c r="AU138" s="234" t="s">
        <v>85</v>
      </c>
      <c r="AY138" s="14" t="s">
        <v>164</v>
      </c>
      <c r="BE138" s="235">
        <f>IF(N138="základní",J138,0)</f>
        <v>0</v>
      </c>
      <c r="BF138" s="235">
        <f>IF(N138="snížená",J138,0)</f>
        <v>0</v>
      </c>
      <c r="BG138" s="235">
        <f>IF(N138="zákl. přenesená",J138,0)</f>
        <v>0</v>
      </c>
      <c r="BH138" s="235">
        <f>IF(N138="sníž. přenesená",J138,0)</f>
        <v>0</v>
      </c>
      <c r="BI138" s="235">
        <f>IF(N138="nulová",J138,0)</f>
        <v>0</v>
      </c>
      <c r="BJ138" s="14" t="s">
        <v>83</v>
      </c>
      <c r="BK138" s="235">
        <f>ROUND(I138*H138,2)</f>
        <v>0</v>
      </c>
      <c r="BL138" s="14" t="s">
        <v>172</v>
      </c>
      <c r="BM138" s="234" t="s">
        <v>204</v>
      </c>
    </row>
    <row r="139" spans="1:47" s="2" customFormat="1" ht="12">
      <c r="A139" s="35"/>
      <c r="B139" s="36"/>
      <c r="C139" s="37"/>
      <c r="D139" s="236" t="s">
        <v>173</v>
      </c>
      <c r="E139" s="37"/>
      <c r="F139" s="237" t="s">
        <v>212</v>
      </c>
      <c r="G139" s="37"/>
      <c r="H139" s="37"/>
      <c r="I139" s="238"/>
      <c r="J139" s="37"/>
      <c r="K139" s="37"/>
      <c r="L139" s="41"/>
      <c r="M139" s="239"/>
      <c r="N139" s="240"/>
      <c r="O139" s="88"/>
      <c r="P139" s="88"/>
      <c r="Q139" s="88"/>
      <c r="R139" s="88"/>
      <c r="S139" s="88"/>
      <c r="T139" s="89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T139" s="14" t="s">
        <v>173</v>
      </c>
      <c r="AU139" s="14" t="s">
        <v>85</v>
      </c>
    </row>
    <row r="140" spans="1:65" s="2" customFormat="1" ht="66.75" customHeight="1">
      <c r="A140" s="35"/>
      <c r="B140" s="36"/>
      <c r="C140" s="223" t="s">
        <v>192</v>
      </c>
      <c r="D140" s="223" t="s">
        <v>167</v>
      </c>
      <c r="E140" s="224" t="s">
        <v>213</v>
      </c>
      <c r="F140" s="225" t="s">
        <v>214</v>
      </c>
      <c r="G140" s="226" t="s">
        <v>170</v>
      </c>
      <c r="H140" s="227">
        <v>22</v>
      </c>
      <c r="I140" s="228"/>
      <c r="J140" s="229">
        <f>ROUND(I140*H140,2)</f>
        <v>0</v>
      </c>
      <c r="K140" s="225" t="s">
        <v>171</v>
      </c>
      <c r="L140" s="41"/>
      <c r="M140" s="230" t="s">
        <v>1</v>
      </c>
      <c r="N140" s="231" t="s">
        <v>41</v>
      </c>
      <c r="O140" s="88"/>
      <c r="P140" s="232">
        <f>O140*H140</f>
        <v>0</v>
      </c>
      <c r="Q140" s="232">
        <v>0</v>
      </c>
      <c r="R140" s="232">
        <f>Q140*H140</f>
        <v>0</v>
      </c>
      <c r="S140" s="232">
        <v>0</v>
      </c>
      <c r="T140" s="233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34" t="s">
        <v>172</v>
      </c>
      <c r="AT140" s="234" t="s">
        <v>167</v>
      </c>
      <c r="AU140" s="234" t="s">
        <v>85</v>
      </c>
      <c r="AY140" s="14" t="s">
        <v>164</v>
      </c>
      <c r="BE140" s="235">
        <f>IF(N140="základní",J140,0)</f>
        <v>0</v>
      </c>
      <c r="BF140" s="235">
        <f>IF(N140="snížená",J140,0)</f>
        <v>0</v>
      </c>
      <c r="BG140" s="235">
        <f>IF(N140="zákl. přenesená",J140,0)</f>
        <v>0</v>
      </c>
      <c r="BH140" s="235">
        <f>IF(N140="sníž. přenesená",J140,0)</f>
        <v>0</v>
      </c>
      <c r="BI140" s="235">
        <f>IF(N140="nulová",J140,0)</f>
        <v>0</v>
      </c>
      <c r="BJ140" s="14" t="s">
        <v>83</v>
      </c>
      <c r="BK140" s="235">
        <f>ROUND(I140*H140,2)</f>
        <v>0</v>
      </c>
      <c r="BL140" s="14" t="s">
        <v>172</v>
      </c>
      <c r="BM140" s="234" t="s">
        <v>207</v>
      </c>
    </row>
    <row r="141" spans="1:47" s="2" customFormat="1" ht="12">
      <c r="A141" s="35"/>
      <c r="B141" s="36"/>
      <c r="C141" s="37"/>
      <c r="D141" s="236" t="s">
        <v>173</v>
      </c>
      <c r="E141" s="37"/>
      <c r="F141" s="237" t="s">
        <v>216</v>
      </c>
      <c r="G141" s="37"/>
      <c r="H141" s="37"/>
      <c r="I141" s="238"/>
      <c r="J141" s="37"/>
      <c r="K141" s="37"/>
      <c r="L141" s="41"/>
      <c r="M141" s="239"/>
      <c r="N141" s="240"/>
      <c r="O141" s="88"/>
      <c r="P141" s="88"/>
      <c r="Q141" s="88"/>
      <c r="R141" s="88"/>
      <c r="S141" s="88"/>
      <c r="T141" s="89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T141" s="14" t="s">
        <v>173</v>
      </c>
      <c r="AU141" s="14" t="s">
        <v>85</v>
      </c>
    </row>
    <row r="142" spans="1:65" s="2" customFormat="1" ht="66.75" customHeight="1">
      <c r="A142" s="35"/>
      <c r="B142" s="36"/>
      <c r="C142" s="223" t="s">
        <v>208</v>
      </c>
      <c r="D142" s="223" t="s">
        <v>167</v>
      </c>
      <c r="E142" s="224" t="s">
        <v>218</v>
      </c>
      <c r="F142" s="225" t="s">
        <v>219</v>
      </c>
      <c r="G142" s="226" t="s">
        <v>170</v>
      </c>
      <c r="H142" s="227">
        <v>194</v>
      </c>
      <c r="I142" s="228"/>
      <c r="J142" s="229">
        <f>ROUND(I142*H142,2)</f>
        <v>0</v>
      </c>
      <c r="K142" s="225" t="s">
        <v>171</v>
      </c>
      <c r="L142" s="41"/>
      <c r="M142" s="230" t="s">
        <v>1</v>
      </c>
      <c r="N142" s="231" t="s">
        <v>41</v>
      </c>
      <c r="O142" s="88"/>
      <c r="P142" s="232">
        <f>O142*H142</f>
        <v>0</v>
      </c>
      <c r="Q142" s="232">
        <v>0</v>
      </c>
      <c r="R142" s="232">
        <f>Q142*H142</f>
        <v>0</v>
      </c>
      <c r="S142" s="232">
        <v>0</v>
      </c>
      <c r="T142" s="233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34" t="s">
        <v>172</v>
      </c>
      <c r="AT142" s="234" t="s">
        <v>167</v>
      </c>
      <c r="AU142" s="234" t="s">
        <v>85</v>
      </c>
      <c r="AY142" s="14" t="s">
        <v>164</v>
      </c>
      <c r="BE142" s="235">
        <f>IF(N142="základní",J142,0)</f>
        <v>0</v>
      </c>
      <c r="BF142" s="235">
        <f>IF(N142="snížená",J142,0)</f>
        <v>0</v>
      </c>
      <c r="BG142" s="235">
        <f>IF(N142="zákl. přenesená",J142,0)</f>
        <v>0</v>
      </c>
      <c r="BH142" s="235">
        <f>IF(N142="sníž. přenesená",J142,0)</f>
        <v>0</v>
      </c>
      <c r="BI142" s="235">
        <f>IF(N142="nulová",J142,0)</f>
        <v>0</v>
      </c>
      <c r="BJ142" s="14" t="s">
        <v>83</v>
      </c>
      <c r="BK142" s="235">
        <f>ROUND(I142*H142,2)</f>
        <v>0</v>
      </c>
      <c r="BL142" s="14" t="s">
        <v>172</v>
      </c>
      <c r="BM142" s="234" t="s">
        <v>211</v>
      </c>
    </row>
    <row r="143" spans="1:47" s="2" customFormat="1" ht="12">
      <c r="A143" s="35"/>
      <c r="B143" s="36"/>
      <c r="C143" s="37"/>
      <c r="D143" s="236" t="s">
        <v>173</v>
      </c>
      <c r="E143" s="37"/>
      <c r="F143" s="237" t="s">
        <v>221</v>
      </c>
      <c r="G143" s="37"/>
      <c r="H143" s="37"/>
      <c r="I143" s="238"/>
      <c r="J143" s="37"/>
      <c r="K143" s="37"/>
      <c r="L143" s="41"/>
      <c r="M143" s="239"/>
      <c r="N143" s="240"/>
      <c r="O143" s="88"/>
      <c r="P143" s="88"/>
      <c r="Q143" s="88"/>
      <c r="R143" s="88"/>
      <c r="S143" s="88"/>
      <c r="T143" s="89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T143" s="14" t="s">
        <v>173</v>
      </c>
      <c r="AU143" s="14" t="s">
        <v>85</v>
      </c>
    </row>
    <row r="144" spans="1:65" s="2" customFormat="1" ht="16.5" customHeight="1">
      <c r="A144" s="35"/>
      <c r="B144" s="36"/>
      <c r="C144" s="223" t="s">
        <v>8</v>
      </c>
      <c r="D144" s="223" t="s">
        <v>167</v>
      </c>
      <c r="E144" s="224" t="s">
        <v>205</v>
      </c>
      <c r="F144" s="225" t="s">
        <v>223</v>
      </c>
      <c r="G144" s="226" t="s">
        <v>224</v>
      </c>
      <c r="H144" s="227">
        <v>1</v>
      </c>
      <c r="I144" s="228"/>
      <c r="J144" s="229">
        <f>ROUND(I144*H144,2)</f>
        <v>0</v>
      </c>
      <c r="K144" s="225" t="s">
        <v>178</v>
      </c>
      <c r="L144" s="41"/>
      <c r="M144" s="230" t="s">
        <v>1</v>
      </c>
      <c r="N144" s="231" t="s">
        <v>41</v>
      </c>
      <c r="O144" s="88"/>
      <c r="P144" s="232">
        <f>O144*H144</f>
        <v>0</v>
      </c>
      <c r="Q144" s="232">
        <v>0</v>
      </c>
      <c r="R144" s="232">
        <f>Q144*H144</f>
        <v>0</v>
      </c>
      <c r="S144" s="232">
        <v>0</v>
      </c>
      <c r="T144" s="233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34" t="s">
        <v>172</v>
      </c>
      <c r="AT144" s="234" t="s">
        <v>167</v>
      </c>
      <c r="AU144" s="234" t="s">
        <v>85</v>
      </c>
      <c r="AY144" s="14" t="s">
        <v>164</v>
      </c>
      <c r="BE144" s="235">
        <f>IF(N144="základní",J144,0)</f>
        <v>0</v>
      </c>
      <c r="BF144" s="235">
        <f>IF(N144="snížená",J144,0)</f>
        <v>0</v>
      </c>
      <c r="BG144" s="235">
        <f>IF(N144="zákl. přenesená",J144,0)</f>
        <v>0</v>
      </c>
      <c r="BH144" s="235">
        <f>IF(N144="sníž. přenesená",J144,0)</f>
        <v>0</v>
      </c>
      <c r="BI144" s="235">
        <f>IF(N144="nulová",J144,0)</f>
        <v>0</v>
      </c>
      <c r="BJ144" s="14" t="s">
        <v>83</v>
      </c>
      <c r="BK144" s="235">
        <f>ROUND(I144*H144,2)</f>
        <v>0</v>
      </c>
      <c r="BL144" s="14" t="s">
        <v>172</v>
      </c>
      <c r="BM144" s="234" t="s">
        <v>215</v>
      </c>
    </row>
    <row r="145" spans="1:65" s="2" customFormat="1" ht="55.5" customHeight="1">
      <c r="A145" s="35"/>
      <c r="B145" s="36"/>
      <c r="C145" s="223" t="s">
        <v>217</v>
      </c>
      <c r="D145" s="223" t="s">
        <v>167</v>
      </c>
      <c r="E145" s="224" t="s">
        <v>227</v>
      </c>
      <c r="F145" s="225" t="s">
        <v>228</v>
      </c>
      <c r="G145" s="226" t="s">
        <v>177</v>
      </c>
      <c r="H145" s="227">
        <v>0.402</v>
      </c>
      <c r="I145" s="228"/>
      <c r="J145" s="229">
        <f>ROUND(I145*H145,2)</f>
        <v>0</v>
      </c>
      <c r="K145" s="225" t="s">
        <v>171</v>
      </c>
      <c r="L145" s="41"/>
      <c r="M145" s="230" t="s">
        <v>1</v>
      </c>
      <c r="N145" s="231" t="s">
        <v>41</v>
      </c>
      <c r="O145" s="88"/>
      <c r="P145" s="232">
        <f>O145*H145</f>
        <v>0</v>
      </c>
      <c r="Q145" s="232">
        <v>0</v>
      </c>
      <c r="R145" s="232">
        <f>Q145*H145</f>
        <v>0</v>
      </c>
      <c r="S145" s="232">
        <v>0</v>
      </c>
      <c r="T145" s="233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34" t="s">
        <v>172</v>
      </c>
      <c r="AT145" s="234" t="s">
        <v>167</v>
      </c>
      <c r="AU145" s="234" t="s">
        <v>85</v>
      </c>
      <c r="AY145" s="14" t="s">
        <v>164</v>
      </c>
      <c r="BE145" s="235">
        <f>IF(N145="základní",J145,0)</f>
        <v>0</v>
      </c>
      <c r="BF145" s="235">
        <f>IF(N145="snížená",J145,0)</f>
        <v>0</v>
      </c>
      <c r="BG145" s="235">
        <f>IF(N145="zákl. přenesená",J145,0)</f>
        <v>0</v>
      </c>
      <c r="BH145" s="235">
        <f>IF(N145="sníž. přenesená",J145,0)</f>
        <v>0</v>
      </c>
      <c r="BI145" s="235">
        <f>IF(N145="nulová",J145,0)</f>
        <v>0</v>
      </c>
      <c r="BJ145" s="14" t="s">
        <v>83</v>
      </c>
      <c r="BK145" s="235">
        <f>ROUND(I145*H145,2)</f>
        <v>0</v>
      </c>
      <c r="BL145" s="14" t="s">
        <v>172</v>
      </c>
      <c r="BM145" s="234" t="s">
        <v>220</v>
      </c>
    </row>
    <row r="146" spans="1:47" s="2" customFormat="1" ht="12">
      <c r="A146" s="35"/>
      <c r="B146" s="36"/>
      <c r="C146" s="37"/>
      <c r="D146" s="236" t="s">
        <v>173</v>
      </c>
      <c r="E146" s="37"/>
      <c r="F146" s="237" t="s">
        <v>230</v>
      </c>
      <c r="G146" s="37"/>
      <c r="H146" s="37"/>
      <c r="I146" s="238"/>
      <c r="J146" s="37"/>
      <c r="K146" s="37"/>
      <c r="L146" s="41"/>
      <c r="M146" s="239"/>
      <c r="N146" s="240"/>
      <c r="O146" s="88"/>
      <c r="P146" s="88"/>
      <c r="Q146" s="88"/>
      <c r="R146" s="88"/>
      <c r="S146" s="88"/>
      <c r="T146" s="89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T146" s="14" t="s">
        <v>173</v>
      </c>
      <c r="AU146" s="14" t="s">
        <v>85</v>
      </c>
    </row>
    <row r="147" spans="1:63" s="12" customFormat="1" ht="22.8" customHeight="1">
      <c r="A147" s="12"/>
      <c r="B147" s="207"/>
      <c r="C147" s="208"/>
      <c r="D147" s="209" t="s">
        <v>75</v>
      </c>
      <c r="E147" s="221" t="s">
        <v>231</v>
      </c>
      <c r="F147" s="221" t="s">
        <v>232</v>
      </c>
      <c r="G147" s="208"/>
      <c r="H147" s="208"/>
      <c r="I147" s="211"/>
      <c r="J147" s="222">
        <f>BK147</f>
        <v>0</v>
      </c>
      <c r="K147" s="208"/>
      <c r="L147" s="213"/>
      <c r="M147" s="214"/>
      <c r="N147" s="215"/>
      <c r="O147" s="215"/>
      <c r="P147" s="216">
        <f>SUM(P148:P152)</f>
        <v>0</v>
      </c>
      <c r="Q147" s="215"/>
      <c r="R147" s="216">
        <f>SUM(R148:R152)</f>
        <v>0</v>
      </c>
      <c r="S147" s="215"/>
      <c r="T147" s="217">
        <f>SUM(T148:T152)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18" t="s">
        <v>85</v>
      </c>
      <c r="AT147" s="219" t="s">
        <v>75</v>
      </c>
      <c r="AU147" s="219" t="s">
        <v>83</v>
      </c>
      <c r="AY147" s="218" t="s">
        <v>164</v>
      </c>
      <c r="BK147" s="220">
        <f>SUM(BK148:BK152)</f>
        <v>0</v>
      </c>
    </row>
    <row r="148" spans="1:65" s="2" customFormat="1" ht="37.8" customHeight="1">
      <c r="A148" s="35"/>
      <c r="B148" s="36"/>
      <c r="C148" s="223" t="s">
        <v>198</v>
      </c>
      <c r="D148" s="223" t="s">
        <v>167</v>
      </c>
      <c r="E148" s="224" t="s">
        <v>901</v>
      </c>
      <c r="F148" s="225" t="s">
        <v>268</v>
      </c>
      <c r="G148" s="226" t="s">
        <v>224</v>
      </c>
      <c r="H148" s="227">
        <v>1</v>
      </c>
      <c r="I148" s="228"/>
      <c r="J148" s="229">
        <f>ROUND(I148*H148,2)</f>
        <v>0</v>
      </c>
      <c r="K148" s="225" t="s">
        <v>178</v>
      </c>
      <c r="L148" s="41"/>
      <c r="M148" s="230" t="s">
        <v>1</v>
      </c>
      <c r="N148" s="231" t="s">
        <v>41</v>
      </c>
      <c r="O148" s="88"/>
      <c r="P148" s="232">
        <f>O148*H148</f>
        <v>0</v>
      </c>
      <c r="Q148" s="232">
        <v>0</v>
      </c>
      <c r="R148" s="232">
        <f>Q148*H148</f>
        <v>0</v>
      </c>
      <c r="S148" s="232">
        <v>0</v>
      </c>
      <c r="T148" s="233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34" t="s">
        <v>172</v>
      </c>
      <c r="AT148" s="234" t="s">
        <v>167</v>
      </c>
      <c r="AU148" s="234" t="s">
        <v>85</v>
      </c>
      <c r="AY148" s="14" t="s">
        <v>164</v>
      </c>
      <c r="BE148" s="235">
        <f>IF(N148="základní",J148,0)</f>
        <v>0</v>
      </c>
      <c r="BF148" s="235">
        <f>IF(N148="snížená",J148,0)</f>
        <v>0</v>
      </c>
      <c r="BG148" s="235">
        <f>IF(N148="zákl. přenesená",J148,0)</f>
        <v>0</v>
      </c>
      <c r="BH148" s="235">
        <f>IF(N148="sníž. přenesená",J148,0)</f>
        <v>0</v>
      </c>
      <c r="BI148" s="235">
        <f>IF(N148="nulová",J148,0)</f>
        <v>0</v>
      </c>
      <c r="BJ148" s="14" t="s">
        <v>83</v>
      </c>
      <c r="BK148" s="235">
        <f>ROUND(I148*H148,2)</f>
        <v>0</v>
      </c>
      <c r="BL148" s="14" t="s">
        <v>172</v>
      </c>
      <c r="BM148" s="234" t="s">
        <v>225</v>
      </c>
    </row>
    <row r="149" spans="1:65" s="2" customFormat="1" ht="24.15" customHeight="1">
      <c r="A149" s="35"/>
      <c r="B149" s="36"/>
      <c r="C149" s="223" t="s">
        <v>226</v>
      </c>
      <c r="D149" s="223" t="s">
        <v>167</v>
      </c>
      <c r="E149" s="224" t="s">
        <v>245</v>
      </c>
      <c r="F149" s="225" t="s">
        <v>272</v>
      </c>
      <c r="G149" s="226" t="s">
        <v>224</v>
      </c>
      <c r="H149" s="227">
        <v>1</v>
      </c>
      <c r="I149" s="228"/>
      <c r="J149" s="229">
        <f>ROUND(I149*H149,2)</f>
        <v>0</v>
      </c>
      <c r="K149" s="225" t="s">
        <v>178</v>
      </c>
      <c r="L149" s="41"/>
      <c r="M149" s="230" t="s">
        <v>1</v>
      </c>
      <c r="N149" s="231" t="s">
        <v>41</v>
      </c>
      <c r="O149" s="88"/>
      <c r="P149" s="232">
        <f>O149*H149</f>
        <v>0</v>
      </c>
      <c r="Q149" s="232">
        <v>0</v>
      </c>
      <c r="R149" s="232">
        <f>Q149*H149</f>
        <v>0</v>
      </c>
      <c r="S149" s="232">
        <v>0</v>
      </c>
      <c r="T149" s="233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34" t="s">
        <v>172</v>
      </c>
      <c r="AT149" s="234" t="s">
        <v>167</v>
      </c>
      <c r="AU149" s="234" t="s">
        <v>85</v>
      </c>
      <c r="AY149" s="14" t="s">
        <v>164</v>
      </c>
      <c r="BE149" s="235">
        <f>IF(N149="základní",J149,0)</f>
        <v>0</v>
      </c>
      <c r="BF149" s="235">
        <f>IF(N149="snížená",J149,0)</f>
        <v>0</v>
      </c>
      <c r="BG149" s="235">
        <f>IF(N149="zákl. přenesená",J149,0)</f>
        <v>0</v>
      </c>
      <c r="BH149" s="235">
        <f>IF(N149="sníž. přenesená",J149,0)</f>
        <v>0</v>
      </c>
      <c r="BI149" s="235">
        <f>IF(N149="nulová",J149,0)</f>
        <v>0</v>
      </c>
      <c r="BJ149" s="14" t="s">
        <v>83</v>
      </c>
      <c r="BK149" s="235">
        <f>ROUND(I149*H149,2)</f>
        <v>0</v>
      </c>
      <c r="BL149" s="14" t="s">
        <v>172</v>
      </c>
      <c r="BM149" s="234" t="s">
        <v>229</v>
      </c>
    </row>
    <row r="150" spans="1:65" s="2" customFormat="1" ht="16.5" customHeight="1">
      <c r="A150" s="35"/>
      <c r="B150" s="36"/>
      <c r="C150" s="223" t="s">
        <v>172</v>
      </c>
      <c r="D150" s="223" t="s">
        <v>167</v>
      </c>
      <c r="E150" s="224" t="s">
        <v>258</v>
      </c>
      <c r="F150" s="225" t="s">
        <v>282</v>
      </c>
      <c r="G150" s="226" t="s">
        <v>260</v>
      </c>
      <c r="H150" s="227">
        <v>100</v>
      </c>
      <c r="I150" s="228"/>
      <c r="J150" s="229">
        <f>ROUND(I150*H150,2)</f>
        <v>0</v>
      </c>
      <c r="K150" s="225" t="s">
        <v>178</v>
      </c>
      <c r="L150" s="41"/>
      <c r="M150" s="230" t="s">
        <v>1</v>
      </c>
      <c r="N150" s="231" t="s">
        <v>41</v>
      </c>
      <c r="O150" s="88"/>
      <c r="P150" s="232">
        <f>O150*H150</f>
        <v>0</v>
      </c>
      <c r="Q150" s="232">
        <v>0</v>
      </c>
      <c r="R150" s="232">
        <f>Q150*H150</f>
        <v>0</v>
      </c>
      <c r="S150" s="232">
        <v>0</v>
      </c>
      <c r="T150" s="233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34" t="s">
        <v>172</v>
      </c>
      <c r="AT150" s="234" t="s">
        <v>167</v>
      </c>
      <c r="AU150" s="234" t="s">
        <v>85</v>
      </c>
      <c r="AY150" s="14" t="s">
        <v>164</v>
      </c>
      <c r="BE150" s="235">
        <f>IF(N150="základní",J150,0)</f>
        <v>0</v>
      </c>
      <c r="BF150" s="235">
        <f>IF(N150="snížená",J150,0)</f>
        <v>0</v>
      </c>
      <c r="BG150" s="235">
        <f>IF(N150="zákl. přenesená",J150,0)</f>
        <v>0</v>
      </c>
      <c r="BH150" s="235">
        <f>IF(N150="sníž. přenesená",J150,0)</f>
        <v>0</v>
      </c>
      <c r="BI150" s="235">
        <f>IF(N150="nulová",J150,0)</f>
        <v>0</v>
      </c>
      <c r="BJ150" s="14" t="s">
        <v>83</v>
      </c>
      <c r="BK150" s="235">
        <f>ROUND(I150*H150,2)</f>
        <v>0</v>
      </c>
      <c r="BL150" s="14" t="s">
        <v>172</v>
      </c>
      <c r="BM150" s="234" t="s">
        <v>184</v>
      </c>
    </row>
    <row r="151" spans="1:65" s="2" customFormat="1" ht="49.05" customHeight="1">
      <c r="A151" s="35"/>
      <c r="B151" s="36"/>
      <c r="C151" s="223" t="s">
        <v>236</v>
      </c>
      <c r="D151" s="223" t="s">
        <v>167</v>
      </c>
      <c r="E151" s="224" t="s">
        <v>285</v>
      </c>
      <c r="F151" s="225" t="s">
        <v>286</v>
      </c>
      <c r="G151" s="226" t="s">
        <v>177</v>
      </c>
      <c r="H151" s="227">
        <v>0.001</v>
      </c>
      <c r="I151" s="228"/>
      <c r="J151" s="229">
        <f>ROUND(I151*H151,2)</f>
        <v>0</v>
      </c>
      <c r="K151" s="225" t="s">
        <v>171</v>
      </c>
      <c r="L151" s="41"/>
      <c r="M151" s="230" t="s">
        <v>1</v>
      </c>
      <c r="N151" s="231" t="s">
        <v>41</v>
      </c>
      <c r="O151" s="88"/>
      <c r="P151" s="232">
        <f>O151*H151</f>
        <v>0</v>
      </c>
      <c r="Q151" s="232">
        <v>0</v>
      </c>
      <c r="R151" s="232">
        <f>Q151*H151</f>
        <v>0</v>
      </c>
      <c r="S151" s="232">
        <v>0</v>
      </c>
      <c r="T151" s="233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34" t="s">
        <v>172</v>
      </c>
      <c r="AT151" s="234" t="s">
        <v>167</v>
      </c>
      <c r="AU151" s="234" t="s">
        <v>85</v>
      </c>
      <c r="AY151" s="14" t="s">
        <v>164</v>
      </c>
      <c r="BE151" s="235">
        <f>IF(N151="základní",J151,0)</f>
        <v>0</v>
      </c>
      <c r="BF151" s="235">
        <f>IF(N151="snížená",J151,0)</f>
        <v>0</v>
      </c>
      <c r="BG151" s="235">
        <f>IF(N151="zákl. přenesená",J151,0)</f>
        <v>0</v>
      </c>
      <c r="BH151" s="235">
        <f>IF(N151="sníž. přenesená",J151,0)</f>
        <v>0</v>
      </c>
      <c r="BI151" s="235">
        <f>IF(N151="nulová",J151,0)</f>
        <v>0</v>
      </c>
      <c r="BJ151" s="14" t="s">
        <v>83</v>
      </c>
      <c r="BK151" s="235">
        <f>ROUND(I151*H151,2)</f>
        <v>0</v>
      </c>
      <c r="BL151" s="14" t="s">
        <v>172</v>
      </c>
      <c r="BM151" s="234" t="s">
        <v>239</v>
      </c>
    </row>
    <row r="152" spans="1:47" s="2" customFormat="1" ht="12">
      <c r="A152" s="35"/>
      <c r="B152" s="36"/>
      <c r="C152" s="37"/>
      <c r="D152" s="236" t="s">
        <v>173</v>
      </c>
      <c r="E152" s="37"/>
      <c r="F152" s="237" t="s">
        <v>288</v>
      </c>
      <c r="G152" s="37"/>
      <c r="H152" s="37"/>
      <c r="I152" s="238"/>
      <c r="J152" s="37"/>
      <c r="K152" s="37"/>
      <c r="L152" s="41"/>
      <c r="M152" s="239"/>
      <c r="N152" s="240"/>
      <c r="O152" s="88"/>
      <c r="P152" s="88"/>
      <c r="Q152" s="88"/>
      <c r="R152" s="88"/>
      <c r="S152" s="88"/>
      <c r="T152" s="89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T152" s="14" t="s">
        <v>173</v>
      </c>
      <c r="AU152" s="14" t="s">
        <v>85</v>
      </c>
    </row>
    <row r="153" spans="1:63" s="12" customFormat="1" ht="22.8" customHeight="1">
      <c r="A153" s="12"/>
      <c r="B153" s="207"/>
      <c r="C153" s="208"/>
      <c r="D153" s="209" t="s">
        <v>75</v>
      </c>
      <c r="E153" s="221" t="s">
        <v>289</v>
      </c>
      <c r="F153" s="221" t="s">
        <v>290</v>
      </c>
      <c r="G153" s="208"/>
      <c r="H153" s="208"/>
      <c r="I153" s="211"/>
      <c r="J153" s="222">
        <f>BK153</f>
        <v>0</v>
      </c>
      <c r="K153" s="208"/>
      <c r="L153" s="213"/>
      <c r="M153" s="214"/>
      <c r="N153" s="215"/>
      <c r="O153" s="215"/>
      <c r="P153" s="216">
        <f>SUM(P154:P199)</f>
        <v>0</v>
      </c>
      <c r="Q153" s="215"/>
      <c r="R153" s="216">
        <f>SUM(R154:R199)</f>
        <v>0</v>
      </c>
      <c r="S153" s="215"/>
      <c r="T153" s="217">
        <f>SUM(T154:T199)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18" t="s">
        <v>85</v>
      </c>
      <c r="AT153" s="219" t="s">
        <v>75</v>
      </c>
      <c r="AU153" s="219" t="s">
        <v>83</v>
      </c>
      <c r="AY153" s="218" t="s">
        <v>164</v>
      </c>
      <c r="BK153" s="220">
        <f>SUM(BK154:BK199)</f>
        <v>0</v>
      </c>
    </row>
    <row r="154" spans="1:65" s="2" customFormat="1" ht="37.8" customHeight="1">
      <c r="A154" s="35"/>
      <c r="B154" s="36"/>
      <c r="C154" s="223" t="s">
        <v>204</v>
      </c>
      <c r="D154" s="223" t="s">
        <v>167</v>
      </c>
      <c r="E154" s="224" t="s">
        <v>313</v>
      </c>
      <c r="F154" s="225" t="s">
        <v>314</v>
      </c>
      <c r="G154" s="226" t="s">
        <v>170</v>
      </c>
      <c r="H154" s="227">
        <v>22</v>
      </c>
      <c r="I154" s="228"/>
      <c r="J154" s="229">
        <f>ROUND(I154*H154,2)</f>
        <v>0</v>
      </c>
      <c r="K154" s="225" t="s">
        <v>171</v>
      </c>
      <c r="L154" s="41"/>
      <c r="M154" s="230" t="s">
        <v>1</v>
      </c>
      <c r="N154" s="231" t="s">
        <v>41</v>
      </c>
      <c r="O154" s="88"/>
      <c r="P154" s="232">
        <f>O154*H154</f>
        <v>0</v>
      </c>
      <c r="Q154" s="232">
        <v>0</v>
      </c>
      <c r="R154" s="232">
        <f>Q154*H154</f>
        <v>0</v>
      </c>
      <c r="S154" s="232">
        <v>0</v>
      </c>
      <c r="T154" s="233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34" t="s">
        <v>172</v>
      </c>
      <c r="AT154" s="234" t="s">
        <v>167</v>
      </c>
      <c r="AU154" s="234" t="s">
        <v>85</v>
      </c>
      <c r="AY154" s="14" t="s">
        <v>164</v>
      </c>
      <c r="BE154" s="235">
        <f>IF(N154="základní",J154,0)</f>
        <v>0</v>
      </c>
      <c r="BF154" s="235">
        <f>IF(N154="snížená",J154,0)</f>
        <v>0</v>
      </c>
      <c r="BG154" s="235">
        <f>IF(N154="zákl. přenesená",J154,0)</f>
        <v>0</v>
      </c>
      <c r="BH154" s="235">
        <f>IF(N154="sníž. přenesená",J154,0)</f>
        <v>0</v>
      </c>
      <c r="BI154" s="235">
        <f>IF(N154="nulová",J154,0)</f>
        <v>0</v>
      </c>
      <c r="BJ154" s="14" t="s">
        <v>83</v>
      </c>
      <c r="BK154" s="235">
        <f>ROUND(I154*H154,2)</f>
        <v>0</v>
      </c>
      <c r="BL154" s="14" t="s">
        <v>172</v>
      </c>
      <c r="BM154" s="234" t="s">
        <v>243</v>
      </c>
    </row>
    <row r="155" spans="1:47" s="2" customFormat="1" ht="12">
      <c r="A155" s="35"/>
      <c r="B155" s="36"/>
      <c r="C155" s="37"/>
      <c r="D155" s="236" t="s">
        <v>173</v>
      </c>
      <c r="E155" s="37"/>
      <c r="F155" s="237" t="s">
        <v>316</v>
      </c>
      <c r="G155" s="37"/>
      <c r="H155" s="37"/>
      <c r="I155" s="238"/>
      <c r="J155" s="37"/>
      <c r="K155" s="37"/>
      <c r="L155" s="41"/>
      <c r="M155" s="239"/>
      <c r="N155" s="240"/>
      <c r="O155" s="88"/>
      <c r="P155" s="88"/>
      <c r="Q155" s="88"/>
      <c r="R155" s="88"/>
      <c r="S155" s="88"/>
      <c r="T155" s="89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T155" s="14" t="s">
        <v>173</v>
      </c>
      <c r="AU155" s="14" t="s">
        <v>85</v>
      </c>
    </row>
    <row r="156" spans="1:65" s="2" customFormat="1" ht="37.8" customHeight="1">
      <c r="A156" s="35"/>
      <c r="B156" s="36"/>
      <c r="C156" s="223" t="s">
        <v>244</v>
      </c>
      <c r="D156" s="223" t="s">
        <v>167</v>
      </c>
      <c r="E156" s="224" t="s">
        <v>317</v>
      </c>
      <c r="F156" s="225" t="s">
        <v>318</v>
      </c>
      <c r="G156" s="226" t="s">
        <v>170</v>
      </c>
      <c r="H156" s="227">
        <v>16</v>
      </c>
      <c r="I156" s="228"/>
      <c r="J156" s="229">
        <f>ROUND(I156*H156,2)</f>
        <v>0</v>
      </c>
      <c r="K156" s="225" t="s">
        <v>171</v>
      </c>
      <c r="L156" s="41"/>
      <c r="M156" s="230" t="s">
        <v>1</v>
      </c>
      <c r="N156" s="231" t="s">
        <v>41</v>
      </c>
      <c r="O156" s="88"/>
      <c r="P156" s="232">
        <f>O156*H156</f>
        <v>0</v>
      </c>
      <c r="Q156" s="232">
        <v>0</v>
      </c>
      <c r="R156" s="232">
        <f>Q156*H156</f>
        <v>0</v>
      </c>
      <c r="S156" s="232">
        <v>0</v>
      </c>
      <c r="T156" s="233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34" t="s">
        <v>172</v>
      </c>
      <c r="AT156" s="234" t="s">
        <v>167</v>
      </c>
      <c r="AU156" s="234" t="s">
        <v>85</v>
      </c>
      <c r="AY156" s="14" t="s">
        <v>164</v>
      </c>
      <c r="BE156" s="235">
        <f>IF(N156="základní",J156,0)</f>
        <v>0</v>
      </c>
      <c r="BF156" s="235">
        <f>IF(N156="snížená",J156,0)</f>
        <v>0</v>
      </c>
      <c r="BG156" s="235">
        <f>IF(N156="zákl. přenesená",J156,0)</f>
        <v>0</v>
      </c>
      <c r="BH156" s="235">
        <f>IF(N156="sníž. přenesená",J156,0)</f>
        <v>0</v>
      </c>
      <c r="BI156" s="235">
        <f>IF(N156="nulová",J156,0)</f>
        <v>0</v>
      </c>
      <c r="BJ156" s="14" t="s">
        <v>83</v>
      </c>
      <c r="BK156" s="235">
        <f>ROUND(I156*H156,2)</f>
        <v>0</v>
      </c>
      <c r="BL156" s="14" t="s">
        <v>172</v>
      </c>
      <c r="BM156" s="234" t="s">
        <v>247</v>
      </c>
    </row>
    <row r="157" spans="1:47" s="2" customFormat="1" ht="12">
      <c r="A157" s="35"/>
      <c r="B157" s="36"/>
      <c r="C157" s="37"/>
      <c r="D157" s="236" t="s">
        <v>173</v>
      </c>
      <c r="E157" s="37"/>
      <c r="F157" s="237" t="s">
        <v>320</v>
      </c>
      <c r="G157" s="37"/>
      <c r="H157" s="37"/>
      <c r="I157" s="238"/>
      <c r="J157" s="37"/>
      <c r="K157" s="37"/>
      <c r="L157" s="41"/>
      <c r="M157" s="239"/>
      <c r="N157" s="240"/>
      <c r="O157" s="88"/>
      <c r="P157" s="88"/>
      <c r="Q157" s="88"/>
      <c r="R157" s="88"/>
      <c r="S157" s="88"/>
      <c r="T157" s="89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T157" s="14" t="s">
        <v>173</v>
      </c>
      <c r="AU157" s="14" t="s">
        <v>85</v>
      </c>
    </row>
    <row r="158" spans="1:65" s="2" customFormat="1" ht="37.8" customHeight="1">
      <c r="A158" s="35"/>
      <c r="B158" s="36"/>
      <c r="C158" s="223" t="s">
        <v>207</v>
      </c>
      <c r="D158" s="223" t="s">
        <v>167</v>
      </c>
      <c r="E158" s="224" t="s">
        <v>322</v>
      </c>
      <c r="F158" s="225" t="s">
        <v>323</v>
      </c>
      <c r="G158" s="226" t="s">
        <v>170</v>
      </c>
      <c r="H158" s="227">
        <v>20</v>
      </c>
      <c r="I158" s="228"/>
      <c r="J158" s="229">
        <f>ROUND(I158*H158,2)</f>
        <v>0</v>
      </c>
      <c r="K158" s="225" t="s">
        <v>171</v>
      </c>
      <c r="L158" s="41"/>
      <c r="M158" s="230" t="s">
        <v>1</v>
      </c>
      <c r="N158" s="231" t="s">
        <v>41</v>
      </c>
      <c r="O158" s="88"/>
      <c r="P158" s="232">
        <f>O158*H158</f>
        <v>0</v>
      </c>
      <c r="Q158" s="232">
        <v>0</v>
      </c>
      <c r="R158" s="232">
        <f>Q158*H158</f>
        <v>0</v>
      </c>
      <c r="S158" s="232">
        <v>0</v>
      </c>
      <c r="T158" s="233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34" t="s">
        <v>172</v>
      </c>
      <c r="AT158" s="234" t="s">
        <v>167</v>
      </c>
      <c r="AU158" s="234" t="s">
        <v>85</v>
      </c>
      <c r="AY158" s="14" t="s">
        <v>164</v>
      </c>
      <c r="BE158" s="235">
        <f>IF(N158="základní",J158,0)</f>
        <v>0</v>
      </c>
      <c r="BF158" s="235">
        <f>IF(N158="snížená",J158,0)</f>
        <v>0</v>
      </c>
      <c r="BG158" s="235">
        <f>IF(N158="zákl. přenesená",J158,0)</f>
        <v>0</v>
      </c>
      <c r="BH158" s="235">
        <f>IF(N158="sníž. přenesená",J158,0)</f>
        <v>0</v>
      </c>
      <c r="BI158" s="235">
        <f>IF(N158="nulová",J158,0)</f>
        <v>0</v>
      </c>
      <c r="BJ158" s="14" t="s">
        <v>83</v>
      </c>
      <c r="BK158" s="235">
        <f>ROUND(I158*H158,2)</f>
        <v>0</v>
      </c>
      <c r="BL158" s="14" t="s">
        <v>172</v>
      </c>
      <c r="BM158" s="234" t="s">
        <v>250</v>
      </c>
    </row>
    <row r="159" spans="1:47" s="2" customFormat="1" ht="12">
      <c r="A159" s="35"/>
      <c r="B159" s="36"/>
      <c r="C159" s="37"/>
      <c r="D159" s="236" t="s">
        <v>173</v>
      </c>
      <c r="E159" s="37"/>
      <c r="F159" s="237" t="s">
        <v>325</v>
      </c>
      <c r="G159" s="37"/>
      <c r="H159" s="37"/>
      <c r="I159" s="238"/>
      <c r="J159" s="37"/>
      <c r="K159" s="37"/>
      <c r="L159" s="41"/>
      <c r="M159" s="239"/>
      <c r="N159" s="240"/>
      <c r="O159" s="88"/>
      <c r="P159" s="88"/>
      <c r="Q159" s="88"/>
      <c r="R159" s="88"/>
      <c r="S159" s="88"/>
      <c r="T159" s="89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T159" s="14" t="s">
        <v>173</v>
      </c>
      <c r="AU159" s="14" t="s">
        <v>85</v>
      </c>
    </row>
    <row r="160" spans="1:65" s="2" customFormat="1" ht="37.8" customHeight="1">
      <c r="A160" s="35"/>
      <c r="B160" s="36"/>
      <c r="C160" s="223" t="s">
        <v>7</v>
      </c>
      <c r="D160" s="223" t="s">
        <v>167</v>
      </c>
      <c r="E160" s="224" t="s">
        <v>326</v>
      </c>
      <c r="F160" s="225" t="s">
        <v>327</v>
      </c>
      <c r="G160" s="226" t="s">
        <v>170</v>
      </c>
      <c r="H160" s="227">
        <v>158</v>
      </c>
      <c r="I160" s="228"/>
      <c r="J160" s="229">
        <f>ROUND(I160*H160,2)</f>
        <v>0</v>
      </c>
      <c r="K160" s="225" t="s">
        <v>171</v>
      </c>
      <c r="L160" s="41"/>
      <c r="M160" s="230" t="s">
        <v>1</v>
      </c>
      <c r="N160" s="231" t="s">
        <v>41</v>
      </c>
      <c r="O160" s="88"/>
      <c r="P160" s="232">
        <f>O160*H160</f>
        <v>0</v>
      </c>
      <c r="Q160" s="232">
        <v>0</v>
      </c>
      <c r="R160" s="232">
        <f>Q160*H160</f>
        <v>0</v>
      </c>
      <c r="S160" s="232">
        <v>0</v>
      </c>
      <c r="T160" s="233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34" t="s">
        <v>172</v>
      </c>
      <c r="AT160" s="234" t="s">
        <v>167</v>
      </c>
      <c r="AU160" s="234" t="s">
        <v>85</v>
      </c>
      <c r="AY160" s="14" t="s">
        <v>164</v>
      </c>
      <c r="BE160" s="235">
        <f>IF(N160="základní",J160,0)</f>
        <v>0</v>
      </c>
      <c r="BF160" s="235">
        <f>IF(N160="snížená",J160,0)</f>
        <v>0</v>
      </c>
      <c r="BG160" s="235">
        <f>IF(N160="zákl. přenesená",J160,0)</f>
        <v>0</v>
      </c>
      <c r="BH160" s="235">
        <f>IF(N160="sníž. přenesená",J160,0)</f>
        <v>0</v>
      </c>
      <c r="BI160" s="235">
        <f>IF(N160="nulová",J160,0)</f>
        <v>0</v>
      </c>
      <c r="BJ160" s="14" t="s">
        <v>83</v>
      </c>
      <c r="BK160" s="235">
        <f>ROUND(I160*H160,2)</f>
        <v>0</v>
      </c>
      <c r="BL160" s="14" t="s">
        <v>172</v>
      </c>
      <c r="BM160" s="234" t="s">
        <v>256</v>
      </c>
    </row>
    <row r="161" spans="1:47" s="2" customFormat="1" ht="12">
      <c r="A161" s="35"/>
      <c r="B161" s="36"/>
      <c r="C161" s="37"/>
      <c r="D161" s="236" t="s">
        <v>173</v>
      </c>
      <c r="E161" s="37"/>
      <c r="F161" s="237" t="s">
        <v>329</v>
      </c>
      <c r="G161" s="37"/>
      <c r="H161" s="37"/>
      <c r="I161" s="238"/>
      <c r="J161" s="37"/>
      <c r="K161" s="37"/>
      <c r="L161" s="41"/>
      <c r="M161" s="239"/>
      <c r="N161" s="240"/>
      <c r="O161" s="88"/>
      <c r="P161" s="88"/>
      <c r="Q161" s="88"/>
      <c r="R161" s="88"/>
      <c r="S161" s="88"/>
      <c r="T161" s="89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T161" s="14" t="s">
        <v>173</v>
      </c>
      <c r="AU161" s="14" t="s">
        <v>85</v>
      </c>
    </row>
    <row r="162" spans="1:65" s="2" customFormat="1" ht="37.8" customHeight="1">
      <c r="A162" s="35"/>
      <c r="B162" s="36"/>
      <c r="C162" s="223" t="s">
        <v>211</v>
      </c>
      <c r="D162" s="223" t="s">
        <v>167</v>
      </c>
      <c r="E162" s="224" t="s">
        <v>331</v>
      </c>
      <c r="F162" s="225" t="s">
        <v>332</v>
      </c>
      <c r="G162" s="226" t="s">
        <v>170</v>
      </c>
      <c r="H162" s="227">
        <v>280</v>
      </c>
      <c r="I162" s="228"/>
      <c r="J162" s="229">
        <f>ROUND(I162*H162,2)</f>
        <v>0</v>
      </c>
      <c r="K162" s="225" t="s">
        <v>171</v>
      </c>
      <c r="L162" s="41"/>
      <c r="M162" s="230" t="s">
        <v>1</v>
      </c>
      <c r="N162" s="231" t="s">
        <v>41</v>
      </c>
      <c r="O162" s="88"/>
      <c r="P162" s="232">
        <f>O162*H162</f>
        <v>0</v>
      </c>
      <c r="Q162" s="232">
        <v>0</v>
      </c>
      <c r="R162" s="232">
        <f>Q162*H162</f>
        <v>0</v>
      </c>
      <c r="S162" s="232">
        <v>0</v>
      </c>
      <c r="T162" s="233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34" t="s">
        <v>172</v>
      </c>
      <c r="AT162" s="234" t="s">
        <v>167</v>
      </c>
      <c r="AU162" s="234" t="s">
        <v>85</v>
      </c>
      <c r="AY162" s="14" t="s">
        <v>164</v>
      </c>
      <c r="BE162" s="235">
        <f>IF(N162="základní",J162,0)</f>
        <v>0</v>
      </c>
      <c r="BF162" s="235">
        <f>IF(N162="snížená",J162,0)</f>
        <v>0</v>
      </c>
      <c r="BG162" s="235">
        <f>IF(N162="zákl. přenesená",J162,0)</f>
        <v>0</v>
      </c>
      <c r="BH162" s="235">
        <f>IF(N162="sníž. přenesená",J162,0)</f>
        <v>0</v>
      </c>
      <c r="BI162" s="235">
        <f>IF(N162="nulová",J162,0)</f>
        <v>0</v>
      </c>
      <c r="BJ162" s="14" t="s">
        <v>83</v>
      </c>
      <c r="BK162" s="235">
        <f>ROUND(I162*H162,2)</f>
        <v>0</v>
      </c>
      <c r="BL162" s="14" t="s">
        <v>172</v>
      </c>
      <c r="BM162" s="234" t="s">
        <v>261</v>
      </c>
    </row>
    <row r="163" spans="1:47" s="2" customFormat="1" ht="12">
      <c r="A163" s="35"/>
      <c r="B163" s="36"/>
      <c r="C163" s="37"/>
      <c r="D163" s="236" t="s">
        <v>173</v>
      </c>
      <c r="E163" s="37"/>
      <c r="F163" s="237" t="s">
        <v>334</v>
      </c>
      <c r="G163" s="37"/>
      <c r="H163" s="37"/>
      <c r="I163" s="238"/>
      <c r="J163" s="37"/>
      <c r="K163" s="37"/>
      <c r="L163" s="41"/>
      <c r="M163" s="239"/>
      <c r="N163" s="240"/>
      <c r="O163" s="88"/>
      <c r="P163" s="88"/>
      <c r="Q163" s="88"/>
      <c r="R163" s="88"/>
      <c r="S163" s="88"/>
      <c r="T163" s="89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T163" s="14" t="s">
        <v>173</v>
      </c>
      <c r="AU163" s="14" t="s">
        <v>85</v>
      </c>
    </row>
    <row r="164" spans="1:47" s="2" customFormat="1" ht="12">
      <c r="A164" s="35"/>
      <c r="B164" s="36"/>
      <c r="C164" s="37"/>
      <c r="D164" s="251" t="s">
        <v>252</v>
      </c>
      <c r="E164" s="37"/>
      <c r="F164" s="252" t="s">
        <v>335</v>
      </c>
      <c r="G164" s="37"/>
      <c r="H164" s="37"/>
      <c r="I164" s="238"/>
      <c r="J164" s="37"/>
      <c r="K164" s="37"/>
      <c r="L164" s="41"/>
      <c r="M164" s="239"/>
      <c r="N164" s="240"/>
      <c r="O164" s="88"/>
      <c r="P164" s="88"/>
      <c r="Q164" s="88"/>
      <c r="R164" s="88"/>
      <c r="S164" s="88"/>
      <c r="T164" s="89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T164" s="14" t="s">
        <v>252</v>
      </c>
      <c r="AU164" s="14" t="s">
        <v>85</v>
      </c>
    </row>
    <row r="165" spans="1:65" s="2" customFormat="1" ht="37.8" customHeight="1">
      <c r="A165" s="35"/>
      <c r="B165" s="36"/>
      <c r="C165" s="223" t="s">
        <v>262</v>
      </c>
      <c r="D165" s="223" t="s">
        <v>167</v>
      </c>
      <c r="E165" s="224" t="s">
        <v>336</v>
      </c>
      <c r="F165" s="225" t="s">
        <v>337</v>
      </c>
      <c r="G165" s="226" t="s">
        <v>170</v>
      </c>
      <c r="H165" s="227">
        <v>140</v>
      </c>
      <c r="I165" s="228"/>
      <c r="J165" s="229">
        <f>ROUND(I165*H165,2)</f>
        <v>0</v>
      </c>
      <c r="K165" s="225" t="s">
        <v>171</v>
      </c>
      <c r="L165" s="41"/>
      <c r="M165" s="230" t="s">
        <v>1</v>
      </c>
      <c r="N165" s="231" t="s">
        <v>41</v>
      </c>
      <c r="O165" s="88"/>
      <c r="P165" s="232">
        <f>O165*H165</f>
        <v>0</v>
      </c>
      <c r="Q165" s="232">
        <v>0</v>
      </c>
      <c r="R165" s="232">
        <f>Q165*H165</f>
        <v>0</v>
      </c>
      <c r="S165" s="232">
        <v>0</v>
      </c>
      <c r="T165" s="233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34" t="s">
        <v>172</v>
      </c>
      <c r="AT165" s="234" t="s">
        <v>167</v>
      </c>
      <c r="AU165" s="234" t="s">
        <v>85</v>
      </c>
      <c r="AY165" s="14" t="s">
        <v>164</v>
      </c>
      <c r="BE165" s="235">
        <f>IF(N165="základní",J165,0)</f>
        <v>0</v>
      </c>
      <c r="BF165" s="235">
        <f>IF(N165="snížená",J165,0)</f>
        <v>0</v>
      </c>
      <c r="BG165" s="235">
        <f>IF(N165="zákl. přenesená",J165,0)</f>
        <v>0</v>
      </c>
      <c r="BH165" s="235">
        <f>IF(N165="sníž. přenesená",J165,0)</f>
        <v>0</v>
      </c>
      <c r="BI165" s="235">
        <f>IF(N165="nulová",J165,0)</f>
        <v>0</v>
      </c>
      <c r="BJ165" s="14" t="s">
        <v>83</v>
      </c>
      <c r="BK165" s="235">
        <f>ROUND(I165*H165,2)</f>
        <v>0</v>
      </c>
      <c r="BL165" s="14" t="s">
        <v>172</v>
      </c>
      <c r="BM165" s="234" t="s">
        <v>266</v>
      </c>
    </row>
    <row r="166" spans="1:47" s="2" customFormat="1" ht="12">
      <c r="A166" s="35"/>
      <c r="B166" s="36"/>
      <c r="C166" s="37"/>
      <c r="D166" s="236" t="s">
        <v>173</v>
      </c>
      <c r="E166" s="37"/>
      <c r="F166" s="237" t="s">
        <v>339</v>
      </c>
      <c r="G166" s="37"/>
      <c r="H166" s="37"/>
      <c r="I166" s="238"/>
      <c r="J166" s="37"/>
      <c r="K166" s="37"/>
      <c r="L166" s="41"/>
      <c r="M166" s="239"/>
      <c r="N166" s="240"/>
      <c r="O166" s="88"/>
      <c r="P166" s="88"/>
      <c r="Q166" s="88"/>
      <c r="R166" s="88"/>
      <c r="S166" s="88"/>
      <c r="T166" s="89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T166" s="14" t="s">
        <v>173</v>
      </c>
      <c r="AU166" s="14" t="s">
        <v>85</v>
      </c>
    </row>
    <row r="167" spans="1:47" s="2" customFormat="1" ht="12">
      <c r="A167" s="35"/>
      <c r="B167" s="36"/>
      <c r="C167" s="37"/>
      <c r="D167" s="251" t="s">
        <v>252</v>
      </c>
      <c r="E167" s="37"/>
      <c r="F167" s="252" t="s">
        <v>340</v>
      </c>
      <c r="G167" s="37"/>
      <c r="H167" s="37"/>
      <c r="I167" s="238"/>
      <c r="J167" s="37"/>
      <c r="K167" s="37"/>
      <c r="L167" s="41"/>
      <c r="M167" s="239"/>
      <c r="N167" s="240"/>
      <c r="O167" s="88"/>
      <c r="P167" s="88"/>
      <c r="Q167" s="88"/>
      <c r="R167" s="88"/>
      <c r="S167" s="88"/>
      <c r="T167" s="89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T167" s="14" t="s">
        <v>252</v>
      </c>
      <c r="AU167" s="14" t="s">
        <v>85</v>
      </c>
    </row>
    <row r="168" spans="1:65" s="2" customFormat="1" ht="37.8" customHeight="1">
      <c r="A168" s="35"/>
      <c r="B168" s="36"/>
      <c r="C168" s="223" t="s">
        <v>215</v>
      </c>
      <c r="D168" s="223" t="s">
        <v>167</v>
      </c>
      <c r="E168" s="224" t="s">
        <v>342</v>
      </c>
      <c r="F168" s="225" t="s">
        <v>343</v>
      </c>
      <c r="G168" s="226" t="s">
        <v>170</v>
      </c>
      <c r="H168" s="227">
        <v>168</v>
      </c>
      <c r="I168" s="228"/>
      <c r="J168" s="229">
        <f>ROUND(I168*H168,2)</f>
        <v>0</v>
      </c>
      <c r="K168" s="225" t="s">
        <v>171</v>
      </c>
      <c r="L168" s="41"/>
      <c r="M168" s="230" t="s">
        <v>1</v>
      </c>
      <c r="N168" s="231" t="s">
        <v>41</v>
      </c>
      <c r="O168" s="88"/>
      <c r="P168" s="232">
        <f>O168*H168</f>
        <v>0</v>
      </c>
      <c r="Q168" s="232">
        <v>0</v>
      </c>
      <c r="R168" s="232">
        <f>Q168*H168</f>
        <v>0</v>
      </c>
      <c r="S168" s="232">
        <v>0</v>
      </c>
      <c r="T168" s="233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34" t="s">
        <v>172</v>
      </c>
      <c r="AT168" s="234" t="s">
        <v>167</v>
      </c>
      <c r="AU168" s="234" t="s">
        <v>85</v>
      </c>
      <c r="AY168" s="14" t="s">
        <v>164</v>
      </c>
      <c r="BE168" s="235">
        <f>IF(N168="základní",J168,0)</f>
        <v>0</v>
      </c>
      <c r="BF168" s="235">
        <f>IF(N168="snížená",J168,0)</f>
        <v>0</v>
      </c>
      <c r="BG168" s="235">
        <f>IF(N168="zákl. přenesená",J168,0)</f>
        <v>0</v>
      </c>
      <c r="BH168" s="235">
        <f>IF(N168="sníž. přenesená",J168,0)</f>
        <v>0</v>
      </c>
      <c r="BI168" s="235">
        <f>IF(N168="nulová",J168,0)</f>
        <v>0</v>
      </c>
      <c r="BJ168" s="14" t="s">
        <v>83</v>
      </c>
      <c r="BK168" s="235">
        <f>ROUND(I168*H168,2)</f>
        <v>0</v>
      </c>
      <c r="BL168" s="14" t="s">
        <v>172</v>
      </c>
      <c r="BM168" s="234" t="s">
        <v>269</v>
      </c>
    </row>
    <row r="169" spans="1:47" s="2" customFormat="1" ht="12">
      <c r="A169" s="35"/>
      <c r="B169" s="36"/>
      <c r="C169" s="37"/>
      <c r="D169" s="236" t="s">
        <v>173</v>
      </c>
      <c r="E169" s="37"/>
      <c r="F169" s="237" t="s">
        <v>345</v>
      </c>
      <c r="G169" s="37"/>
      <c r="H169" s="37"/>
      <c r="I169" s="238"/>
      <c r="J169" s="37"/>
      <c r="K169" s="37"/>
      <c r="L169" s="41"/>
      <c r="M169" s="239"/>
      <c r="N169" s="240"/>
      <c r="O169" s="88"/>
      <c r="P169" s="88"/>
      <c r="Q169" s="88"/>
      <c r="R169" s="88"/>
      <c r="S169" s="88"/>
      <c r="T169" s="89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T169" s="14" t="s">
        <v>173</v>
      </c>
      <c r="AU169" s="14" t="s">
        <v>85</v>
      </c>
    </row>
    <row r="170" spans="1:47" s="2" customFormat="1" ht="12">
      <c r="A170" s="35"/>
      <c r="B170" s="36"/>
      <c r="C170" s="37"/>
      <c r="D170" s="251" t="s">
        <v>252</v>
      </c>
      <c r="E170" s="37"/>
      <c r="F170" s="252" t="s">
        <v>346</v>
      </c>
      <c r="G170" s="37"/>
      <c r="H170" s="37"/>
      <c r="I170" s="238"/>
      <c r="J170" s="37"/>
      <c r="K170" s="37"/>
      <c r="L170" s="41"/>
      <c r="M170" s="239"/>
      <c r="N170" s="240"/>
      <c r="O170" s="88"/>
      <c r="P170" s="88"/>
      <c r="Q170" s="88"/>
      <c r="R170" s="88"/>
      <c r="S170" s="88"/>
      <c r="T170" s="89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T170" s="14" t="s">
        <v>252</v>
      </c>
      <c r="AU170" s="14" t="s">
        <v>85</v>
      </c>
    </row>
    <row r="171" spans="1:65" s="2" customFormat="1" ht="37.8" customHeight="1">
      <c r="A171" s="35"/>
      <c r="B171" s="36"/>
      <c r="C171" s="223" t="s">
        <v>270</v>
      </c>
      <c r="D171" s="223" t="s">
        <v>167</v>
      </c>
      <c r="E171" s="224" t="s">
        <v>347</v>
      </c>
      <c r="F171" s="225" t="s">
        <v>348</v>
      </c>
      <c r="G171" s="226" t="s">
        <v>170</v>
      </c>
      <c r="H171" s="227">
        <v>410</v>
      </c>
      <c r="I171" s="228"/>
      <c r="J171" s="229">
        <f>ROUND(I171*H171,2)</f>
        <v>0</v>
      </c>
      <c r="K171" s="225" t="s">
        <v>171</v>
      </c>
      <c r="L171" s="41"/>
      <c r="M171" s="230" t="s">
        <v>1</v>
      </c>
      <c r="N171" s="231" t="s">
        <v>41</v>
      </c>
      <c r="O171" s="88"/>
      <c r="P171" s="232">
        <f>O171*H171</f>
        <v>0</v>
      </c>
      <c r="Q171" s="232">
        <v>0</v>
      </c>
      <c r="R171" s="232">
        <f>Q171*H171</f>
        <v>0</v>
      </c>
      <c r="S171" s="232">
        <v>0</v>
      </c>
      <c r="T171" s="233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34" t="s">
        <v>172</v>
      </c>
      <c r="AT171" s="234" t="s">
        <v>167</v>
      </c>
      <c r="AU171" s="234" t="s">
        <v>85</v>
      </c>
      <c r="AY171" s="14" t="s">
        <v>164</v>
      </c>
      <c r="BE171" s="235">
        <f>IF(N171="základní",J171,0)</f>
        <v>0</v>
      </c>
      <c r="BF171" s="235">
        <f>IF(N171="snížená",J171,0)</f>
        <v>0</v>
      </c>
      <c r="BG171" s="235">
        <f>IF(N171="zákl. přenesená",J171,0)</f>
        <v>0</v>
      </c>
      <c r="BH171" s="235">
        <f>IF(N171="sníž. přenesená",J171,0)</f>
        <v>0</v>
      </c>
      <c r="BI171" s="235">
        <f>IF(N171="nulová",J171,0)</f>
        <v>0</v>
      </c>
      <c r="BJ171" s="14" t="s">
        <v>83</v>
      </c>
      <c r="BK171" s="235">
        <f>ROUND(I171*H171,2)</f>
        <v>0</v>
      </c>
      <c r="BL171" s="14" t="s">
        <v>172</v>
      </c>
      <c r="BM171" s="234" t="s">
        <v>273</v>
      </c>
    </row>
    <row r="172" spans="1:47" s="2" customFormat="1" ht="12">
      <c r="A172" s="35"/>
      <c r="B172" s="36"/>
      <c r="C172" s="37"/>
      <c r="D172" s="236" t="s">
        <v>173</v>
      </c>
      <c r="E172" s="37"/>
      <c r="F172" s="237" t="s">
        <v>350</v>
      </c>
      <c r="G172" s="37"/>
      <c r="H172" s="37"/>
      <c r="I172" s="238"/>
      <c r="J172" s="37"/>
      <c r="K172" s="37"/>
      <c r="L172" s="41"/>
      <c r="M172" s="239"/>
      <c r="N172" s="240"/>
      <c r="O172" s="88"/>
      <c r="P172" s="88"/>
      <c r="Q172" s="88"/>
      <c r="R172" s="88"/>
      <c r="S172" s="88"/>
      <c r="T172" s="89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T172" s="14" t="s">
        <v>173</v>
      </c>
      <c r="AU172" s="14" t="s">
        <v>85</v>
      </c>
    </row>
    <row r="173" spans="1:47" s="2" customFormat="1" ht="12">
      <c r="A173" s="35"/>
      <c r="B173" s="36"/>
      <c r="C173" s="37"/>
      <c r="D173" s="251" t="s">
        <v>252</v>
      </c>
      <c r="E173" s="37"/>
      <c r="F173" s="252" t="s">
        <v>351</v>
      </c>
      <c r="G173" s="37"/>
      <c r="H173" s="37"/>
      <c r="I173" s="238"/>
      <c r="J173" s="37"/>
      <c r="K173" s="37"/>
      <c r="L173" s="41"/>
      <c r="M173" s="239"/>
      <c r="N173" s="240"/>
      <c r="O173" s="88"/>
      <c r="P173" s="88"/>
      <c r="Q173" s="88"/>
      <c r="R173" s="88"/>
      <c r="S173" s="88"/>
      <c r="T173" s="89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T173" s="14" t="s">
        <v>252</v>
      </c>
      <c r="AU173" s="14" t="s">
        <v>85</v>
      </c>
    </row>
    <row r="174" spans="1:65" s="2" customFormat="1" ht="37.8" customHeight="1">
      <c r="A174" s="35"/>
      <c r="B174" s="36"/>
      <c r="C174" s="223" t="s">
        <v>220</v>
      </c>
      <c r="D174" s="223" t="s">
        <v>167</v>
      </c>
      <c r="E174" s="224" t="s">
        <v>353</v>
      </c>
      <c r="F174" s="225" t="s">
        <v>354</v>
      </c>
      <c r="G174" s="226" t="s">
        <v>170</v>
      </c>
      <c r="H174" s="227">
        <v>240</v>
      </c>
      <c r="I174" s="228"/>
      <c r="J174" s="229">
        <f>ROUND(I174*H174,2)</f>
        <v>0</v>
      </c>
      <c r="K174" s="225" t="s">
        <v>171</v>
      </c>
      <c r="L174" s="41"/>
      <c r="M174" s="230" t="s">
        <v>1</v>
      </c>
      <c r="N174" s="231" t="s">
        <v>41</v>
      </c>
      <c r="O174" s="88"/>
      <c r="P174" s="232">
        <f>O174*H174</f>
        <v>0</v>
      </c>
      <c r="Q174" s="232">
        <v>0</v>
      </c>
      <c r="R174" s="232">
        <f>Q174*H174</f>
        <v>0</v>
      </c>
      <c r="S174" s="232">
        <v>0</v>
      </c>
      <c r="T174" s="233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34" t="s">
        <v>172</v>
      </c>
      <c r="AT174" s="234" t="s">
        <v>167</v>
      </c>
      <c r="AU174" s="234" t="s">
        <v>85</v>
      </c>
      <c r="AY174" s="14" t="s">
        <v>164</v>
      </c>
      <c r="BE174" s="235">
        <f>IF(N174="základní",J174,0)</f>
        <v>0</v>
      </c>
      <c r="BF174" s="235">
        <f>IF(N174="snížená",J174,0)</f>
        <v>0</v>
      </c>
      <c r="BG174" s="235">
        <f>IF(N174="zákl. přenesená",J174,0)</f>
        <v>0</v>
      </c>
      <c r="BH174" s="235">
        <f>IF(N174="sníž. přenesená",J174,0)</f>
        <v>0</v>
      </c>
      <c r="BI174" s="235">
        <f>IF(N174="nulová",J174,0)</f>
        <v>0</v>
      </c>
      <c r="BJ174" s="14" t="s">
        <v>83</v>
      </c>
      <c r="BK174" s="235">
        <f>ROUND(I174*H174,2)</f>
        <v>0</v>
      </c>
      <c r="BL174" s="14" t="s">
        <v>172</v>
      </c>
      <c r="BM174" s="234" t="s">
        <v>276</v>
      </c>
    </row>
    <row r="175" spans="1:47" s="2" customFormat="1" ht="12">
      <c r="A175" s="35"/>
      <c r="B175" s="36"/>
      <c r="C175" s="37"/>
      <c r="D175" s="236" t="s">
        <v>173</v>
      </c>
      <c r="E175" s="37"/>
      <c r="F175" s="237" t="s">
        <v>356</v>
      </c>
      <c r="G175" s="37"/>
      <c r="H175" s="37"/>
      <c r="I175" s="238"/>
      <c r="J175" s="37"/>
      <c r="K175" s="37"/>
      <c r="L175" s="41"/>
      <c r="M175" s="239"/>
      <c r="N175" s="240"/>
      <c r="O175" s="88"/>
      <c r="P175" s="88"/>
      <c r="Q175" s="88"/>
      <c r="R175" s="88"/>
      <c r="S175" s="88"/>
      <c r="T175" s="89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T175" s="14" t="s">
        <v>173</v>
      </c>
      <c r="AU175" s="14" t="s">
        <v>85</v>
      </c>
    </row>
    <row r="176" spans="1:47" s="2" customFormat="1" ht="12">
      <c r="A176" s="35"/>
      <c r="B176" s="36"/>
      <c r="C176" s="37"/>
      <c r="D176" s="251" t="s">
        <v>252</v>
      </c>
      <c r="E176" s="37"/>
      <c r="F176" s="252" t="s">
        <v>357</v>
      </c>
      <c r="G176" s="37"/>
      <c r="H176" s="37"/>
      <c r="I176" s="238"/>
      <c r="J176" s="37"/>
      <c r="K176" s="37"/>
      <c r="L176" s="41"/>
      <c r="M176" s="239"/>
      <c r="N176" s="240"/>
      <c r="O176" s="88"/>
      <c r="P176" s="88"/>
      <c r="Q176" s="88"/>
      <c r="R176" s="88"/>
      <c r="S176" s="88"/>
      <c r="T176" s="89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T176" s="14" t="s">
        <v>252</v>
      </c>
      <c r="AU176" s="14" t="s">
        <v>85</v>
      </c>
    </row>
    <row r="177" spans="1:65" s="2" customFormat="1" ht="37.8" customHeight="1">
      <c r="A177" s="35"/>
      <c r="B177" s="36"/>
      <c r="C177" s="223" t="s">
        <v>277</v>
      </c>
      <c r="D177" s="223" t="s">
        <v>167</v>
      </c>
      <c r="E177" s="224" t="s">
        <v>358</v>
      </c>
      <c r="F177" s="225" t="s">
        <v>359</v>
      </c>
      <c r="G177" s="226" t="s">
        <v>170</v>
      </c>
      <c r="H177" s="227">
        <v>76</v>
      </c>
      <c r="I177" s="228"/>
      <c r="J177" s="229">
        <f>ROUND(I177*H177,2)</f>
        <v>0</v>
      </c>
      <c r="K177" s="225" t="s">
        <v>171</v>
      </c>
      <c r="L177" s="41"/>
      <c r="M177" s="230" t="s">
        <v>1</v>
      </c>
      <c r="N177" s="231" t="s">
        <v>41</v>
      </c>
      <c r="O177" s="88"/>
      <c r="P177" s="232">
        <f>O177*H177</f>
        <v>0</v>
      </c>
      <c r="Q177" s="232">
        <v>0</v>
      </c>
      <c r="R177" s="232">
        <f>Q177*H177</f>
        <v>0</v>
      </c>
      <c r="S177" s="232">
        <v>0</v>
      </c>
      <c r="T177" s="233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34" t="s">
        <v>172</v>
      </c>
      <c r="AT177" s="234" t="s">
        <v>167</v>
      </c>
      <c r="AU177" s="234" t="s">
        <v>85</v>
      </c>
      <c r="AY177" s="14" t="s">
        <v>164</v>
      </c>
      <c r="BE177" s="235">
        <f>IF(N177="základní",J177,0)</f>
        <v>0</v>
      </c>
      <c r="BF177" s="235">
        <f>IF(N177="snížená",J177,0)</f>
        <v>0</v>
      </c>
      <c r="BG177" s="235">
        <f>IF(N177="zákl. přenesená",J177,0)</f>
        <v>0</v>
      </c>
      <c r="BH177" s="235">
        <f>IF(N177="sníž. přenesená",J177,0)</f>
        <v>0</v>
      </c>
      <c r="BI177" s="235">
        <f>IF(N177="nulová",J177,0)</f>
        <v>0</v>
      </c>
      <c r="BJ177" s="14" t="s">
        <v>83</v>
      </c>
      <c r="BK177" s="235">
        <f>ROUND(I177*H177,2)</f>
        <v>0</v>
      </c>
      <c r="BL177" s="14" t="s">
        <v>172</v>
      </c>
      <c r="BM177" s="234" t="s">
        <v>280</v>
      </c>
    </row>
    <row r="178" spans="1:47" s="2" customFormat="1" ht="12">
      <c r="A178" s="35"/>
      <c r="B178" s="36"/>
      <c r="C178" s="37"/>
      <c r="D178" s="236" t="s">
        <v>173</v>
      </c>
      <c r="E178" s="37"/>
      <c r="F178" s="237" t="s">
        <v>361</v>
      </c>
      <c r="G178" s="37"/>
      <c r="H178" s="37"/>
      <c r="I178" s="238"/>
      <c r="J178" s="37"/>
      <c r="K178" s="37"/>
      <c r="L178" s="41"/>
      <c r="M178" s="239"/>
      <c r="N178" s="240"/>
      <c r="O178" s="88"/>
      <c r="P178" s="88"/>
      <c r="Q178" s="88"/>
      <c r="R178" s="88"/>
      <c r="S178" s="88"/>
      <c r="T178" s="89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T178" s="14" t="s">
        <v>173</v>
      </c>
      <c r="AU178" s="14" t="s">
        <v>85</v>
      </c>
    </row>
    <row r="179" spans="1:47" s="2" customFormat="1" ht="12">
      <c r="A179" s="35"/>
      <c r="B179" s="36"/>
      <c r="C179" s="37"/>
      <c r="D179" s="251" t="s">
        <v>252</v>
      </c>
      <c r="E179" s="37"/>
      <c r="F179" s="252" t="s">
        <v>362</v>
      </c>
      <c r="G179" s="37"/>
      <c r="H179" s="37"/>
      <c r="I179" s="238"/>
      <c r="J179" s="37"/>
      <c r="K179" s="37"/>
      <c r="L179" s="41"/>
      <c r="M179" s="239"/>
      <c r="N179" s="240"/>
      <c r="O179" s="88"/>
      <c r="P179" s="88"/>
      <c r="Q179" s="88"/>
      <c r="R179" s="88"/>
      <c r="S179" s="88"/>
      <c r="T179" s="89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T179" s="14" t="s">
        <v>252</v>
      </c>
      <c r="AU179" s="14" t="s">
        <v>85</v>
      </c>
    </row>
    <row r="180" spans="1:65" s="2" customFormat="1" ht="37.8" customHeight="1">
      <c r="A180" s="35"/>
      <c r="B180" s="36"/>
      <c r="C180" s="223" t="s">
        <v>225</v>
      </c>
      <c r="D180" s="223" t="s">
        <v>167</v>
      </c>
      <c r="E180" s="224" t="s">
        <v>364</v>
      </c>
      <c r="F180" s="225" t="s">
        <v>365</v>
      </c>
      <c r="G180" s="226" t="s">
        <v>170</v>
      </c>
      <c r="H180" s="227">
        <v>20</v>
      </c>
      <c r="I180" s="228"/>
      <c r="J180" s="229">
        <f>ROUND(I180*H180,2)</f>
        <v>0</v>
      </c>
      <c r="K180" s="225" t="s">
        <v>171</v>
      </c>
      <c r="L180" s="41"/>
      <c r="M180" s="230" t="s">
        <v>1</v>
      </c>
      <c r="N180" s="231" t="s">
        <v>41</v>
      </c>
      <c r="O180" s="88"/>
      <c r="P180" s="232">
        <f>O180*H180</f>
        <v>0</v>
      </c>
      <c r="Q180" s="232">
        <v>0</v>
      </c>
      <c r="R180" s="232">
        <f>Q180*H180</f>
        <v>0</v>
      </c>
      <c r="S180" s="232">
        <v>0</v>
      </c>
      <c r="T180" s="233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34" t="s">
        <v>172</v>
      </c>
      <c r="AT180" s="234" t="s">
        <v>167</v>
      </c>
      <c r="AU180" s="234" t="s">
        <v>85</v>
      </c>
      <c r="AY180" s="14" t="s">
        <v>164</v>
      </c>
      <c r="BE180" s="235">
        <f>IF(N180="základní",J180,0)</f>
        <v>0</v>
      </c>
      <c r="BF180" s="235">
        <f>IF(N180="snížená",J180,0)</f>
        <v>0</v>
      </c>
      <c r="BG180" s="235">
        <f>IF(N180="zákl. přenesená",J180,0)</f>
        <v>0</v>
      </c>
      <c r="BH180" s="235">
        <f>IF(N180="sníž. přenesená",J180,0)</f>
        <v>0</v>
      </c>
      <c r="BI180" s="235">
        <f>IF(N180="nulová",J180,0)</f>
        <v>0</v>
      </c>
      <c r="BJ180" s="14" t="s">
        <v>83</v>
      </c>
      <c r="BK180" s="235">
        <f>ROUND(I180*H180,2)</f>
        <v>0</v>
      </c>
      <c r="BL180" s="14" t="s">
        <v>172</v>
      </c>
      <c r="BM180" s="234" t="s">
        <v>283</v>
      </c>
    </row>
    <row r="181" spans="1:47" s="2" customFormat="1" ht="12">
      <c r="A181" s="35"/>
      <c r="B181" s="36"/>
      <c r="C181" s="37"/>
      <c r="D181" s="236" t="s">
        <v>173</v>
      </c>
      <c r="E181" s="37"/>
      <c r="F181" s="237" t="s">
        <v>367</v>
      </c>
      <c r="G181" s="37"/>
      <c r="H181" s="37"/>
      <c r="I181" s="238"/>
      <c r="J181" s="37"/>
      <c r="K181" s="37"/>
      <c r="L181" s="41"/>
      <c r="M181" s="239"/>
      <c r="N181" s="240"/>
      <c r="O181" s="88"/>
      <c r="P181" s="88"/>
      <c r="Q181" s="88"/>
      <c r="R181" s="88"/>
      <c r="S181" s="88"/>
      <c r="T181" s="89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T181" s="14" t="s">
        <v>173</v>
      </c>
      <c r="AU181" s="14" t="s">
        <v>85</v>
      </c>
    </row>
    <row r="182" spans="1:47" s="2" customFormat="1" ht="12">
      <c r="A182" s="35"/>
      <c r="B182" s="36"/>
      <c r="C182" s="37"/>
      <c r="D182" s="251" t="s">
        <v>252</v>
      </c>
      <c r="E182" s="37"/>
      <c r="F182" s="252" t="s">
        <v>368</v>
      </c>
      <c r="G182" s="37"/>
      <c r="H182" s="37"/>
      <c r="I182" s="238"/>
      <c r="J182" s="37"/>
      <c r="K182" s="37"/>
      <c r="L182" s="41"/>
      <c r="M182" s="239"/>
      <c r="N182" s="240"/>
      <c r="O182" s="88"/>
      <c r="P182" s="88"/>
      <c r="Q182" s="88"/>
      <c r="R182" s="88"/>
      <c r="S182" s="88"/>
      <c r="T182" s="89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T182" s="14" t="s">
        <v>252</v>
      </c>
      <c r="AU182" s="14" t="s">
        <v>85</v>
      </c>
    </row>
    <row r="183" spans="1:65" s="2" customFormat="1" ht="44.25" customHeight="1">
      <c r="A183" s="35"/>
      <c r="B183" s="36"/>
      <c r="C183" s="223" t="s">
        <v>284</v>
      </c>
      <c r="D183" s="223" t="s">
        <v>167</v>
      </c>
      <c r="E183" s="224" t="s">
        <v>369</v>
      </c>
      <c r="F183" s="225" t="s">
        <v>370</v>
      </c>
      <c r="G183" s="226" t="s">
        <v>170</v>
      </c>
      <c r="H183" s="227">
        <v>1336</v>
      </c>
      <c r="I183" s="228"/>
      <c r="J183" s="229">
        <f>ROUND(I183*H183,2)</f>
        <v>0</v>
      </c>
      <c r="K183" s="225" t="s">
        <v>171</v>
      </c>
      <c r="L183" s="41"/>
      <c r="M183" s="230" t="s">
        <v>1</v>
      </c>
      <c r="N183" s="231" t="s">
        <v>41</v>
      </c>
      <c r="O183" s="88"/>
      <c r="P183" s="232">
        <f>O183*H183</f>
        <v>0</v>
      </c>
      <c r="Q183" s="232">
        <v>0</v>
      </c>
      <c r="R183" s="232">
        <f>Q183*H183</f>
        <v>0</v>
      </c>
      <c r="S183" s="232">
        <v>0</v>
      </c>
      <c r="T183" s="233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34" t="s">
        <v>172</v>
      </c>
      <c r="AT183" s="234" t="s">
        <v>167</v>
      </c>
      <c r="AU183" s="234" t="s">
        <v>85</v>
      </c>
      <c r="AY183" s="14" t="s">
        <v>164</v>
      </c>
      <c r="BE183" s="235">
        <f>IF(N183="základní",J183,0)</f>
        <v>0</v>
      </c>
      <c r="BF183" s="235">
        <f>IF(N183="snížená",J183,0)</f>
        <v>0</v>
      </c>
      <c r="BG183" s="235">
        <f>IF(N183="zákl. přenesená",J183,0)</f>
        <v>0</v>
      </c>
      <c r="BH183" s="235">
        <f>IF(N183="sníž. přenesená",J183,0)</f>
        <v>0</v>
      </c>
      <c r="BI183" s="235">
        <f>IF(N183="nulová",J183,0)</f>
        <v>0</v>
      </c>
      <c r="BJ183" s="14" t="s">
        <v>83</v>
      </c>
      <c r="BK183" s="235">
        <f>ROUND(I183*H183,2)</f>
        <v>0</v>
      </c>
      <c r="BL183" s="14" t="s">
        <v>172</v>
      </c>
      <c r="BM183" s="234" t="s">
        <v>287</v>
      </c>
    </row>
    <row r="184" spans="1:47" s="2" customFormat="1" ht="12">
      <c r="A184" s="35"/>
      <c r="B184" s="36"/>
      <c r="C184" s="37"/>
      <c r="D184" s="236" t="s">
        <v>173</v>
      </c>
      <c r="E184" s="37"/>
      <c r="F184" s="237" t="s">
        <v>372</v>
      </c>
      <c r="G184" s="37"/>
      <c r="H184" s="37"/>
      <c r="I184" s="238"/>
      <c r="J184" s="37"/>
      <c r="K184" s="37"/>
      <c r="L184" s="41"/>
      <c r="M184" s="239"/>
      <c r="N184" s="240"/>
      <c r="O184" s="88"/>
      <c r="P184" s="88"/>
      <c r="Q184" s="88"/>
      <c r="R184" s="88"/>
      <c r="S184" s="88"/>
      <c r="T184" s="89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T184" s="14" t="s">
        <v>173</v>
      </c>
      <c r="AU184" s="14" t="s">
        <v>85</v>
      </c>
    </row>
    <row r="185" spans="1:65" s="2" customFormat="1" ht="44.25" customHeight="1">
      <c r="A185" s="35"/>
      <c r="B185" s="36"/>
      <c r="C185" s="223" t="s">
        <v>229</v>
      </c>
      <c r="D185" s="223" t="s">
        <v>167</v>
      </c>
      <c r="E185" s="224" t="s">
        <v>374</v>
      </c>
      <c r="F185" s="225" t="s">
        <v>375</v>
      </c>
      <c r="G185" s="226" t="s">
        <v>170</v>
      </c>
      <c r="H185" s="227">
        <v>36</v>
      </c>
      <c r="I185" s="228"/>
      <c r="J185" s="229">
        <f>ROUND(I185*H185,2)</f>
        <v>0</v>
      </c>
      <c r="K185" s="225" t="s">
        <v>171</v>
      </c>
      <c r="L185" s="41"/>
      <c r="M185" s="230" t="s">
        <v>1</v>
      </c>
      <c r="N185" s="231" t="s">
        <v>41</v>
      </c>
      <c r="O185" s="88"/>
      <c r="P185" s="232">
        <f>O185*H185</f>
        <v>0</v>
      </c>
      <c r="Q185" s="232">
        <v>0</v>
      </c>
      <c r="R185" s="232">
        <f>Q185*H185</f>
        <v>0</v>
      </c>
      <c r="S185" s="232">
        <v>0</v>
      </c>
      <c r="T185" s="233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34" t="s">
        <v>172</v>
      </c>
      <c r="AT185" s="234" t="s">
        <v>167</v>
      </c>
      <c r="AU185" s="234" t="s">
        <v>85</v>
      </c>
      <c r="AY185" s="14" t="s">
        <v>164</v>
      </c>
      <c r="BE185" s="235">
        <f>IF(N185="základní",J185,0)</f>
        <v>0</v>
      </c>
      <c r="BF185" s="235">
        <f>IF(N185="snížená",J185,0)</f>
        <v>0</v>
      </c>
      <c r="BG185" s="235">
        <f>IF(N185="zákl. přenesená",J185,0)</f>
        <v>0</v>
      </c>
      <c r="BH185" s="235">
        <f>IF(N185="sníž. přenesená",J185,0)</f>
        <v>0</v>
      </c>
      <c r="BI185" s="235">
        <f>IF(N185="nulová",J185,0)</f>
        <v>0</v>
      </c>
      <c r="BJ185" s="14" t="s">
        <v>83</v>
      </c>
      <c r="BK185" s="235">
        <f>ROUND(I185*H185,2)</f>
        <v>0</v>
      </c>
      <c r="BL185" s="14" t="s">
        <v>172</v>
      </c>
      <c r="BM185" s="234" t="s">
        <v>293</v>
      </c>
    </row>
    <row r="186" spans="1:47" s="2" customFormat="1" ht="12">
      <c r="A186" s="35"/>
      <c r="B186" s="36"/>
      <c r="C186" s="37"/>
      <c r="D186" s="236" t="s">
        <v>173</v>
      </c>
      <c r="E186" s="37"/>
      <c r="F186" s="237" t="s">
        <v>377</v>
      </c>
      <c r="G186" s="37"/>
      <c r="H186" s="37"/>
      <c r="I186" s="238"/>
      <c r="J186" s="37"/>
      <c r="K186" s="37"/>
      <c r="L186" s="41"/>
      <c r="M186" s="239"/>
      <c r="N186" s="240"/>
      <c r="O186" s="88"/>
      <c r="P186" s="88"/>
      <c r="Q186" s="88"/>
      <c r="R186" s="88"/>
      <c r="S186" s="88"/>
      <c r="T186" s="89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T186" s="14" t="s">
        <v>173</v>
      </c>
      <c r="AU186" s="14" t="s">
        <v>85</v>
      </c>
    </row>
    <row r="187" spans="1:65" s="2" customFormat="1" ht="44.25" customHeight="1">
      <c r="A187" s="35"/>
      <c r="B187" s="36"/>
      <c r="C187" s="223" t="s">
        <v>295</v>
      </c>
      <c r="D187" s="223" t="s">
        <v>167</v>
      </c>
      <c r="E187" s="224" t="s">
        <v>378</v>
      </c>
      <c r="F187" s="225" t="s">
        <v>379</v>
      </c>
      <c r="G187" s="226" t="s">
        <v>170</v>
      </c>
      <c r="H187" s="227">
        <v>178</v>
      </c>
      <c r="I187" s="228"/>
      <c r="J187" s="229">
        <f>ROUND(I187*H187,2)</f>
        <v>0</v>
      </c>
      <c r="K187" s="225" t="s">
        <v>171</v>
      </c>
      <c r="L187" s="41"/>
      <c r="M187" s="230" t="s">
        <v>1</v>
      </c>
      <c r="N187" s="231" t="s">
        <v>41</v>
      </c>
      <c r="O187" s="88"/>
      <c r="P187" s="232">
        <f>O187*H187</f>
        <v>0</v>
      </c>
      <c r="Q187" s="232">
        <v>0</v>
      </c>
      <c r="R187" s="232">
        <f>Q187*H187</f>
        <v>0</v>
      </c>
      <c r="S187" s="232">
        <v>0</v>
      </c>
      <c r="T187" s="233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34" t="s">
        <v>172</v>
      </c>
      <c r="AT187" s="234" t="s">
        <v>167</v>
      </c>
      <c r="AU187" s="234" t="s">
        <v>85</v>
      </c>
      <c r="AY187" s="14" t="s">
        <v>164</v>
      </c>
      <c r="BE187" s="235">
        <f>IF(N187="základní",J187,0)</f>
        <v>0</v>
      </c>
      <c r="BF187" s="235">
        <f>IF(N187="snížená",J187,0)</f>
        <v>0</v>
      </c>
      <c r="BG187" s="235">
        <f>IF(N187="zákl. přenesená",J187,0)</f>
        <v>0</v>
      </c>
      <c r="BH187" s="235">
        <f>IF(N187="sníž. přenesená",J187,0)</f>
        <v>0</v>
      </c>
      <c r="BI187" s="235">
        <f>IF(N187="nulová",J187,0)</f>
        <v>0</v>
      </c>
      <c r="BJ187" s="14" t="s">
        <v>83</v>
      </c>
      <c r="BK187" s="235">
        <f>ROUND(I187*H187,2)</f>
        <v>0</v>
      </c>
      <c r="BL187" s="14" t="s">
        <v>172</v>
      </c>
      <c r="BM187" s="234" t="s">
        <v>298</v>
      </c>
    </row>
    <row r="188" spans="1:47" s="2" customFormat="1" ht="12">
      <c r="A188" s="35"/>
      <c r="B188" s="36"/>
      <c r="C188" s="37"/>
      <c r="D188" s="236" t="s">
        <v>173</v>
      </c>
      <c r="E188" s="37"/>
      <c r="F188" s="237" t="s">
        <v>381</v>
      </c>
      <c r="G188" s="37"/>
      <c r="H188" s="37"/>
      <c r="I188" s="238"/>
      <c r="J188" s="37"/>
      <c r="K188" s="37"/>
      <c r="L188" s="41"/>
      <c r="M188" s="239"/>
      <c r="N188" s="240"/>
      <c r="O188" s="88"/>
      <c r="P188" s="88"/>
      <c r="Q188" s="88"/>
      <c r="R188" s="88"/>
      <c r="S188" s="88"/>
      <c r="T188" s="89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T188" s="14" t="s">
        <v>173</v>
      </c>
      <c r="AU188" s="14" t="s">
        <v>85</v>
      </c>
    </row>
    <row r="189" spans="1:65" s="2" customFormat="1" ht="24.15" customHeight="1">
      <c r="A189" s="35"/>
      <c r="B189" s="36"/>
      <c r="C189" s="223" t="s">
        <v>184</v>
      </c>
      <c r="D189" s="223" t="s">
        <v>167</v>
      </c>
      <c r="E189" s="224" t="s">
        <v>383</v>
      </c>
      <c r="F189" s="225" t="s">
        <v>384</v>
      </c>
      <c r="G189" s="226" t="s">
        <v>224</v>
      </c>
      <c r="H189" s="227">
        <v>87</v>
      </c>
      <c r="I189" s="228"/>
      <c r="J189" s="229">
        <f>ROUND(I189*H189,2)</f>
        <v>0</v>
      </c>
      <c r="K189" s="225" t="s">
        <v>178</v>
      </c>
      <c r="L189" s="41"/>
      <c r="M189" s="230" t="s">
        <v>1</v>
      </c>
      <c r="N189" s="231" t="s">
        <v>41</v>
      </c>
      <c r="O189" s="88"/>
      <c r="P189" s="232">
        <f>O189*H189</f>
        <v>0</v>
      </c>
      <c r="Q189" s="232">
        <v>0</v>
      </c>
      <c r="R189" s="232">
        <f>Q189*H189</f>
        <v>0</v>
      </c>
      <c r="S189" s="232">
        <v>0</v>
      </c>
      <c r="T189" s="233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34" t="s">
        <v>172</v>
      </c>
      <c r="AT189" s="234" t="s">
        <v>167</v>
      </c>
      <c r="AU189" s="234" t="s">
        <v>85</v>
      </c>
      <c r="AY189" s="14" t="s">
        <v>164</v>
      </c>
      <c r="BE189" s="235">
        <f>IF(N189="základní",J189,0)</f>
        <v>0</v>
      </c>
      <c r="BF189" s="235">
        <f>IF(N189="snížená",J189,0)</f>
        <v>0</v>
      </c>
      <c r="BG189" s="235">
        <f>IF(N189="zákl. přenesená",J189,0)</f>
        <v>0</v>
      </c>
      <c r="BH189" s="235">
        <f>IF(N189="sníž. přenesená",J189,0)</f>
        <v>0</v>
      </c>
      <c r="BI189" s="235">
        <f>IF(N189="nulová",J189,0)</f>
        <v>0</v>
      </c>
      <c r="BJ189" s="14" t="s">
        <v>83</v>
      </c>
      <c r="BK189" s="235">
        <f>ROUND(I189*H189,2)</f>
        <v>0</v>
      </c>
      <c r="BL189" s="14" t="s">
        <v>172</v>
      </c>
      <c r="BM189" s="234" t="s">
        <v>302</v>
      </c>
    </row>
    <row r="190" spans="1:65" s="2" customFormat="1" ht="16.5" customHeight="1">
      <c r="A190" s="35"/>
      <c r="B190" s="36"/>
      <c r="C190" s="223" t="s">
        <v>304</v>
      </c>
      <c r="D190" s="223" t="s">
        <v>167</v>
      </c>
      <c r="E190" s="224" t="s">
        <v>386</v>
      </c>
      <c r="F190" s="225" t="s">
        <v>387</v>
      </c>
      <c r="G190" s="226" t="s">
        <v>224</v>
      </c>
      <c r="H190" s="227">
        <v>174</v>
      </c>
      <c r="I190" s="228"/>
      <c r="J190" s="229">
        <f>ROUND(I190*H190,2)</f>
        <v>0</v>
      </c>
      <c r="K190" s="225" t="s">
        <v>178</v>
      </c>
      <c r="L190" s="41"/>
      <c r="M190" s="230" t="s">
        <v>1</v>
      </c>
      <c r="N190" s="231" t="s">
        <v>41</v>
      </c>
      <c r="O190" s="88"/>
      <c r="P190" s="232">
        <f>O190*H190</f>
        <v>0</v>
      </c>
      <c r="Q190" s="232">
        <v>0</v>
      </c>
      <c r="R190" s="232">
        <f>Q190*H190</f>
        <v>0</v>
      </c>
      <c r="S190" s="232">
        <v>0</v>
      </c>
      <c r="T190" s="233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34" t="s">
        <v>172</v>
      </c>
      <c r="AT190" s="234" t="s">
        <v>167</v>
      </c>
      <c r="AU190" s="234" t="s">
        <v>85</v>
      </c>
      <c r="AY190" s="14" t="s">
        <v>164</v>
      </c>
      <c r="BE190" s="235">
        <f>IF(N190="základní",J190,0)</f>
        <v>0</v>
      </c>
      <c r="BF190" s="235">
        <f>IF(N190="snížená",J190,0)</f>
        <v>0</v>
      </c>
      <c r="BG190" s="235">
        <f>IF(N190="zákl. přenesená",J190,0)</f>
        <v>0</v>
      </c>
      <c r="BH190" s="235">
        <f>IF(N190="sníž. přenesená",J190,0)</f>
        <v>0</v>
      </c>
      <c r="BI190" s="235">
        <f>IF(N190="nulová",J190,0)</f>
        <v>0</v>
      </c>
      <c r="BJ190" s="14" t="s">
        <v>83</v>
      </c>
      <c r="BK190" s="235">
        <f>ROUND(I190*H190,2)</f>
        <v>0</v>
      </c>
      <c r="BL190" s="14" t="s">
        <v>172</v>
      </c>
      <c r="BM190" s="234" t="s">
        <v>307</v>
      </c>
    </row>
    <row r="191" spans="1:65" s="2" customFormat="1" ht="16.5" customHeight="1">
      <c r="A191" s="35"/>
      <c r="B191" s="36"/>
      <c r="C191" s="223" t="s">
        <v>239</v>
      </c>
      <c r="D191" s="223" t="s">
        <v>167</v>
      </c>
      <c r="E191" s="224" t="s">
        <v>390</v>
      </c>
      <c r="F191" s="225" t="s">
        <v>391</v>
      </c>
      <c r="G191" s="226" t="s">
        <v>260</v>
      </c>
      <c r="H191" s="227">
        <v>24</v>
      </c>
      <c r="I191" s="228"/>
      <c r="J191" s="229">
        <f>ROUND(I191*H191,2)</f>
        <v>0</v>
      </c>
      <c r="K191" s="225" t="s">
        <v>178</v>
      </c>
      <c r="L191" s="41"/>
      <c r="M191" s="230" t="s">
        <v>1</v>
      </c>
      <c r="N191" s="231" t="s">
        <v>41</v>
      </c>
      <c r="O191" s="88"/>
      <c r="P191" s="232">
        <f>O191*H191</f>
        <v>0</v>
      </c>
      <c r="Q191" s="232">
        <v>0</v>
      </c>
      <c r="R191" s="232">
        <f>Q191*H191</f>
        <v>0</v>
      </c>
      <c r="S191" s="232">
        <v>0</v>
      </c>
      <c r="T191" s="233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34" t="s">
        <v>172</v>
      </c>
      <c r="AT191" s="234" t="s">
        <v>167</v>
      </c>
      <c r="AU191" s="234" t="s">
        <v>85</v>
      </c>
      <c r="AY191" s="14" t="s">
        <v>164</v>
      </c>
      <c r="BE191" s="235">
        <f>IF(N191="základní",J191,0)</f>
        <v>0</v>
      </c>
      <c r="BF191" s="235">
        <f>IF(N191="snížená",J191,0)</f>
        <v>0</v>
      </c>
      <c r="BG191" s="235">
        <f>IF(N191="zákl. přenesená",J191,0)</f>
        <v>0</v>
      </c>
      <c r="BH191" s="235">
        <f>IF(N191="sníž. přenesená",J191,0)</f>
        <v>0</v>
      </c>
      <c r="BI191" s="235">
        <f>IF(N191="nulová",J191,0)</f>
        <v>0</v>
      </c>
      <c r="BJ191" s="14" t="s">
        <v>83</v>
      </c>
      <c r="BK191" s="235">
        <f>ROUND(I191*H191,2)</f>
        <v>0</v>
      </c>
      <c r="BL191" s="14" t="s">
        <v>172</v>
      </c>
      <c r="BM191" s="234" t="s">
        <v>311</v>
      </c>
    </row>
    <row r="192" spans="1:65" s="2" customFormat="1" ht="16.5" customHeight="1">
      <c r="A192" s="35"/>
      <c r="B192" s="36"/>
      <c r="C192" s="223" t="s">
        <v>312</v>
      </c>
      <c r="D192" s="223" t="s">
        <v>167</v>
      </c>
      <c r="E192" s="224" t="s">
        <v>393</v>
      </c>
      <c r="F192" s="225" t="s">
        <v>394</v>
      </c>
      <c r="G192" s="226" t="s">
        <v>260</v>
      </c>
      <c r="H192" s="227">
        <v>48</v>
      </c>
      <c r="I192" s="228"/>
      <c r="J192" s="229">
        <f>ROUND(I192*H192,2)</f>
        <v>0</v>
      </c>
      <c r="K192" s="225" t="s">
        <v>178</v>
      </c>
      <c r="L192" s="41"/>
      <c r="M192" s="230" t="s">
        <v>1</v>
      </c>
      <c r="N192" s="231" t="s">
        <v>41</v>
      </c>
      <c r="O192" s="88"/>
      <c r="P192" s="232">
        <f>O192*H192</f>
        <v>0</v>
      </c>
      <c r="Q192" s="232">
        <v>0</v>
      </c>
      <c r="R192" s="232">
        <f>Q192*H192</f>
        <v>0</v>
      </c>
      <c r="S192" s="232">
        <v>0</v>
      </c>
      <c r="T192" s="233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34" t="s">
        <v>172</v>
      </c>
      <c r="AT192" s="234" t="s">
        <v>167</v>
      </c>
      <c r="AU192" s="234" t="s">
        <v>85</v>
      </c>
      <c r="AY192" s="14" t="s">
        <v>164</v>
      </c>
      <c r="BE192" s="235">
        <f>IF(N192="základní",J192,0)</f>
        <v>0</v>
      </c>
      <c r="BF192" s="235">
        <f>IF(N192="snížená",J192,0)</f>
        <v>0</v>
      </c>
      <c r="BG192" s="235">
        <f>IF(N192="zákl. přenesená",J192,0)</f>
        <v>0</v>
      </c>
      <c r="BH192" s="235">
        <f>IF(N192="sníž. přenesená",J192,0)</f>
        <v>0</v>
      </c>
      <c r="BI192" s="235">
        <f>IF(N192="nulová",J192,0)</f>
        <v>0</v>
      </c>
      <c r="BJ192" s="14" t="s">
        <v>83</v>
      </c>
      <c r="BK192" s="235">
        <f>ROUND(I192*H192,2)</f>
        <v>0</v>
      </c>
      <c r="BL192" s="14" t="s">
        <v>172</v>
      </c>
      <c r="BM192" s="234" t="s">
        <v>315</v>
      </c>
    </row>
    <row r="193" spans="1:65" s="2" customFormat="1" ht="16.5" customHeight="1">
      <c r="A193" s="35"/>
      <c r="B193" s="36"/>
      <c r="C193" s="223" t="s">
        <v>243</v>
      </c>
      <c r="D193" s="223" t="s">
        <v>167</v>
      </c>
      <c r="E193" s="224" t="s">
        <v>397</v>
      </c>
      <c r="F193" s="225" t="s">
        <v>398</v>
      </c>
      <c r="G193" s="226" t="s">
        <v>260</v>
      </c>
      <c r="H193" s="227">
        <v>96</v>
      </c>
      <c r="I193" s="228"/>
      <c r="J193" s="229">
        <f>ROUND(I193*H193,2)</f>
        <v>0</v>
      </c>
      <c r="K193" s="225" t="s">
        <v>178</v>
      </c>
      <c r="L193" s="41"/>
      <c r="M193" s="230" t="s">
        <v>1</v>
      </c>
      <c r="N193" s="231" t="s">
        <v>41</v>
      </c>
      <c r="O193" s="88"/>
      <c r="P193" s="232">
        <f>O193*H193</f>
        <v>0</v>
      </c>
      <c r="Q193" s="232">
        <v>0</v>
      </c>
      <c r="R193" s="232">
        <f>Q193*H193</f>
        <v>0</v>
      </c>
      <c r="S193" s="232">
        <v>0</v>
      </c>
      <c r="T193" s="233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34" t="s">
        <v>172</v>
      </c>
      <c r="AT193" s="234" t="s">
        <v>167</v>
      </c>
      <c r="AU193" s="234" t="s">
        <v>85</v>
      </c>
      <c r="AY193" s="14" t="s">
        <v>164</v>
      </c>
      <c r="BE193" s="235">
        <f>IF(N193="základní",J193,0)</f>
        <v>0</v>
      </c>
      <c r="BF193" s="235">
        <f>IF(N193="snížená",J193,0)</f>
        <v>0</v>
      </c>
      <c r="BG193" s="235">
        <f>IF(N193="zákl. přenesená",J193,0)</f>
        <v>0</v>
      </c>
      <c r="BH193" s="235">
        <f>IF(N193="sníž. přenesená",J193,0)</f>
        <v>0</v>
      </c>
      <c r="BI193" s="235">
        <f>IF(N193="nulová",J193,0)</f>
        <v>0</v>
      </c>
      <c r="BJ193" s="14" t="s">
        <v>83</v>
      </c>
      <c r="BK193" s="235">
        <f>ROUND(I193*H193,2)</f>
        <v>0</v>
      </c>
      <c r="BL193" s="14" t="s">
        <v>172</v>
      </c>
      <c r="BM193" s="234" t="s">
        <v>319</v>
      </c>
    </row>
    <row r="194" spans="1:65" s="2" customFormat="1" ht="24.15" customHeight="1">
      <c r="A194" s="35"/>
      <c r="B194" s="36"/>
      <c r="C194" s="223" t="s">
        <v>321</v>
      </c>
      <c r="D194" s="223" t="s">
        <v>167</v>
      </c>
      <c r="E194" s="224" t="s">
        <v>400</v>
      </c>
      <c r="F194" s="225" t="s">
        <v>401</v>
      </c>
      <c r="G194" s="226" t="s">
        <v>224</v>
      </c>
      <c r="H194" s="227">
        <v>224</v>
      </c>
      <c r="I194" s="228"/>
      <c r="J194" s="229">
        <f>ROUND(I194*H194,2)</f>
        <v>0</v>
      </c>
      <c r="K194" s="225" t="s">
        <v>178</v>
      </c>
      <c r="L194" s="41"/>
      <c r="M194" s="230" t="s">
        <v>1</v>
      </c>
      <c r="N194" s="231" t="s">
        <v>41</v>
      </c>
      <c r="O194" s="88"/>
      <c r="P194" s="232">
        <f>O194*H194</f>
        <v>0</v>
      </c>
      <c r="Q194" s="232">
        <v>0</v>
      </c>
      <c r="R194" s="232">
        <f>Q194*H194</f>
        <v>0</v>
      </c>
      <c r="S194" s="232">
        <v>0</v>
      </c>
      <c r="T194" s="233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34" t="s">
        <v>172</v>
      </c>
      <c r="AT194" s="234" t="s">
        <v>167</v>
      </c>
      <c r="AU194" s="234" t="s">
        <v>85</v>
      </c>
      <c r="AY194" s="14" t="s">
        <v>164</v>
      </c>
      <c r="BE194" s="235">
        <f>IF(N194="základní",J194,0)</f>
        <v>0</v>
      </c>
      <c r="BF194" s="235">
        <f>IF(N194="snížená",J194,0)</f>
        <v>0</v>
      </c>
      <c r="BG194" s="235">
        <f>IF(N194="zákl. přenesená",J194,0)</f>
        <v>0</v>
      </c>
      <c r="BH194" s="235">
        <f>IF(N194="sníž. přenesená",J194,0)</f>
        <v>0</v>
      </c>
      <c r="BI194" s="235">
        <f>IF(N194="nulová",J194,0)</f>
        <v>0</v>
      </c>
      <c r="BJ194" s="14" t="s">
        <v>83</v>
      </c>
      <c r="BK194" s="235">
        <f>ROUND(I194*H194,2)</f>
        <v>0</v>
      </c>
      <c r="BL194" s="14" t="s">
        <v>172</v>
      </c>
      <c r="BM194" s="234" t="s">
        <v>324</v>
      </c>
    </row>
    <row r="195" spans="1:65" s="2" customFormat="1" ht="24.15" customHeight="1">
      <c r="A195" s="35"/>
      <c r="B195" s="36"/>
      <c r="C195" s="223" t="s">
        <v>247</v>
      </c>
      <c r="D195" s="223" t="s">
        <v>167</v>
      </c>
      <c r="E195" s="224" t="s">
        <v>404</v>
      </c>
      <c r="F195" s="225" t="s">
        <v>408</v>
      </c>
      <c r="G195" s="226" t="s">
        <v>224</v>
      </c>
      <c r="H195" s="227">
        <v>14</v>
      </c>
      <c r="I195" s="228"/>
      <c r="J195" s="229">
        <f>ROUND(I195*H195,2)</f>
        <v>0</v>
      </c>
      <c r="K195" s="225" t="s">
        <v>178</v>
      </c>
      <c r="L195" s="41"/>
      <c r="M195" s="230" t="s">
        <v>1</v>
      </c>
      <c r="N195" s="231" t="s">
        <v>41</v>
      </c>
      <c r="O195" s="88"/>
      <c r="P195" s="232">
        <f>O195*H195</f>
        <v>0</v>
      </c>
      <c r="Q195" s="232">
        <v>0</v>
      </c>
      <c r="R195" s="232">
        <f>Q195*H195</f>
        <v>0</v>
      </c>
      <c r="S195" s="232">
        <v>0</v>
      </c>
      <c r="T195" s="233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34" t="s">
        <v>172</v>
      </c>
      <c r="AT195" s="234" t="s">
        <v>167</v>
      </c>
      <c r="AU195" s="234" t="s">
        <v>85</v>
      </c>
      <c r="AY195" s="14" t="s">
        <v>164</v>
      </c>
      <c r="BE195" s="235">
        <f>IF(N195="základní",J195,0)</f>
        <v>0</v>
      </c>
      <c r="BF195" s="235">
        <f>IF(N195="snížená",J195,0)</f>
        <v>0</v>
      </c>
      <c r="BG195" s="235">
        <f>IF(N195="zákl. přenesená",J195,0)</f>
        <v>0</v>
      </c>
      <c r="BH195" s="235">
        <f>IF(N195="sníž. přenesená",J195,0)</f>
        <v>0</v>
      </c>
      <c r="BI195" s="235">
        <f>IF(N195="nulová",J195,0)</f>
        <v>0</v>
      </c>
      <c r="BJ195" s="14" t="s">
        <v>83</v>
      </c>
      <c r="BK195" s="235">
        <f>ROUND(I195*H195,2)</f>
        <v>0</v>
      </c>
      <c r="BL195" s="14" t="s">
        <v>172</v>
      </c>
      <c r="BM195" s="234" t="s">
        <v>328</v>
      </c>
    </row>
    <row r="196" spans="1:65" s="2" customFormat="1" ht="16.5" customHeight="1">
      <c r="A196" s="35"/>
      <c r="B196" s="36"/>
      <c r="C196" s="223" t="s">
        <v>330</v>
      </c>
      <c r="D196" s="223" t="s">
        <v>167</v>
      </c>
      <c r="E196" s="224" t="s">
        <v>902</v>
      </c>
      <c r="F196" s="225" t="s">
        <v>405</v>
      </c>
      <c r="G196" s="226" t="s">
        <v>224</v>
      </c>
      <c r="H196" s="227">
        <v>540</v>
      </c>
      <c r="I196" s="228"/>
      <c r="J196" s="229">
        <f>ROUND(I196*H196,2)</f>
        <v>0</v>
      </c>
      <c r="K196" s="225" t="s">
        <v>178</v>
      </c>
      <c r="L196" s="41"/>
      <c r="M196" s="230" t="s">
        <v>1</v>
      </c>
      <c r="N196" s="231" t="s">
        <v>41</v>
      </c>
      <c r="O196" s="88"/>
      <c r="P196" s="232">
        <f>O196*H196</f>
        <v>0</v>
      </c>
      <c r="Q196" s="232">
        <v>0</v>
      </c>
      <c r="R196" s="232">
        <f>Q196*H196</f>
        <v>0</v>
      </c>
      <c r="S196" s="232">
        <v>0</v>
      </c>
      <c r="T196" s="233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34" t="s">
        <v>172</v>
      </c>
      <c r="AT196" s="234" t="s">
        <v>167</v>
      </c>
      <c r="AU196" s="234" t="s">
        <v>85</v>
      </c>
      <c r="AY196" s="14" t="s">
        <v>164</v>
      </c>
      <c r="BE196" s="235">
        <f>IF(N196="základní",J196,0)</f>
        <v>0</v>
      </c>
      <c r="BF196" s="235">
        <f>IF(N196="snížená",J196,0)</f>
        <v>0</v>
      </c>
      <c r="BG196" s="235">
        <f>IF(N196="zákl. přenesená",J196,0)</f>
        <v>0</v>
      </c>
      <c r="BH196" s="235">
        <f>IF(N196="sníž. přenesená",J196,0)</f>
        <v>0</v>
      </c>
      <c r="BI196" s="235">
        <f>IF(N196="nulová",J196,0)</f>
        <v>0</v>
      </c>
      <c r="BJ196" s="14" t="s">
        <v>83</v>
      </c>
      <c r="BK196" s="235">
        <f>ROUND(I196*H196,2)</f>
        <v>0</v>
      </c>
      <c r="BL196" s="14" t="s">
        <v>172</v>
      </c>
      <c r="BM196" s="234" t="s">
        <v>333</v>
      </c>
    </row>
    <row r="197" spans="1:65" s="2" customFormat="1" ht="16.5" customHeight="1">
      <c r="A197" s="35"/>
      <c r="B197" s="36"/>
      <c r="C197" s="223" t="s">
        <v>250</v>
      </c>
      <c r="D197" s="223" t="s">
        <v>167</v>
      </c>
      <c r="E197" s="224" t="s">
        <v>411</v>
      </c>
      <c r="F197" s="225" t="s">
        <v>412</v>
      </c>
      <c r="G197" s="226" t="s">
        <v>260</v>
      </c>
      <c r="H197" s="227">
        <v>72</v>
      </c>
      <c r="I197" s="228"/>
      <c r="J197" s="229">
        <f>ROUND(I197*H197,2)</f>
        <v>0</v>
      </c>
      <c r="K197" s="225" t="s">
        <v>178</v>
      </c>
      <c r="L197" s="41"/>
      <c r="M197" s="230" t="s">
        <v>1</v>
      </c>
      <c r="N197" s="231" t="s">
        <v>41</v>
      </c>
      <c r="O197" s="88"/>
      <c r="P197" s="232">
        <f>O197*H197</f>
        <v>0</v>
      </c>
      <c r="Q197" s="232">
        <v>0</v>
      </c>
      <c r="R197" s="232">
        <f>Q197*H197</f>
        <v>0</v>
      </c>
      <c r="S197" s="232">
        <v>0</v>
      </c>
      <c r="T197" s="233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34" t="s">
        <v>172</v>
      </c>
      <c r="AT197" s="234" t="s">
        <v>167</v>
      </c>
      <c r="AU197" s="234" t="s">
        <v>85</v>
      </c>
      <c r="AY197" s="14" t="s">
        <v>164</v>
      </c>
      <c r="BE197" s="235">
        <f>IF(N197="základní",J197,0)</f>
        <v>0</v>
      </c>
      <c r="BF197" s="235">
        <f>IF(N197="snížená",J197,0)</f>
        <v>0</v>
      </c>
      <c r="BG197" s="235">
        <f>IF(N197="zákl. přenesená",J197,0)</f>
        <v>0</v>
      </c>
      <c r="BH197" s="235">
        <f>IF(N197="sníž. přenesená",J197,0)</f>
        <v>0</v>
      </c>
      <c r="BI197" s="235">
        <f>IF(N197="nulová",J197,0)</f>
        <v>0</v>
      </c>
      <c r="BJ197" s="14" t="s">
        <v>83</v>
      </c>
      <c r="BK197" s="235">
        <f>ROUND(I197*H197,2)</f>
        <v>0</v>
      </c>
      <c r="BL197" s="14" t="s">
        <v>172</v>
      </c>
      <c r="BM197" s="234" t="s">
        <v>338</v>
      </c>
    </row>
    <row r="198" spans="1:65" s="2" customFormat="1" ht="49.05" customHeight="1">
      <c r="A198" s="35"/>
      <c r="B198" s="36"/>
      <c r="C198" s="223" t="s">
        <v>341</v>
      </c>
      <c r="D198" s="223" t="s">
        <v>167</v>
      </c>
      <c r="E198" s="224" t="s">
        <v>414</v>
      </c>
      <c r="F198" s="225" t="s">
        <v>415</v>
      </c>
      <c r="G198" s="226" t="s">
        <v>177</v>
      </c>
      <c r="H198" s="227">
        <v>2.927</v>
      </c>
      <c r="I198" s="228"/>
      <c r="J198" s="229">
        <f>ROUND(I198*H198,2)</f>
        <v>0</v>
      </c>
      <c r="K198" s="225" t="s">
        <v>171</v>
      </c>
      <c r="L198" s="41"/>
      <c r="M198" s="230" t="s">
        <v>1</v>
      </c>
      <c r="N198" s="231" t="s">
        <v>41</v>
      </c>
      <c r="O198" s="88"/>
      <c r="P198" s="232">
        <f>O198*H198</f>
        <v>0</v>
      </c>
      <c r="Q198" s="232">
        <v>0</v>
      </c>
      <c r="R198" s="232">
        <f>Q198*H198</f>
        <v>0</v>
      </c>
      <c r="S198" s="232">
        <v>0</v>
      </c>
      <c r="T198" s="233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34" t="s">
        <v>172</v>
      </c>
      <c r="AT198" s="234" t="s">
        <v>167</v>
      </c>
      <c r="AU198" s="234" t="s">
        <v>85</v>
      </c>
      <c r="AY198" s="14" t="s">
        <v>164</v>
      </c>
      <c r="BE198" s="235">
        <f>IF(N198="základní",J198,0)</f>
        <v>0</v>
      </c>
      <c r="BF198" s="235">
        <f>IF(N198="snížená",J198,0)</f>
        <v>0</v>
      </c>
      <c r="BG198" s="235">
        <f>IF(N198="zákl. přenesená",J198,0)</f>
        <v>0</v>
      </c>
      <c r="BH198" s="235">
        <f>IF(N198="sníž. přenesená",J198,0)</f>
        <v>0</v>
      </c>
      <c r="BI198" s="235">
        <f>IF(N198="nulová",J198,0)</f>
        <v>0</v>
      </c>
      <c r="BJ198" s="14" t="s">
        <v>83</v>
      </c>
      <c r="BK198" s="235">
        <f>ROUND(I198*H198,2)</f>
        <v>0</v>
      </c>
      <c r="BL198" s="14" t="s">
        <v>172</v>
      </c>
      <c r="BM198" s="234" t="s">
        <v>344</v>
      </c>
    </row>
    <row r="199" spans="1:47" s="2" customFormat="1" ht="12">
      <c r="A199" s="35"/>
      <c r="B199" s="36"/>
      <c r="C199" s="37"/>
      <c r="D199" s="236" t="s">
        <v>173</v>
      </c>
      <c r="E199" s="37"/>
      <c r="F199" s="237" t="s">
        <v>417</v>
      </c>
      <c r="G199" s="37"/>
      <c r="H199" s="37"/>
      <c r="I199" s="238"/>
      <c r="J199" s="37"/>
      <c r="K199" s="37"/>
      <c r="L199" s="41"/>
      <c r="M199" s="239"/>
      <c r="N199" s="240"/>
      <c r="O199" s="88"/>
      <c r="P199" s="88"/>
      <c r="Q199" s="88"/>
      <c r="R199" s="88"/>
      <c r="S199" s="88"/>
      <c r="T199" s="89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T199" s="14" t="s">
        <v>173</v>
      </c>
      <c r="AU199" s="14" t="s">
        <v>85</v>
      </c>
    </row>
    <row r="200" spans="1:63" s="12" customFormat="1" ht="22.8" customHeight="1">
      <c r="A200" s="12"/>
      <c r="B200" s="207"/>
      <c r="C200" s="208"/>
      <c r="D200" s="209" t="s">
        <v>75</v>
      </c>
      <c r="E200" s="221" t="s">
        <v>418</v>
      </c>
      <c r="F200" s="221" t="s">
        <v>419</v>
      </c>
      <c r="G200" s="208"/>
      <c r="H200" s="208"/>
      <c r="I200" s="211"/>
      <c r="J200" s="222">
        <f>BK200</f>
        <v>0</v>
      </c>
      <c r="K200" s="208"/>
      <c r="L200" s="213"/>
      <c r="M200" s="214"/>
      <c r="N200" s="215"/>
      <c r="O200" s="215"/>
      <c r="P200" s="216">
        <f>SUM(P201:P265)</f>
        <v>0</v>
      </c>
      <c r="Q200" s="215"/>
      <c r="R200" s="216">
        <f>SUM(R201:R265)</f>
        <v>0</v>
      </c>
      <c r="S200" s="215"/>
      <c r="T200" s="217">
        <f>SUM(T201:T265)</f>
        <v>0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R200" s="218" t="s">
        <v>85</v>
      </c>
      <c r="AT200" s="219" t="s">
        <v>75</v>
      </c>
      <c r="AU200" s="219" t="s">
        <v>83</v>
      </c>
      <c r="AY200" s="218" t="s">
        <v>164</v>
      </c>
      <c r="BK200" s="220">
        <f>SUM(BK201:BK265)</f>
        <v>0</v>
      </c>
    </row>
    <row r="201" spans="1:65" s="2" customFormat="1" ht="24.15" customHeight="1">
      <c r="A201" s="35"/>
      <c r="B201" s="36"/>
      <c r="C201" s="223" t="s">
        <v>256</v>
      </c>
      <c r="D201" s="223" t="s">
        <v>167</v>
      </c>
      <c r="E201" s="224" t="s">
        <v>433</v>
      </c>
      <c r="F201" s="225" t="s">
        <v>434</v>
      </c>
      <c r="G201" s="226" t="s">
        <v>224</v>
      </c>
      <c r="H201" s="227">
        <v>16</v>
      </c>
      <c r="I201" s="228"/>
      <c r="J201" s="229">
        <f>ROUND(I201*H201,2)</f>
        <v>0</v>
      </c>
      <c r="K201" s="225" t="s">
        <v>171</v>
      </c>
      <c r="L201" s="41"/>
      <c r="M201" s="230" t="s">
        <v>1</v>
      </c>
      <c r="N201" s="231" t="s">
        <v>41</v>
      </c>
      <c r="O201" s="88"/>
      <c r="P201" s="232">
        <f>O201*H201</f>
        <v>0</v>
      </c>
      <c r="Q201" s="232">
        <v>0</v>
      </c>
      <c r="R201" s="232">
        <f>Q201*H201</f>
        <v>0</v>
      </c>
      <c r="S201" s="232">
        <v>0</v>
      </c>
      <c r="T201" s="233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34" t="s">
        <v>172</v>
      </c>
      <c r="AT201" s="234" t="s">
        <v>167</v>
      </c>
      <c r="AU201" s="234" t="s">
        <v>85</v>
      </c>
      <c r="AY201" s="14" t="s">
        <v>164</v>
      </c>
      <c r="BE201" s="235">
        <f>IF(N201="základní",J201,0)</f>
        <v>0</v>
      </c>
      <c r="BF201" s="235">
        <f>IF(N201="snížená",J201,0)</f>
        <v>0</v>
      </c>
      <c r="BG201" s="235">
        <f>IF(N201="zákl. přenesená",J201,0)</f>
        <v>0</v>
      </c>
      <c r="BH201" s="235">
        <f>IF(N201="sníž. přenesená",J201,0)</f>
        <v>0</v>
      </c>
      <c r="BI201" s="235">
        <f>IF(N201="nulová",J201,0)</f>
        <v>0</v>
      </c>
      <c r="BJ201" s="14" t="s">
        <v>83</v>
      </c>
      <c r="BK201" s="235">
        <f>ROUND(I201*H201,2)</f>
        <v>0</v>
      </c>
      <c r="BL201" s="14" t="s">
        <v>172</v>
      </c>
      <c r="BM201" s="234" t="s">
        <v>349</v>
      </c>
    </row>
    <row r="202" spans="1:47" s="2" customFormat="1" ht="12">
      <c r="A202" s="35"/>
      <c r="B202" s="36"/>
      <c r="C202" s="37"/>
      <c r="D202" s="236" t="s">
        <v>173</v>
      </c>
      <c r="E202" s="37"/>
      <c r="F202" s="237" t="s">
        <v>436</v>
      </c>
      <c r="G202" s="37"/>
      <c r="H202" s="37"/>
      <c r="I202" s="238"/>
      <c r="J202" s="37"/>
      <c r="K202" s="37"/>
      <c r="L202" s="41"/>
      <c r="M202" s="239"/>
      <c r="N202" s="240"/>
      <c r="O202" s="88"/>
      <c r="P202" s="88"/>
      <c r="Q202" s="88"/>
      <c r="R202" s="88"/>
      <c r="S202" s="88"/>
      <c r="T202" s="89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T202" s="14" t="s">
        <v>173</v>
      </c>
      <c r="AU202" s="14" t="s">
        <v>85</v>
      </c>
    </row>
    <row r="203" spans="1:65" s="2" customFormat="1" ht="16.5" customHeight="1">
      <c r="A203" s="35"/>
      <c r="B203" s="36"/>
      <c r="C203" s="223" t="s">
        <v>352</v>
      </c>
      <c r="D203" s="223" t="s">
        <v>167</v>
      </c>
      <c r="E203" s="224" t="s">
        <v>438</v>
      </c>
      <c r="F203" s="225" t="s">
        <v>439</v>
      </c>
      <c r="G203" s="226" t="s">
        <v>224</v>
      </c>
      <c r="H203" s="227">
        <v>2</v>
      </c>
      <c r="I203" s="228"/>
      <c r="J203" s="229">
        <f>ROUND(I203*H203,2)</f>
        <v>0</v>
      </c>
      <c r="K203" s="225" t="s">
        <v>178</v>
      </c>
      <c r="L203" s="41"/>
      <c r="M203" s="230" t="s">
        <v>1</v>
      </c>
      <c r="N203" s="231" t="s">
        <v>41</v>
      </c>
      <c r="O203" s="88"/>
      <c r="P203" s="232">
        <f>O203*H203</f>
        <v>0</v>
      </c>
      <c r="Q203" s="232">
        <v>0</v>
      </c>
      <c r="R203" s="232">
        <f>Q203*H203</f>
        <v>0</v>
      </c>
      <c r="S203" s="232">
        <v>0</v>
      </c>
      <c r="T203" s="233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34" t="s">
        <v>172</v>
      </c>
      <c r="AT203" s="234" t="s">
        <v>167</v>
      </c>
      <c r="AU203" s="234" t="s">
        <v>85</v>
      </c>
      <c r="AY203" s="14" t="s">
        <v>164</v>
      </c>
      <c r="BE203" s="235">
        <f>IF(N203="základní",J203,0)</f>
        <v>0</v>
      </c>
      <c r="BF203" s="235">
        <f>IF(N203="snížená",J203,0)</f>
        <v>0</v>
      </c>
      <c r="BG203" s="235">
        <f>IF(N203="zákl. přenesená",J203,0)</f>
        <v>0</v>
      </c>
      <c r="BH203" s="235">
        <f>IF(N203="sníž. přenesená",J203,0)</f>
        <v>0</v>
      </c>
      <c r="BI203" s="235">
        <f>IF(N203="nulová",J203,0)</f>
        <v>0</v>
      </c>
      <c r="BJ203" s="14" t="s">
        <v>83</v>
      </c>
      <c r="BK203" s="235">
        <f>ROUND(I203*H203,2)</f>
        <v>0</v>
      </c>
      <c r="BL203" s="14" t="s">
        <v>172</v>
      </c>
      <c r="BM203" s="234" t="s">
        <v>355</v>
      </c>
    </row>
    <row r="204" spans="1:65" s="2" customFormat="1" ht="24.15" customHeight="1">
      <c r="A204" s="35"/>
      <c r="B204" s="36"/>
      <c r="C204" s="223" t="s">
        <v>261</v>
      </c>
      <c r="D204" s="223" t="s">
        <v>167</v>
      </c>
      <c r="E204" s="224" t="s">
        <v>441</v>
      </c>
      <c r="F204" s="225" t="s">
        <v>442</v>
      </c>
      <c r="G204" s="226" t="s">
        <v>224</v>
      </c>
      <c r="H204" s="227">
        <v>22</v>
      </c>
      <c r="I204" s="228"/>
      <c r="J204" s="229">
        <f>ROUND(I204*H204,2)</f>
        <v>0</v>
      </c>
      <c r="K204" s="225" t="s">
        <v>171</v>
      </c>
      <c r="L204" s="41"/>
      <c r="M204" s="230" t="s">
        <v>1</v>
      </c>
      <c r="N204" s="231" t="s">
        <v>41</v>
      </c>
      <c r="O204" s="88"/>
      <c r="P204" s="232">
        <f>O204*H204</f>
        <v>0</v>
      </c>
      <c r="Q204" s="232">
        <v>0</v>
      </c>
      <c r="R204" s="232">
        <f>Q204*H204</f>
        <v>0</v>
      </c>
      <c r="S204" s="232">
        <v>0</v>
      </c>
      <c r="T204" s="233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34" t="s">
        <v>172</v>
      </c>
      <c r="AT204" s="234" t="s">
        <v>167</v>
      </c>
      <c r="AU204" s="234" t="s">
        <v>85</v>
      </c>
      <c r="AY204" s="14" t="s">
        <v>164</v>
      </c>
      <c r="BE204" s="235">
        <f>IF(N204="základní",J204,0)</f>
        <v>0</v>
      </c>
      <c r="BF204" s="235">
        <f>IF(N204="snížená",J204,0)</f>
        <v>0</v>
      </c>
      <c r="BG204" s="235">
        <f>IF(N204="zákl. přenesená",J204,0)</f>
        <v>0</v>
      </c>
      <c r="BH204" s="235">
        <f>IF(N204="sníž. přenesená",J204,0)</f>
        <v>0</v>
      </c>
      <c r="BI204" s="235">
        <f>IF(N204="nulová",J204,0)</f>
        <v>0</v>
      </c>
      <c r="BJ204" s="14" t="s">
        <v>83</v>
      </c>
      <c r="BK204" s="235">
        <f>ROUND(I204*H204,2)</f>
        <v>0</v>
      </c>
      <c r="BL204" s="14" t="s">
        <v>172</v>
      </c>
      <c r="BM204" s="234" t="s">
        <v>360</v>
      </c>
    </row>
    <row r="205" spans="1:47" s="2" customFormat="1" ht="12">
      <c r="A205" s="35"/>
      <c r="B205" s="36"/>
      <c r="C205" s="37"/>
      <c r="D205" s="236" t="s">
        <v>173</v>
      </c>
      <c r="E205" s="37"/>
      <c r="F205" s="237" t="s">
        <v>444</v>
      </c>
      <c r="G205" s="37"/>
      <c r="H205" s="37"/>
      <c r="I205" s="238"/>
      <c r="J205" s="37"/>
      <c r="K205" s="37"/>
      <c r="L205" s="41"/>
      <c r="M205" s="239"/>
      <c r="N205" s="240"/>
      <c r="O205" s="88"/>
      <c r="P205" s="88"/>
      <c r="Q205" s="88"/>
      <c r="R205" s="88"/>
      <c r="S205" s="88"/>
      <c r="T205" s="89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T205" s="14" t="s">
        <v>173</v>
      </c>
      <c r="AU205" s="14" t="s">
        <v>85</v>
      </c>
    </row>
    <row r="206" spans="1:65" s="2" customFormat="1" ht="24.15" customHeight="1">
      <c r="A206" s="35"/>
      <c r="B206" s="36"/>
      <c r="C206" s="223" t="s">
        <v>363</v>
      </c>
      <c r="D206" s="223" t="s">
        <v>167</v>
      </c>
      <c r="E206" s="224" t="s">
        <v>446</v>
      </c>
      <c r="F206" s="225" t="s">
        <v>447</v>
      </c>
      <c r="G206" s="226" t="s">
        <v>224</v>
      </c>
      <c r="H206" s="227">
        <v>6</v>
      </c>
      <c r="I206" s="228"/>
      <c r="J206" s="229">
        <f>ROUND(I206*H206,2)</f>
        <v>0</v>
      </c>
      <c r="K206" s="225" t="s">
        <v>171</v>
      </c>
      <c r="L206" s="41"/>
      <c r="M206" s="230" t="s">
        <v>1</v>
      </c>
      <c r="N206" s="231" t="s">
        <v>41</v>
      </c>
      <c r="O206" s="88"/>
      <c r="P206" s="232">
        <f>O206*H206</f>
        <v>0</v>
      </c>
      <c r="Q206" s="232">
        <v>0</v>
      </c>
      <c r="R206" s="232">
        <f>Q206*H206</f>
        <v>0</v>
      </c>
      <c r="S206" s="232">
        <v>0</v>
      </c>
      <c r="T206" s="233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34" t="s">
        <v>172</v>
      </c>
      <c r="AT206" s="234" t="s">
        <v>167</v>
      </c>
      <c r="AU206" s="234" t="s">
        <v>85</v>
      </c>
      <c r="AY206" s="14" t="s">
        <v>164</v>
      </c>
      <c r="BE206" s="235">
        <f>IF(N206="základní",J206,0)</f>
        <v>0</v>
      </c>
      <c r="BF206" s="235">
        <f>IF(N206="snížená",J206,0)</f>
        <v>0</v>
      </c>
      <c r="BG206" s="235">
        <f>IF(N206="zákl. přenesená",J206,0)</f>
        <v>0</v>
      </c>
      <c r="BH206" s="235">
        <f>IF(N206="sníž. přenesená",J206,0)</f>
        <v>0</v>
      </c>
      <c r="BI206" s="235">
        <f>IF(N206="nulová",J206,0)</f>
        <v>0</v>
      </c>
      <c r="BJ206" s="14" t="s">
        <v>83</v>
      </c>
      <c r="BK206" s="235">
        <f>ROUND(I206*H206,2)</f>
        <v>0</v>
      </c>
      <c r="BL206" s="14" t="s">
        <v>172</v>
      </c>
      <c r="BM206" s="234" t="s">
        <v>366</v>
      </c>
    </row>
    <row r="207" spans="1:47" s="2" customFormat="1" ht="12">
      <c r="A207" s="35"/>
      <c r="B207" s="36"/>
      <c r="C207" s="37"/>
      <c r="D207" s="236" t="s">
        <v>173</v>
      </c>
      <c r="E207" s="37"/>
      <c r="F207" s="237" t="s">
        <v>449</v>
      </c>
      <c r="G207" s="37"/>
      <c r="H207" s="37"/>
      <c r="I207" s="238"/>
      <c r="J207" s="37"/>
      <c r="K207" s="37"/>
      <c r="L207" s="41"/>
      <c r="M207" s="239"/>
      <c r="N207" s="240"/>
      <c r="O207" s="88"/>
      <c r="P207" s="88"/>
      <c r="Q207" s="88"/>
      <c r="R207" s="88"/>
      <c r="S207" s="88"/>
      <c r="T207" s="89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T207" s="14" t="s">
        <v>173</v>
      </c>
      <c r="AU207" s="14" t="s">
        <v>85</v>
      </c>
    </row>
    <row r="208" spans="1:65" s="2" customFormat="1" ht="24.15" customHeight="1">
      <c r="A208" s="35"/>
      <c r="B208" s="36"/>
      <c r="C208" s="223" t="s">
        <v>266</v>
      </c>
      <c r="D208" s="223" t="s">
        <v>167</v>
      </c>
      <c r="E208" s="224" t="s">
        <v>450</v>
      </c>
      <c r="F208" s="225" t="s">
        <v>451</v>
      </c>
      <c r="G208" s="226" t="s">
        <v>224</v>
      </c>
      <c r="H208" s="227">
        <v>22</v>
      </c>
      <c r="I208" s="228"/>
      <c r="J208" s="229">
        <f>ROUND(I208*H208,2)</f>
        <v>0</v>
      </c>
      <c r="K208" s="225" t="s">
        <v>171</v>
      </c>
      <c r="L208" s="41"/>
      <c r="M208" s="230" t="s">
        <v>1</v>
      </c>
      <c r="N208" s="231" t="s">
        <v>41</v>
      </c>
      <c r="O208" s="88"/>
      <c r="P208" s="232">
        <f>O208*H208</f>
        <v>0</v>
      </c>
      <c r="Q208" s="232">
        <v>0</v>
      </c>
      <c r="R208" s="232">
        <f>Q208*H208</f>
        <v>0</v>
      </c>
      <c r="S208" s="232">
        <v>0</v>
      </c>
      <c r="T208" s="233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34" t="s">
        <v>172</v>
      </c>
      <c r="AT208" s="234" t="s">
        <v>167</v>
      </c>
      <c r="AU208" s="234" t="s">
        <v>85</v>
      </c>
      <c r="AY208" s="14" t="s">
        <v>164</v>
      </c>
      <c r="BE208" s="235">
        <f>IF(N208="základní",J208,0)</f>
        <v>0</v>
      </c>
      <c r="BF208" s="235">
        <f>IF(N208="snížená",J208,0)</f>
        <v>0</v>
      </c>
      <c r="BG208" s="235">
        <f>IF(N208="zákl. přenesená",J208,0)</f>
        <v>0</v>
      </c>
      <c r="BH208" s="235">
        <f>IF(N208="sníž. přenesená",J208,0)</f>
        <v>0</v>
      </c>
      <c r="BI208" s="235">
        <f>IF(N208="nulová",J208,0)</f>
        <v>0</v>
      </c>
      <c r="BJ208" s="14" t="s">
        <v>83</v>
      </c>
      <c r="BK208" s="235">
        <f>ROUND(I208*H208,2)</f>
        <v>0</v>
      </c>
      <c r="BL208" s="14" t="s">
        <v>172</v>
      </c>
      <c r="BM208" s="234" t="s">
        <v>371</v>
      </c>
    </row>
    <row r="209" spans="1:47" s="2" customFormat="1" ht="12">
      <c r="A209" s="35"/>
      <c r="B209" s="36"/>
      <c r="C209" s="37"/>
      <c r="D209" s="236" t="s">
        <v>173</v>
      </c>
      <c r="E209" s="37"/>
      <c r="F209" s="237" t="s">
        <v>453</v>
      </c>
      <c r="G209" s="37"/>
      <c r="H209" s="37"/>
      <c r="I209" s="238"/>
      <c r="J209" s="37"/>
      <c r="K209" s="37"/>
      <c r="L209" s="41"/>
      <c r="M209" s="239"/>
      <c r="N209" s="240"/>
      <c r="O209" s="88"/>
      <c r="P209" s="88"/>
      <c r="Q209" s="88"/>
      <c r="R209" s="88"/>
      <c r="S209" s="88"/>
      <c r="T209" s="89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T209" s="14" t="s">
        <v>173</v>
      </c>
      <c r="AU209" s="14" t="s">
        <v>85</v>
      </c>
    </row>
    <row r="210" spans="1:65" s="2" customFormat="1" ht="24.15" customHeight="1">
      <c r="A210" s="35"/>
      <c r="B210" s="36"/>
      <c r="C210" s="223" t="s">
        <v>373</v>
      </c>
      <c r="D210" s="223" t="s">
        <v>167</v>
      </c>
      <c r="E210" s="224" t="s">
        <v>455</v>
      </c>
      <c r="F210" s="225" t="s">
        <v>456</v>
      </c>
      <c r="G210" s="226" t="s">
        <v>224</v>
      </c>
      <c r="H210" s="227">
        <v>2</v>
      </c>
      <c r="I210" s="228"/>
      <c r="J210" s="229">
        <f>ROUND(I210*H210,2)</f>
        <v>0</v>
      </c>
      <c r="K210" s="225" t="s">
        <v>171</v>
      </c>
      <c r="L210" s="41"/>
      <c r="M210" s="230" t="s">
        <v>1</v>
      </c>
      <c r="N210" s="231" t="s">
        <v>41</v>
      </c>
      <c r="O210" s="88"/>
      <c r="P210" s="232">
        <f>O210*H210</f>
        <v>0</v>
      </c>
      <c r="Q210" s="232">
        <v>0</v>
      </c>
      <c r="R210" s="232">
        <f>Q210*H210</f>
        <v>0</v>
      </c>
      <c r="S210" s="232">
        <v>0</v>
      </c>
      <c r="T210" s="233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34" t="s">
        <v>172</v>
      </c>
      <c r="AT210" s="234" t="s">
        <v>167</v>
      </c>
      <c r="AU210" s="234" t="s">
        <v>85</v>
      </c>
      <c r="AY210" s="14" t="s">
        <v>164</v>
      </c>
      <c r="BE210" s="235">
        <f>IF(N210="základní",J210,0)</f>
        <v>0</v>
      </c>
      <c r="BF210" s="235">
        <f>IF(N210="snížená",J210,0)</f>
        <v>0</v>
      </c>
      <c r="BG210" s="235">
        <f>IF(N210="zákl. přenesená",J210,0)</f>
        <v>0</v>
      </c>
      <c r="BH210" s="235">
        <f>IF(N210="sníž. přenesená",J210,0)</f>
        <v>0</v>
      </c>
      <c r="BI210" s="235">
        <f>IF(N210="nulová",J210,0)</f>
        <v>0</v>
      </c>
      <c r="BJ210" s="14" t="s">
        <v>83</v>
      </c>
      <c r="BK210" s="235">
        <f>ROUND(I210*H210,2)</f>
        <v>0</v>
      </c>
      <c r="BL210" s="14" t="s">
        <v>172</v>
      </c>
      <c r="BM210" s="234" t="s">
        <v>376</v>
      </c>
    </row>
    <row r="211" spans="1:47" s="2" customFormat="1" ht="12">
      <c r="A211" s="35"/>
      <c r="B211" s="36"/>
      <c r="C211" s="37"/>
      <c r="D211" s="236" t="s">
        <v>173</v>
      </c>
      <c r="E211" s="37"/>
      <c r="F211" s="237" t="s">
        <v>458</v>
      </c>
      <c r="G211" s="37"/>
      <c r="H211" s="37"/>
      <c r="I211" s="238"/>
      <c r="J211" s="37"/>
      <c r="K211" s="37"/>
      <c r="L211" s="41"/>
      <c r="M211" s="239"/>
      <c r="N211" s="240"/>
      <c r="O211" s="88"/>
      <c r="P211" s="88"/>
      <c r="Q211" s="88"/>
      <c r="R211" s="88"/>
      <c r="S211" s="88"/>
      <c r="T211" s="89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T211" s="14" t="s">
        <v>173</v>
      </c>
      <c r="AU211" s="14" t="s">
        <v>85</v>
      </c>
    </row>
    <row r="212" spans="1:65" s="2" customFormat="1" ht="44.25" customHeight="1">
      <c r="A212" s="35"/>
      <c r="B212" s="36"/>
      <c r="C212" s="223" t="s">
        <v>269</v>
      </c>
      <c r="D212" s="223" t="s">
        <v>167</v>
      </c>
      <c r="E212" s="224" t="s">
        <v>459</v>
      </c>
      <c r="F212" s="225" t="s">
        <v>460</v>
      </c>
      <c r="G212" s="226" t="s">
        <v>224</v>
      </c>
      <c r="H212" s="227">
        <v>84</v>
      </c>
      <c r="I212" s="228"/>
      <c r="J212" s="229">
        <f>ROUND(I212*H212,2)</f>
        <v>0</v>
      </c>
      <c r="K212" s="225" t="s">
        <v>178</v>
      </c>
      <c r="L212" s="41"/>
      <c r="M212" s="230" t="s">
        <v>1</v>
      </c>
      <c r="N212" s="231" t="s">
        <v>41</v>
      </c>
      <c r="O212" s="88"/>
      <c r="P212" s="232">
        <f>O212*H212</f>
        <v>0</v>
      </c>
      <c r="Q212" s="232">
        <v>0</v>
      </c>
      <c r="R212" s="232">
        <f>Q212*H212</f>
        <v>0</v>
      </c>
      <c r="S212" s="232">
        <v>0</v>
      </c>
      <c r="T212" s="233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34" t="s">
        <v>172</v>
      </c>
      <c r="AT212" s="234" t="s">
        <v>167</v>
      </c>
      <c r="AU212" s="234" t="s">
        <v>85</v>
      </c>
      <c r="AY212" s="14" t="s">
        <v>164</v>
      </c>
      <c r="BE212" s="235">
        <f>IF(N212="základní",J212,0)</f>
        <v>0</v>
      </c>
      <c r="BF212" s="235">
        <f>IF(N212="snížená",J212,0)</f>
        <v>0</v>
      </c>
      <c r="BG212" s="235">
        <f>IF(N212="zákl. přenesená",J212,0)</f>
        <v>0</v>
      </c>
      <c r="BH212" s="235">
        <f>IF(N212="sníž. přenesená",J212,0)</f>
        <v>0</v>
      </c>
      <c r="BI212" s="235">
        <f>IF(N212="nulová",J212,0)</f>
        <v>0</v>
      </c>
      <c r="BJ212" s="14" t="s">
        <v>83</v>
      </c>
      <c r="BK212" s="235">
        <f>ROUND(I212*H212,2)</f>
        <v>0</v>
      </c>
      <c r="BL212" s="14" t="s">
        <v>172</v>
      </c>
      <c r="BM212" s="234" t="s">
        <v>380</v>
      </c>
    </row>
    <row r="213" spans="1:47" s="2" customFormat="1" ht="12">
      <c r="A213" s="35"/>
      <c r="B213" s="36"/>
      <c r="C213" s="37"/>
      <c r="D213" s="251" t="s">
        <v>252</v>
      </c>
      <c r="E213" s="37"/>
      <c r="F213" s="252" t="s">
        <v>462</v>
      </c>
      <c r="G213" s="37"/>
      <c r="H213" s="37"/>
      <c r="I213" s="238"/>
      <c r="J213" s="37"/>
      <c r="K213" s="37"/>
      <c r="L213" s="41"/>
      <c r="M213" s="239"/>
      <c r="N213" s="240"/>
      <c r="O213" s="88"/>
      <c r="P213" s="88"/>
      <c r="Q213" s="88"/>
      <c r="R213" s="88"/>
      <c r="S213" s="88"/>
      <c r="T213" s="89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T213" s="14" t="s">
        <v>252</v>
      </c>
      <c r="AU213" s="14" t="s">
        <v>85</v>
      </c>
    </row>
    <row r="214" spans="1:65" s="2" customFormat="1" ht="16.5" customHeight="1">
      <c r="A214" s="35"/>
      <c r="B214" s="36"/>
      <c r="C214" s="223" t="s">
        <v>382</v>
      </c>
      <c r="D214" s="223" t="s">
        <v>167</v>
      </c>
      <c r="E214" s="224" t="s">
        <v>464</v>
      </c>
      <c r="F214" s="225" t="s">
        <v>465</v>
      </c>
      <c r="G214" s="226" t="s">
        <v>224</v>
      </c>
      <c r="H214" s="227">
        <v>84</v>
      </c>
      <c r="I214" s="228"/>
      <c r="J214" s="229">
        <f>ROUND(I214*H214,2)</f>
        <v>0</v>
      </c>
      <c r="K214" s="225" t="s">
        <v>178</v>
      </c>
      <c r="L214" s="41"/>
      <c r="M214" s="230" t="s">
        <v>1</v>
      </c>
      <c r="N214" s="231" t="s">
        <v>41</v>
      </c>
      <c r="O214" s="88"/>
      <c r="P214" s="232">
        <f>O214*H214</f>
        <v>0</v>
      </c>
      <c r="Q214" s="232">
        <v>0</v>
      </c>
      <c r="R214" s="232">
        <f>Q214*H214</f>
        <v>0</v>
      </c>
      <c r="S214" s="232">
        <v>0</v>
      </c>
      <c r="T214" s="233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34" t="s">
        <v>172</v>
      </c>
      <c r="AT214" s="234" t="s">
        <v>167</v>
      </c>
      <c r="AU214" s="234" t="s">
        <v>85</v>
      </c>
      <c r="AY214" s="14" t="s">
        <v>164</v>
      </c>
      <c r="BE214" s="235">
        <f>IF(N214="základní",J214,0)</f>
        <v>0</v>
      </c>
      <c r="BF214" s="235">
        <f>IF(N214="snížená",J214,0)</f>
        <v>0</v>
      </c>
      <c r="BG214" s="235">
        <f>IF(N214="zákl. přenesená",J214,0)</f>
        <v>0</v>
      </c>
      <c r="BH214" s="235">
        <f>IF(N214="sníž. přenesená",J214,0)</f>
        <v>0</v>
      </c>
      <c r="BI214" s="235">
        <f>IF(N214="nulová",J214,0)</f>
        <v>0</v>
      </c>
      <c r="BJ214" s="14" t="s">
        <v>83</v>
      </c>
      <c r="BK214" s="235">
        <f>ROUND(I214*H214,2)</f>
        <v>0</v>
      </c>
      <c r="BL214" s="14" t="s">
        <v>172</v>
      </c>
      <c r="BM214" s="234" t="s">
        <v>385</v>
      </c>
    </row>
    <row r="215" spans="1:65" s="2" customFormat="1" ht="21.75" customHeight="1">
      <c r="A215" s="35"/>
      <c r="B215" s="36"/>
      <c r="C215" s="223" t="s">
        <v>273</v>
      </c>
      <c r="D215" s="223" t="s">
        <v>167</v>
      </c>
      <c r="E215" s="224" t="s">
        <v>467</v>
      </c>
      <c r="F215" s="225" t="s">
        <v>468</v>
      </c>
      <c r="G215" s="226" t="s">
        <v>224</v>
      </c>
      <c r="H215" s="227">
        <v>3</v>
      </c>
      <c r="I215" s="228"/>
      <c r="J215" s="229">
        <f>ROUND(I215*H215,2)</f>
        <v>0</v>
      </c>
      <c r="K215" s="225" t="s">
        <v>178</v>
      </c>
      <c r="L215" s="41"/>
      <c r="M215" s="230" t="s">
        <v>1</v>
      </c>
      <c r="N215" s="231" t="s">
        <v>41</v>
      </c>
      <c r="O215" s="88"/>
      <c r="P215" s="232">
        <f>O215*H215</f>
        <v>0</v>
      </c>
      <c r="Q215" s="232">
        <v>0</v>
      </c>
      <c r="R215" s="232">
        <f>Q215*H215</f>
        <v>0</v>
      </c>
      <c r="S215" s="232">
        <v>0</v>
      </c>
      <c r="T215" s="233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34" t="s">
        <v>172</v>
      </c>
      <c r="AT215" s="234" t="s">
        <v>167</v>
      </c>
      <c r="AU215" s="234" t="s">
        <v>85</v>
      </c>
      <c r="AY215" s="14" t="s">
        <v>164</v>
      </c>
      <c r="BE215" s="235">
        <f>IF(N215="základní",J215,0)</f>
        <v>0</v>
      </c>
      <c r="BF215" s="235">
        <f>IF(N215="snížená",J215,0)</f>
        <v>0</v>
      </c>
      <c r="BG215" s="235">
        <f>IF(N215="zákl. přenesená",J215,0)</f>
        <v>0</v>
      </c>
      <c r="BH215" s="235">
        <f>IF(N215="sníž. přenesená",J215,0)</f>
        <v>0</v>
      </c>
      <c r="BI215" s="235">
        <f>IF(N215="nulová",J215,0)</f>
        <v>0</v>
      </c>
      <c r="BJ215" s="14" t="s">
        <v>83</v>
      </c>
      <c r="BK215" s="235">
        <f>ROUND(I215*H215,2)</f>
        <v>0</v>
      </c>
      <c r="BL215" s="14" t="s">
        <v>172</v>
      </c>
      <c r="BM215" s="234" t="s">
        <v>388</v>
      </c>
    </row>
    <row r="216" spans="1:65" s="2" customFormat="1" ht="24.15" customHeight="1">
      <c r="A216" s="35"/>
      <c r="B216" s="36"/>
      <c r="C216" s="223" t="s">
        <v>389</v>
      </c>
      <c r="D216" s="223" t="s">
        <v>167</v>
      </c>
      <c r="E216" s="224" t="s">
        <v>471</v>
      </c>
      <c r="F216" s="225" t="s">
        <v>472</v>
      </c>
      <c r="G216" s="226" t="s">
        <v>224</v>
      </c>
      <c r="H216" s="227">
        <v>1</v>
      </c>
      <c r="I216" s="228"/>
      <c r="J216" s="229">
        <f>ROUND(I216*H216,2)</f>
        <v>0</v>
      </c>
      <c r="K216" s="225" t="s">
        <v>178</v>
      </c>
      <c r="L216" s="41"/>
      <c r="M216" s="230" t="s">
        <v>1</v>
      </c>
      <c r="N216" s="231" t="s">
        <v>41</v>
      </c>
      <c r="O216" s="88"/>
      <c r="P216" s="232">
        <f>O216*H216</f>
        <v>0</v>
      </c>
      <c r="Q216" s="232">
        <v>0</v>
      </c>
      <c r="R216" s="232">
        <f>Q216*H216</f>
        <v>0</v>
      </c>
      <c r="S216" s="232">
        <v>0</v>
      </c>
      <c r="T216" s="233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34" t="s">
        <v>172</v>
      </c>
      <c r="AT216" s="234" t="s">
        <v>167</v>
      </c>
      <c r="AU216" s="234" t="s">
        <v>85</v>
      </c>
      <c r="AY216" s="14" t="s">
        <v>164</v>
      </c>
      <c r="BE216" s="235">
        <f>IF(N216="základní",J216,0)</f>
        <v>0</v>
      </c>
      <c r="BF216" s="235">
        <f>IF(N216="snížená",J216,0)</f>
        <v>0</v>
      </c>
      <c r="BG216" s="235">
        <f>IF(N216="zákl. přenesená",J216,0)</f>
        <v>0</v>
      </c>
      <c r="BH216" s="235">
        <f>IF(N216="sníž. přenesená",J216,0)</f>
        <v>0</v>
      </c>
      <c r="BI216" s="235">
        <f>IF(N216="nulová",J216,0)</f>
        <v>0</v>
      </c>
      <c r="BJ216" s="14" t="s">
        <v>83</v>
      </c>
      <c r="BK216" s="235">
        <f>ROUND(I216*H216,2)</f>
        <v>0</v>
      </c>
      <c r="BL216" s="14" t="s">
        <v>172</v>
      </c>
      <c r="BM216" s="234" t="s">
        <v>392</v>
      </c>
    </row>
    <row r="217" spans="1:65" s="2" customFormat="1" ht="24.15" customHeight="1">
      <c r="A217" s="35"/>
      <c r="B217" s="36"/>
      <c r="C217" s="223" t="s">
        <v>276</v>
      </c>
      <c r="D217" s="223" t="s">
        <v>167</v>
      </c>
      <c r="E217" s="224" t="s">
        <v>474</v>
      </c>
      <c r="F217" s="225" t="s">
        <v>475</v>
      </c>
      <c r="G217" s="226" t="s">
        <v>224</v>
      </c>
      <c r="H217" s="227">
        <v>3</v>
      </c>
      <c r="I217" s="228"/>
      <c r="J217" s="229">
        <f>ROUND(I217*H217,2)</f>
        <v>0</v>
      </c>
      <c r="K217" s="225" t="s">
        <v>178</v>
      </c>
      <c r="L217" s="41"/>
      <c r="M217" s="230" t="s">
        <v>1</v>
      </c>
      <c r="N217" s="231" t="s">
        <v>41</v>
      </c>
      <c r="O217" s="88"/>
      <c r="P217" s="232">
        <f>O217*H217</f>
        <v>0</v>
      </c>
      <c r="Q217" s="232">
        <v>0</v>
      </c>
      <c r="R217" s="232">
        <f>Q217*H217</f>
        <v>0</v>
      </c>
      <c r="S217" s="232">
        <v>0</v>
      </c>
      <c r="T217" s="233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34" t="s">
        <v>172</v>
      </c>
      <c r="AT217" s="234" t="s">
        <v>167</v>
      </c>
      <c r="AU217" s="234" t="s">
        <v>85</v>
      </c>
      <c r="AY217" s="14" t="s">
        <v>164</v>
      </c>
      <c r="BE217" s="235">
        <f>IF(N217="základní",J217,0)</f>
        <v>0</v>
      </c>
      <c r="BF217" s="235">
        <f>IF(N217="snížená",J217,0)</f>
        <v>0</v>
      </c>
      <c r="BG217" s="235">
        <f>IF(N217="zákl. přenesená",J217,0)</f>
        <v>0</v>
      </c>
      <c r="BH217" s="235">
        <f>IF(N217="sníž. přenesená",J217,0)</f>
        <v>0</v>
      </c>
      <c r="BI217" s="235">
        <f>IF(N217="nulová",J217,0)</f>
        <v>0</v>
      </c>
      <c r="BJ217" s="14" t="s">
        <v>83</v>
      </c>
      <c r="BK217" s="235">
        <f>ROUND(I217*H217,2)</f>
        <v>0</v>
      </c>
      <c r="BL217" s="14" t="s">
        <v>172</v>
      </c>
      <c r="BM217" s="234" t="s">
        <v>395</v>
      </c>
    </row>
    <row r="218" spans="1:65" s="2" customFormat="1" ht="24.15" customHeight="1">
      <c r="A218" s="35"/>
      <c r="B218" s="36"/>
      <c r="C218" s="223" t="s">
        <v>396</v>
      </c>
      <c r="D218" s="223" t="s">
        <v>167</v>
      </c>
      <c r="E218" s="224" t="s">
        <v>478</v>
      </c>
      <c r="F218" s="225" t="s">
        <v>479</v>
      </c>
      <c r="G218" s="226" t="s">
        <v>224</v>
      </c>
      <c r="H218" s="227">
        <v>1</v>
      </c>
      <c r="I218" s="228"/>
      <c r="J218" s="229">
        <f>ROUND(I218*H218,2)</f>
        <v>0</v>
      </c>
      <c r="K218" s="225" t="s">
        <v>178</v>
      </c>
      <c r="L218" s="41"/>
      <c r="M218" s="230" t="s">
        <v>1</v>
      </c>
      <c r="N218" s="231" t="s">
        <v>41</v>
      </c>
      <c r="O218" s="88"/>
      <c r="P218" s="232">
        <f>O218*H218</f>
        <v>0</v>
      </c>
      <c r="Q218" s="232">
        <v>0</v>
      </c>
      <c r="R218" s="232">
        <f>Q218*H218</f>
        <v>0</v>
      </c>
      <c r="S218" s="232">
        <v>0</v>
      </c>
      <c r="T218" s="233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34" t="s">
        <v>172</v>
      </c>
      <c r="AT218" s="234" t="s">
        <v>167</v>
      </c>
      <c r="AU218" s="234" t="s">
        <v>85</v>
      </c>
      <c r="AY218" s="14" t="s">
        <v>164</v>
      </c>
      <c r="BE218" s="235">
        <f>IF(N218="základní",J218,0)</f>
        <v>0</v>
      </c>
      <c r="BF218" s="235">
        <f>IF(N218="snížená",J218,0)</f>
        <v>0</v>
      </c>
      <c r="BG218" s="235">
        <f>IF(N218="zákl. přenesená",J218,0)</f>
        <v>0</v>
      </c>
      <c r="BH218" s="235">
        <f>IF(N218="sníž. přenesená",J218,0)</f>
        <v>0</v>
      </c>
      <c r="BI218" s="235">
        <f>IF(N218="nulová",J218,0)</f>
        <v>0</v>
      </c>
      <c r="BJ218" s="14" t="s">
        <v>83</v>
      </c>
      <c r="BK218" s="235">
        <f>ROUND(I218*H218,2)</f>
        <v>0</v>
      </c>
      <c r="BL218" s="14" t="s">
        <v>172</v>
      </c>
      <c r="BM218" s="234" t="s">
        <v>399</v>
      </c>
    </row>
    <row r="219" spans="1:65" s="2" customFormat="1" ht="16.5" customHeight="1">
      <c r="A219" s="35"/>
      <c r="B219" s="36"/>
      <c r="C219" s="223" t="s">
        <v>280</v>
      </c>
      <c r="D219" s="223" t="s">
        <v>167</v>
      </c>
      <c r="E219" s="224" t="s">
        <v>481</v>
      </c>
      <c r="F219" s="225" t="s">
        <v>482</v>
      </c>
      <c r="G219" s="226" t="s">
        <v>224</v>
      </c>
      <c r="H219" s="227">
        <v>1</v>
      </c>
      <c r="I219" s="228"/>
      <c r="J219" s="229">
        <f>ROUND(I219*H219,2)</f>
        <v>0</v>
      </c>
      <c r="K219" s="225" t="s">
        <v>178</v>
      </c>
      <c r="L219" s="41"/>
      <c r="M219" s="230" t="s">
        <v>1</v>
      </c>
      <c r="N219" s="231" t="s">
        <v>41</v>
      </c>
      <c r="O219" s="88"/>
      <c r="P219" s="232">
        <f>O219*H219</f>
        <v>0</v>
      </c>
      <c r="Q219" s="232">
        <v>0</v>
      </c>
      <c r="R219" s="232">
        <f>Q219*H219</f>
        <v>0</v>
      </c>
      <c r="S219" s="232">
        <v>0</v>
      </c>
      <c r="T219" s="233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34" t="s">
        <v>172</v>
      </c>
      <c r="AT219" s="234" t="s">
        <v>167</v>
      </c>
      <c r="AU219" s="234" t="s">
        <v>85</v>
      </c>
      <c r="AY219" s="14" t="s">
        <v>164</v>
      </c>
      <c r="BE219" s="235">
        <f>IF(N219="základní",J219,0)</f>
        <v>0</v>
      </c>
      <c r="BF219" s="235">
        <f>IF(N219="snížená",J219,0)</f>
        <v>0</v>
      </c>
      <c r="BG219" s="235">
        <f>IF(N219="zákl. přenesená",J219,0)</f>
        <v>0</v>
      </c>
      <c r="BH219" s="235">
        <f>IF(N219="sníž. přenesená",J219,0)</f>
        <v>0</v>
      </c>
      <c r="BI219" s="235">
        <f>IF(N219="nulová",J219,0)</f>
        <v>0</v>
      </c>
      <c r="BJ219" s="14" t="s">
        <v>83</v>
      </c>
      <c r="BK219" s="235">
        <f>ROUND(I219*H219,2)</f>
        <v>0</v>
      </c>
      <c r="BL219" s="14" t="s">
        <v>172</v>
      </c>
      <c r="BM219" s="234" t="s">
        <v>402</v>
      </c>
    </row>
    <row r="220" spans="1:47" s="2" customFormat="1" ht="12">
      <c r="A220" s="35"/>
      <c r="B220" s="36"/>
      <c r="C220" s="37"/>
      <c r="D220" s="251" t="s">
        <v>252</v>
      </c>
      <c r="E220" s="37"/>
      <c r="F220" s="252" t="s">
        <v>484</v>
      </c>
      <c r="G220" s="37"/>
      <c r="H220" s="37"/>
      <c r="I220" s="238"/>
      <c r="J220" s="37"/>
      <c r="K220" s="37"/>
      <c r="L220" s="41"/>
      <c r="M220" s="239"/>
      <c r="N220" s="240"/>
      <c r="O220" s="88"/>
      <c r="P220" s="88"/>
      <c r="Q220" s="88"/>
      <c r="R220" s="88"/>
      <c r="S220" s="88"/>
      <c r="T220" s="89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T220" s="14" t="s">
        <v>252</v>
      </c>
      <c r="AU220" s="14" t="s">
        <v>85</v>
      </c>
    </row>
    <row r="221" spans="1:65" s="2" customFormat="1" ht="16.5" customHeight="1">
      <c r="A221" s="35"/>
      <c r="B221" s="36"/>
      <c r="C221" s="223" t="s">
        <v>403</v>
      </c>
      <c r="D221" s="223" t="s">
        <v>167</v>
      </c>
      <c r="E221" s="224" t="s">
        <v>486</v>
      </c>
      <c r="F221" s="225" t="s">
        <v>487</v>
      </c>
      <c r="G221" s="226" t="s">
        <v>224</v>
      </c>
      <c r="H221" s="227">
        <v>3</v>
      </c>
      <c r="I221" s="228"/>
      <c r="J221" s="229">
        <f>ROUND(I221*H221,2)</f>
        <v>0</v>
      </c>
      <c r="K221" s="225" t="s">
        <v>178</v>
      </c>
      <c r="L221" s="41"/>
      <c r="M221" s="230" t="s">
        <v>1</v>
      </c>
      <c r="N221" s="231" t="s">
        <v>41</v>
      </c>
      <c r="O221" s="88"/>
      <c r="P221" s="232">
        <f>O221*H221</f>
        <v>0</v>
      </c>
      <c r="Q221" s="232">
        <v>0</v>
      </c>
      <c r="R221" s="232">
        <f>Q221*H221</f>
        <v>0</v>
      </c>
      <c r="S221" s="232">
        <v>0</v>
      </c>
      <c r="T221" s="233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34" t="s">
        <v>172</v>
      </c>
      <c r="AT221" s="234" t="s">
        <v>167</v>
      </c>
      <c r="AU221" s="234" t="s">
        <v>85</v>
      </c>
      <c r="AY221" s="14" t="s">
        <v>164</v>
      </c>
      <c r="BE221" s="235">
        <f>IF(N221="základní",J221,0)</f>
        <v>0</v>
      </c>
      <c r="BF221" s="235">
        <f>IF(N221="snížená",J221,0)</f>
        <v>0</v>
      </c>
      <c r="BG221" s="235">
        <f>IF(N221="zákl. přenesená",J221,0)</f>
        <v>0</v>
      </c>
      <c r="BH221" s="235">
        <f>IF(N221="sníž. přenesená",J221,0)</f>
        <v>0</v>
      </c>
      <c r="BI221" s="235">
        <f>IF(N221="nulová",J221,0)</f>
        <v>0</v>
      </c>
      <c r="BJ221" s="14" t="s">
        <v>83</v>
      </c>
      <c r="BK221" s="235">
        <f>ROUND(I221*H221,2)</f>
        <v>0</v>
      </c>
      <c r="BL221" s="14" t="s">
        <v>172</v>
      </c>
      <c r="BM221" s="234" t="s">
        <v>406</v>
      </c>
    </row>
    <row r="222" spans="1:47" s="2" customFormat="1" ht="12">
      <c r="A222" s="35"/>
      <c r="B222" s="36"/>
      <c r="C222" s="37"/>
      <c r="D222" s="251" t="s">
        <v>252</v>
      </c>
      <c r="E222" s="37"/>
      <c r="F222" s="252" t="s">
        <v>484</v>
      </c>
      <c r="G222" s="37"/>
      <c r="H222" s="37"/>
      <c r="I222" s="238"/>
      <c r="J222" s="37"/>
      <c r="K222" s="37"/>
      <c r="L222" s="41"/>
      <c r="M222" s="239"/>
      <c r="N222" s="240"/>
      <c r="O222" s="88"/>
      <c r="P222" s="88"/>
      <c r="Q222" s="88"/>
      <c r="R222" s="88"/>
      <c r="S222" s="88"/>
      <c r="T222" s="89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T222" s="14" t="s">
        <v>252</v>
      </c>
      <c r="AU222" s="14" t="s">
        <v>85</v>
      </c>
    </row>
    <row r="223" spans="1:65" s="2" customFormat="1" ht="21.75" customHeight="1">
      <c r="A223" s="35"/>
      <c r="B223" s="36"/>
      <c r="C223" s="223" t="s">
        <v>283</v>
      </c>
      <c r="D223" s="223" t="s">
        <v>167</v>
      </c>
      <c r="E223" s="224" t="s">
        <v>489</v>
      </c>
      <c r="F223" s="225" t="s">
        <v>490</v>
      </c>
      <c r="G223" s="226" t="s">
        <v>224</v>
      </c>
      <c r="H223" s="227">
        <v>52</v>
      </c>
      <c r="I223" s="228"/>
      <c r="J223" s="229">
        <f>ROUND(I223*H223,2)</f>
        <v>0</v>
      </c>
      <c r="K223" s="225" t="s">
        <v>171</v>
      </c>
      <c r="L223" s="41"/>
      <c r="M223" s="230" t="s">
        <v>1</v>
      </c>
      <c r="N223" s="231" t="s">
        <v>41</v>
      </c>
      <c r="O223" s="88"/>
      <c r="P223" s="232">
        <f>O223*H223</f>
        <v>0</v>
      </c>
      <c r="Q223" s="232">
        <v>0</v>
      </c>
      <c r="R223" s="232">
        <f>Q223*H223</f>
        <v>0</v>
      </c>
      <c r="S223" s="232">
        <v>0</v>
      </c>
      <c r="T223" s="233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34" t="s">
        <v>172</v>
      </c>
      <c r="AT223" s="234" t="s">
        <v>167</v>
      </c>
      <c r="AU223" s="234" t="s">
        <v>85</v>
      </c>
      <c r="AY223" s="14" t="s">
        <v>164</v>
      </c>
      <c r="BE223" s="235">
        <f>IF(N223="základní",J223,0)</f>
        <v>0</v>
      </c>
      <c r="BF223" s="235">
        <f>IF(N223="snížená",J223,0)</f>
        <v>0</v>
      </c>
      <c r="BG223" s="235">
        <f>IF(N223="zákl. přenesená",J223,0)</f>
        <v>0</v>
      </c>
      <c r="BH223" s="235">
        <f>IF(N223="sníž. přenesená",J223,0)</f>
        <v>0</v>
      </c>
      <c r="BI223" s="235">
        <f>IF(N223="nulová",J223,0)</f>
        <v>0</v>
      </c>
      <c r="BJ223" s="14" t="s">
        <v>83</v>
      </c>
      <c r="BK223" s="235">
        <f>ROUND(I223*H223,2)</f>
        <v>0</v>
      </c>
      <c r="BL223" s="14" t="s">
        <v>172</v>
      </c>
      <c r="BM223" s="234" t="s">
        <v>409</v>
      </c>
    </row>
    <row r="224" spans="1:47" s="2" customFormat="1" ht="12">
      <c r="A224" s="35"/>
      <c r="B224" s="36"/>
      <c r="C224" s="37"/>
      <c r="D224" s="236" t="s">
        <v>173</v>
      </c>
      <c r="E224" s="37"/>
      <c r="F224" s="237" t="s">
        <v>492</v>
      </c>
      <c r="G224" s="37"/>
      <c r="H224" s="37"/>
      <c r="I224" s="238"/>
      <c r="J224" s="37"/>
      <c r="K224" s="37"/>
      <c r="L224" s="41"/>
      <c r="M224" s="239"/>
      <c r="N224" s="240"/>
      <c r="O224" s="88"/>
      <c r="P224" s="88"/>
      <c r="Q224" s="88"/>
      <c r="R224" s="88"/>
      <c r="S224" s="88"/>
      <c r="T224" s="89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T224" s="14" t="s">
        <v>173</v>
      </c>
      <c r="AU224" s="14" t="s">
        <v>85</v>
      </c>
    </row>
    <row r="225" spans="1:65" s="2" customFormat="1" ht="21.75" customHeight="1">
      <c r="A225" s="35"/>
      <c r="B225" s="36"/>
      <c r="C225" s="223" t="s">
        <v>410</v>
      </c>
      <c r="D225" s="223" t="s">
        <v>167</v>
      </c>
      <c r="E225" s="224" t="s">
        <v>494</v>
      </c>
      <c r="F225" s="225" t="s">
        <v>495</v>
      </c>
      <c r="G225" s="226" t="s">
        <v>224</v>
      </c>
      <c r="H225" s="227">
        <v>6</v>
      </c>
      <c r="I225" s="228"/>
      <c r="J225" s="229">
        <f>ROUND(I225*H225,2)</f>
        <v>0</v>
      </c>
      <c r="K225" s="225" t="s">
        <v>171</v>
      </c>
      <c r="L225" s="41"/>
      <c r="M225" s="230" t="s">
        <v>1</v>
      </c>
      <c r="N225" s="231" t="s">
        <v>41</v>
      </c>
      <c r="O225" s="88"/>
      <c r="P225" s="232">
        <f>O225*H225</f>
        <v>0</v>
      </c>
      <c r="Q225" s="232">
        <v>0</v>
      </c>
      <c r="R225" s="232">
        <f>Q225*H225</f>
        <v>0</v>
      </c>
      <c r="S225" s="232">
        <v>0</v>
      </c>
      <c r="T225" s="233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34" t="s">
        <v>172</v>
      </c>
      <c r="AT225" s="234" t="s">
        <v>167</v>
      </c>
      <c r="AU225" s="234" t="s">
        <v>85</v>
      </c>
      <c r="AY225" s="14" t="s">
        <v>164</v>
      </c>
      <c r="BE225" s="235">
        <f>IF(N225="základní",J225,0)</f>
        <v>0</v>
      </c>
      <c r="BF225" s="235">
        <f>IF(N225="snížená",J225,0)</f>
        <v>0</v>
      </c>
      <c r="BG225" s="235">
        <f>IF(N225="zákl. přenesená",J225,0)</f>
        <v>0</v>
      </c>
      <c r="BH225" s="235">
        <f>IF(N225="sníž. přenesená",J225,0)</f>
        <v>0</v>
      </c>
      <c r="BI225" s="235">
        <f>IF(N225="nulová",J225,0)</f>
        <v>0</v>
      </c>
      <c r="BJ225" s="14" t="s">
        <v>83</v>
      </c>
      <c r="BK225" s="235">
        <f>ROUND(I225*H225,2)</f>
        <v>0</v>
      </c>
      <c r="BL225" s="14" t="s">
        <v>172</v>
      </c>
      <c r="BM225" s="234" t="s">
        <v>413</v>
      </c>
    </row>
    <row r="226" spans="1:47" s="2" customFormat="1" ht="12">
      <c r="A226" s="35"/>
      <c r="B226" s="36"/>
      <c r="C226" s="37"/>
      <c r="D226" s="236" t="s">
        <v>173</v>
      </c>
      <c r="E226" s="37"/>
      <c r="F226" s="237" t="s">
        <v>497</v>
      </c>
      <c r="G226" s="37"/>
      <c r="H226" s="37"/>
      <c r="I226" s="238"/>
      <c r="J226" s="37"/>
      <c r="K226" s="37"/>
      <c r="L226" s="41"/>
      <c r="M226" s="239"/>
      <c r="N226" s="240"/>
      <c r="O226" s="88"/>
      <c r="P226" s="88"/>
      <c r="Q226" s="88"/>
      <c r="R226" s="88"/>
      <c r="S226" s="88"/>
      <c r="T226" s="89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T226" s="14" t="s">
        <v>173</v>
      </c>
      <c r="AU226" s="14" t="s">
        <v>85</v>
      </c>
    </row>
    <row r="227" spans="1:65" s="2" customFormat="1" ht="37.8" customHeight="1">
      <c r="A227" s="35"/>
      <c r="B227" s="36"/>
      <c r="C227" s="223" t="s">
        <v>287</v>
      </c>
      <c r="D227" s="223" t="s">
        <v>167</v>
      </c>
      <c r="E227" s="224" t="s">
        <v>498</v>
      </c>
      <c r="F227" s="225" t="s">
        <v>499</v>
      </c>
      <c r="G227" s="226" t="s">
        <v>224</v>
      </c>
      <c r="H227" s="227">
        <v>2</v>
      </c>
      <c r="I227" s="228"/>
      <c r="J227" s="229">
        <f>ROUND(I227*H227,2)</f>
        <v>0</v>
      </c>
      <c r="K227" s="225" t="s">
        <v>171</v>
      </c>
      <c r="L227" s="41"/>
      <c r="M227" s="230" t="s">
        <v>1</v>
      </c>
      <c r="N227" s="231" t="s">
        <v>41</v>
      </c>
      <c r="O227" s="88"/>
      <c r="P227" s="232">
        <f>O227*H227</f>
        <v>0</v>
      </c>
      <c r="Q227" s="232">
        <v>0</v>
      </c>
      <c r="R227" s="232">
        <f>Q227*H227</f>
        <v>0</v>
      </c>
      <c r="S227" s="232">
        <v>0</v>
      </c>
      <c r="T227" s="233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34" t="s">
        <v>172</v>
      </c>
      <c r="AT227" s="234" t="s">
        <v>167</v>
      </c>
      <c r="AU227" s="234" t="s">
        <v>85</v>
      </c>
      <c r="AY227" s="14" t="s">
        <v>164</v>
      </c>
      <c r="BE227" s="235">
        <f>IF(N227="základní",J227,0)</f>
        <v>0</v>
      </c>
      <c r="BF227" s="235">
        <f>IF(N227="snížená",J227,0)</f>
        <v>0</v>
      </c>
      <c r="BG227" s="235">
        <f>IF(N227="zákl. přenesená",J227,0)</f>
        <v>0</v>
      </c>
      <c r="BH227" s="235">
        <f>IF(N227="sníž. přenesená",J227,0)</f>
        <v>0</v>
      </c>
      <c r="BI227" s="235">
        <f>IF(N227="nulová",J227,0)</f>
        <v>0</v>
      </c>
      <c r="BJ227" s="14" t="s">
        <v>83</v>
      </c>
      <c r="BK227" s="235">
        <f>ROUND(I227*H227,2)</f>
        <v>0</v>
      </c>
      <c r="BL227" s="14" t="s">
        <v>172</v>
      </c>
      <c r="BM227" s="234" t="s">
        <v>416</v>
      </c>
    </row>
    <row r="228" spans="1:47" s="2" customFormat="1" ht="12">
      <c r="A228" s="35"/>
      <c r="B228" s="36"/>
      <c r="C228" s="37"/>
      <c r="D228" s="236" t="s">
        <v>173</v>
      </c>
      <c r="E228" s="37"/>
      <c r="F228" s="237" t="s">
        <v>501</v>
      </c>
      <c r="G228" s="37"/>
      <c r="H228" s="37"/>
      <c r="I228" s="238"/>
      <c r="J228" s="37"/>
      <c r="K228" s="37"/>
      <c r="L228" s="41"/>
      <c r="M228" s="239"/>
      <c r="N228" s="240"/>
      <c r="O228" s="88"/>
      <c r="P228" s="88"/>
      <c r="Q228" s="88"/>
      <c r="R228" s="88"/>
      <c r="S228" s="88"/>
      <c r="T228" s="89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T228" s="14" t="s">
        <v>173</v>
      </c>
      <c r="AU228" s="14" t="s">
        <v>85</v>
      </c>
    </row>
    <row r="229" spans="1:65" s="2" customFormat="1" ht="37.8" customHeight="1">
      <c r="A229" s="35"/>
      <c r="B229" s="36"/>
      <c r="C229" s="223" t="s">
        <v>420</v>
      </c>
      <c r="D229" s="223" t="s">
        <v>167</v>
      </c>
      <c r="E229" s="224" t="s">
        <v>503</v>
      </c>
      <c r="F229" s="225" t="s">
        <v>504</v>
      </c>
      <c r="G229" s="226" t="s">
        <v>224</v>
      </c>
      <c r="H229" s="227">
        <v>2</v>
      </c>
      <c r="I229" s="228"/>
      <c r="J229" s="229">
        <f>ROUND(I229*H229,2)</f>
        <v>0</v>
      </c>
      <c r="K229" s="225" t="s">
        <v>171</v>
      </c>
      <c r="L229" s="41"/>
      <c r="M229" s="230" t="s">
        <v>1</v>
      </c>
      <c r="N229" s="231" t="s">
        <v>41</v>
      </c>
      <c r="O229" s="88"/>
      <c r="P229" s="232">
        <f>O229*H229</f>
        <v>0</v>
      </c>
      <c r="Q229" s="232">
        <v>0</v>
      </c>
      <c r="R229" s="232">
        <f>Q229*H229</f>
        <v>0</v>
      </c>
      <c r="S229" s="232">
        <v>0</v>
      </c>
      <c r="T229" s="233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234" t="s">
        <v>172</v>
      </c>
      <c r="AT229" s="234" t="s">
        <v>167</v>
      </c>
      <c r="AU229" s="234" t="s">
        <v>85</v>
      </c>
      <c r="AY229" s="14" t="s">
        <v>164</v>
      </c>
      <c r="BE229" s="235">
        <f>IF(N229="základní",J229,0)</f>
        <v>0</v>
      </c>
      <c r="BF229" s="235">
        <f>IF(N229="snížená",J229,0)</f>
        <v>0</v>
      </c>
      <c r="BG229" s="235">
        <f>IF(N229="zákl. přenesená",J229,0)</f>
        <v>0</v>
      </c>
      <c r="BH229" s="235">
        <f>IF(N229="sníž. přenesená",J229,0)</f>
        <v>0</v>
      </c>
      <c r="BI229" s="235">
        <f>IF(N229="nulová",J229,0)</f>
        <v>0</v>
      </c>
      <c r="BJ229" s="14" t="s">
        <v>83</v>
      </c>
      <c r="BK229" s="235">
        <f>ROUND(I229*H229,2)</f>
        <v>0</v>
      </c>
      <c r="BL229" s="14" t="s">
        <v>172</v>
      </c>
      <c r="BM229" s="234" t="s">
        <v>423</v>
      </c>
    </row>
    <row r="230" spans="1:47" s="2" customFormat="1" ht="12">
      <c r="A230" s="35"/>
      <c r="B230" s="36"/>
      <c r="C230" s="37"/>
      <c r="D230" s="236" t="s">
        <v>173</v>
      </c>
      <c r="E230" s="37"/>
      <c r="F230" s="237" t="s">
        <v>506</v>
      </c>
      <c r="G230" s="37"/>
      <c r="H230" s="37"/>
      <c r="I230" s="238"/>
      <c r="J230" s="37"/>
      <c r="K230" s="37"/>
      <c r="L230" s="41"/>
      <c r="M230" s="239"/>
      <c r="N230" s="240"/>
      <c r="O230" s="88"/>
      <c r="P230" s="88"/>
      <c r="Q230" s="88"/>
      <c r="R230" s="88"/>
      <c r="S230" s="88"/>
      <c r="T230" s="89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T230" s="14" t="s">
        <v>173</v>
      </c>
      <c r="AU230" s="14" t="s">
        <v>85</v>
      </c>
    </row>
    <row r="231" spans="1:65" s="2" customFormat="1" ht="24.15" customHeight="1">
      <c r="A231" s="35"/>
      <c r="B231" s="36"/>
      <c r="C231" s="223" t="s">
        <v>293</v>
      </c>
      <c r="D231" s="223" t="s">
        <v>167</v>
      </c>
      <c r="E231" s="224" t="s">
        <v>507</v>
      </c>
      <c r="F231" s="225" t="s">
        <v>508</v>
      </c>
      <c r="G231" s="226" t="s">
        <v>224</v>
      </c>
      <c r="H231" s="227">
        <v>1</v>
      </c>
      <c r="I231" s="228"/>
      <c r="J231" s="229">
        <f>ROUND(I231*H231,2)</f>
        <v>0</v>
      </c>
      <c r="K231" s="225" t="s">
        <v>178</v>
      </c>
      <c r="L231" s="41"/>
      <c r="M231" s="230" t="s">
        <v>1</v>
      </c>
      <c r="N231" s="231" t="s">
        <v>41</v>
      </c>
      <c r="O231" s="88"/>
      <c r="P231" s="232">
        <f>O231*H231</f>
        <v>0</v>
      </c>
      <c r="Q231" s="232">
        <v>0</v>
      </c>
      <c r="R231" s="232">
        <f>Q231*H231</f>
        <v>0</v>
      </c>
      <c r="S231" s="232">
        <v>0</v>
      </c>
      <c r="T231" s="233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234" t="s">
        <v>172</v>
      </c>
      <c r="AT231" s="234" t="s">
        <v>167</v>
      </c>
      <c r="AU231" s="234" t="s">
        <v>85</v>
      </c>
      <c r="AY231" s="14" t="s">
        <v>164</v>
      </c>
      <c r="BE231" s="235">
        <f>IF(N231="základní",J231,0)</f>
        <v>0</v>
      </c>
      <c r="BF231" s="235">
        <f>IF(N231="snížená",J231,0)</f>
        <v>0</v>
      </c>
      <c r="BG231" s="235">
        <f>IF(N231="zákl. přenesená",J231,0)</f>
        <v>0</v>
      </c>
      <c r="BH231" s="235">
        <f>IF(N231="sníž. přenesená",J231,0)</f>
        <v>0</v>
      </c>
      <c r="BI231" s="235">
        <f>IF(N231="nulová",J231,0)</f>
        <v>0</v>
      </c>
      <c r="BJ231" s="14" t="s">
        <v>83</v>
      </c>
      <c r="BK231" s="235">
        <f>ROUND(I231*H231,2)</f>
        <v>0</v>
      </c>
      <c r="BL231" s="14" t="s">
        <v>172</v>
      </c>
      <c r="BM231" s="234" t="s">
        <v>427</v>
      </c>
    </row>
    <row r="232" spans="1:65" s="2" customFormat="1" ht="16.5" customHeight="1">
      <c r="A232" s="35"/>
      <c r="B232" s="36"/>
      <c r="C232" s="223" t="s">
        <v>429</v>
      </c>
      <c r="D232" s="223" t="s">
        <v>167</v>
      </c>
      <c r="E232" s="224" t="s">
        <v>511</v>
      </c>
      <c r="F232" s="225" t="s">
        <v>512</v>
      </c>
      <c r="G232" s="226" t="s">
        <v>224</v>
      </c>
      <c r="H232" s="227">
        <v>1</v>
      </c>
      <c r="I232" s="228"/>
      <c r="J232" s="229">
        <f>ROUND(I232*H232,2)</f>
        <v>0</v>
      </c>
      <c r="K232" s="225" t="s">
        <v>178</v>
      </c>
      <c r="L232" s="41"/>
      <c r="M232" s="230" t="s">
        <v>1</v>
      </c>
      <c r="N232" s="231" t="s">
        <v>41</v>
      </c>
      <c r="O232" s="88"/>
      <c r="P232" s="232">
        <f>O232*H232</f>
        <v>0</v>
      </c>
      <c r="Q232" s="232">
        <v>0</v>
      </c>
      <c r="R232" s="232">
        <f>Q232*H232</f>
        <v>0</v>
      </c>
      <c r="S232" s="232">
        <v>0</v>
      </c>
      <c r="T232" s="233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34" t="s">
        <v>172</v>
      </c>
      <c r="AT232" s="234" t="s">
        <v>167</v>
      </c>
      <c r="AU232" s="234" t="s">
        <v>85</v>
      </c>
      <c r="AY232" s="14" t="s">
        <v>164</v>
      </c>
      <c r="BE232" s="235">
        <f>IF(N232="základní",J232,0)</f>
        <v>0</v>
      </c>
      <c r="BF232" s="235">
        <f>IF(N232="snížená",J232,0)</f>
        <v>0</v>
      </c>
      <c r="BG232" s="235">
        <f>IF(N232="zákl. přenesená",J232,0)</f>
        <v>0</v>
      </c>
      <c r="BH232" s="235">
        <f>IF(N232="sníž. přenesená",J232,0)</f>
        <v>0</v>
      </c>
      <c r="BI232" s="235">
        <f>IF(N232="nulová",J232,0)</f>
        <v>0</v>
      </c>
      <c r="BJ232" s="14" t="s">
        <v>83</v>
      </c>
      <c r="BK232" s="235">
        <f>ROUND(I232*H232,2)</f>
        <v>0</v>
      </c>
      <c r="BL232" s="14" t="s">
        <v>172</v>
      </c>
      <c r="BM232" s="234" t="s">
        <v>432</v>
      </c>
    </row>
    <row r="233" spans="1:65" s="2" customFormat="1" ht="24.15" customHeight="1">
      <c r="A233" s="35"/>
      <c r="B233" s="36"/>
      <c r="C233" s="241" t="s">
        <v>298</v>
      </c>
      <c r="D233" s="241" t="s">
        <v>181</v>
      </c>
      <c r="E233" s="242" t="s">
        <v>514</v>
      </c>
      <c r="F233" s="243" t="s">
        <v>515</v>
      </c>
      <c r="G233" s="244" t="s">
        <v>224</v>
      </c>
      <c r="H233" s="245">
        <v>3</v>
      </c>
      <c r="I233" s="246"/>
      <c r="J233" s="247">
        <f>ROUND(I233*H233,2)</f>
        <v>0</v>
      </c>
      <c r="K233" s="243" t="s">
        <v>178</v>
      </c>
      <c r="L233" s="248"/>
      <c r="M233" s="249" t="s">
        <v>1</v>
      </c>
      <c r="N233" s="250" t="s">
        <v>41</v>
      </c>
      <c r="O233" s="88"/>
      <c r="P233" s="232">
        <f>O233*H233</f>
        <v>0</v>
      </c>
      <c r="Q233" s="232">
        <v>0</v>
      </c>
      <c r="R233" s="232">
        <f>Q233*H233</f>
        <v>0</v>
      </c>
      <c r="S233" s="232">
        <v>0</v>
      </c>
      <c r="T233" s="233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34" t="s">
        <v>184</v>
      </c>
      <c r="AT233" s="234" t="s">
        <v>181</v>
      </c>
      <c r="AU233" s="234" t="s">
        <v>85</v>
      </c>
      <c r="AY233" s="14" t="s">
        <v>164</v>
      </c>
      <c r="BE233" s="235">
        <f>IF(N233="základní",J233,0)</f>
        <v>0</v>
      </c>
      <c r="BF233" s="235">
        <f>IF(N233="snížená",J233,0)</f>
        <v>0</v>
      </c>
      <c r="BG233" s="235">
        <f>IF(N233="zákl. přenesená",J233,0)</f>
        <v>0</v>
      </c>
      <c r="BH233" s="235">
        <f>IF(N233="sníž. přenesená",J233,0)</f>
        <v>0</v>
      </c>
      <c r="BI233" s="235">
        <f>IF(N233="nulová",J233,0)</f>
        <v>0</v>
      </c>
      <c r="BJ233" s="14" t="s">
        <v>83</v>
      </c>
      <c r="BK233" s="235">
        <f>ROUND(I233*H233,2)</f>
        <v>0</v>
      </c>
      <c r="BL233" s="14" t="s">
        <v>172</v>
      </c>
      <c r="BM233" s="234" t="s">
        <v>435</v>
      </c>
    </row>
    <row r="234" spans="1:65" s="2" customFormat="1" ht="21.75" customHeight="1">
      <c r="A234" s="35"/>
      <c r="B234" s="36"/>
      <c r="C234" s="223" t="s">
        <v>437</v>
      </c>
      <c r="D234" s="223" t="s">
        <v>167</v>
      </c>
      <c r="E234" s="224" t="s">
        <v>518</v>
      </c>
      <c r="F234" s="225" t="s">
        <v>519</v>
      </c>
      <c r="G234" s="226" t="s">
        <v>224</v>
      </c>
      <c r="H234" s="227">
        <v>38</v>
      </c>
      <c r="I234" s="228"/>
      <c r="J234" s="229">
        <f>ROUND(I234*H234,2)</f>
        <v>0</v>
      </c>
      <c r="K234" s="225" t="s">
        <v>171</v>
      </c>
      <c r="L234" s="41"/>
      <c r="M234" s="230" t="s">
        <v>1</v>
      </c>
      <c r="N234" s="231" t="s">
        <v>41</v>
      </c>
      <c r="O234" s="88"/>
      <c r="P234" s="232">
        <f>O234*H234</f>
        <v>0</v>
      </c>
      <c r="Q234" s="232">
        <v>0</v>
      </c>
      <c r="R234" s="232">
        <f>Q234*H234</f>
        <v>0</v>
      </c>
      <c r="S234" s="232">
        <v>0</v>
      </c>
      <c r="T234" s="233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34" t="s">
        <v>172</v>
      </c>
      <c r="AT234" s="234" t="s">
        <v>167</v>
      </c>
      <c r="AU234" s="234" t="s">
        <v>85</v>
      </c>
      <c r="AY234" s="14" t="s">
        <v>164</v>
      </c>
      <c r="BE234" s="235">
        <f>IF(N234="základní",J234,0)</f>
        <v>0</v>
      </c>
      <c r="BF234" s="235">
        <f>IF(N234="snížená",J234,0)</f>
        <v>0</v>
      </c>
      <c r="BG234" s="235">
        <f>IF(N234="zákl. přenesená",J234,0)</f>
        <v>0</v>
      </c>
      <c r="BH234" s="235">
        <f>IF(N234="sníž. přenesená",J234,0)</f>
        <v>0</v>
      </c>
      <c r="BI234" s="235">
        <f>IF(N234="nulová",J234,0)</f>
        <v>0</v>
      </c>
      <c r="BJ234" s="14" t="s">
        <v>83</v>
      </c>
      <c r="BK234" s="235">
        <f>ROUND(I234*H234,2)</f>
        <v>0</v>
      </c>
      <c r="BL234" s="14" t="s">
        <v>172</v>
      </c>
      <c r="BM234" s="234" t="s">
        <v>440</v>
      </c>
    </row>
    <row r="235" spans="1:47" s="2" customFormat="1" ht="12">
      <c r="A235" s="35"/>
      <c r="B235" s="36"/>
      <c r="C235" s="37"/>
      <c r="D235" s="236" t="s">
        <v>173</v>
      </c>
      <c r="E235" s="37"/>
      <c r="F235" s="237" t="s">
        <v>521</v>
      </c>
      <c r="G235" s="37"/>
      <c r="H235" s="37"/>
      <c r="I235" s="238"/>
      <c r="J235" s="37"/>
      <c r="K235" s="37"/>
      <c r="L235" s="41"/>
      <c r="M235" s="239"/>
      <c r="N235" s="240"/>
      <c r="O235" s="88"/>
      <c r="P235" s="88"/>
      <c r="Q235" s="88"/>
      <c r="R235" s="88"/>
      <c r="S235" s="88"/>
      <c r="T235" s="89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T235" s="14" t="s">
        <v>173</v>
      </c>
      <c r="AU235" s="14" t="s">
        <v>85</v>
      </c>
    </row>
    <row r="236" spans="1:65" s="2" customFormat="1" ht="21.75" customHeight="1">
      <c r="A236" s="35"/>
      <c r="B236" s="36"/>
      <c r="C236" s="223" t="s">
        <v>302</v>
      </c>
      <c r="D236" s="223" t="s">
        <v>167</v>
      </c>
      <c r="E236" s="224" t="s">
        <v>522</v>
      </c>
      <c r="F236" s="225" t="s">
        <v>523</v>
      </c>
      <c r="G236" s="226" t="s">
        <v>224</v>
      </c>
      <c r="H236" s="227">
        <v>8</v>
      </c>
      <c r="I236" s="228"/>
      <c r="J236" s="229">
        <f>ROUND(I236*H236,2)</f>
        <v>0</v>
      </c>
      <c r="K236" s="225" t="s">
        <v>171</v>
      </c>
      <c r="L236" s="41"/>
      <c r="M236" s="230" t="s">
        <v>1</v>
      </c>
      <c r="N236" s="231" t="s">
        <v>41</v>
      </c>
      <c r="O236" s="88"/>
      <c r="P236" s="232">
        <f>O236*H236</f>
        <v>0</v>
      </c>
      <c r="Q236" s="232">
        <v>0</v>
      </c>
      <c r="R236" s="232">
        <f>Q236*H236</f>
        <v>0</v>
      </c>
      <c r="S236" s="232">
        <v>0</v>
      </c>
      <c r="T236" s="233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34" t="s">
        <v>172</v>
      </c>
      <c r="AT236" s="234" t="s">
        <v>167</v>
      </c>
      <c r="AU236" s="234" t="s">
        <v>85</v>
      </c>
      <c r="AY236" s="14" t="s">
        <v>164</v>
      </c>
      <c r="BE236" s="235">
        <f>IF(N236="základní",J236,0)</f>
        <v>0</v>
      </c>
      <c r="BF236" s="235">
        <f>IF(N236="snížená",J236,0)</f>
        <v>0</v>
      </c>
      <c r="BG236" s="235">
        <f>IF(N236="zákl. přenesená",J236,0)</f>
        <v>0</v>
      </c>
      <c r="BH236" s="235">
        <f>IF(N236="sníž. přenesená",J236,0)</f>
        <v>0</v>
      </c>
      <c r="BI236" s="235">
        <f>IF(N236="nulová",J236,0)</f>
        <v>0</v>
      </c>
      <c r="BJ236" s="14" t="s">
        <v>83</v>
      </c>
      <c r="BK236" s="235">
        <f>ROUND(I236*H236,2)</f>
        <v>0</v>
      </c>
      <c r="BL236" s="14" t="s">
        <v>172</v>
      </c>
      <c r="BM236" s="234" t="s">
        <v>443</v>
      </c>
    </row>
    <row r="237" spans="1:47" s="2" customFormat="1" ht="12">
      <c r="A237" s="35"/>
      <c r="B237" s="36"/>
      <c r="C237" s="37"/>
      <c r="D237" s="236" t="s">
        <v>173</v>
      </c>
      <c r="E237" s="37"/>
      <c r="F237" s="237" t="s">
        <v>525</v>
      </c>
      <c r="G237" s="37"/>
      <c r="H237" s="37"/>
      <c r="I237" s="238"/>
      <c r="J237" s="37"/>
      <c r="K237" s="37"/>
      <c r="L237" s="41"/>
      <c r="M237" s="239"/>
      <c r="N237" s="240"/>
      <c r="O237" s="88"/>
      <c r="P237" s="88"/>
      <c r="Q237" s="88"/>
      <c r="R237" s="88"/>
      <c r="S237" s="88"/>
      <c r="T237" s="89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T237" s="14" t="s">
        <v>173</v>
      </c>
      <c r="AU237" s="14" t="s">
        <v>85</v>
      </c>
    </row>
    <row r="238" spans="1:65" s="2" customFormat="1" ht="21.75" customHeight="1">
      <c r="A238" s="35"/>
      <c r="B238" s="36"/>
      <c r="C238" s="223" t="s">
        <v>445</v>
      </c>
      <c r="D238" s="223" t="s">
        <v>167</v>
      </c>
      <c r="E238" s="224" t="s">
        <v>527</v>
      </c>
      <c r="F238" s="225" t="s">
        <v>528</v>
      </c>
      <c r="G238" s="226" t="s">
        <v>224</v>
      </c>
      <c r="H238" s="227">
        <v>87</v>
      </c>
      <c r="I238" s="228"/>
      <c r="J238" s="229">
        <f>ROUND(I238*H238,2)</f>
        <v>0</v>
      </c>
      <c r="K238" s="225" t="s">
        <v>171</v>
      </c>
      <c r="L238" s="41"/>
      <c r="M238" s="230" t="s">
        <v>1</v>
      </c>
      <c r="N238" s="231" t="s">
        <v>41</v>
      </c>
      <c r="O238" s="88"/>
      <c r="P238" s="232">
        <f>O238*H238</f>
        <v>0</v>
      </c>
      <c r="Q238" s="232">
        <v>0</v>
      </c>
      <c r="R238" s="232">
        <f>Q238*H238</f>
        <v>0</v>
      </c>
      <c r="S238" s="232">
        <v>0</v>
      </c>
      <c r="T238" s="233">
        <f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234" t="s">
        <v>172</v>
      </c>
      <c r="AT238" s="234" t="s">
        <v>167</v>
      </c>
      <c r="AU238" s="234" t="s">
        <v>85</v>
      </c>
      <c r="AY238" s="14" t="s">
        <v>164</v>
      </c>
      <c r="BE238" s="235">
        <f>IF(N238="základní",J238,0)</f>
        <v>0</v>
      </c>
      <c r="BF238" s="235">
        <f>IF(N238="snížená",J238,0)</f>
        <v>0</v>
      </c>
      <c r="BG238" s="235">
        <f>IF(N238="zákl. přenesená",J238,0)</f>
        <v>0</v>
      </c>
      <c r="BH238" s="235">
        <f>IF(N238="sníž. přenesená",J238,0)</f>
        <v>0</v>
      </c>
      <c r="BI238" s="235">
        <f>IF(N238="nulová",J238,0)</f>
        <v>0</v>
      </c>
      <c r="BJ238" s="14" t="s">
        <v>83</v>
      </c>
      <c r="BK238" s="235">
        <f>ROUND(I238*H238,2)</f>
        <v>0</v>
      </c>
      <c r="BL238" s="14" t="s">
        <v>172</v>
      </c>
      <c r="BM238" s="234" t="s">
        <v>448</v>
      </c>
    </row>
    <row r="239" spans="1:47" s="2" customFormat="1" ht="12">
      <c r="A239" s="35"/>
      <c r="B239" s="36"/>
      <c r="C239" s="37"/>
      <c r="D239" s="236" t="s">
        <v>173</v>
      </c>
      <c r="E239" s="37"/>
      <c r="F239" s="237" t="s">
        <v>530</v>
      </c>
      <c r="G239" s="37"/>
      <c r="H239" s="37"/>
      <c r="I239" s="238"/>
      <c r="J239" s="37"/>
      <c r="K239" s="37"/>
      <c r="L239" s="41"/>
      <c r="M239" s="239"/>
      <c r="N239" s="240"/>
      <c r="O239" s="88"/>
      <c r="P239" s="88"/>
      <c r="Q239" s="88"/>
      <c r="R239" s="88"/>
      <c r="S239" s="88"/>
      <c r="T239" s="89"/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T239" s="14" t="s">
        <v>173</v>
      </c>
      <c r="AU239" s="14" t="s">
        <v>85</v>
      </c>
    </row>
    <row r="240" spans="1:47" s="2" customFormat="1" ht="12">
      <c r="A240" s="35"/>
      <c r="B240" s="36"/>
      <c r="C240" s="37"/>
      <c r="D240" s="251" t="s">
        <v>252</v>
      </c>
      <c r="E240" s="37"/>
      <c r="F240" s="252" t="s">
        <v>531</v>
      </c>
      <c r="G240" s="37"/>
      <c r="H240" s="37"/>
      <c r="I240" s="238"/>
      <c r="J240" s="37"/>
      <c r="K240" s="37"/>
      <c r="L240" s="41"/>
      <c r="M240" s="239"/>
      <c r="N240" s="240"/>
      <c r="O240" s="88"/>
      <c r="P240" s="88"/>
      <c r="Q240" s="88"/>
      <c r="R240" s="88"/>
      <c r="S240" s="88"/>
      <c r="T240" s="89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T240" s="14" t="s">
        <v>252</v>
      </c>
      <c r="AU240" s="14" t="s">
        <v>85</v>
      </c>
    </row>
    <row r="241" spans="1:65" s="2" customFormat="1" ht="21.75" customHeight="1">
      <c r="A241" s="35"/>
      <c r="B241" s="36"/>
      <c r="C241" s="223" t="s">
        <v>307</v>
      </c>
      <c r="D241" s="223" t="s">
        <v>167</v>
      </c>
      <c r="E241" s="224" t="s">
        <v>532</v>
      </c>
      <c r="F241" s="225" t="s">
        <v>533</v>
      </c>
      <c r="G241" s="226" t="s">
        <v>224</v>
      </c>
      <c r="H241" s="227">
        <v>109</v>
      </c>
      <c r="I241" s="228"/>
      <c r="J241" s="229">
        <f>ROUND(I241*H241,2)</f>
        <v>0</v>
      </c>
      <c r="K241" s="225" t="s">
        <v>171</v>
      </c>
      <c r="L241" s="41"/>
      <c r="M241" s="230" t="s">
        <v>1</v>
      </c>
      <c r="N241" s="231" t="s">
        <v>41</v>
      </c>
      <c r="O241" s="88"/>
      <c r="P241" s="232">
        <f>O241*H241</f>
        <v>0</v>
      </c>
      <c r="Q241" s="232">
        <v>0</v>
      </c>
      <c r="R241" s="232">
        <f>Q241*H241</f>
        <v>0</v>
      </c>
      <c r="S241" s="232">
        <v>0</v>
      </c>
      <c r="T241" s="233">
        <f>S241*H241</f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234" t="s">
        <v>172</v>
      </c>
      <c r="AT241" s="234" t="s">
        <v>167</v>
      </c>
      <c r="AU241" s="234" t="s">
        <v>85</v>
      </c>
      <c r="AY241" s="14" t="s">
        <v>164</v>
      </c>
      <c r="BE241" s="235">
        <f>IF(N241="základní",J241,0)</f>
        <v>0</v>
      </c>
      <c r="BF241" s="235">
        <f>IF(N241="snížená",J241,0)</f>
        <v>0</v>
      </c>
      <c r="BG241" s="235">
        <f>IF(N241="zákl. přenesená",J241,0)</f>
        <v>0</v>
      </c>
      <c r="BH241" s="235">
        <f>IF(N241="sníž. přenesená",J241,0)</f>
        <v>0</v>
      </c>
      <c r="BI241" s="235">
        <f>IF(N241="nulová",J241,0)</f>
        <v>0</v>
      </c>
      <c r="BJ241" s="14" t="s">
        <v>83</v>
      </c>
      <c r="BK241" s="235">
        <f>ROUND(I241*H241,2)</f>
        <v>0</v>
      </c>
      <c r="BL241" s="14" t="s">
        <v>172</v>
      </c>
      <c r="BM241" s="234" t="s">
        <v>452</v>
      </c>
    </row>
    <row r="242" spans="1:47" s="2" customFormat="1" ht="12">
      <c r="A242" s="35"/>
      <c r="B242" s="36"/>
      <c r="C242" s="37"/>
      <c r="D242" s="236" t="s">
        <v>173</v>
      </c>
      <c r="E242" s="37"/>
      <c r="F242" s="237" t="s">
        <v>535</v>
      </c>
      <c r="G242" s="37"/>
      <c r="H242" s="37"/>
      <c r="I242" s="238"/>
      <c r="J242" s="37"/>
      <c r="K242" s="37"/>
      <c r="L242" s="41"/>
      <c r="M242" s="239"/>
      <c r="N242" s="240"/>
      <c r="O242" s="88"/>
      <c r="P242" s="88"/>
      <c r="Q242" s="88"/>
      <c r="R242" s="88"/>
      <c r="S242" s="88"/>
      <c r="T242" s="89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T242" s="14" t="s">
        <v>173</v>
      </c>
      <c r="AU242" s="14" t="s">
        <v>85</v>
      </c>
    </row>
    <row r="243" spans="1:65" s="2" customFormat="1" ht="21.75" customHeight="1">
      <c r="A243" s="35"/>
      <c r="B243" s="36"/>
      <c r="C243" s="223" t="s">
        <v>454</v>
      </c>
      <c r="D243" s="223" t="s">
        <v>167</v>
      </c>
      <c r="E243" s="224" t="s">
        <v>537</v>
      </c>
      <c r="F243" s="225" t="s">
        <v>538</v>
      </c>
      <c r="G243" s="226" t="s">
        <v>224</v>
      </c>
      <c r="H243" s="227">
        <v>2</v>
      </c>
      <c r="I243" s="228"/>
      <c r="J243" s="229">
        <f>ROUND(I243*H243,2)</f>
        <v>0</v>
      </c>
      <c r="K243" s="225" t="s">
        <v>171</v>
      </c>
      <c r="L243" s="41"/>
      <c r="M243" s="230" t="s">
        <v>1</v>
      </c>
      <c r="N243" s="231" t="s">
        <v>41</v>
      </c>
      <c r="O243" s="88"/>
      <c r="P243" s="232">
        <f>O243*H243</f>
        <v>0</v>
      </c>
      <c r="Q243" s="232">
        <v>0</v>
      </c>
      <c r="R243" s="232">
        <f>Q243*H243</f>
        <v>0</v>
      </c>
      <c r="S243" s="232">
        <v>0</v>
      </c>
      <c r="T243" s="233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234" t="s">
        <v>172</v>
      </c>
      <c r="AT243" s="234" t="s">
        <v>167</v>
      </c>
      <c r="AU243" s="234" t="s">
        <v>85</v>
      </c>
      <c r="AY243" s="14" t="s">
        <v>164</v>
      </c>
      <c r="BE243" s="235">
        <f>IF(N243="základní",J243,0)</f>
        <v>0</v>
      </c>
      <c r="BF243" s="235">
        <f>IF(N243="snížená",J243,0)</f>
        <v>0</v>
      </c>
      <c r="BG243" s="235">
        <f>IF(N243="zákl. přenesená",J243,0)</f>
        <v>0</v>
      </c>
      <c r="BH243" s="235">
        <f>IF(N243="sníž. přenesená",J243,0)</f>
        <v>0</v>
      </c>
      <c r="BI243" s="235">
        <f>IF(N243="nulová",J243,0)</f>
        <v>0</v>
      </c>
      <c r="BJ243" s="14" t="s">
        <v>83</v>
      </c>
      <c r="BK243" s="235">
        <f>ROUND(I243*H243,2)</f>
        <v>0</v>
      </c>
      <c r="BL243" s="14" t="s">
        <v>172</v>
      </c>
      <c r="BM243" s="234" t="s">
        <v>457</v>
      </c>
    </row>
    <row r="244" spans="1:47" s="2" customFormat="1" ht="12">
      <c r="A244" s="35"/>
      <c r="B244" s="36"/>
      <c r="C244" s="37"/>
      <c r="D244" s="236" t="s">
        <v>173</v>
      </c>
      <c r="E244" s="37"/>
      <c r="F244" s="237" t="s">
        <v>540</v>
      </c>
      <c r="G244" s="37"/>
      <c r="H244" s="37"/>
      <c r="I244" s="238"/>
      <c r="J244" s="37"/>
      <c r="K244" s="37"/>
      <c r="L244" s="41"/>
      <c r="M244" s="239"/>
      <c r="N244" s="240"/>
      <c r="O244" s="88"/>
      <c r="P244" s="88"/>
      <c r="Q244" s="88"/>
      <c r="R244" s="88"/>
      <c r="S244" s="88"/>
      <c r="T244" s="89"/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T244" s="14" t="s">
        <v>173</v>
      </c>
      <c r="AU244" s="14" t="s">
        <v>85</v>
      </c>
    </row>
    <row r="245" spans="1:65" s="2" customFormat="1" ht="21.75" customHeight="1">
      <c r="A245" s="35"/>
      <c r="B245" s="36"/>
      <c r="C245" s="223" t="s">
        <v>311</v>
      </c>
      <c r="D245" s="223" t="s">
        <v>167</v>
      </c>
      <c r="E245" s="224" t="s">
        <v>541</v>
      </c>
      <c r="F245" s="225" t="s">
        <v>542</v>
      </c>
      <c r="G245" s="226" t="s">
        <v>224</v>
      </c>
      <c r="H245" s="227">
        <v>6</v>
      </c>
      <c r="I245" s="228"/>
      <c r="J245" s="229">
        <f>ROUND(I245*H245,2)</f>
        <v>0</v>
      </c>
      <c r="K245" s="225" t="s">
        <v>171</v>
      </c>
      <c r="L245" s="41"/>
      <c r="M245" s="230" t="s">
        <v>1</v>
      </c>
      <c r="N245" s="231" t="s">
        <v>41</v>
      </c>
      <c r="O245" s="88"/>
      <c r="P245" s="232">
        <f>O245*H245</f>
        <v>0</v>
      </c>
      <c r="Q245" s="232">
        <v>0</v>
      </c>
      <c r="R245" s="232">
        <f>Q245*H245</f>
        <v>0</v>
      </c>
      <c r="S245" s="232">
        <v>0</v>
      </c>
      <c r="T245" s="233">
        <f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234" t="s">
        <v>172</v>
      </c>
      <c r="AT245" s="234" t="s">
        <v>167</v>
      </c>
      <c r="AU245" s="234" t="s">
        <v>85</v>
      </c>
      <c r="AY245" s="14" t="s">
        <v>164</v>
      </c>
      <c r="BE245" s="235">
        <f>IF(N245="základní",J245,0)</f>
        <v>0</v>
      </c>
      <c r="BF245" s="235">
        <f>IF(N245="snížená",J245,0)</f>
        <v>0</v>
      </c>
      <c r="BG245" s="235">
        <f>IF(N245="zákl. přenesená",J245,0)</f>
        <v>0</v>
      </c>
      <c r="BH245" s="235">
        <f>IF(N245="sníž. přenesená",J245,0)</f>
        <v>0</v>
      </c>
      <c r="BI245" s="235">
        <f>IF(N245="nulová",J245,0)</f>
        <v>0</v>
      </c>
      <c r="BJ245" s="14" t="s">
        <v>83</v>
      </c>
      <c r="BK245" s="235">
        <f>ROUND(I245*H245,2)</f>
        <v>0</v>
      </c>
      <c r="BL245" s="14" t="s">
        <v>172</v>
      </c>
      <c r="BM245" s="234" t="s">
        <v>461</v>
      </c>
    </row>
    <row r="246" spans="1:47" s="2" customFormat="1" ht="12">
      <c r="A246" s="35"/>
      <c r="B246" s="36"/>
      <c r="C246" s="37"/>
      <c r="D246" s="236" t="s">
        <v>173</v>
      </c>
      <c r="E246" s="37"/>
      <c r="F246" s="237" t="s">
        <v>544</v>
      </c>
      <c r="G246" s="37"/>
      <c r="H246" s="37"/>
      <c r="I246" s="238"/>
      <c r="J246" s="37"/>
      <c r="K246" s="37"/>
      <c r="L246" s="41"/>
      <c r="M246" s="239"/>
      <c r="N246" s="240"/>
      <c r="O246" s="88"/>
      <c r="P246" s="88"/>
      <c r="Q246" s="88"/>
      <c r="R246" s="88"/>
      <c r="S246" s="88"/>
      <c r="T246" s="89"/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T246" s="14" t="s">
        <v>173</v>
      </c>
      <c r="AU246" s="14" t="s">
        <v>85</v>
      </c>
    </row>
    <row r="247" spans="1:65" s="2" customFormat="1" ht="21.75" customHeight="1">
      <c r="A247" s="35"/>
      <c r="B247" s="36"/>
      <c r="C247" s="223" t="s">
        <v>463</v>
      </c>
      <c r="D247" s="223" t="s">
        <v>167</v>
      </c>
      <c r="E247" s="224" t="s">
        <v>546</v>
      </c>
      <c r="F247" s="225" t="s">
        <v>547</v>
      </c>
      <c r="G247" s="226" t="s">
        <v>224</v>
      </c>
      <c r="H247" s="227">
        <v>2</v>
      </c>
      <c r="I247" s="228"/>
      <c r="J247" s="229">
        <f>ROUND(I247*H247,2)</f>
        <v>0</v>
      </c>
      <c r="K247" s="225" t="s">
        <v>171</v>
      </c>
      <c r="L247" s="41"/>
      <c r="M247" s="230" t="s">
        <v>1</v>
      </c>
      <c r="N247" s="231" t="s">
        <v>41</v>
      </c>
      <c r="O247" s="88"/>
      <c r="P247" s="232">
        <f>O247*H247</f>
        <v>0</v>
      </c>
      <c r="Q247" s="232">
        <v>0</v>
      </c>
      <c r="R247" s="232">
        <f>Q247*H247</f>
        <v>0</v>
      </c>
      <c r="S247" s="232">
        <v>0</v>
      </c>
      <c r="T247" s="233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234" t="s">
        <v>172</v>
      </c>
      <c r="AT247" s="234" t="s">
        <v>167</v>
      </c>
      <c r="AU247" s="234" t="s">
        <v>85</v>
      </c>
      <c r="AY247" s="14" t="s">
        <v>164</v>
      </c>
      <c r="BE247" s="235">
        <f>IF(N247="základní",J247,0)</f>
        <v>0</v>
      </c>
      <c r="BF247" s="235">
        <f>IF(N247="snížená",J247,0)</f>
        <v>0</v>
      </c>
      <c r="BG247" s="235">
        <f>IF(N247="zákl. přenesená",J247,0)</f>
        <v>0</v>
      </c>
      <c r="BH247" s="235">
        <f>IF(N247="sníž. přenesená",J247,0)</f>
        <v>0</v>
      </c>
      <c r="BI247" s="235">
        <f>IF(N247="nulová",J247,0)</f>
        <v>0</v>
      </c>
      <c r="BJ247" s="14" t="s">
        <v>83</v>
      </c>
      <c r="BK247" s="235">
        <f>ROUND(I247*H247,2)</f>
        <v>0</v>
      </c>
      <c r="BL247" s="14" t="s">
        <v>172</v>
      </c>
      <c r="BM247" s="234" t="s">
        <v>466</v>
      </c>
    </row>
    <row r="248" spans="1:47" s="2" customFormat="1" ht="12">
      <c r="A248" s="35"/>
      <c r="B248" s="36"/>
      <c r="C248" s="37"/>
      <c r="D248" s="236" t="s">
        <v>173</v>
      </c>
      <c r="E248" s="37"/>
      <c r="F248" s="237" t="s">
        <v>549</v>
      </c>
      <c r="G248" s="37"/>
      <c r="H248" s="37"/>
      <c r="I248" s="238"/>
      <c r="J248" s="37"/>
      <c r="K248" s="37"/>
      <c r="L248" s="41"/>
      <c r="M248" s="239"/>
      <c r="N248" s="240"/>
      <c r="O248" s="88"/>
      <c r="P248" s="88"/>
      <c r="Q248" s="88"/>
      <c r="R248" s="88"/>
      <c r="S248" s="88"/>
      <c r="T248" s="89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T248" s="14" t="s">
        <v>173</v>
      </c>
      <c r="AU248" s="14" t="s">
        <v>85</v>
      </c>
    </row>
    <row r="249" spans="1:65" s="2" customFormat="1" ht="24.15" customHeight="1">
      <c r="A249" s="35"/>
      <c r="B249" s="36"/>
      <c r="C249" s="223" t="s">
        <v>315</v>
      </c>
      <c r="D249" s="223" t="s">
        <v>167</v>
      </c>
      <c r="E249" s="224" t="s">
        <v>550</v>
      </c>
      <c r="F249" s="225" t="s">
        <v>551</v>
      </c>
      <c r="G249" s="226" t="s">
        <v>224</v>
      </c>
      <c r="H249" s="227">
        <v>1</v>
      </c>
      <c r="I249" s="228"/>
      <c r="J249" s="229">
        <f>ROUND(I249*H249,2)</f>
        <v>0</v>
      </c>
      <c r="K249" s="225" t="s">
        <v>178</v>
      </c>
      <c r="L249" s="41"/>
      <c r="M249" s="230" t="s">
        <v>1</v>
      </c>
      <c r="N249" s="231" t="s">
        <v>41</v>
      </c>
      <c r="O249" s="88"/>
      <c r="P249" s="232">
        <f>O249*H249</f>
        <v>0</v>
      </c>
      <c r="Q249" s="232">
        <v>0</v>
      </c>
      <c r="R249" s="232">
        <f>Q249*H249</f>
        <v>0</v>
      </c>
      <c r="S249" s="232">
        <v>0</v>
      </c>
      <c r="T249" s="233">
        <f>S249*H249</f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234" t="s">
        <v>172</v>
      </c>
      <c r="AT249" s="234" t="s">
        <v>167</v>
      </c>
      <c r="AU249" s="234" t="s">
        <v>85</v>
      </c>
      <c r="AY249" s="14" t="s">
        <v>164</v>
      </c>
      <c r="BE249" s="235">
        <f>IF(N249="základní",J249,0)</f>
        <v>0</v>
      </c>
      <c r="BF249" s="235">
        <f>IF(N249="snížená",J249,0)</f>
        <v>0</v>
      </c>
      <c r="BG249" s="235">
        <f>IF(N249="zákl. přenesená",J249,0)</f>
        <v>0</v>
      </c>
      <c r="BH249" s="235">
        <f>IF(N249="sníž. přenesená",J249,0)</f>
        <v>0</v>
      </c>
      <c r="BI249" s="235">
        <f>IF(N249="nulová",J249,0)</f>
        <v>0</v>
      </c>
      <c r="BJ249" s="14" t="s">
        <v>83</v>
      </c>
      <c r="BK249" s="235">
        <f>ROUND(I249*H249,2)</f>
        <v>0</v>
      </c>
      <c r="BL249" s="14" t="s">
        <v>172</v>
      </c>
      <c r="BM249" s="234" t="s">
        <v>469</v>
      </c>
    </row>
    <row r="250" spans="1:47" s="2" customFormat="1" ht="12">
      <c r="A250" s="35"/>
      <c r="B250" s="36"/>
      <c r="C250" s="37"/>
      <c r="D250" s="251" t="s">
        <v>252</v>
      </c>
      <c r="E250" s="37"/>
      <c r="F250" s="252" t="s">
        <v>553</v>
      </c>
      <c r="G250" s="37"/>
      <c r="H250" s="37"/>
      <c r="I250" s="238"/>
      <c r="J250" s="37"/>
      <c r="K250" s="37"/>
      <c r="L250" s="41"/>
      <c r="M250" s="239"/>
      <c r="N250" s="240"/>
      <c r="O250" s="88"/>
      <c r="P250" s="88"/>
      <c r="Q250" s="88"/>
      <c r="R250" s="88"/>
      <c r="S250" s="88"/>
      <c r="T250" s="89"/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T250" s="14" t="s">
        <v>252</v>
      </c>
      <c r="AU250" s="14" t="s">
        <v>85</v>
      </c>
    </row>
    <row r="251" spans="1:65" s="2" customFormat="1" ht="24.15" customHeight="1">
      <c r="A251" s="35"/>
      <c r="B251" s="36"/>
      <c r="C251" s="223" t="s">
        <v>470</v>
      </c>
      <c r="D251" s="223" t="s">
        <v>167</v>
      </c>
      <c r="E251" s="224" t="s">
        <v>555</v>
      </c>
      <c r="F251" s="225" t="s">
        <v>556</v>
      </c>
      <c r="G251" s="226" t="s">
        <v>224</v>
      </c>
      <c r="H251" s="227">
        <v>1</v>
      </c>
      <c r="I251" s="228"/>
      <c r="J251" s="229">
        <f>ROUND(I251*H251,2)</f>
        <v>0</v>
      </c>
      <c r="K251" s="225" t="s">
        <v>265</v>
      </c>
      <c r="L251" s="41"/>
      <c r="M251" s="230" t="s">
        <v>1</v>
      </c>
      <c r="N251" s="231" t="s">
        <v>41</v>
      </c>
      <c r="O251" s="88"/>
      <c r="P251" s="232">
        <f>O251*H251</f>
        <v>0</v>
      </c>
      <c r="Q251" s="232">
        <v>0</v>
      </c>
      <c r="R251" s="232">
        <f>Q251*H251</f>
        <v>0</v>
      </c>
      <c r="S251" s="232">
        <v>0</v>
      </c>
      <c r="T251" s="233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234" t="s">
        <v>172</v>
      </c>
      <c r="AT251" s="234" t="s">
        <v>167</v>
      </c>
      <c r="AU251" s="234" t="s">
        <v>85</v>
      </c>
      <c r="AY251" s="14" t="s">
        <v>164</v>
      </c>
      <c r="BE251" s="235">
        <f>IF(N251="základní",J251,0)</f>
        <v>0</v>
      </c>
      <c r="BF251" s="235">
        <f>IF(N251="snížená",J251,0)</f>
        <v>0</v>
      </c>
      <c r="BG251" s="235">
        <f>IF(N251="zákl. přenesená",J251,0)</f>
        <v>0</v>
      </c>
      <c r="BH251" s="235">
        <f>IF(N251="sníž. přenesená",J251,0)</f>
        <v>0</v>
      </c>
      <c r="BI251" s="235">
        <f>IF(N251="nulová",J251,0)</f>
        <v>0</v>
      </c>
      <c r="BJ251" s="14" t="s">
        <v>83</v>
      </c>
      <c r="BK251" s="235">
        <f>ROUND(I251*H251,2)</f>
        <v>0</v>
      </c>
      <c r="BL251" s="14" t="s">
        <v>172</v>
      </c>
      <c r="BM251" s="234" t="s">
        <v>473</v>
      </c>
    </row>
    <row r="252" spans="1:65" s="2" customFormat="1" ht="24.15" customHeight="1">
      <c r="A252" s="35"/>
      <c r="B252" s="36"/>
      <c r="C252" s="223" t="s">
        <v>319</v>
      </c>
      <c r="D252" s="223" t="s">
        <v>167</v>
      </c>
      <c r="E252" s="224" t="s">
        <v>558</v>
      </c>
      <c r="F252" s="225" t="s">
        <v>559</v>
      </c>
      <c r="G252" s="226" t="s">
        <v>224</v>
      </c>
      <c r="H252" s="227">
        <v>5</v>
      </c>
      <c r="I252" s="228"/>
      <c r="J252" s="229">
        <f>ROUND(I252*H252,2)</f>
        <v>0</v>
      </c>
      <c r="K252" s="225" t="s">
        <v>265</v>
      </c>
      <c r="L252" s="41"/>
      <c r="M252" s="230" t="s">
        <v>1</v>
      </c>
      <c r="N252" s="231" t="s">
        <v>41</v>
      </c>
      <c r="O252" s="88"/>
      <c r="P252" s="232">
        <f>O252*H252</f>
        <v>0</v>
      </c>
      <c r="Q252" s="232">
        <v>0</v>
      </c>
      <c r="R252" s="232">
        <f>Q252*H252</f>
        <v>0</v>
      </c>
      <c r="S252" s="232">
        <v>0</v>
      </c>
      <c r="T252" s="233">
        <f>S252*H252</f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234" t="s">
        <v>172</v>
      </c>
      <c r="AT252" s="234" t="s">
        <v>167</v>
      </c>
      <c r="AU252" s="234" t="s">
        <v>85</v>
      </c>
      <c r="AY252" s="14" t="s">
        <v>164</v>
      </c>
      <c r="BE252" s="235">
        <f>IF(N252="základní",J252,0)</f>
        <v>0</v>
      </c>
      <c r="BF252" s="235">
        <f>IF(N252="snížená",J252,0)</f>
        <v>0</v>
      </c>
      <c r="BG252" s="235">
        <f>IF(N252="zákl. přenesená",J252,0)</f>
        <v>0</v>
      </c>
      <c r="BH252" s="235">
        <f>IF(N252="sníž. přenesená",J252,0)</f>
        <v>0</v>
      </c>
      <c r="BI252" s="235">
        <f>IF(N252="nulová",J252,0)</f>
        <v>0</v>
      </c>
      <c r="BJ252" s="14" t="s">
        <v>83</v>
      </c>
      <c r="BK252" s="235">
        <f>ROUND(I252*H252,2)</f>
        <v>0</v>
      </c>
      <c r="BL252" s="14" t="s">
        <v>172</v>
      </c>
      <c r="BM252" s="234" t="s">
        <v>476</v>
      </c>
    </row>
    <row r="253" spans="1:65" s="2" customFormat="1" ht="33" customHeight="1">
      <c r="A253" s="35"/>
      <c r="B253" s="36"/>
      <c r="C253" s="223" t="s">
        <v>477</v>
      </c>
      <c r="D253" s="223" t="s">
        <v>167</v>
      </c>
      <c r="E253" s="224" t="s">
        <v>562</v>
      </c>
      <c r="F253" s="225" t="s">
        <v>563</v>
      </c>
      <c r="G253" s="226" t="s">
        <v>224</v>
      </c>
      <c r="H253" s="227">
        <v>4</v>
      </c>
      <c r="I253" s="228"/>
      <c r="J253" s="229">
        <f>ROUND(I253*H253,2)</f>
        <v>0</v>
      </c>
      <c r="K253" s="225" t="s">
        <v>171</v>
      </c>
      <c r="L253" s="41"/>
      <c r="M253" s="230" t="s">
        <v>1</v>
      </c>
      <c r="N253" s="231" t="s">
        <v>41</v>
      </c>
      <c r="O253" s="88"/>
      <c r="P253" s="232">
        <f>O253*H253</f>
        <v>0</v>
      </c>
      <c r="Q253" s="232">
        <v>0</v>
      </c>
      <c r="R253" s="232">
        <f>Q253*H253</f>
        <v>0</v>
      </c>
      <c r="S253" s="232">
        <v>0</v>
      </c>
      <c r="T253" s="233">
        <f>S253*H253</f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234" t="s">
        <v>172</v>
      </c>
      <c r="AT253" s="234" t="s">
        <v>167</v>
      </c>
      <c r="AU253" s="234" t="s">
        <v>85</v>
      </c>
      <c r="AY253" s="14" t="s">
        <v>164</v>
      </c>
      <c r="BE253" s="235">
        <f>IF(N253="základní",J253,0)</f>
        <v>0</v>
      </c>
      <c r="BF253" s="235">
        <f>IF(N253="snížená",J253,0)</f>
        <v>0</v>
      </c>
      <c r="BG253" s="235">
        <f>IF(N253="zákl. přenesená",J253,0)</f>
        <v>0</v>
      </c>
      <c r="BH253" s="235">
        <f>IF(N253="sníž. přenesená",J253,0)</f>
        <v>0</v>
      </c>
      <c r="BI253" s="235">
        <f>IF(N253="nulová",J253,0)</f>
        <v>0</v>
      </c>
      <c r="BJ253" s="14" t="s">
        <v>83</v>
      </c>
      <c r="BK253" s="235">
        <f>ROUND(I253*H253,2)</f>
        <v>0</v>
      </c>
      <c r="BL253" s="14" t="s">
        <v>172</v>
      </c>
      <c r="BM253" s="234" t="s">
        <v>480</v>
      </c>
    </row>
    <row r="254" spans="1:47" s="2" customFormat="1" ht="12">
      <c r="A254" s="35"/>
      <c r="B254" s="36"/>
      <c r="C254" s="37"/>
      <c r="D254" s="236" t="s">
        <v>173</v>
      </c>
      <c r="E254" s="37"/>
      <c r="F254" s="237" t="s">
        <v>565</v>
      </c>
      <c r="G254" s="37"/>
      <c r="H254" s="37"/>
      <c r="I254" s="238"/>
      <c r="J254" s="37"/>
      <c r="K254" s="37"/>
      <c r="L254" s="41"/>
      <c r="M254" s="239"/>
      <c r="N254" s="240"/>
      <c r="O254" s="88"/>
      <c r="P254" s="88"/>
      <c r="Q254" s="88"/>
      <c r="R254" s="88"/>
      <c r="S254" s="88"/>
      <c r="T254" s="89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T254" s="14" t="s">
        <v>173</v>
      </c>
      <c r="AU254" s="14" t="s">
        <v>85</v>
      </c>
    </row>
    <row r="255" spans="1:47" s="2" customFormat="1" ht="12">
      <c r="A255" s="35"/>
      <c r="B255" s="36"/>
      <c r="C255" s="37"/>
      <c r="D255" s="251" t="s">
        <v>252</v>
      </c>
      <c r="E255" s="37"/>
      <c r="F255" s="252" t="s">
        <v>566</v>
      </c>
      <c r="G255" s="37"/>
      <c r="H255" s="37"/>
      <c r="I255" s="238"/>
      <c r="J255" s="37"/>
      <c r="K255" s="37"/>
      <c r="L255" s="41"/>
      <c r="M255" s="239"/>
      <c r="N255" s="240"/>
      <c r="O255" s="88"/>
      <c r="P255" s="88"/>
      <c r="Q255" s="88"/>
      <c r="R255" s="88"/>
      <c r="S255" s="88"/>
      <c r="T255" s="89"/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T255" s="14" t="s">
        <v>252</v>
      </c>
      <c r="AU255" s="14" t="s">
        <v>85</v>
      </c>
    </row>
    <row r="256" spans="1:65" s="2" customFormat="1" ht="16.5" customHeight="1">
      <c r="A256" s="35"/>
      <c r="B256" s="36"/>
      <c r="C256" s="223" t="s">
        <v>324</v>
      </c>
      <c r="D256" s="223" t="s">
        <v>167</v>
      </c>
      <c r="E256" s="224" t="s">
        <v>567</v>
      </c>
      <c r="F256" s="225" t="s">
        <v>568</v>
      </c>
      <c r="G256" s="226" t="s">
        <v>224</v>
      </c>
      <c r="H256" s="227">
        <v>52</v>
      </c>
      <c r="I256" s="228"/>
      <c r="J256" s="229">
        <f>ROUND(I256*H256,2)</f>
        <v>0</v>
      </c>
      <c r="K256" s="225" t="s">
        <v>171</v>
      </c>
      <c r="L256" s="41"/>
      <c r="M256" s="230" t="s">
        <v>1</v>
      </c>
      <c r="N256" s="231" t="s">
        <v>41</v>
      </c>
      <c r="O256" s="88"/>
      <c r="P256" s="232">
        <f>O256*H256</f>
        <v>0</v>
      </c>
      <c r="Q256" s="232">
        <v>0</v>
      </c>
      <c r="R256" s="232">
        <f>Q256*H256</f>
        <v>0</v>
      </c>
      <c r="S256" s="232">
        <v>0</v>
      </c>
      <c r="T256" s="233">
        <f>S256*H256</f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234" t="s">
        <v>172</v>
      </c>
      <c r="AT256" s="234" t="s">
        <v>167</v>
      </c>
      <c r="AU256" s="234" t="s">
        <v>85</v>
      </c>
      <c r="AY256" s="14" t="s">
        <v>164</v>
      </c>
      <c r="BE256" s="235">
        <f>IF(N256="základní",J256,0)</f>
        <v>0</v>
      </c>
      <c r="BF256" s="235">
        <f>IF(N256="snížená",J256,0)</f>
        <v>0</v>
      </c>
      <c r="BG256" s="235">
        <f>IF(N256="zákl. přenesená",J256,0)</f>
        <v>0</v>
      </c>
      <c r="BH256" s="235">
        <f>IF(N256="sníž. přenesená",J256,0)</f>
        <v>0</v>
      </c>
      <c r="BI256" s="235">
        <f>IF(N256="nulová",J256,0)</f>
        <v>0</v>
      </c>
      <c r="BJ256" s="14" t="s">
        <v>83</v>
      </c>
      <c r="BK256" s="235">
        <f>ROUND(I256*H256,2)</f>
        <v>0</v>
      </c>
      <c r="BL256" s="14" t="s">
        <v>172</v>
      </c>
      <c r="BM256" s="234" t="s">
        <v>483</v>
      </c>
    </row>
    <row r="257" spans="1:47" s="2" customFormat="1" ht="12">
      <c r="A257" s="35"/>
      <c r="B257" s="36"/>
      <c r="C257" s="37"/>
      <c r="D257" s="236" t="s">
        <v>173</v>
      </c>
      <c r="E257" s="37"/>
      <c r="F257" s="237" t="s">
        <v>570</v>
      </c>
      <c r="G257" s="37"/>
      <c r="H257" s="37"/>
      <c r="I257" s="238"/>
      <c r="J257" s="37"/>
      <c r="K257" s="37"/>
      <c r="L257" s="41"/>
      <c r="M257" s="239"/>
      <c r="N257" s="240"/>
      <c r="O257" s="88"/>
      <c r="P257" s="88"/>
      <c r="Q257" s="88"/>
      <c r="R257" s="88"/>
      <c r="S257" s="88"/>
      <c r="T257" s="89"/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T257" s="14" t="s">
        <v>173</v>
      </c>
      <c r="AU257" s="14" t="s">
        <v>85</v>
      </c>
    </row>
    <row r="258" spans="1:65" s="2" customFormat="1" ht="16.5" customHeight="1">
      <c r="A258" s="35"/>
      <c r="B258" s="36"/>
      <c r="C258" s="223" t="s">
        <v>485</v>
      </c>
      <c r="D258" s="223" t="s">
        <v>167</v>
      </c>
      <c r="E258" s="224" t="s">
        <v>572</v>
      </c>
      <c r="F258" s="225" t="s">
        <v>573</v>
      </c>
      <c r="G258" s="226" t="s">
        <v>224</v>
      </c>
      <c r="H258" s="227">
        <v>6</v>
      </c>
      <c r="I258" s="228"/>
      <c r="J258" s="229">
        <f>ROUND(I258*H258,2)</f>
        <v>0</v>
      </c>
      <c r="K258" s="225" t="s">
        <v>171</v>
      </c>
      <c r="L258" s="41"/>
      <c r="M258" s="230" t="s">
        <v>1</v>
      </c>
      <c r="N258" s="231" t="s">
        <v>41</v>
      </c>
      <c r="O258" s="88"/>
      <c r="P258" s="232">
        <f>O258*H258</f>
        <v>0</v>
      </c>
      <c r="Q258" s="232">
        <v>0</v>
      </c>
      <c r="R258" s="232">
        <f>Q258*H258</f>
        <v>0</v>
      </c>
      <c r="S258" s="232">
        <v>0</v>
      </c>
      <c r="T258" s="233">
        <f>S258*H258</f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234" t="s">
        <v>172</v>
      </c>
      <c r="AT258" s="234" t="s">
        <v>167</v>
      </c>
      <c r="AU258" s="234" t="s">
        <v>85</v>
      </c>
      <c r="AY258" s="14" t="s">
        <v>164</v>
      </c>
      <c r="BE258" s="235">
        <f>IF(N258="základní",J258,0)</f>
        <v>0</v>
      </c>
      <c r="BF258" s="235">
        <f>IF(N258="snížená",J258,0)</f>
        <v>0</v>
      </c>
      <c r="BG258" s="235">
        <f>IF(N258="zákl. přenesená",J258,0)</f>
        <v>0</v>
      </c>
      <c r="BH258" s="235">
        <f>IF(N258="sníž. přenesená",J258,0)</f>
        <v>0</v>
      </c>
      <c r="BI258" s="235">
        <f>IF(N258="nulová",J258,0)</f>
        <v>0</v>
      </c>
      <c r="BJ258" s="14" t="s">
        <v>83</v>
      </c>
      <c r="BK258" s="235">
        <f>ROUND(I258*H258,2)</f>
        <v>0</v>
      </c>
      <c r="BL258" s="14" t="s">
        <v>172</v>
      </c>
      <c r="BM258" s="234" t="s">
        <v>488</v>
      </c>
    </row>
    <row r="259" spans="1:47" s="2" customFormat="1" ht="12">
      <c r="A259" s="35"/>
      <c r="B259" s="36"/>
      <c r="C259" s="37"/>
      <c r="D259" s="236" t="s">
        <v>173</v>
      </c>
      <c r="E259" s="37"/>
      <c r="F259" s="237" t="s">
        <v>575</v>
      </c>
      <c r="G259" s="37"/>
      <c r="H259" s="37"/>
      <c r="I259" s="238"/>
      <c r="J259" s="37"/>
      <c r="K259" s="37"/>
      <c r="L259" s="41"/>
      <c r="M259" s="239"/>
      <c r="N259" s="240"/>
      <c r="O259" s="88"/>
      <c r="P259" s="88"/>
      <c r="Q259" s="88"/>
      <c r="R259" s="88"/>
      <c r="S259" s="88"/>
      <c r="T259" s="89"/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T259" s="14" t="s">
        <v>173</v>
      </c>
      <c r="AU259" s="14" t="s">
        <v>85</v>
      </c>
    </row>
    <row r="260" spans="1:65" s="2" customFormat="1" ht="24.15" customHeight="1">
      <c r="A260" s="35"/>
      <c r="B260" s="36"/>
      <c r="C260" s="223" t="s">
        <v>328</v>
      </c>
      <c r="D260" s="223" t="s">
        <v>167</v>
      </c>
      <c r="E260" s="224" t="s">
        <v>576</v>
      </c>
      <c r="F260" s="225" t="s">
        <v>577</v>
      </c>
      <c r="G260" s="226" t="s">
        <v>224</v>
      </c>
      <c r="H260" s="227">
        <v>9</v>
      </c>
      <c r="I260" s="228"/>
      <c r="J260" s="229">
        <f>ROUND(I260*H260,2)</f>
        <v>0</v>
      </c>
      <c r="K260" s="225" t="s">
        <v>178</v>
      </c>
      <c r="L260" s="41"/>
      <c r="M260" s="230" t="s">
        <v>1</v>
      </c>
      <c r="N260" s="231" t="s">
        <v>41</v>
      </c>
      <c r="O260" s="88"/>
      <c r="P260" s="232">
        <f>O260*H260</f>
        <v>0</v>
      </c>
      <c r="Q260" s="232">
        <v>0</v>
      </c>
      <c r="R260" s="232">
        <f>Q260*H260</f>
        <v>0</v>
      </c>
      <c r="S260" s="232">
        <v>0</v>
      </c>
      <c r="T260" s="233">
        <f>S260*H260</f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234" t="s">
        <v>172</v>
      </c>
      <c r="AT260" s="234" t="s">
        <v>167</v>
      </c>
      <c r="AU260" s="234" t="s">
        <v>85</v>
      </c>
      <c r="AY260" s="14" t="s">
        <v>164</v>
      </c>
      <c r="BE260" s="235">
        <f>IF(N260="základní",J260,0)</f>
        <v>0</v>
      </c>
      <c r="BF260" s="235">
        <f>IF(N260="snížená",J260,0)</f>
        <v>0</v>
      </c>
      <c r="BG260" s="235">
        <f>IF(N260="zákl. přenesená",J260,0)</f>
        <v>0</v>
      </c>
      <c r="BH260" s="235">
        <f>IF(N260="sníž. přenesená",J260,0)</f>
        <v>0</v>
      </c>
      <c r="BI260" s="235">
        <f>IF(N260="nulová",J260,0)</f>
        <v>0</v>
      </c>
      <c r="BJ260" s="14" t="s">
        <v>83</v>
      </c>
      <c r="BK260" s="235">
        <f>ROUND(I260*H260,2)</f>
        <v>0</v>
      </c>
      <c r="BL260" s="14" t="s">
        <v>172</v>
      </c>
      <c r="BM260" s="234" t="s">
        <v>491</v>
      </c>
    </row>
    <row r="261" spans="1:65" s="2" customFormat="1" ht="37.8" customHeight="1">
      <c r="A261" s="35"/>
      <c r="B261" s="36"/>
      <c r="C261" s="223" t="s">
        <v>493</v>
      </c>
      <c r="D261" s="223" t="s">
        <v>167</v>
      </c>
      <c r="E261" s="224" t="s">
        <v>580</v>
      </c>
      <c r="F261" s="225" t="s">
        <v>581</v>
      </c>
      <c r="G261" s="226" t="s">
        <v>224</v>
      </c>
      <c r="H261" s="227">
        <v>87</v>
      </c>
      <c r="I261" s="228"/>
      <c r="J261" s="229">
        <f>ROUND(I261*H261,2)</f>
        <v>0</v>
      </c>
      <c r="K261" s="225" t="s">
        <v>171</v>
      </c>
      <c r="L261" s="41"/>
      <c r="M261" s="230" t="s">
        <v>1</v>
      </c>
      <c r="N261" s="231" t="s">
        <v>41</v>
      </c>
      <c r="O261" s="88"/>
      <c r="P261" s="232">
        <f>O261*H261</f>
        <v>0</v>
      </c>
      <c r="Q261" s="232">
        <v>0</v>
      </c>
      <c r="R261" s="232">
        <f>Q261*H261</f>
        <v>0</v>
      </c>
      <c r="S261" s="232">
        <v>0</v>
      </c>
      <c r="T261" s="233">
        <f>S261*H261</f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234" t="s">
        <v>172</v>
      </c>
      <c r="AT261" s="234" t="s">
        <v>167</v>
      </c>
      <c r="AU261" s="234" t="s">
        <v>85</v>
      </c>
      <c r="AY261" s="14" t="s">
        <v>164</v>
      </c>
      <c r="BE261" s="235">
        <f>IF(N261="základní",J261,0)</f>
        <v>0</v>
      </c>
      <c r="BF261" s="235">
        <f>IF(N261="snížená",J261,0)</f>
        <v>0</v>
      </c>
      <c r="BG261" s="235">
        <f>IF(N261="zákl. přenesená",J261,0)</f>
        <v>0</v>
      </c>
      <c r="BH261" s="235">
        <f>IF(N261="sníž. přenesená",J261,0)</f>
        <v>0</v>
      </c>
      <c r="BI261" s="235">
        <f>IF(N261="nulová",J261,0)</f>
        <v>0</v>
      </c>
      <c r="BJ261" s="14" t="s">
        <v>83</v>
      </c>
      <c r="BK261" s="235">
        <f>ROUND(I261*H261,2)</f>
        <v>0</v>
      </c>
      <c r="BL261" s="14" t="s">
        <v>172</v>
      </c>
      <c r="BM261" s="234" t="s">
        <v>496</v>
      </c>
    </row>
    <row r="262" spans="1:47" s="2" customFormat="1" ht="12">
      <c r="A262" s="35"/>
      <c r="B262" s="36"/>
      <c r="C262" s="37"/>
      <c r="D262" s="236" t="s">
        <v>173</v>
      </c>
      <c r="E262" s="37"/>
      <c r="F262" s="237" t="s">
        <v>583</v>
      </c>
      <c r="G262" s="37"/>
      <c r="H262" s="37"/>
      <c r="I262" s="238"/>
      <c r="J262" s="37"/>
      <c r="K262" s="37"/>
      <c r="L262" s="41"/>
      <c r="M262" s="239"/>
      <c r="N262" s="240"/>
      <c r="O262" s="88"/>
      <c r="P262" s="88"/>
      <c r="Q262" s="88"/>
      <c r="R262" s="88"/>
      <c r="S262" s="88"/>
      <c r="T262" s="89"/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T262" s="14" t="s">
        <v>173</v>
      </c>
      <c r="AU262" s="14" t="s">
        <v>85</v>
      </c>
    </row>
    <row r="263" spans="1:47" s="2" customFormat="1" ht="12">
      <c r="A263" s="35"/>
      <c r="B263" s="36"/>
      <c r="C263" s="37"/>
      <c r="D263" s="251" t="s">
        <v>252</v>
      </c>
      <c r="E263" s="37"/>
      <c r="F263" s="252" t="s">
        <v>584</v>
      </c>
      <c r="G263" s="37"/>
      <c r="H263" s="37"/>
      <c r="I263" s="238"/>
      <c r="J263" s="37"/>
      <c r="K263" s="37"/>
      <c r="L263" s="41"/>
      <c r="M263" s="239"/>
      <c r="N263" s="240"/>
      <c r="O263" s="88"/>
      <c r="P263" s="88"/>
      <c r="Q263" s="88"/>
      <c r="R263" s="88"/>
      <c r="S263" s="88"/>
      <c r="T263" s="89"/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T263" s="14" t="s">
        <v>252</v>
      </c>
      <c r="AU263" s="14" t="s">
        <v>85</v>
      </c>
    </row>
    <row r="264" spans="1:65" s="2" customFormat="1" ht="49.05" customHeight="1">
      <c r="A264" s="35"/>
      <c r="B264" s="36"/>
      <c r="C264" s="223" t="s">
        <v>333</v>
      </c>
      <c r="D264" s="223" t="s">
        <v>167</v>
      </c>
      <c r="E264" s="224" t="s">
        <v>585</v>
      </c>
      <c r="F264" s="225" t="s">
        <v>586</v>
      </c>
      <c r="G264" s="226" t="s">
        <v>177</v>
      </c>
      <c r="H264" s="227">
        <v>0.179</v>
      </c>
      <c r="I264" s="228"/>
      <c r="J264" s="229">
        <f>ROUND(I264*H264,2)</f>
        <v>0</v>
      </c>
      <c r="K264" s="225" t="s">
        <v>171</v>
      </c>
      <c r="L264" s="41"/>
      <c r="M264" s="230" t="s">
        <v>1</v>
      </c>
      <c r="N264" s="231" t="s">
        <v>41</v>
      </c>
      <c r="O264" s="88"/>
      <c r="P264" s="232">
        <f>O264*H264</f>
        <v>0</v>
      </c>
      <c r="Q264" s="232">
        <v>0</v>
      </c>
      <c r="R264" s="232">
        <f>Q264*H264</f>
        <v>0</v>
      </c>
      <c r="S264" s="232">
        <v>0</v>
      </c>
      <c r="T264" s="233">
        <f>S264*H264</f>
        <v>0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234" t="s">
        <v>172</v>
      </c>
      <c r="AT264" s="234" t="s">
        <v>167</v>
      </c>
      <c r="AU264" s="234" t="s">
        <v>85</v>
      </c>
      <c r="AY264" s="14" t="s">
        <v>164</v>
      </c>
      <c r="BE264" s="235">
        <f>IF(N264="základní",J264,0)</f>
        <v>0</v>
      </c>
      <c r="BF264" s="235">
        <f>IF(N264="snížená",J264,0)</f>
        <v>0</v>
      </c>
      <c r="BG264" s="235">
        <f>IF(N264="zákl. přenesená",J264,0)</f>
        <v>0</v>
      </c>
      <c r="BH264" s="235">
        <f>IF(N264="sníž. přenesená",J264,0)</f>
        <v>0</v>
      </c>
      <c r="BI264" s="235">
        <f>IF(N264="nulová",J264,0)</f>
        <v>0</v>
      </c>
      <c r="BJ264" s="14" t="s">
        <v>83</v>
      </c>
      <c r="BK264" s="235">
        <f>ROUND(I264*H264,2)</f>
        <v>0</v>
      </c>
      <c r="BL264" s="14" t="s">
        <v>172</v>
      </c>
      <c r="BM264" s="234" t="s">
        <v>500</v>
      </c>
    </row>
    <row r="265" spans="1:47" s="2" customFormat="1" ht="12">
      <c r="A265" s="35"/>
      <c r="B265" s="36"/>
      <c r="C265" s="37"/>
      <c r="D265" s="236" t="s">
        <v>173</v>
      </c>
      <c r="E265" s="37"/>
      <c r="F265" s="237" t="s">
        <v>588</v>
      </c>
      <c r="G265" s="37"/>
      <c r="H265" s="37"/>
      <c r="I265" s="238"/>
      <c r="J265" s="37"/>
      <c r="K265" s="37"/>
      <c r="L265" s="41"/>
      <c r="M265" s="239"/>
      <c r="N265" s="240"/>
      <c r="O265" s="88"/>
      <c r="P265" s="88"/>
      <c r="Q265" s="88"/>
      <c r="R265" s="88"/>
      <c r="S265" s="88"/>
      <c r="T265" s="89"/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T265" s="14" t="s">
        <v>173</v>
      </c>
      <c r="AU265" s="14" t="s">
        <v>85</v>
      </c>
    </row>
    <row r="266" spans="1:63" s="12" customFormat="1" ht="22.8" customHeight="1">
      <c r="A266" s="12"/>
      <c r="B266" s="207"/>
      <c r="C266" s="208"/>
      <c r="D266" s="209" t="s">
        <v>75</v>
      </c>
      <c r="E266" s="221" t="s">
        <v>589</v>
      </c>
      <c r="F266" s="221" t="s">
        <v>590</v>
      </c>
      <c r="G266" s="208"/>
      <c r="H266" s="208"/>
      <c r="I266" s="211"/>
      <c r="J266" s="222">
        <f>BK266</f>
        <v>0</v>
      </c>
      <c r="K266" s="208"/>
      <c r="L266" s="213"/>
      <c r="M266" s="214"/>
      <c r="N266" s="215"/>
      <c r="O266" s="215"/>
      <c r="P266" s="216">
        <f>SUM(P267:P316)</f>
        <v>0</v>
      </c>
      <c r="Q266" s="215"/>
      <c r="R266" s="216">
        <f>SUM(R267:R316)</f>
        <v>0</v>
      </c>
      <c r="S266" s="215"/>
      <c r="T266" s="217">
        <f>SUM(T267:T316)</f>
        <v>0</v>
      </c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R266" s="218" t="s">
        <v>85</v>
      </c>
      <c r="AT266" s="219" t="s">
        <v>75</v>
      </c>
      <c r="AU266" s="219" t="s">
        <v>83</v>
      </c>
      <c r="AY266" s="218" t="s">
        <v>164</v>
      </c>
      <c r="BK266" s="220">
        <f>SUM(BK267:BK316)</f>
        <v>0</v>
      </c>
    </row>
    <row r="267" spans="1:65" s="2" customFormat="1" ht="49.05" customHeight="1">
      <c r="A267" s="35"/>
      <c r="B267" s="36"/>
      <c r="C267" s="223" t="s">
        <v>502</v>
      </c>
      <c r="D267" s="223" t="s">
        <v>167</v>
      </c>
      <c r="E267" s="224" t="s">
        <v>604</v>
      </c>
      <c r="F267" s="225" t="s">
        <v>605</v>
      </c>
      <c r="G267" s="226" t="s">
        <v>224</v>
      </c>
      <c r="H267" s="227">
        <v>33</v>
      </c>
      <c r="I267" s="228"/>
      <c r="J267" s="229">
        <f>ROUND(I267*H267,2)</f>
        <v>0</v>
      </c>
      <c r="K267" s="225" t="s">
        <v>171</v>
      </c>
      <c r="L267" s="41"/>
      <c r="M267" s="230" t="s">
        <v>1</v>
      </c>
      <c r="N267" s="231" t="s">
        <v>41</v>
      </c>
      <c r="O267" s="88"/>
      <c r="P267" s="232">
        <f>O267*H267</f>
        <v>0</v>
      </c>
      <c r="Q267" s="232">
        <v>0</v>
      </c>
      <c r="R267" s="232">
        <f>Q267*H267</f>
        <v>0</v>
      </c>
      <c r="S267" s="232">
        <v>0</v>
      </c>
      <c r="T267" s="233">
        <f>S267*H267</f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234" t="s">
        <v>172</v>
      </c>
      <c r="AT267" s="234" t="s">
        <v>167</v>
      </c>
      <c r="AU267" s="234" t="s">
        <v>85</v>
      </c>
      <c r="AY267" s="14" t="s">
        <v>164</v>
      </c>
      <c r="BE267" s="235">
        <f>IF(N267="základní",J267,0)</f>
        <v>0</v>
      </c>
      <c r="BF267" s="235">
        <f>IF(N267="snížená",J267,0)</f>
        <v>0</v>
      </c>
      <c r="BG267" s="235">
        <f>IF(N267="zákl. přenesená",J267,0)</f>
        <v>0</v>
      </c>
      <c r="BH267" s="235">
        <f>IF(N267="sníž. přenesená",J267,0)</f>
        <v>0</v>
      </c>
      <c r="BI267" s="235">
        <f>IF(N267="nulová",J267,0)</f>
        <v>0</v>
      </c>
      <c r="BJ267" s="14" t="s">
        <v>83</v>
      </c>
      <c r="BK267" s="235">
        <f>ROUND(I267*H267,2)</f>
        <v>0</v>
      </c>
      <c r="BL267" s="14" t="s">
        <v>172</v>
      </c>
      <c r="BM267" s="234" t="s">
        <v>505</v>
      </c>
    </row>
    <row r="268" spans="1:47" s="2" customFormat="1" ht="12">
      <c r="A268" s="35"/>
      <c r="B268" s="36"/>
      <c r="C268" s="37"/>
      <c r="D268" s="236" t="s">
        <v>173</v>
      </c>
      <c r="E268" s="37"/>
      <c r="F268" s="237" t="s">
        <v>607</v>
      </c>
      <c r="G268" s="37"/>
      <c r="H268" s="37"/>
      <c r="I268" s="238"/>
      <c r="J268" s="37"/>
      <c r="K268" s="37"/>
      <c r="L268" s="41"/>
      <c r="M268" s="239"/>
      <c r="N268" s="240"/>
      <c r="O268" s="88"/>
      <c r="P268" s="88"/>
      <c r="Q268" s="88"/>
      <c r="R268" s="88"/>
      <c r="S268" s="88"/>
      <c r="T268" s="89"/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T268" s="14" t="s">
        <v>173</v>
      </c>
      <c r="AU268" s="14" t="s">
        <v>85</v>
      </c>
    </row>
    <row r="269" spans="1:47" s="2" customFormat="1" ht="12">
      <c r="A269" s="35"/>
      <c r="B269" s="36"/>
      <c r="C269" s="37"/>
      <c r="D269" s="251" t="s">
        <v>252</v>
      </c>
      <c r="E269" s="37"/>
      <c r="F269" s="252" t="s">
        <v>608</v>
      </c>
      <c r="G269" s="37"/>
      <c r="H269" s="37"/>
      <c r="I269" s="238"/>
      <c r="J269" s="37"/>
      <c r="K269" s="37"/>
      <c r="L269" s="41"/>
      <c r="M269" s="239"/>
      <c r="N269" s="240"/>
      <c r="O269" s="88"/>
      <c r="P269" s="88"/>
      <c r="Q269" s="88"/>
      <c r="R269" s="88"/>
      <c r="S269" s="88"/>
      <c r="T269" s="89"/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T269" s="14" t="s">
        <v>252</v>
      </c>
      <c r="AU269" s="14" t="s">
        <v>85</v>
      </c>
    </row>
    <row r="270" spans="1:65" s="2" customFormat="1" ht="49.05" customHeight="1">
      <c r="A270" s="35"/>
      <c r="B270" s="36"/>
      <c r="C270" s="223" t="s">
        <v>338</v>
      </c>
      <c r="D270" s="223" t="s">
        <v>167</v>
      </c>
      <c r="E270" s="224" t="s">
        <v>610</v>
      </c>
      <c r="F270" s="225" t="s">
        <v>611</v>
      </c>
      <c r="G270" s="226" t="s">
        <v>224</v>
      </c>
      <c r="H270" s="227">
        <v>19</v>
      </c>
      <c r="I270" s="228"/>
      <c r="J270" s="229">
        <f>ROUND(I270*H270,2)</f>
        <v>0</v>
      </c>
      <c r="K270" s="225" t="s">
        <v>171</v>
      </c>
      <c r="L270" s="41"/>
      <c r="M270" s="230" t="s">
        <v>1</v>
      </c>
      <c r="N270" s="231" t="s">
        <v>41</v>
      </c>
      <c r="O270" s="88"/>
      <c r="P270" s="232">
        <f>O270*H270</f>
        <v>0</v>
      </c>
      <c r="Q270" s="232">
        <v>0</v>
      </c>
      <c r="R270" s="232">
        <f>Q270*H270</f>
        <v>0</v>
      </c>
      <c r="S270" s="232">
        <v>0</v>
      </c>
      <c r="T270" s="233">
        <f>S270*H270</f>
        <v>0</v>
      </c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R270" s="234" t="s">
        <v>172</v>
      </c>
      <c r="AT270" s="234" t="s">
        <v>167</v>
      </c>
      <c r="AU270" s="234" t="s">
        <v>85</v>
      </c>
      <c r="AY270" s="14" t="s">
        <v>164</v>
      </c>
      <c r="BE270" s="235">
        <f>IF(N270="základní",J270,0)</f>
        <v>0</v>
      </c>
      <c r="BF270" s="235">
        <f>IF(N270="snížená",J270,0)</f>
        <v>0</v>
      </c>
      <c r="BG270" s="235">
        <f>IF(N270="zákl. přenesená",J270,0)</f>
        <v>0</v>
      </c>
      <c r="BH270" s="235">
        <f>IF(N270="sníž. přenesená",J270,0)</f>
        <v>0</v>
      </c>
      <c r="BI270" s="235">
        <f>IF(N270="nulová",J270,0)</f>
        <v>0</v>
      </c>
      <c r="BJ270" s="14" t="s">
        <v>83</v>
      </c>
      <c r="BK270" s="235">
        <f>ROUND(I270*H270,2)</f>
        <v>0</v>
      </c>
      <c r="BL270" s="14" t="s">
        <v>172</v>
      </c>
      <c r="BM270" s="234" t="s">
        <v>509</v>
      </c>
    </row>
    <row r="271" spans="1:47" s="2" customFormat="1" ht="12">
      <c r="A271" s="35"/>
      <c r="B271" s="36"/>
      <c r="C271" s="37"/>
      <c r="D271" s="236" t="s">
        <v>173</v>
      </c>
      <c r="E271" s="37"/>
      <c r="F271" s="237" t="s">
        <v>613</v>
      </c>
      <c r="G271" s="37"/>
      <c r="H271" s="37"/>
      <c r="I271" s="238"/>
      <c r="J271" s="37"/>
      <c r="K271" s="37"/>
      <c r="L271" s="41"/>
      <c r="M271" s="239"/>
      <c r="N271" s="240"/>
      <c r="O271" s="88"/>
      <c r="P271" s="88"/>
      <c r="Q271" s="88"/>
      <c r="R271" s="88"/>
      <c r="S271" s="88"/>
      <c r="T271" s="89"/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T271" s="14" t="s">
        <v>173</v>
      </c>
      <c r="AU271" s="14" t="s">
        <v>85</v>
      </c>
    </row>
    <row r="272" spans="1:47" s="2" customFormat="1" ht="12">
      <c r="A272" s="35"/>
      <c r="B272" s="36"/>
      <c r="C272" s="37"/>
      <c r="D272" s="251" t="s">
        <v>252</v>
      </c>
      <c r="E272" s="37"/>
      <c r="F272" s="252" t="s">
        <v>614</v>
      </c>
      <c r="G272" s="37"/>
      <c r="H272" s="37"/>
      <c r="I272" s="238"/>
      <c r="J272" s="37"/>
      <c r="K272" s="37"/>
      <c r="L272" s="41"/>
      <c r="M272" s="239"/>
      <c r="N272" s="240"/>
      <c r="O272" s="88"/>
      <c r="P272" s="88"/>
      <c r="Q272" s="88"/>
      <c r="R272" s="88"/>
      <c r="S272" s="88"/>
      <c r="T272" s="89"/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T272" s="14" t="s">
        <v>252</v>
      </c>
      <c r="AU272" s="14" t="s">
        <v>85</v>
      </c>
    </row>
    <row r="273" spans="1:65" s="2" customFormat="1" ht="49.05" customHeight="1">
      <c r="A273" s="35"/>
      <c r="B273" s="36"/>
      <c r="C273" s="223" t="s">
        <v>510</v>
      </c>
      <c r="D273" s="223" t="s">
        <v>167</v>
      </c>
      <c r="E273" s="224" t="s">
        <v>615</v>
      </c>
      <c r="F273" s="225" t="s">
        <v>616</v>
      </c>
      <c r="G273" s="226" t="s">
        <v>224</v>
      </c>
      <c r="H273" s="227">
        <v>2</v>
      </c>
      <c r="I273" s="228"/>
      <c r="J273" s="229">
        <f>ROUND(I273*H273,2)</f>
        <v>0</v>
      </c>
      <c r="K273" s="225" t="s">
        <v>171</v>
      </c>
      <c r="L273" s="41"/>
      <c r="M273" s="230" t="s">
        <v>1</v>
      </c>
      <c r="N273" s="231" t="s">
        <v>41</v>
      </c>
      <c r="O273" s="88"/>
      <c r="P273" s="232">
        <f>O273*H273</f>
        <v>0</v>
      </c>
      <c r="Q273" s="232">
        <v>0</v>
      </c>
      <c r="R273" s="232">
        <f>Q273*H273</f>
        <v>0</v>
      </c>
      <c r="S273" s="232">
        <v>0</v>
      </c>
      <c r="T273" s="233">
        <f>S273*H273</f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234" t="s">
        <v>172</v>
      </c>
      <c r="AT273" s="234" t="s">
        <v>167</v>
      </c>
      <c r="AU273" s="234" t="s">
        <v>85</v>
      </c>
      <c r="AY273" s="14" t="s">
        <v>164</v>
      </c>
      <c r="BE273" s="235">
        <f>IF(N273="základní",J273,0)</f>
        <v>0</v>
      </c>
      <c r="BF273" s="235">
        <f>IF(N273="snížená",J273,0)</f>
        <v>0</v>
      </c>
      <c r="BG273" s="235">
        <f>IF(N273="zákl. přenesená",J273,0)</f>
        <v>0</v>
      </c>
      <c r="BH273" s="235">
        <f>IF(N273="sníž. přenesená",J273,0)</f>
        <v>0</v>
      </c>
      <c r="BI273" s="235">
        <f>IF(N273="nulová",J273,0)</f>
        <v>0</v>
      </c>
      <c r="BJ273" s="14" t="s">
        <v>83</v>
      </c>
      <c r="BK273" s="235">
        <f>ROUND(I273*H273,2)</f>
        <v>0</v>
      </c>
      <c r="BL273" s="14" t="s">
        <v>172</v>
      </c>
      <c r="BM273" s="234" t="s">
        <v>513</v>
      </c>
    </row>
    <row r="274" spans="1:47" s="2" customFormat="1" ht="12">
      <c r="A274" s="35"/>
      <c r="B274" s="36"/>
      <c r="C274" s="37"/>
      <c r="D274" s="236" t="s">
        <v>173</v>
      </c>
      <c r="E274" s="37"/>
      <c r="F274" s="237" t="s">
        <v>618</v>
      </c>
      <c r="G274" s="37"/>
      <c r="H274" s="37"/>
      <c r="I274" s="238"/>
      <c r="J274" s="37"/>
      <c r="K274" s="37"/>
      <c r="L274" s="41"/>
      <c r="M274" s="239"/>
      <c r="N274" s="240"/>
      <c r="O274" s="88"/>
      <c r="P274" s="88"/>
      <c r="Q274" s="88"/>
      <c r="R274" s="88"/>
      <c r="S274" s="88"/>
      <c r="T274" s="89"/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T274" s="14" t="s">
        <v>173</v>
      </c>
      <c r="AU274" s="14" t="s">
        <v>85</v>
      </c>
    </row>
    <row r="275" spans="1:47" s="2" customFormat="1" ht="12">
      <c r="A275" s="35"/>
      <c r="B275" s="36"/>
      <c r="C275" s="37"/>
      <c r="D275" s="251" t="s">
        <v>252</v>
      </c>
      <c r="E275" s="37"/>
      <c r="F275" s="252" t="s">
        <v>619</v>
      </c>
      <c r="G275" s="37"/>
      <c r="H275" s="37"/>
      <c r="I275" s="238"/>
      <c r="J275" s="37"/>
      <c r="K275" s="37"/>
      <c r="L275" s="41"/>
      <c r="M275" s="239"/>
      <c r="N275" s="240"/>
      <c r="O275" s="88"/>
      <c r="P275" s="88"/>
      <c r="Q275" s="88"/>
      <c r="R275" s="88"/>
      <c r="S275" s="88"/>
      <c r="T275" s="89"/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T275" s="14" t="s">
        <v>252</v>
      </c>
      <c r="AU275" s="14" t="s">
        <v>85</v>
      </c>
    </row>
    <row r="276" spans="1:65" s="2" customFormat="1" ht="49.05" customHeight="1">
      <c r="A276" s="35"/>
      <c r="B276" s="36"/>
      <c r="C276" s="223" t="s">
        <v>344</v>
      </c>
      <c r="D276" s="223" t="s">
        <v>167</v>
      </c>
      <c r="E276" s="224" t="s">
        <v>626</v>
      </c>
      <c r="F276" s="225" t="s">
        <v>627</v>
      </c>
      <c r="G276" s="226" t="s">
        <v>224</v>
      </c>
      <c r="H276" s="227">
        <v>2</v>
      </c>
      <c r="I276" s="228"/>
      <c r="J276" s="229">
        <f>ROUND(I276*H276,2)</f>
        <v>0</v>
      </c>
      <c r="K276" s="225" t="s">
        <v>171</v>
      </c>
      <c r="L276" s="41"/>
      <c r="M276" s="230" t="s">
        <v>1</v>
      </c>
      <c r="N276" s="231" t="s">
        <v>41</v>
      </c>
      <c r="O276" s="88"/>
      <c r="P276" s="232">
        <f>O276*H276</f>
        <v>0</v>
      </c>
      <c r="Q276" s="232">
        <v>0</v>
      </c>
      <c r="R276" s="232">
        <f>Q276*H276</f>
        <v>0</v>
      </c>
      <c r="S276" s="232">
        <v>0</v>
      </c>
      <c r="T276" s="233">
        <f>S276*H276</f>
        <v>0</v>
      </c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R276" s="234" t="s">
        <v>172</v>
      </c>
      <c r="AT276" s="234" t="s">
        <v>167</v>
      </c>
      <c r="AU276" s="234" t="s">
        <v>85</v>
      </c>
      <c r="AY276" s="14" t="s">
        <v>164</v>
      </c>
      <c r="BE276" s="235">
        <f>IF(N276="základní",J276,0)</f>
        <v>0</v>
      </c>
      <c r="BF276" s="235">
        <f>IF(N276="snížená",J276,0)</f>
        <v>0</v>
      </c>
      <c r="BG276" s="235">
        <f>IF(N276="zákl. přenesená",J276,0)</f>
        <v>0</v>
      </c>
      <c r="BH276" s="235">
        <f>IF(N276="sníž. přenesená",J276,0)</f>
        <v>0</v>
      </c>
      <c r="BI276" s="235">
        <f>IF(N276="nulová",J276,0)</f>
        <v>0</v>
      </c>
      <c r="BJ276" s="14" t="s">
        <v>83</v>
      </c>
      <c r="BK276" s="235">
        <f>ROUND(I276*H276,2)</f>
        <v>0</v>
      </c>
      <c r="BL276" s="14" t="s">
        <v>172</v>
      </c>
      <c r="BM276" s="234" t="s">
        <v>516</v>
      </c>
    </row>
    <row r="277" spans="1:47" s="2" customFormat="1" ht="12">
      <c r="A277" s="35"/>
      <c r="B277" s="36"/>
      <c r="C277" s="37"/>
      <c r="D277" s="236" t="s">
        <v>173</v>
      </c>
      <c r="E277" s="37"/>
      <c r="F277" s="237" t="s">
        <v>629</v>
      </c>
      <c r="G277" s="37"/>
      <c r="H277" s="37"/>
      <c r="I277" s="238"/>
      <c r="J277" s="37"/>
      <c r="K277" s="37"/>
      <c r="L277" s="41"/>
      <c r="M277" s="239"/>
      <c r="N277" s="240"/>
      <c r="O277" s="88"/>
      <c r="P277" s="88"/>
      <c r="Q277" s="88"/>
      <c r="R277" s="88"/>
      <c r="S277" s="88"/>
      <c r="T277" s="89"/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T277" s="14" t="s">
        <v>173</v>
      </c>
      <c r="AU277" s="14" t="s">
        <v>85</v>
      </c>
    </row>
    <row r="278" spans="1:47" s="2" customFormat="1" ht="12">
      <c r="A278" s="35"/>
      <c r="B278" s="36"/>
      <c r="C278" s="37"/>
      <c r="D278" s="251" t="s">
        <v>252</v>
      </c>
      <c r="E278" s="37"/>
      <c r="F278" s="252" t="s">
        <v>903</v>
      </c>
      <c r="G278" s="37"/>
      <c r="H278" s="37"/>
      <c r="I278" s="238"/>
      <c r="J278" s="37"/>
      <c r="K278" s="37"/>
      <c r="L278" s="41"/>
      <c r="M278" s="239"/>
      <c r="N278" s="240"/>
      <c r="O278" s="88"/>
      <c r="P278" s="88"/>
      <c r="Q278" s="88"/>
      <c r="R278" s="88"/>
      <c r="S278" s="88"/>
      <c r="T278" s="89"/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T278" s="14" t="s">
        <v>252</v>
      </c>
      <c r="AU278" s="14" t="s">
        <v>85</v>
      </c>
    </row>
    <row r="279" spans="1:65" s="2" customFormat="1" ht="49.05" customHeight="1">
      <c r="A279" s="35"/>
      <c r="B279" s="36"/>
      <c r="C279" s="223" t="s">
        <v>517</v>
      </c>
      <c r="D279" s="223" t="s">
        <v>167</v>
      </c>
      <c r="E279" s="224" t="s">
        <v>637</v>
      </c>
      <c r="F279" s="225" t="s">
        <v>638</v>
      </c>
      <c r="G279" s="226" t="s">
        <v>224</v>
      </c>
      <c r="H279" s="227">
        <v>4</v>
      </c>
      <c r="I279" s="228"/>
      <c r="J279" s="229">
        <f>ROUND(I279*H279,2)</f>
        <v>0</v>
      </c>
      <c r="K279" s="225" t="s">
        <v>171</v>
      </c>
      <c r="L279" s="41"/>
      <c r="M279" s="230" t="s">
        <v>1</v>
      </c>
      <c r="N279" s="231" t="s">
        <v>41</v>
      </c>
      <c r="O279" s="88"/>
      <c r="P279" s="232">
        <f>O279*H279</f>
        <v>0</v>
      </c>
      <c r="Q279" s="232">
        <v>0</v>
      </c>
      <c r="R279" s="232">
        <f>Q279*H279</f>
        <v>0</v>
      </c>
      <c r="S279" s="232">
        <v>0</v>
      </c>
      <c r="T279" s="233">
        <f>S279*H279</f>
        <v>0</v>
      </c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R279" s="234" t="s">
        <v>172</v>
      </c>
      <c r="AT279" s="234" t="s">
        <v>167</v>
      </c>
      <c r="AU279" s="234" t="s">
        <v>85</v>
      </c>
      <c r="AY279" s="14" t="s">
        <v>164</v>
      </c>
      <c r="BE279" s="235">
        <f>IF(N279="základní",J279,0)</f>
        <v>0</v>
      </c>
      <c r="BF279" s="235">
        <f>IF(N279="snížená",J279,0)</f>
        <v>0</v>
      </c>
      <c r="BG279" s="235">
        <f>IF(N279="zákl. přenesená",J279,0)</f>
        <v>0</v>
      </c>
      <c r="BH279" s="235">
        <f>IF(N279="sníž. přenesená",J279,0)</f>
        <v>0</v>
      </c>
      <c r="BI279" s="235">
        <f>IF(N279="nulová",J279,0)</f>
        <v>0</v>
      </c>
      <c r="BJ279" s="14" t="s">
        <v>83</v>
      </c>
      <c r="BK279" s="235">
        <f>ROUND(I279*H279,2)</f>
        <v>0</v>
      </c>
      <c r="BL279" s="14" t="s">
        <v>172</v>
      </c>
      <c r="BM279" s="234" t="s">
        <v>520</v>
      </c>
    </row>
    <row r="280" spans="1:47" s="2" customFormat="1" ht="12">
      <c r="A280" s="35"/>
      <c r="B280" s="36"/>
      <c r="C280" s="37"/>
      <c r="D280" s="236" t="s">
        <v>173</v>
      </c>
      <c r="E280" s="37"/>
      <c r="F280" s="237" t="s">
        <v>640</v>
      </c>
      <c r="G280" s="37"/>
      <c r="H280" s="37"/>
      <c r="I280" s="238"/>
      <c r="J280" s="37"/>
      <c r="K280" s="37"/>
      <c r="L280" s="41"/>
      <c r="M280" s="239"/>
      <c r="N280" s="240"/>
      <c r="O280" s="88"/>
      <c r="P280" s="88"/>
      <c r="Q280" s="88"/>
      <c r="R280" s="88"/>
      <c r="S280" s="88"/>
      <c r="T280" s="89"/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T280" s="14" t="s">
        <v>173</v>
      </c>
      <c r="AU280" s="14" t="s">
        <v>85</v>
      </c>
    </row>
    <row r="281" spans="1:47" s="2" customFormat="1" ht="12">
      <c r="A281" s="35"/>
      <c r="B281" s="36"/>
      <c r="C281" s="37"/>
      <c r="D281" s="251" t="s">
        <v>252</v>
      </c>
      <c r="E281" s="37"/>
      <c r="F281" s="252" t="s">
        <v>641</v>
      </c>
      <c r="G281" s="37"/>
      <c r="H281" s="37"/>
      <c r="I281" s="238"/>
      <c r="J281" s="37"/>
      <c r="K281" s="37"/>
      <c r="L281" s="41"/>
      <c r="M281" s="239"/>
      <c r="N281" s="240"/>
      <c r="O281" s="88"/>
      <c r="P281" s="88"/>
      <c r="Q281" s="88"/>
      <c r="R281" s="88"/>
      <c r="S281" s="88"/>
      <c r="T281" s="89"/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T281" s="14" t="s">
        <v>252</v>
      </c>
      <c r="AU281" s="14" t="s">
        <v>85</v>
      </c>
    </row>
    <row r="282" spans="1:65" s="2" customFormat="1" ht="49.05" customHeight="1">
      <c r="A282" s="35"/>
      <c r="B282" s="36"/>
      <c r="C282" s="223" t="s">
        <v>349</v>
      </c>
      <c r="D282" s="223" t="s">
        <v>167</v>
      </c>
      <c r="E282" s="224" t="s">
        <v>643</v>
      </c>
      <c r="F282" s="225" t="s">
        <v>644</v>
      </c>
      <c r="G282" s="226" t="s">
        <v>224</v>
      </c>
      <c r="H282" s="227">
        <v>1</v>
      </c>
      <c r="I282" s="228"/>
      <c r="J282" s="229">
        <f>ROUND(I282*H282,2)</f>
        <v>0</v>
      </c>
      <c r="K282" s="225" t="s">
        <v>171</v>
      </c>
      <c r="L282" s="41"/>
      <c r="M282" s="230" t="s">
        <v>1</v>
      </c>
      <c r="N282" s="231" t="s">
        <v>41</v>
      </c>
      <c r="O282" s="88"/>
      <c r="P282" s="232">
        <f>O282*H282</f>
        <v>0</v>
      </c>
      <c r="Q282" s="232">
        <v>0</v>
      </c>
      <c r="R282" s="232">
        <f>Q282*H282</f>
        <v>0</v>
      </c>
      <c r="S282" s="232">
        <v>0</v>
      </c>
      <c r="T282" s="233">
        <f>S282*H282</f>
        <v>0</v>
      </c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R282" s="234" t="s">
        <v>172</v>
      </c>
      <c r="AT282" s="234" t="s">
        <v>167</v>
      </c>
      <c r="AU282" s="234" t="s">
        <v>85</v>
      </c>
      <c r="AY282" s="14" t="s">
        <v>164</v>
      </c>
      <c r="BE282" s="235">
        <f>IF(N282="základní",J282,0)</f>
        <v>0</v>
      </c>
      <c r="BF282" s="235">
        <f>IF(N282="snížená",J282,0)</f>
        <v>0</v>
      </c>
      <c r="BG282" s="235">
        <f>IF(N282="zákl. přenesená",J282,0)</f>
        <v>0</v>
      </c>
      <c r="BH282" s="235">
        <f>IF(N282="sníž. přenesená",J282,0)</f>
        <v>0</v>
      </c>
      <c r="BI282" s="235">
        <f>IF(N282="nulová",J282,0)</f>
        <v>0</v>
      </c>
      <c r="BJ282" s="14" t="s">
        <v>83</v>
      </c>
      <c r="BK282" s="235">
        <f>ROUND(I282*H282,2)</f>
        <v>0</v>
      </c>
      <c r="BL282" s="14" t="s">
        <v>172</v>
      </c>
      <c r="BM282" s="234" t="s">
        <v>524</v>
      </c>
    </row>
    <row r="283" spans="1:47" s="2" customFormat="1" ht="12">
      <c r="A283" s="35"/>
      <c r="B283" s="36"/>
      <c r="C283" s="37"/>
      <c r="D283" s="236" t="s">
        <v>173</v>
      </c>
      <c r="E283" s="37"/>
      <c r="F283" s="237" t="s">
        <v>646</v>
      </c>
      <c r="G283" s="37"/>
      <c r="H283" s="37"/>
      <c r="I283" s="238"/>
      <c r="J283" s="37"/>
      <c r="K283" s="37"/>
      <c r="L283" s="41"/>
      <c r="M283" s="239"/>
      <c r="N283" s="240"/>
      <c r="O283" s="88"/>
      <c r="P283" s="88"/>
      <c r="Q283" s="88"/>
      <c r="R283" s="88"/>
      <c r="S283" s="88"/>
      <c r="T283" s="89"/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T283" s="14" t="s">
        <v>173</v>
      </c>
      <c r="AU283" s="14" t="s">
        <v>85</v>
      </c>
    </row>
    <row r="284" spans="1:47" s="2" customFormat="1" ht="12">
      <c r="A284" s="35"/>
      <c r="B284" s="36"/>
      <c r="C284" s="37"/>
      <c r="D284" s="251" t="s">
        <v>252</v>
      </c>
      <c r="E284" s="37"/>
      <c r="F284" s="252" t="s">
        <v>647</v>
      </c>
      <c r="G284" s="37"/>
      <c r="H284" s="37"/>
      <c r="I284" s="238"/>
      <c r="J284" s="37"/>
      <c r="K284" s="37"/>
      <c r="L284" s="41"/>
      <c r="M284" s="239"/>
      <c r="N284" s="240"/>
      <c r="O284" s="88"/>
      <c r="P284" s="88"/>
      <c r="Q284" s="88"/>
      <c r="R284" s="88"/>
      <c r="S284" s="88"/>
      <c r="T284" s="89"/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T284" s="14" t="s">
        <v>252</v>
      </c>
      <c r="AU284" s="14" t="s">
        <v>85</v>
      </c>
    </row>
    <row r="285" spans="1:65" s="2" customFormat="1" ht="49.05" customHeight="1">
      <c r="A285" s="35"/>
      <c r="B285" s="36"/>
      <c r="C285" s="223" t="s">
        <v>526</v>
      </c>
      <c r="D285" s="223" t="s">
        <v>167</v>
      </c>
      <c r="E285" s="224" t="s">
        <v>648</v>
      </c>
      <c r="F285" s="225" t="s">
        <v>649</v>
      </c>
      <c r="G285" s="226" t="s">
        <v>224</v>
      </c>
      <c r="H285" s="227">
        <v>10</v>
      </c>
      <c r="I285" s="228"/>
      <c r="J285" s="229">
        <f>ROUND(I285*H285,2)</f>
        <v>0</v>
      </c>
      <c r="K285" s="225" t="s">
        <v>171</v>
      </c>
      <c r="L285" s="41"/>
      <c r="M285" s="230" t="s">
        <v>1</v>
      </c>
      <c r="N285" s="231" t="s">
        <v>41</v>
      </c>
      <c r="O285" s="88"/>
      <c r="P285" s="232">
        <f>O285*H285</f>
        <v>0</v>
      </c>
      <c r="Q285" s="232">
        <v>0</v>
      </c>
      <c r="R285" s="232">
        <f>Q285*H285</f>
        <v>0</v>
      </c>
      <c r="S285" s="232">
        <v>0</v>
      </c>
      <c r="T285" s="233">
        <f>S285*H285</f>
        <v>0</v>
      </c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R285" s="234" t="s">
        <v>172</v>
      </c>
      <c r="AT285" s="234" t="s">
        <v>167</v>
      </c>
      <c r="AU285" s="234" t="s">
        <v>85</v>
      </c>
      <c r="AY285" s="14" t="s">
        <v>164</v>
      </c>
      <c r="BE285" s="235">
        <f>IF(N285="základní",J285,0)</f>
        <v>0</v>
      </c>
      <c r="BF285" s="235">
        <f>IF(N285="snížená",J285,0)</f>
        <v>0</v>
      </c>
      <c r="BG285" s="235">
        <f>IF(N285="zákl. přenesená",J285,0)</f>
        <v>0</v>
      </c>
      <c r="BH285" s="235">
        <f>IF(N285="sníž. přenesená",J285,0)</f>
        <v>0</v>
      </c>
      <c r="BI285" s="235">
        <f>IF(N285="nulová",J285,0)</f>
        <v>0</v>
      </c>
      <c r="BJ285" s="14" t="s">
        <v>83</v>
      </c>
      <c r="BK285" s="235">
        <f>ROUND(I285*H285,2)</f>
        <v>0</v>
      </c>
      <c r="BL285" s="14" t="s">
        <v>172</v>
      </c>
      <c r="BM285" s="234" t="s">
        <v>529</v>
      </c>
    </row>
    <row r="286" spans="1:47" s="2" customFormat="1" ht="12">
      <c r="A286" s="35"/>
      <c r="B286" s="36"/>
      <c r="C286" s="37"/>
      <c r="D286" s="236" t="s">
        <v>173</v>
      </c>
      <c r="E286" s="37"/>
      <c r="F286" s="237" t="s">
        <v>651</v>
      </c>
      <c r="G286" s="37"/>
      <c r="H286" s="37"/>
      <c r="I286" s="238"/>
      <c r="J286" s="37"/>
      <c r="K286" s="37"/>
      <c r="L286" s="41"/>
      <c r="M286" s="239"/>
      <c r="N286" s="240"/>
      <c r="O286" s="88"/>
      <c r="P286" s="88"/>
      <c r="Q286" s="88"/>
      <c r="R286" s="88"/>
      <c r="S286" s="88"/>
      <c r="T286" s="89"/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T286" s="14" t="s">
        <v>173</v>
      </c>
      <c r="AU286" s="14" t="s">
        <v>85</v>
      </c>
    </row>
    <row r="287" spans="1:47" s="2" customFormat="1" ht="12">
      <c r="A287" s="35"/>
      <c r="B287" s="36"/>
      <c r="C287" s="37"/>
      <c r="D287" s="251" t="s">
        <v>252</v>
      </c>
      <c r="E287" s="37"/>
      <c r="F287" s="252" t="s">
        <v>652</v>
      </c>
      <c r="G287" s="37"/>
      <c r="H287" s="37"/>
      <c r="I287" s="238"/>
      <c r="J287" s="37"/>
      <c r="K287" s="37"/>
      <c r="L287" s="41"/>
      <c r="M287" s="239"/>
      <c r="N287" s="240"/>
      <c r="O287" s="88"/>
      <c r="P287" s="88"/>
      <c r="Q287" s="88"/>
      <c r="R287" s="88"/>
      <c r="S287" s="88"/>
      <c r="T287" s="89"/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T287" s="14" t="s">
        <v>252</v>
      </c>
      <c r="AU287" s="14" t="s">
        <v>85</v>
      </c>
    </row>
    <row r="288" spans="1:65" s="2" customFormat="1" ht="49.05" customHeight="1">
      <c r="A288" s="35"/>
      <c r="B288" s="36"/>
      <c r="C288" s="223" t="s">
        <v>355</v>
      </c>
      <c r="D288" s="223" t="s">
        <v>167</v>
      </c>
      <c r="E288" s="224" t="s">
        <v>904</v>
      </c>
      <c r="F288" s="225" t="s">
        <v>905</v>
      </c>
      <c r="G288" s="226" t="s">
        <v>224</v>
      </c>
      <c r="H288" s="227">
        <v>1</v>
      </c>
      <c r="I288" s="228"/>
      <c r="J288" s="229">
        <f>ROUND(I288*H288,2)</f>
        <v>0</v>
      </c>
      <c r="K288" s="225" t="s">
        <v>171</v>
      </c>
      <c r="L288" s="41"/>
      <c r="M288" s="230" t="s">
        <v>1</v>
      </c>
      <c r="N288" s="231" t="s">
        <v>41</v>
      </c>
      <c r="O288" s="88"/>
      <c r="P288" s="232">
        <f>O288*H288</f>
        <v>0</v>
      </c>
      <c r="Q288" s="232">
        <v>0</v>
      </c>
      <c r="R288" s="232">
        <f>Q288*H288</f>
        <v>0</v>
      </c>
      <c r="S288" s="232">
        <v>0</v>
      </c>
      <c r="T288" s="233">
        <f>S288*H288</f>
        <v>0</v>
      </c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R288" s="234" t="s">
        <v>172</v>
      </c>
      <c r="AT288" s="234" t="s">
        <v>167</v>
      </c>
      <c r="AU288" s="234" t="s">
        <v>85</v>
      </c>
      <c r="AY288" s="14" t="s">
        <v>164</v>
      </c>
      <c r="BE288" s="235">
        <f>IF(N288="základní",J288,0)</f>
        <v>0</v>
      </c>
      <c r="BF288" s="235">
        <f>IF(N288="snížená",J288,0)</f>
        <v>0</v>
      </c>
      <c r="BG288" s="235">
        <f>IF(N288="zákl. přenesená",J288,0)</f>
        <v>0</v>
      </c>
      <c r="BH288" s="235">
        <f>IF(N288="sníž. přenesená",J288,0)</f>
        <v>0</v>
      </c>
      <c r="BI288" s="235">
        <f>IF(N288="nulová",J288,0)</f>
        <v>0</v>
      </c>
      <c r="BJ288" s="14" t="s">
        <v>83</v>
      </c>
      <c r="BK288" s="235">
        <f>ROUND(I288*H288,2)</f>
        <v>0</v>
      </c>
      <c r="BL288" s="14" t="s">
        <v>172</v>
      </c>
      <c r="BM288" s="234" t="s">
        <v>534</v>
      </c>
    </row>
    <row r="289" spans="1:47" s="2" customFormat="1" ht="12">
      <c r="A289" s="35"/>
      <c r="B289" s="36"/>
      <c r="C289" s="37"/>
      <c r="D289" s="236" t="s">
        <v>173</v>
      </c>
      <c r="E289" s="37"/>
      <c r="F289" s="237" t="s">
        <v>906</v>
      </c>
      <c r="G289" s="37"/>
      <c r="H289" s="37"/>
      <c r="I289" s="238"/>
      <c r="J289" s="37"/>
      <c r="K289" s="37"/>
      <c r="L289" s="41"/>
      <c r="M289" s="239"/>
      <c r="N289" s="240"/>
      <c r="O289" s="88"/>
      <c r="P289" s="88"/>
      <c r="Q289" s="88"/>
      <c r="R289" s="88"/>
      <c r="S289" s="88"/>
      <c r="T289" s="89"/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T289" s="14" t="s">
        <v>173</v>
      </c>
      <c r="AU289" s="14" t="s">
        <v>85</v>
      </c>
    </row>
    <row r="290" spans="1:47" s="2" customFormat="1" ht="12">
      <c r="A290" s="35"/>
      <c r="B290" s="36"/>
      <c r="C290" s="37"/>
      <c r="D290" s="251" t="s">
        <v>252</v>
      </c>
      <c r="E290" s="37"/>
      <c r="F290" s="252" t="s">
        <v>907</v>
      </c>
      <c r="G290" s="37"/>
      <c r="H290" s="37"/>
      <c r="I290" s="238"/>
      <c r="J290" s="37"/>
      <c r="K290" s="37"/>
      <c r="L290" s="41"/>
      <c r="M290" s="239"/>
      <c r="N290" s="240"/>
      <c r="O290" s="88"/>
      <c r="P290" s="88"/>
      <c r="Q290" s="88"/>
      <c r="R290" s="88"/>
      <c r="S290" s="88"/>
      <c r="T290" s="89"/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T290" s="14" t="s">
        <v>252</v>
      </c>
      <c r="AU290" s="14" t="s">
        <v>85</v>
      </c>
    </row>
    <row r="291" spans="1:65" s="2" customFormat="1" ht="49.05" customHeight="1">
      <c r="A291" s="35"/>
      <c r="B291" s="36"/>
      <c r="C291" s="223" t="s">
        <v>536</v>
      </c>
      <c r="D291" s="223" t="s">
        <v>167</v>
      </c>
      <c r="E291" s="224" t="s">
        <v>908</v>
      </c>
      <c r="F291" s="225" t="s">
        <v>909</v>
      </c>
      <c r="G291" s="226" t="s">
        <v>224</v>
      </c>
      <c r="H291" s="227">
        <v>1</v>
      </c>
      <c r="I291" s="228"/>
      <c r="J291" s="229">
        <f>ROUND(I291*H291,2)</f>
        <v>0</v>
      </c>
      <c r="K291" s="225" t="s">
        <v>171</v>
      </c>
      <c r="L291" s="41"/>
      <c r="M291" s="230" t="s">
        <v>1</v>
      </c>
      <c r="N291" s="231" t="s">
        <v>41</v>
      </c>
      <c r="O291" s="88"/>
      <c r="P291" s="232">
        <f>O291*H291</f>
        <v>0</v>
      </c>
      <c r="Q291" s="232">
        <v>0</v>
      </c>
      <c r="R291" s="232">
        <f>Q291*H291</f>
        <v>0</v>
      </c>
      <c r="S291" s="232">
        <v>0</v>
      </c>
      <c r="T291" s="233">
        <f>S291*H291</f>
        <v>0</v>
      </c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R291" s="234" t="s">
        <v>172</v>
      </c>
      <c r="AT291" s="234" t="s">
        <v>167</v>
      </c>
      <c r="AU291" s="234" t="s">
        <v>85</v>
      </c>
      <c r="AY291" s="14" t="s">
        <v>164</v>
      </c>
      <c r="BE291" s="235">
        <f>IF(N291="základní",J291,0)</f>
        <v>0</v>
      </c>
      <c r="BF291" s="235">
        <f>IF(N291="snížená",J291,0)</f>
        <v>0</v>
      </c>
      <c r="BG291" s="235">
        <f>IF(N291="zákl. přenesená",J291,0)</f>
        <v>0</v>
      </c>
      <c r="BH291" s="235">
        <f>IF(N291="sníž. přenesená",J291,0)</f>
        <v>0</v>
      </c>
      <c r="BI291" s="235">
        <f>IF(N291="nulová",J291,0)</f>
        <v>0</v>
      </c>
      <c r="BJ291" s="14" t="s">
        <v>83</v>
      </c>
      <c r="BK291" s="235">
        <f>ROUND(I291*H291,2)</f>
        <v>0</v>
      </c>
      <c r="BL291" s="14" t="s">
        <v>172</v>
      </c>
      <c r="BM291" s="234" t="s">
        <v>539</v>
      </c>
    </row>
    <row r="292" spans="1:47" s="2" customFormat="1" ht="12">
      <c r="A292" s="35"/>
      <c r="B292" s="36"/>
      <c r="C292" s="37"/>
      <c r="D292" s="236" t="s">
        <v>173</v>
      </c>
      <c r="E292" s="37"/>
      <c r="F292" s="237" t="s">
        <v>910</v>
      </c>
      <c r="G292" s="37"/>
      <c r="H292" s="37"/>
      <c r="I292" s="238"/>
      <c r="J292" s="37"/>
      <c r="K292" s="37"/>
      <c r="L292" s="41"/>
      <c r="M292" s="239"/>
      <c r="N292" s="240"/>
      <c r="O292" s="88"/>
      <c r="P292" s="88"/>
      <c r="Q292" s="88"/>
      <c r="R292" s="88"/>
      <c r="S292" s="88"/>
      <c r="T292" s="89"/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T292" s="14" t="s">
        <v>173</v>
      </c>
      <c r="AU292" s="14" t="s">
        <v>85</v>
      </c>
    </row>
    <row r="293" spans="1:47" s="2" customFormat="1" ht="12">
      <c r="A293" s="35"/>
      <c r="B293" s="36"/>
      <c r="C293" s="37"/>
      <c r="D293" s="251" t="s">
        <v>252</v>
      </c>
      <c r="E293" s="37"/>
      <c r="F293" s="252" t="s">
        <v>911</v>
      </c>
      <c r="G293" s="37"/>
      <c r="H293" s="37"/>
      <c r="I293" s="238"/>
      <c r="J293" s="37"/>
      <c r="K293" s="37"/>
      <c r="L293" s="41"/>
      <c r="M293" s="239"/>
      <c r="N293" s="240"/>
      <c r="O293" s="88"/>
      <c r="P293" s="88"/>
      <c r="Q293" s="88"/>
      <c r="R293" s="88"/>
      <c r="S293" s="88"/>
      <c r="T293" s="89"/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T293" s="14" t="s">
        <v>252</v>
      </c>
      <c r="AU293" s="14" t="s">
        <v>85</v>
      </c>
    </row>
    <row r="294" spans="1:65" s="2" customFormat="1" ht="49.05" customHeight="1">
      <c r="A294" s="35"/>
      <c r="B294" s="36"/>
      <c r="C294" s="223" t="s">
        <v>360</v>
      </c>
      <c r="D294" s="223" t="s">
        <v>167</v>
      </c>
      <c r="E294" s="224" t="s">
        <v>654</v>
      </c>
      <c r="F294" s="225" t="s">
        <v>655</v>
      </c>
      <c r="G294" s="226" t="s">
        <v>224</v>
      </c>
      <c r="H294" s="227">
        <v>2</v>
      </c>
      <c r="I294" s="228"/>
      <c r="J294" s="229">
        <f>ROUND(I294*H294,2)</f>
        <v>0</v>
      </c>
      <c r="K294" s="225" t="s">
        <v>171</v>
      </c>
      <c r="L294" s="41"/>
      <c r="M294" s="230" t="s">
        <v>1</v>
      </c>
      <c r="N294" s="231" t="s">
        <v>41</v>
      </c>
      <c r="O294" s="88"/>
      <c r="P294" s="232">
        <f>O294*H294</f>
        <v>0</v>
      </c>
      <c r="Q294" s="232">
        <v>0</v>
      </c>
      <c r="R294" s="232">
        <f>Q294*H294</f>
        <v>0</v>
      </c>
      <c r="S294" s="232">
        <v>0</v>
      </c>
      <c r="T294" s="233">
        <f>S294*H294</f>
        <v>0</v>
      </c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R294" s="234" t="s">
        <v>172</v>
      </c>
      <c r="AT294" s="234" t="s">
        <v>167</v>
      </c>
      <c r="AU294" s="234" t="s">
        <v>85</v>
      </c>
      <c r="AY294" s="14" t="s">
        <v>164</v>
      </c>
      <c r="BE294" s="235">
        <f>IF(N294="základní",J294,0)</f>
        <v>0</v>
      </c>
      <c r="BF294" s="235">
        <f>IF(N294="snížená",J294,0)</f>
        <v>0</v>
      </c>
      <c r="BG294" s="235">
        <f>IF(N294="zákl. přenesená",J294,0)</f>
        <v>0</v>
      </c>
      <c r="BH294" s="235">
        <f>IF(N294="sníž. přenesená",J294,0)</f>
        <v>0</v>
      </c>
      <c r="BI294" s="235">
        <f>IF(N294="nulová",J294,0)</f>
        <v>0</v>
      </c>
      <c r="BJ294" s="14" t="s">
        <v>83</v>
      </c>
      <c r="BK294" s="235">
        <f>ROUND(I294*H294,2)</f>
        <v>0</v>
      </c>
      <c r="BL294" s="14" t="s">
        <v>172</v>
      </c>
      <c r="BM294" s="234" t="s">
        <v>543</v>
      </c>
    </row>
    <row r="295" spans="1:47" s="2" customFormat="1" ht="12">
      <c r="A295" s="35"/>
      <c r="B295" s="36"/>
      <c r="C295" s="37"/>
      <c r="D295" s="236" t="s">
        <v>173</v>
      </c>
      <c r="E295" s="37"/>
      <c r="F295" s="237" t="s">
        <v>657</v>
      </c>
      <c r="G295" s="37"/>
      <c r="H295" s="37"/>
      <c r="I295" s="238"/>
      <c r="J295" s="37"/>
      <c r="K295" s="37"/>
      <c r="L295" s="41"/>
      <c r="M295" s="239"/>
      <c r="N295" s="240"/>
      <c r="O295" s="88"/>
      <c r="P295" s="88"/>
      <c r="Q295" s="88"/>
      <c r="R295" s="88"/>
      <c r="S295" s="88"/>
      <c r="T295" s="89"/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T295" s="14" t="s">
        <v>173</v>
      </c>
      <c r="AU295" s="14" t="s">
        <v>85</v>
      </c>
    </row>
    <row r="296" spans="1:47" s="2" customFormat="1" ht="12">
      <c r="A296" s="35"/>
      <c r="B296" s="36"/>
      <c r="C296" s="37"/>
      <c r="D296" s="251" t="s">
        <v>252</v>
      </c>
      <c r="E296" s="37"/>
      <c r="F296" s="252" t="s">
        <v>658</v>
      </c>
      <c r="G296" s="37"/>
      <c r="H296" s="37"/>
      <c r="I296" s="238"/>
      <c r="J296" s="37"/>
      <c r="K296" s="37"/>
      <c r="L296" s="41"/>
      <c r="M296" s="239"/>
      <c r="N296" s="240"/>
      <c r="O296" s="88"/>
      <c r="P296" s="88"/>
      <c r="Q296" s="88"/>
      <c r="R296" s="88"/>
      <c r="S296" s="88"/>
      <c r="T296" s="89"/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T296" s="14" t="s">
        <v>252</v>
      </c>
      <c r="AU296" s="14" t="s">
        <v>85</v>
      </c>
    </row>
    <row r="297" spans="1:65" s="2" customFormat="1" ht="49.05" customHeight="1">
      <c r="A297" s="35"/>
      <c r="B297" s="36"/>
      <c r="C297" s="223" t="s">
        <v>545</v>
      </c>
      <c r="D297" s="223" t="s">
        <v>167</v>
      </c>
      <c r="E297" s="224" t="s">
        <v>659</v>
      </c>
      <c r="F297" s="225" t="s">
        <v>660</v>
      </c>
      <c r="G297" s="226" t="s">
        <v>224</v>
      </c>
      <c r="H297" s="227">
        <v>2</v>
      </c>
      <c r="I297" s="228"/>
      <c r="J297" s="229">
        <f>ROUND(I297*H297,2)</f>
        <v>0</v>
      </c>
      <c r="K297" s="225" t="s">
        <v>171</v>
      </c>
      <c r="L297" s="41"/>
      <c r="M297" s="230" t="s">
        <v>1</v>
      </c>
      <c r="N297" s="231" t="s">
        <v>41</v>
      </c>
      <c r="O297" s="88"/>
      <c r="P297" s="232">
        <f>O297*H297</f>
        <v>0</v>
      </c>
      <c r="Q297" s="232">
        <v>0</v>
      </c>
      <c r="R297" s="232">
        <f>Q297*H297</f>
        <v>0</v>
      </c>
      <c r="S297" s="232">
        <v>0</v>
      </c>
      <c r="T297" s="233">
        <f>S297*H297</f>
        <v>0</v>
      </c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R297" s="234" t="s">
        <v>172</v>
      </c>
      <c r="AT297" s="234" t="s">
        <v>167</v>
      </c>
      <c r="AU297" s="234" t="s">
        <v>85</v>
      </c>
      <c r="AY297" s="14" t="s">
        <v>164</v>
      </c>
      <c r="BE297" s="235">
        <f>IF(N297="základní",J297,0)</f>
        <v>0</v>
      </c>
      <c r="BF297" s="235">
        <f>IF(N297="snížená",J297,0)</f>
        <v>0</v>
      </c>
      <c r="BG297" s="235">
        <f>IF(N297="zákl. přenesená",J297,0)</f>
        <v>0</v>
      </c>
      <c r="BH297" s="235">
        <f>IF(N297="sníž. přenesená",J297,0)</f>
        <v>0</v>
      </c>
      <c r="BI297" s="235">
        <f>IF(N297="nulová",J297,0)</f>
        <v>0</v>
      </c>
      <c r="BJ297" s="14" t="s">
        <v>83</v>
      </c>
      <c r="BK297" s="235">
        <f>ROUND(I297*H297,2)</f>
        <v>0</v>
      </c>
      <c r="BL297" s="14" t="s">
        <v>172</v>
      </c>
      <c r="BM297" s="234" t="s">
        <v>548</v>
      </c>
    </row>
    <row r="298" spans="1:47" s="2" customFormat="1" ht="12">
      <c r="A298" s="35"/>
      <c r="B298" s="36"/>
      <c r="C298" s="37"/>
      <c r="D298" s="236" t="s">
        <v>173</v>
      </c>
      <c r="E298" s="37"/>
      <c r="F298" s="237" t="s">
        <v>662</v>
      </c>
      <c r="G298" s="37"/>
      <c r="H298" s="37"/>
      <c r="I298" s="238"/>
      <c r="J298" s="37"/>
      <c r="K298" s="37"/>
      <c r="L298" s="41"/>
      <c r="M298" s="239"/>
      <c r="N298" s="240"/>
      <c r="O298" s="88"/>
      <c r="P298" s="88"/>
      <c r="Q298" s="88"/>
      <c r="R298" s="88"/>
      <c r="S298" s="88"/>
      <c r="T298" s="89"/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T298" s="14" t="s">
        <v>173</v>
      </c>
      <c r="AU298" s="14" t="s">
        <v>85</v>
      </c>
    </row>
    <row r="299" spans="1:47" s="2" customFormat="1" ht="12">
      <c r="A299" s="35"/>
      <c r="B299" s="36"/>
      <c r="C299" s="37"/>
      <c r="D299" s="251" t="s">
        <v>252</v>
      </c>
      <c r="E299" s="37"/>
      <c r="F299" s="252" t="s">
        <v>663</v>
      </c>
      <c r="G299" s="37"/>
      <c r="H299" s="37"/>
      <c r="I299" s="238"/>
      <c r="J299" s="37"/>
      <c r="K299" s="37"/>
      <c r="L299" s="41"/>
      <c r="M299" s="239"/>
      <c r="N299" s="240"/>
      <c r="O299" s="88"/>
      <c r="P299" s="88"/>
      <c r="Q299" s="88"/>
      <c r="R299" s="88"/>
      <c r="S299" s="88"/>
      <c r="T299" s="89"/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T299" s="14" t="s">
        <v>252</v>
      </c>
      <c r="AU299" s="14" t="s">
        <v>85</v>
      </c>
    </row>
    <row r="300" spans="1:65" s="2" customFormat="1" ht="49.05" customHeight="1">
      <c r="A300" s="35"/>
      <c r="B300" s="36"/>
      <c r="C300" s="223" t="s">
        <v>366</v>
      </c>
      <c r="D300" s="223" t="s">
        <v>167</v>
      </c>
      <c r="E300" s="224" t="s">
        <v>665</v>
      </c>
      <c r="F300" s="225" t="s">
        <v>666</v>
      </c>
      <c r="G300" s="226" t="s">
        <v>224</v>
      </c>
      <c r="H300" s="227">
        <v>3</v>
      </c>
      <c r="I300" s="228"/>
      <c r="J300" s="229">
        <f>ROUND(I300*H300,2)</f>
        <v>0</v>
      </c>
      <c r="K300" s="225" t="s">
        <v>171</v>
      </c>
      <c r="L300" s="41"/>
      <c r="M300" s="230" t="s">
        <v>1</v>
      </c>
      <c r="N300" s="231" t="s">
        <v>41</v>
      </c>
      <c r="O300" s="88"/>
      <c r="P300" s="232">
        <f>O300*H300</f>
        <v>0</v>
      </c>
      <c r="Q300" s="232">
        <v>0</v>
      </c>
      <c r="R300" s="232">
        <f>Q300*H300</f>
        <v>0</v>
      </c>
      <c r="S300" s="232">
        <v>0</v>
      </c>
      <c r="T300" s="233">
        <f>S300*H300</f>
        <v>0</v>
      </c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R300" s="234" t="s">
        <v>172</v>
      </c>
      <c r="AT300" s="234" t="s">
        <v>167</v>
      </c>
      <c r="AU300" s="234" t="s">
        <v>85</v>
      </c>
      <c r="AY300" s="14" t="s">
        <v>164</v>
      </c>
      <c r="BE300" s="235">
        <f>IF(N300="základní",J300,0)</f>
        <v>0</v>
      </c>
      <c r="BF300" s="235">
        <f>IF(N300="snížená",J300,0)</f>
        <v>0</v>
      </c>
      <c r="BG300" s="235">
        <f>IF(N300="zákl. přenesená",J300,0)</f>
        <v>0</v>
      </c>
      <c r="BH300" s="235">
        <f>IF(N300="sníž. přenesená",J300,0)</f>
        <v>0</v>
      </c>
      <c r="BI300" s="235">
        <f>IF(N300="nulová",J300,0)</f>
        <v>0</v>
      </c>
      <c r="BJ300" s="14" t="s">
        <v>83</v>
      </c>
      <c r="BK300" s="235">
        <f>ROUND(I300*H300,2)</f>
        <v>0</v>
      </c>
      <c r="BL300" s="14" t="s">
        <v>172</v>
      </c>
      <c r="BM300" s="234" t="s">
        <v>552</v>
      </c>
    </row>
    <row r="301" spans="1:47" s="2" customFormat="1" ht="12">
      <c r="A301" s="35"/>
      <c r="B301" s="36"/>
      <c r="C301" s="37"/>
      <c r="D301" s="236" t="s">
        <v>173</v>
      </c>
      <c r="E301" s="37"/>
      <c r="F301" s="237" t="s">
        <v>668</v>
      </c>
      <c r="G301" s="37"/>
      <c r="H301" s="37"/>
      <c r="I301" s="238"/>
      <c r="J301" s="37"/>
      <c r="K301" s="37"/>
      <c r="L301" s="41"/>
      <c r="M301" s="239"/>
      <c r="N301" s="240"/>
      <c r="O301" s="88"/>
      <c r="P301" s="88"/>
      <c r="Q301" s="88"/>
      <c r="R301" s="88"/>
      <c r="S301" s="88"/>
      <c r="T301" s="89"/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T301" s="14" t="s">
        <v>173</v>
      </c>
      <c r="AU301" s="14" t="s">
        <v>85</v>
      </c>
    </row>
    <row r="302" spans="1:47" s="2" customFormat="1" ht="12">
      <c r="A302" s="35"/>
      <c r="B302" s="36"/>
      <c r="C302" s="37"/>
      <c r="D302" s="251" t="s">
        <v>252</v>
      </c>
      <c r="E302" s="37"/>
      <c r="F302" s="252" t="s">
        <v>669</v>
      </c>
      <c r="G302" s="37"/>
      <c r="H302" s="37"/>
      <c r="I302" s="238"/>
      <c r="J302" s="37"/>
      <c r="K302" s="37"/>
      <c r="L302" s="41"/>
      <c r="M302" s="239"/>
      <c r="N302" s="240"/>
      <c r="O302" s="88"/>
      <c r="P302" s="88"/>
      <c r="Q302" s="88"/>
      <c r="R302" s="88"/>
      <c r="S302" s="88"/>
      <c r="T302" s="89"/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T302" s="14" t="s">
        <v>252</v>
      </c>
      <c r="AU302" s="14" t="s">
        <v>85</v>
      </c>
    </row>
    <row r="303" spans="1:65" s="2" customFormat="1" ht="49.05" customHeight="1">
      <c r="A303" s="35"/>
      <c r="B303" s="36"/>
      <c r="C303" s="223" t="s">
        <v>554</v>
      </c>
      <c r="D303" s="223" t="s">
        <v>167</v>
      </c>
      <c r="E303" s="224" t="s">
        <v>670</v>
      </c>
      <c r="F303" s="225" t="s">
        <v>671</v>
      </c>
      <c r="G303" s="226" t="s">
        <v>224</v>
      </c>
      <c r="H303" s="227">
        <v>2</v>
      </c>
      <c r="I303" s="228"/>
      <c r="J303" s="229">
        <f>ROUND(I303*H303,2)</f>
        <v>0</v>
      </c>
      <c r="K303" s="225" t="s">
        <v>171</v>
      </c>
      <c r="L303" s="41"/>
      <c r="M303" s="230" t="s">
        <v>1</v>
      </c>
      <c r="N303" s="231" t="s">
        <v>41</v>
      </c>
      <c r="O303" s="88"/>
      <c r="P303" s="232">
        <f>O303*H303</f>
        <v>0</v>
      </c>
      <c r="Q303" s="232">
        <v>0</v>
      </c>
      <c r="R303" s="232">
        <f>Q303*H303</f>
        <v>0</v>
      </c>
      <c r="S303" s="232">
        <v>0</v>
      </c>
      <c r="T303" s="233">
        <f>S303*H303</f>
        <v>0</v>
      </c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R303" s="234" t="s">
        <v>172</v>
      </c>
      <c r="AT303" s="234" t="s">
        <v>167</v>
      </c>
      <c r="AU303" s="234" t="s">
        <v>85</v>
      </c>
      <c r="AY303" s="14" t="s">
        <v>164</v>
      </c>
      <c r="BE303" s="235">
        <f>IF(N303="základní",J303,0)</f>
        <v>0</v>
      </c>
      <c r="BF303" s="235">
        <f>IF(N303="snížená",J303,0)</f>
        <v>0</v>
      </c>
      <c r="BG303" s="235">
        <f>IF(N303="zákl. přenesená",J303,0)</f>
        <v>0</v>
      </c>
      <c r="BH303" s="235">
        <f>IF(N303="sníž. přenesená",J303,0)</f>
        <v>0</v>
      </c>
      <c r="BI303" s="235">
        <f>IF(N303="nulová",J303,0)</f>
        <v>0</v>
      </c>
      <c r="BJ303" s="14" t="s">
        <v>83</v>
      </c>
      <c r="BK303" s="235">
        <f>ROUND(I303*H303,2)</f>
        <v>0</v>
      </c>
      <c r="BL303" s="14" t="s">
        <v>172</v>
      </c>
      <c r="BM303" s="234" t="s">
        <v>557</v>
      </c>
    </row>
    <row r="304" spans="1:47" s="2" customFormat="1" ht="12">
      <c r="A304" s="35"/>
      <c r="B304" s="36"/>
      <c r="C304" s="37"/>
      <c r="D304" s="236" t="s">
        <v>173</v>
      </c>
      <c r="E304" s="37"/>
      <c r="F304" s="237" t="s">
        <v>673</v>
      </c>
      <c r="G304" s="37"/>
      <c r="H304" s="37"/>
      <c r="I304" s="238"/>
      <c r="J304" s="37"/>
      <c r="K304" s="37"/>
      <c r="L304" s="41"/>
      <c r="M304" s="239"/>
      <c r="N304" s="240"/>
      <c r="O304" s="88"/>
      <c r="P304" s="88"/>
      <c r="Q304" s="88"/>
      <c r="R304" s="88"/>
      <c r="S304" s="88"/>
      <c r="T304" s="89"/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T304" s="14" t="s">
        <v>173</v>
      </c>
      <c r="AU304" s="14" t="s">
        <v>85</v>
      </c>
    </row>
    <row r="305" spans="1:47" s="2" customFormat="1" ht="12">
      <c r="A305" s="35"/>
      <c r="B305" s="36"/>
      <c r="C305" s="37"/>
      <c r="D305" s="251" t="s">
        <v>252</v>
      </c>
      <c r="E305" s="37"/>
      <c r="F305" s="252" t="s">
        <v>674</v>
      </c>
      <c r="G305" s="37"/>
      <c r="H305" s="37"/>
      <c r="I305" s="238"/>
      <c r="J305" s="37"/>
      <c r="K305" s="37"/>
      <c r="L305" s="41"/>
      <c r="M305" s="239"/>
      <c r="N305" s="240"/>
      <c r="O305" s="88"/>
      <c r="P305" s="88"/>
      <c r="Q305" s="88"/>
      <c r="R305" s="88"/>
      <c r="S305" s="88"/>
      <c r="T305" s="89"/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T305" s="14" t="s">
        <v>252</v>
      </c>
      <c r="AU305" s="14" t="s">
        <v>85</v>
      </c>
    </row>
    <row r="306" spans="1:65" s="2" customFormat="1" ht="49.05" customHeight="1">
      <c r="A306" s="35"/>
      <c r="B306" s="36"/>
      <c r="C306" s="223" t="s">
        <v>371</v>
      </c>
      <c r="D306" s="223" t="s">
        <v>167</v>
      </c>
      <c r="E306" s="224" t="s">
        <v>676</v>
      </c>
      <c r="F306" s="225" t="s">
        <v>677</v>
      </c>
      <c r="G306" s="226" t="s">
        <v>224</v>
      </c>
      <c r="H306" s="227">
        <v>2</v>
      </c>
      <c r="I306" s="228"/>
      <c r="J306" s="229">
        <f>ROUND(I306*H306,2)</f>
        <v>0</v>
      </c>
      <c r="K306" s="225" t="s">
        <v>171</v>
      </c>
      <c r="L306" s="41"/>
      <c r="M306" s="230" t="s">
        <v>1</v>
      </c>
      <c r="N306" s="231" t="s">
        <v>41</v>
      </c>
      <c r="O306" s="88"/>
      <c r="P306" s="232">
        <f>O306*H306</f>
        <v>0</v>
      </c>
      <c r="Q306" s="232">
        <v>0</v>
      </c>
      <c r="R306" s="232">
        <f>Q306*H306</f>
        <v>0</v>
      </c>
      <c r="S306" s="232">
        <v>0</v>
      </c>
      <c r="T306" s="233">
        <f>S306*H306</f>
        <v>0</v>
      </c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R306" s="234" t="s">
        <v>172</v>
      </c>
      <c r="AT306" s="234" t="s">
        <v>167</v>
      </c>
      <c r="AU306" s="234" t="s">
        <v>85</v>
      </c>
      <c r="AY306" s="14" t="s">
        <v>164</v>
      </c>
      <c r="BE306" s="235">
        <f>IF(N306="základní",J306,0)</f>
        <v>0</v>
      </c>
      <c r="BF306" s="235">
        <f>IF(N306="snížená",J306,0)</f>
        <v>0</v>
      </c>
      <c r="BG306" s="235">
        <f>IF(N306="zákl. přenesená",J306,0)</f>
        <v>0</v>
      </c>
      <c r="BH306" s="235">
        <f>IF(N306="sníž. přenesená",J306,0)</f>
        <v>0</v>
      </c>
      <c r="BI306" s="235">
        <f>IF(N306="nulová",J306,0)</f>
        <v>0</v>
      </c>
      <c r="BJ306" s="14" t="s">
        <v>83</v>
      </c>
      <c r="BK306" s="235">
        <f>ROUND(I306*H306,2)</f>
        <v>0</v>
      </c>
      <c r="BL306" s="14" t="s">
        <v>172</v>
      </c>
      <c r="BM306" s="234" t="s">
        <v>560</v>
      </c>
    </row>
    <row r="307" spans="1:47" s="2" customFormat="1" ht="12">
      <c r="A307" s="35"/>
      <c r="B307" s="36"/>
      <c r="C307" s="37"/>
      <c r="D307" s="236" t="s">
        <v>173</v>
      </c>
      <c r="E307" s="37"/>
      <c r="F307" s="237" t="s">
        <v>679</v>
      </c>
      <c r="G307" s="37"/>
      <c r="H307" s="37"/>
      <c r="I307" s="238"/>
      <c r="J307" s="37"/>
      <c r="K307" s="37"/>
      <c r="L307" s="41"/>
      <c r="M307" s="239"/>
      <c r="N307" s="240"/>
      <c r="O307" s="88"/>
      <c r="P307" s="88"/>
      <c r="Q307" s="88"/>
      <c r="R307" s="88"/>
      <c r="S307" s="88"/>
      <c r="T307" s="89"/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T307" s="14" t="s">
        <v>173</v>
      </c>
      <c r="AU307" s="14" t="s">
        <v>85</v>
      </c>
    </row>
    <row r="308" spans="1:47" s="2" customFormat="1" ht="12">
      <c r="A308" s="35"/>
      <c r="B308" s="36"/>
      <c r="C308" s="37"/>
      <c r="D308" s="251" t="s">
        <v>252</v>
      </c>
      <c r="E308" s="37"/>
      <c r="F308" s="252" t="s">
        <v>680</v>
      </c>
      <c r="G308" s="37"/>
      <c r="H308" s="37"/>
      <c r="I308" s="238"/>
      <c r="J308" s="37"/>
      <c r="K308" s="37"/>
      <c r="L308" s="41"/>
      <c r="M308" s="239"/>
      <c r="N308" s="240"/>
      <c r="O308" s="88"/>
      <c r="P308" s="88"/>
      <c r="Q308" s="88"/>
      <c r="R308" s="88"/>
      <c r="S308" s="88"/>
      <c r="T308" s="89"/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T308" s="14" t="s">
        <v>252</v>
      </c>
      <c r="AU308" s="14" t="s">
        <v>85</v>
      </c>
    </row>
    <row r="309" spans="1:65" s="2" customFormat="1" ht="37.8" customHeight="1">
      <c r="A309" s="35"/>
      <c r="B309" s="36"/>
      <c r="C309" s="223" t="s">
        <v>561</v>
      </c>
      <c r="D309" s="223" t="s">
        <v>167</v>
      </c>
      <c r="E309" s="224" t="s">
        <v>681</v>
      </c>
      <c r="F309" s="225" t="s">
        <v>682</v>
      </c>
      <c r="G309" s="226" t="s">
        <v>224</v>
      </c>
      <c r="H309" s="227">
        <v>3</v>
      </c>
      <c r="I309" s="228"/>
      <c r="J309" s="229">
        <f>ROUND(I309*H309,2)</f>
        <v>0</v>
      </c>
      <c r="K309" s="225" t="s">
        <v>178</v>
      </c>
      <c r="L309" s="41"/>
      <c r="M309" s="230" t="s">
        <v>1</v>
      </c>
      <c r="N309" s="231" t="s">
        <v>41</v>
      </c>
      <c r="O309" s="88"/>
      <c r="P309" s="232">
        <f>O309*H309</f>
        <v>0</v>
      </c>
      <c r="Q309" s="232">
        <v>0</v>
      </c>
      <c r="R309" s="232">
        <f>Q309*H309</f>
        <v>0</v>
      </c>
      <c r="S309" s="232">
        <v>0</v>
      </c>
      <c r="T309" s="233">
        <f>S309*H309</f>
        <v>0</v>
      </c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R309" s="234" t="s">
        <v>172</v>
      </c>
      <c r="AT309" s="234" t="s">
        <v>167</v>
      </c>
      <c r="AU309" s="234" t="s">
        <v>85</v>
      </c>
      <c r="AY309" s="14" t="s">
        <v>164</v>
      </c>
      <c r="BE309" s="235">
        <f>IF(N309="základní",J309,0)</f>
        <v>0</v>
      </c>
      <c r="BF309" s="235">
        <f>IF(N309="snížená",J309,0)</f>
        <v>0</v>
      </c>
      <c r="BG309" s="235">
        <f>IF(N309="zákl. přenesená",J309,0)</f>
        <v>0</v>
      </c>
      <c r="BH309" s="235">
        <f>IF(N309="sníž. přenesená",J309,0)</f>
        <v>0</v>
      </c>
      <c r="BI309" s="235">
        <f>IF(N309="nulová",J309,0)</f>
        <v>0</v>
      </c>
      <c r="BJ309" s="14" t="s">
        <v>83</v>
      </c>
      <c r="BK309" s="235">
        <f>ROUND(I309*H309,2)</f>
        <v>0</v>
      </c>
      <c r="BL309" s="14" t="s">
        <v>172</v>
      </c>
      <c r="BM309" s="234" t="s">
        <v>564</v>
      </c>
    </row>
    <row r="310" spans="1:47" s="2" customFormat="1" ht="12">
      <c r="A310" s="35"/>
      <c r="B310" s="36"/>
      <c r="C310" s="37"/>
      <c r="D310" s="251" t="s">
        <v>252</v>
      </c>
      <c r="E310" s="37"/>
      <c r="F310" s="252" t="s">
        <v>684</v>
      </c>
      <c r="G310" s="37"/>
      <c r="H310" s="37"/>
      <c r="I310" s="238"/>
      <c r="J310" s="37"/>
      <c r="K310" s="37"/>
      <c r="L310" s="41"/>
      <c r="M310" s="239"/>
      <c r="N310" s="240"/>
      <c r="O310" s="88"/>
      <c r="P310" s="88"/>
      <c r="Q310" s="88"/>
      <c r="R310" s="88"/>
      <c r="S310" s="88"/>
      <c r="T310" s="89"/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T310" s="14" t="s">
        <v>252</v>
      </c>
      <c r="AU310" s="14" t="s">
        <v>85</v>
      </c>
    </row>
    <row r="311" spans="1:65" s="2" customFormat="1" ht="24.15" customHeight="1">
      <c r="A311" s="35"/>
      <c r="B311" s="36"/>
      <c r="C311" s="223" t="s">
        <v>376</v>
      </c>
      <c r="D311" s="223" t="s">
        <v>167</v>
      </c>
      <c r="E311" s="224" t="s">
        <v>686</v>
      </c>
      <c r="F311" s="225" t="s">
        <v>687</v>
      </c>
      <c r="G311" s="226" t="s">
        <v>224</v>
      </c>
      <c r="H311" s="227">
        <v>3</v>
      </c>
      <c r="I311" s="228"/>
      <c r="J311" s="229">
        <f>ROUND(I311*H311,2)</f>
        <v>0</v>
      </c>
      <c r="K311" s="225" t="s">
        <v>171</v>
      </c>
      <c r="L311" s="41"/>
      <c r="M311" s="230" t="s">
        <v>1</v>
      </c>
      <c r="N311" s="231" t="s">
        <v>41</v>
      </c>
      <c r="O311" s="88"/>
      <c r="P311" s="232">
        <f>O311*H311</f>
        <v>0</v>
      </c>
      <c r="Q311" s="232">
        <v>0</v>
      </c>
      <c r="R311" s="232">
        <f>Q311*H311</f>
        <v>0</v>
      </c>
      <c r="S311" s="232">
        <v>0</v>
      </c>
      <c r="T311" s="233">
        <f>S311*H311</f>
        <v>0</v>
      </c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R311" s="234" t="s">
        <v>172</v>
      </c>
      <c r="AT311" s="234" t="s">
        <v>167</v>
      </c>
      <c r="AU311" s="234" t="s">
        <v>85</v>
      </c>
      <c r="AY311" s="14" t="s">
        <v>164</v>
      </c>
      <c r="BE311" s="235">
        <f>IF(N311="základní",J311,0)</f>
        <v>0</v>
      </c>
      <c r="BF311" s="235">
        <f>IF(N311="snížená",J311,0)</f>
        <v>0</v>
      </c>
      <c r="BG311" s="235">
        <f>IF(N311="zákl. přenesená",J311,0)</f>
        <v>0</v>
      </c>
      <c r="BH311" s="235">
        <f>IF(N311="sníž. přenesená",J311,0)</f>
        <v>0</v>
      </c>
      <c r="BI311" s="235">
        <f>IF(N311="nulová",J311,0)</f>
        <v>0</v>
      </c>
      <c r="BJ311" s="14" t="s">
        <v>83</v>
      </c>
      <c r="BK311" s="235">
        <f>ROUND(I311*H311,2)</f>
        <v>0</v>
      </c>
      <c r="BL311" s="14" t="s">
        <v>172</v>
      </c>
      <c r="BM311" s="234" t="s">
        <v>569</v>
      </c>
    </row>
    <row r="312" spans="1:47" s="2" customFormat="1" ht="12">
      <c r="A312" s="35"/>
      <c r="B312" s="36"/>
      <c r="C312" s="37"/>
      <c r="D312" s="236" t="s">
        <v>173</v>
      </c>
      <c r="E312" s="37"/>
      <c r="F312" s="237" t="s">
        <v>689</v>
      </c>
      <c r="G312" s="37"/>
      <c r="H312" s="37"/>
      <c r="I312" s="238"/>
      <c r="J312" s="37"/>
      <c r="K312" s="37"/>
      <c r="L312" s="41"/>
      <c r="M312" s="239"/>
      <c r="N312" s="240"/>
      <c r="O312" s="88"/>
      <c r="P312" s="88"/>
      <c r="Q312" s="88"/>
      <c r="R312" s="88"/>
      <c r="S312" s="88"/>
      <c r="T312" s="89"/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T312" s="14" t="s">
        <v>173</v>
      </c>
      <c r="AU312" s="14" t="s">
        <v>85</v>
      </c>
    </row>
    <row r="313" spans="1:65" s="2" customFormat="1" ht="16.5" customHeight="1">
      <c r="A313" s="35"/>
      <c r="B313" s="36"/>
      <c r="C313" s="223" t="s">
        <v>571</v>
      </c>
      <c r="D313" s="223" t="s">
        <v>167</v>
      </c>
      <c r="E313" s="224" t="s">
        <v>690</v>
      </c>
      <c r="F313" s="225" t="s">
        <v>695</v>
      </c>
      <c r="G313" s="226" t="s">
        <v>224</v>
      </c>
      <c r="H313" s="227">
        <v>87</v>
      </c>
      <c r="I313" s="228"/>
      <c r="J313" s="229">
        <f>ROUND(I313*H313,2)</f>
        <v>0</v>
      </c>
      <c r="K313" s="225" t="s">
        <v>178</v>
      </c>
      <c r="L313" s="41"/>
      <c r="M313" s="230" t="s">
        <v>1</v>
      </c>
      <c r="N313" s="231" t="s">
        <v>41</v>
      </c>
      <c r="O313" s="88"/>
      <c r="P313" s="232">
        <f>O313*H313</f>
        <v>0</v>
      </c>
      <c r="Q313" s="232">
        <v>0</v>
      </c>
      <c r="R313" s="232">
        <f>Q313*H313</f>
        <v>0</v>
      </c>
      <c r="S313" s="232">
        <v>0</v>
      </c>
      <c r="T313" s="233">
        <f>S313*H313</f>
        <v>0</v>
      </c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R313" s="234" t="s">
        <v>172</v>
      </c>
      <c r="AT313" s="234" t="s">
        <v>167</v>
      </c>
      <c r="AU313" s="234" t="s">
        <v>85</v>
      </c>
      <c r="AY313" s="14" t="s">
        <v>164</v>
      </c>
      <c r="BE313" s="235">
        <f>IF(N313="základní",J313,0)</f>
        <v>0</v>
      </c>
      <c r="BF313" s="235">
        <f>IF(N313="snížená",J313,0)</f>
        <v>0</v>
      </c>
      <c r="BG313" s="235">
        <f>IF(N313="zákl. přenesená",J313,0)</f>
        <v>0</v>
      </c>
      <c r="BH313" s="235">
        <f>IF(N313="sníž. přenesená",J313,0)</f>
        <v>0</v>
      </c>
      <c r="BI313" s="235">
        <f>IF(N313="nulová",J313,0)</f>
        <v>0</v>
      </c>
      <c r="BJ313" s="14" t="s">
        <v>83</v>
      </c>
      <c r="BK313" s="235">
        <f>ROUND(I313*H313,2)</f>
        <v>0</v>
      </c>
      <c r="BL313" s="14" t="s">
        <v>172</v>
      </c>
      <c r="BM313" s="234" t="s">
        <v>574</v>
      </c>
    </row>
    <row r="314" spans="1:65" s="2" customFormat="1" ht="16.5" customHeight="1">
      <c r="A314" s="35"/>
      <c r="B314" s="36"/>
      <c r="C314" s="223" t="s">
        <v>380</v>
      </c>
      <c r="D314" s="223" t="s">
        <v>167</v>
      </c>
      <c r="E314" s="224" t="s">
        <v>694</v>
      </c>
      <c r="F314" s="225" t="s">
        <v>698</v>
      </c>
      <c r="G314" s="226" t="s">
        <v>260</v>
      </c>
      <c r="H314" s="227">
        <v>48</v>
      </c>
      <c r="I314" s="228"/>
      <c r="J314" s="229">
        <f>ROUND(I314*H314,2)</f>
        <v>0</v>
      </c>
      <c r="K314" s="225" t="s">
        <v>178</v>
      </c>
      <c r="L314" s="41"/>
      <c r="M314" s="230" t="s">
        <v>1</v>
      </c>
      <c r="N314" s="231" t="s">
        <v>41</v>
      </c>
      <c r="O314" s="88"/>
      <c r="P314" s="232">
        <f>O314*H314</f>
        <v>0</v>
      </c>
      <c r="Q314" s="232">
        <v>0</v>
      </c>
      <c r="R314" s="232">
        <f>Q314*H314</f>
        <v>0</v>
      </c>
      <c r="S314" s="232">
        <v>0</v>
      </c>
      <c r="T314" s="233">
        <f>S314*H314</f>
        <v>0</v>
      </c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R314" s="234" t="s">
        <v>172</v>
      </c>
      <c r="AT314" s="234" t="s">
        <v>167</v>
      </c>
      <c r="AU314" s="234" t="s">
        <v>85</v>
      </c>
      <c r="AY314" s="14" t="s">
        <v>164</v>
      </c>
      <c r="BE314" s="235">
        <f>IF(N314="základní",J314,0)</f>
        <v>0</v>
      </c>
      <c r="BF314" s="235">
        <f>IF(N314="snížená",J314,0)</f>
        <v>0</v>
      </c>
      <c r="BG314" s="235">
        <f>IF(N314="zákl. přenesená",J314,0)</f>
        <v>0</v>
      </c>
      <c r="BH314" s="235">
        <f>IF(N314="sníž. přenesená",J314,0)</f>
        <v>0</v>
      </c>
      <c r="BI314" s="235">
        <f>IF(N314="nulová",J314,0)</f>
        <v>0</v>
      </c>
      <c r="BJ314" s="14" t="s">
        <v>83</v>
      </c>
      <c r="BK314" s="235">
        <f>ROUND(I314*H314,2)</f>
        <v>0</v>
      </c>
      <c r="BL314" s="14" t="s">
        <v>172</v>
      </c>
      <c r="BM314" s="234" t="s">
        <v>578</v>
      </c>
    </row>
    <row r="315" spans="1:65" s="2" customFormat="1" ht="49.05" customHeight="1">
      <c r="A315" s="35"/>
      <c r="B315" s="36"/>
      <c r="C315" s="223" t="s">
        <v>579</v>
      </c>
      <c r="D315" s="223" t="s">
        <v>167</v>
      </c>
      <c r="E315" s="224" t="s">
        <v>701</v>
      </c>
      <c r="F315" s="225" t="s">
        <v>702</v>
      </c>
      <c r="G315" s="226" t="s">
        <v>177</v>
      </c>
      <c r="H315" s="227">
        <v>4.855</v>
      </c>
      <c r="I315" s="228"/>
      <c r="J315" s="229">
        <f>ROUND(I315*H315,2)</f>
        <v>0</v>
      </c>
      <c r="K315" s="225" t="s">
        <v>171</v>
      </c>
      <c r="L315" s="41"/>
      <c r="M315" s="230" t="s">
        <v>1</v>
      </c>
      <c r="N315" s="231" t="s">
        <v>41</v>
      </c>
      <c r="O315" s="88"/>
      <c r="P315" s="232">
        <f>O315*H315</f>
        <v>0</v>
      </c>
      <c r="Q315" s="232">
        <v>0</v>
      </c>
      <c r="R315" s="232">
        <f>Q315*H315</f>
        <v>0</v>
      </c>
      <c r="S315" s="232">
        <v>0</v>
      </c>
      <c r="T315" s="233">
        <f>S315*H315</f>
        <v>0</v>
      </c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R315" s="234" t="s">
        <v>172</v>
      </c>
      <c r="AT315" s="234" t="s">
        <v>167</v>
      </c>
      <c r="AU315" s="234" t="s">
        <v>85</v>
      </c>
      <c r="AY315" s="14" t="s">
        <v>164</v>
      </c>
      <c r="BE315" s="235">
        <f>IF(N315="základní",J315,0)</f>
        <v>0</v>
      </c>
      <c r="BF315" s="235">
        <f>IF(N315="snížená",J315,0)</f>
        <v>0</v>
      </c>
      <c r="BG315" s="235">
        <f>IF(N315="zákl. přenesená",J315,0)</f>
        <v>0</v>
      </c>
      <c r="BH315" s="235">
        <f>IF(N315="sníž. přenesená",J315,0)</f>
        <v>0</v>
      </c>
      <c r="BI315" s="235">
        <f>IF(N315="nulová",J315,0)</f>
        <v>0</v>
      </c>
      <c r="BJ315" s="14" t="s">
        <v>83</v>
      </c>
      <c r="BK315" s="235">
        <f>ROUND(I315*H315,2)</f>
        <v>0</v>
      </c>
      <c r="BL315" s="14" t="s">
        <v>172</v>
      </c>
      <c r="BM315" s="234" t="s">
        <v>582</v>
      </c>
    </row>
    <row r="316" spans="1:47" s="2" customFormat="1" ht="12">
      <c r="A316" s="35"/>
      <c r="B316" s="36"/>
      <c r="C316" s="37"/>
      <c r="D316" s="236" t="s">
        <v>173</v>
      </c>
      <c r="E316" s="37"/>
      <c r="F316" s="237" t="s">
        <v>704</v>
      </c>
      <c r="G316" s="37"/>
      <c r="H316" s="37"/>
      <c r="I316" s="238"/>
      <c r="J316" s="37"/>
      <c r="K316" s="37"/>
      <c r="L316" s="41"/>
      <c r="M316" s="239"/>
      <c r="N316" s="240"/>
      <c r="O316" s="88"/>
      <c r="P316" s="88"/>
      <c r="Q316" s="88"/>
      <c r="R316" s="88"/>
      <c r="S316" s="88"/>
      <c r="T316" s="89"/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T316" s="14" t="s">
        <v>173</v>
      </c>
      <c r="AU316" s="14" t="s">
        <v>85</v>
      </c>
    </row>
    <row r="317" spans="1:63" s="12" customFormat="1" ht="22.8" customHeight="1">
      <c r="A317" s="12"/>
      <c r="B317" s="207"/>
      <c r="C317" s="208"/>
      <c r="D317" s="209" t="s">
        <v>75</v>
      </c>
      <c r="E317" s="221" t="s">
        <v>705</v>
      </c>
      <c r="F317" s="221" t="s">
        <v>706</v>
      </c>
      <c r="G317" s="208"/>
      <c r="H317" s="208"/>
      <c r="I317" s="211"/>
      <c r="J317" s="222">
        <f>BK317</f>
        <v>0</v>
      </c>
      <c r="K317" s="208"/>
      <c r="L317" s="213"/>
      <c r="M317" s="214"/>
      <c r="N317" s="215"/>
      <c r="O317" s="215"/>
      <c r="P317" s="216">
        <f>SUM(P318:P323)</f>
        <v>0</v>
      </c>
      <c r="Q317" s="215"/>
      <c r="R317" s="216">
        <f>SUM(R318:R323)</f>
        <v>0</v>
      </c>
      <c r="S317" s="215"/>
      <c r="T317" s="217">
        <f>SUM(T318:T323)</f>
        <v>0</v>
      </c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R317" s="218" t="s">
        <v>85</v>
      </c>
      <c r="AT317" s="219" t="s">
        <v>75</v>
      </c>
      <c r="AU317" s="219" t="s">
        <v>83</v>
      </c>
      <c r="AY317" s="218" t="s">
        <v>164</v>
      </c>
      <c r="BK317" s="220">
        <f>SUM(BK318:BK323)</f>
        <v>0</v>
      </c>
    </row>
    <row r="318" spans="1:65" s="2" customFormat="1" ht="24.15" customHeight="1">
      <c r="A318" s="35"/>
      <c r="B318" s="36"/>
      <c r="C318" s="223" t="s">
        <v>385</v>
      </c>
      <c r="D318" s="223" t="s">
        <v>167</v>
      </c>
      <c r="E318" s="224" t="s">
        <v>707</v>
      </c>
      <c r="F318" s="225" t="s">
        <v>708</v>
      </c>
      <c r="G318" s="226" t="s">
        <v>170</v>
      </c>
      <c r="H318" s="227">
        <v>76</v>
      </c>
      <c r="I318" s="228"/>
      <c r="J318" s="229">
        <f>ROUND(I318*H318,2)</f>
        <v>0</v>
      </c>
      <c r="K318" s="225" t="s">
        <v>171</v>
      </c>
      <c r="L318" s="41"/>
      <c r="M318" s="230" t="s">
        <v>1</v>
      </c>
      <c r="N318" s="231" t="s">
        <v>41</v>
      </c>
      <c r="O318" s="88"/>
      <c r="P318" s="232">
        <f>O318*H318</f>
        <v>0</v>
      </c>
      <c r="Q318" s="232">
        <v>0</v>
      </c>
      <c r="R318" s="232">
        <f>Q318*H318</f>
        <v>0</v>
      </c>
      <c r="S318" s="232">
        <v>0</v>
      </c>
      <c r="T318" s="233">
        <f>S318*H318</f>
        <v>0</v>
      </c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R318" s="234" t="s">
        <v>172</v>
      </c>
      <c r="AT318" s="234" t="s">
        <v>167</v>
      </c>
      <c r="AU318" s="234" t="s">
        <v>85</v>
      </c>
      <c r="AY318" s="14" t="s">
        <v>164</v>
      </c>
      <c r="BE318" s="235">
        <f>IF(N318="základní",J318,0)</f>
        <v>0</v>
      </c>
      <c r="BF318" s="235">
        <f>IF(N318="snížená",J318,0)</f>
        <v>0</v>
      </c>
      <c r="BG318" s="235">
        <f>IF(N318="zákl. přenesená",J318,0)</f>
        <v>0</v>
      </c>
      <c r="BH318" s="235">
        <f>IF(N318="sníž. přenesená",J318,0)</f>
        <v>0</v>
      </c>
      <c r="BI318" s="235">
        <f>IF(N318="nulová",J318,0)</f>
        <v>0</v>
      </c>
      <c r="BJ318" s="14" t="s">
        <v>83</v>
      </c>
      <c r="BK318" s="235">
        <f>ROUND(I318*H318,2)</f>
        <v>0</v>
      </c>
      <c r="BL318" s="14" t="s">
        <v>172</v>
      </c>
      <c r="BM318" s="234" t="s">
        <v>587</v>
      </c>
    </row>
    <row r="319" spans="1:47" s="2" customFormat="1" ht="12">
      <c r="A319" s="35"/>
      <c r="B319" s="36"/>
      <c r="C319" s="37"/>
      <c r="D319" s="236" t="s">
        <v>173</v>
      </c>
      <c r="E319" s="37"/>
      <c r="F319" s="237" t="s">
        <v>710</v>
      </c>
      <c r="G319" s="37"/>
      <c r="H319" s="37"/>
      <c r="I319" s="238"/>
      <c r="J319" s="37"/>
      <c r="K319" s="37"/>
      <c r="L319" s="41"/>
      <c r="M319" s="239"/>
      <c r="N319" s="240"/>
      <c r="O319" s="88"/>
      <c r="P319" s="88"/>
      <c r="Q319" s="88"/>
      <c r="R319" s="88"/>
      <c r="S319" s="88"/>
      <c r="T319" s="89"/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T319" s="14" t="s">
        <v>173</v>
      </c>
      <c r="AU319" s="14" t="s">
        <v>85</v>
      </c>
    </row>
    <row r="320" spans="1:47" s="2" customFormat="1" ht="12">
      <c r="A320" s="35"/>
      <c r="B320" s="36"/>
      <c r="C320" s="37"/>
      <c r="D320" s="251" t="s">
        <v>252</v>
      </c>
      <c r="E320" s="37"/>
      <c r="F320" s="252" t="s">
        <v>912</v>
      </c>
      <c r="G320" s="37"/>
      <c r="H320" s="37"/>
      <c r="I320" s="238"/>
      <c r="J320" s="37"/>
      <c r="K320" s="37"/>
      <c r="L320" s="41"/>
      <c r="M320" s="239"/>
      <c r="N320" s="240"/>
      <c r="O320" s="88"/>
      <c r="P320" s="88"/>
      <c r="Q320" s="88"/>
      <c r="R320" s="88"/>
      <c r="S320" s="88"/>
      <c r="T320" s="89"/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T320" s="14" t="s">
        <v>252</v>
      </c>
      <c r="AU320" s="14" t="s">
        <v>85</v>
      </c>
    </row>
    <row r="321" spans="1:65" s="2" customFormat="1" ht="37.8" customHeight="1">
      <c r="A321" s="35"/>
      <c r="B321" s="36"/>
      <c r="C321" s="223" t="s">
        <v>591</v>
      </c>
      <c r="D321" s="223" t="s">
        <v>167</v>
      </c>
      <c r="E321" s="224" t="s">
        <v>713</v>
      </c>
      <c r="F321" s="225" t="s">
        <v>714</v>
      </c>
      <c r="G321" s="226" t="s">
        <v>170</v>
      </c>
      <c r="H321" s="227">
        <v>356</v>
      </c>
      <c r="I321" s="228"/>
      <c r="J321" s="229">
        <f>ROUND(I321*H321,2)</f>
        <v>0</v>
      </c>
      <c r="K321" s="225" t="s">
        <v>171</v>
      </c>
      <c r="L321" s="41"/>
      <c r="M321" s="230" t="s">
        <v>1</v>
      </c>
      <c r="N321" s="231" t="s">
        <v>41</v>
      </c>
      <c r="O321" s="88"/>
      <c r="P321" s="232">
        <f>O321*H321</f>
        <v>0</v>
      </c>
      <c r="Q321" s="232">
        <v>0</v>
      </c>
      <c r="R321" s="232">
        <f>Q321*H321</f>
        <v>0</v>
      </c>
      <c r="S321" s="232">
        <v>0</v>
      </c>
      <c r="T321" s="233">
        <f>S321*H321</f>
        <v>0</v>
      </c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R321" s="234" t="s">
        <v>172</v>
      </c>
      <c r="AT321" s="234" t="s">
        <v>167</v>
      </c>
      <c r="AU321" s="234" t="s">
        <v>85</v>
      </c>
      <c r="AY321" s="14" t="s">
        <v>164</v>
      </c>
      <c r="BE321" s="235">
        <f>IF(N321="základní",J321,0)</f>
        <v>0</v>
      </c>
      <c r="BF321" s="235">
        <f>IF(N321="snížená",J321,0)</f>
        <v>0</v>
      </c>
      <c r="BG321" s="235">
        <f>IF(N321="zákl. přenesená",J321,0)</f>
        <v>0</v>
      </c>
      <c r="BH321" s="235">
        <f>IF(N321="sníž. přenesená",J321,0)</f>
        <v>0</v>
      </c>
      <c r="BI321" s="235">
        <f>IF(N321="nulová",J321,0)</f>
        <v>0</v>
      </c>
      <c r="BJ321" s="14" t="s">
        <v>83</v>
      </c>
      <c r="BK321" s="235">
        <f>ROUND(I321*H321,2)</f>
        <v>0</v>
      </c>
      <c r="BL321" s="14" t="s">
        <v>172</v>
      </c>
      <c r="BM321" s="234" t="s">
        <v>594</v>
      </c>
    </row>
    <row r="322" spans="1:47" s="2" customFormat="1" ht="12">
      <c r="A322" s="35"/>
      <c r="B322" s="36"/>
      <c r="C322" s="37"/>
      <c r="D322" s="236" t="s">
        <v>173</v>
      </c>
      <c r="E322" s="37"/>
      <c r="F322" s="237" t="s">
        <v>716</v>
      </c>
      <c r="G322" s="37"/>
      <c r="H322" s="37"/>
      <c r="I322" s="238"/>
      <c r="J322" s="37"/>
      <c r="K322" s="37"/>
      <c r="L322" s="41"/>
      <c r="M322" s="239"/>
      <c r="N322" s="240"/>
      <c r="O322" s="88"/>
      <c r="P322" s="88"/>
      <c r="Q322" s="88"/>
      <c r="R322" s="88"/>
      <c r="S322" s="88"/>
      <c r="T322" s="89"/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T322" s="14" t="s">
        <v>173</v>
      </c>
      <c r="AU322" s="14" t="s">
        <v>85</v>
      </c>
    </row>
    <row r="323" spans="1:47" s="2" customFormat="1" ht="12">
      <c r="A323" s="35"/>
      <c r="B323" s="36"/>
      <c r="C323" s="37"/>
      <c r="D323" s="251" t="s">
        <v>252</v>
      </c>
      <c r="E323" s="37"/>
      <c r="F323" s="252" t="s">
        <v>913</v>
      </c>
      <c r="G323" s="37"/>
      <c r="H323" s="37"/>
      <c r="I323" s="238"/>
      <c r="J323" s="37"/>
      <c r="K323" s="37"/>
      <c r="L323" s="41"/>
      <c r="M323" s="253"/>
      <c r="N323" s="254"/>
      <c r="O323" s="255"/>
      <c r="P323" s="255"/>
      <c r="Q323" s="255"/>
      <c r="R323" s="255"/>
      <c r="S323" s="255"/>
      <c r="T323" s="256"/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T323" s="14" t="s">
        <v>252</v>
      </c>
      <c r="AU323" s="14" t="s">
        <v>85</v>
      </c>
    </row>
    <row r="324" spans="1:31" s="2" customFormat="1" ht="6.95" customHeight="1">
      <c r="A324" s="35"/>
      <c r="B324" s="63"/>
      <c r="C324" s="64"/>
      <c r="D324" s="64"/>
      <c r="E324" s="64"/>
      <c r="F324" s="64"/>
      <c r="G324" s="64"/>
      <c r="H324" s="64"/>
      <c r="I324" s="64"/>
      <c r="J324" s="64"/>
      <c r="K324" s="64"/>
      <c r="L324" s="41"/>
      <c r="M324" s="35"/>
      <c r="O324" s="35"/>
      <c r="P324" s="35"/>
      <c r="Q324" s="35"/>
      <c r="R324" s="35"/>
      <c r="S324" s="35"/>
      <c r="T324" s="35"/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</row>
  </sheetData>
  <sheetProtection password="CC35" sheet="1" objects="1" scenarios="1" formatColumns="0" formatRows="0" autoFilter="0"/>
  <autoFilter ref="C126:K323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5:H115"/>
    <mergeCell ref="E117:H117"/>
    <mergeCell ref="E119:H119"/>
    <mergeCell ref="L2:V2"/>
  </mergeCells>
  <hyperlinks>
    <hyperlink ref="F139" r:id="rId1" display="https://podminky.urs.cz/item/CS_URS_2024_01/713463131"/>
    <hyperlink ref="F141" r:id="rId2" display="https://podminky.urs.cz/item/CS_URS_2024_01/713463211"/>
    <hyperlink ref="F143" r:id="rId3" display="https://podminky.urs.cz/item/CS_URS_2024_01/713463212"/>
    <hyperlink ref="F146" r:id="rId4" display="https://podminky.urs.cz/item/CS_URS_2024_01/998713103"/>
    <hyperlink ref="F152" r:id="rId5" display="https://podminky.urs.cz/item/CS_URS_2024_01/998731102"/>
    <hyperlink ref="F155" r:id="rId6" display="https://podminky.urs.cz/item/CS_URS_2024_01/733111227"/>
    <hyperlink ref="F157" r:id="rId7" display="https://podminky.urs.cz/item/CS_URS_2024_01/733111228"/>
    <hyperlink ref="F159" r:id="rId8" display="https://podminky.urs.cz/item/CS_URS_2024_01/733121162"/>
    <hyperlink ref="F161" r:id="rId9" display="https://podminky.urs.cz/item/CS_URS_2024_01/733121165"/>
    <hyperlink ref="F163" r:id="rId10" display="https://podminky.urs.cz/item/CS_URS_2024_01/733122202"/>
    <hyperlink ref="F166" r:id="rId11" display="https://podminky.urs.cz/item/CS_URS_2024_01/733122203"/>
    <hyperlink ref="F169" r:id="rId12" display="https://podminky.urs.cz/item/CS_URS_2024_01/733122204"/>
    <hyperlink ref="F172" r:id="rId13" display="https://podminky.urs.cz/item/CS_URS_2024_01/733122205"/>
    <hyperlink ref="F175" r:id="rId14" display="https://podminky.urs.cz/item/CS_URS_2024_01/733122206"/>
    <hyperlink ref="F178" r:id="rId15" display="https://podminky.urs.cz/item/CS_URS_2024_01/733122207"/>
    <hyperlink ref="F181" r:id="rId16" display="https://podminky.urs.cz/item/CS_URS_2024_01/733122208"/>
    <hyperlink ref="F184" r:id="rId17" display="https://podminky.urs.cz/item/CS_URS_2024_01/733190217"/>
    <hyperlink ref="F186" r:id="rId18" display="https://podminky.urs.cz/item/CS_URS_2024_01/733190219"/>
    <hyperlink ref="F188" r:id="rId19" display="https://podminky.urs.cz/item/CS_URS_2024_01/733190225"/>
    <hyperlink ref="F199" r:id="rId20" display="https://podminky.urs.cz/item/CS_URS_2024_01/998733103"/>
    <hyperlink ref="F202" r:id="rId21" display="https://podminky.urs.cz/item/CS_URS_2024_01/734211120"/>
    <hyperlink ref="F205" r:id="rId22" display="https://podminky.urs.cz/item/CS_URS_2024_01/734291123"/>
    <hyperlink ref="F207" r:id="rId23" display="https://podminky.urs.cz/item/CS_URS_2024_01/734291124"/>
    <hyperlink ref="F209" r:id="rId24" display="https://podminky.urs.cz/item/CS_URS_2024_01/734292713"/>
    <hyperlink ref="F211" r:id="rId25" display="https://podminky.urs.cz/item/CS_URS_2024_01/734292714"/>
    <hyperlink ref="F224" r:id="rId26" display="https://podminky.urs.cz/item/CS_URS_2024_01/734494213"/>
    <hyperlink ref="F226" r:id="rId27" display="https://podminky.urs.cz/item/CS_URS_2024_01/734494214"/>
    <hyperlink ref="F228" r:id="rId28" display="https://podminky.urs.cz/item/CS_URS_2024_01/734411113"/>
    <hyperlink ref="F230" r:id="rId29" display="https://podminky.urs.cz/item/CS_URS_2024_01/734421101"/>
    <hyperlink ref="F235" r:id="rId30" display="https://podminky.urs.cz/item/CS_URS_2024_01/734209103"/>
    <hyperlink ref="F237" r:id="rId31" display="https://podminky.urs.cz/item/CS_URS_2024_01/734209104"/>
    <hyperlink ref="F239" r:id="rId32" display="https://podminky.urs.cz/item/CS_URS_2024_01/734209105"/>
    <hyperlink ref="F242" r:id="rId33" display="https://podminky.urs.cz/item/CS_URS_2024_01/734209113"/>
    <hyperlink ref="F244" r:id="rId34" display="https://podminky.urs.cz/item/CS_URS_2024_01/734209114"/>
    <hyperlink ref="F246" r:id="rId35" display="https://podminky.urs.cz/item/CS_URS_2024_01/734209116"/>
    <hyperlink ref="F248" r:id="rId36" display="https://podminky.urs.cz/item/CS_URS_2024_01/734209117"/>
    <hyperlink ref="F254" r:id="rId37" display="https://podminky.urs.cz/item/CS_URS_2024_01/734419111"/>
    <hyperlink ref="F257" r:id="rId38" display="https://podminky.urs.cz/item/CS_URS_2024_01/734499211"/>
    <hyperlink ref="F259" r:id="rId39" display="https://podminky.urs.cz/item/CS_URS_2024_01/734499212"/>
    <hyperlink ref="F262" r:id="rId40" display="https://podminky.urs.cz/item/CS_URS_2024_01/735000912"/>
    <hyperlink ref="F265" r:id="rId41" display="https://podminky.urs.cz/item/CS_URS_2024_01/998734103"/>
    <hyperlink ref="F268" r:id="rId42" display="https://podminky.urs.cz/item/CS_URS_2024_01/735152281"/>
    <hyperlink ref="F271" r:id="rId43" display="https://podminky.urs.cz/item/CS_URS_2024_01/735152282"/>
    <hyperlink ref="F274" r:id="rId44" display="https://podminky.urs.cz/item/CS_URS_2024_01/735152283"/>
    <hyperlink ref="F277" r:id="rId45" display="https://podminky.urs.cz/item/CS_URS_2024_01/735152475"/>
    <hyperlink ref="F280" r:id="rId46" display="https://podminky.urs.cz/item/CS_URS_2024_01/735152482"/>
    <hyperlink ref="F283" r:id="rId47" display="https://podminky.urs.cz/item/CS_URS_2024_01/735152483"/>
    <hyperlink ref="F286" r:id="rId48" display="https://podminky.urs.cz/item/CS_URS_2024_01/735152583"/>
    <hyperlink ref="F289" r:id="rId49" display="https://podminky.urs.cz/item/CS_URS_2024_01/735152593"/>
    <hyperlink ref="F292" r:id="rId50" display="https://podminky.urs.cz/item/CS_URS_2024_01/735152595"/>
    <hyperlink ref="F295" r:id="rId51" display="https://podminky.urs.cz/item/CS_URS_2024_01/735152597"/>
    <hyperlink ref="F298" r:id="rId52" display="https://podminky.urs.cz/item/CS_URS_2024_01/735152677"/>
    <hyperlink ref="F301" r:id="rId53" display="https://podminky.urs.cz/item/CS_URS_2024_01/735152682"/>
    <hyperlink ref="F304" r:id="rId54" display="https://podminky.urs.cz/item/CS_URS_2024_01/735152695"/>
    <hyperlink ref="F307" r:id="rId55" display="https://podminky.urs.cz/item/CS_URS_2024_01/735152699"/>
    <hyperlink ref="F312" r:id="rId56" display="https://podminky.urs.cz/item/CS_URS_2024_01/735159340"/>
    <hyperlink ref="F316" r:id="rId57" display="https://podminky.urs.cz/item/CS_URS_2024_01/998735103"/>
    <hyperlink ref="F319" r:id="rId58" display="https://podminky.urs.cz/item/CS_URS_2024_01/783614551"/>
    <hyperlink ref="F322" r:id="rId59" display="https://podminky.urs.cz/item/CS_URS_2024_01/78361456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6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102</v>
      </c>
    </row>
    <row r="3" spans="2:46" s="1" customFormat="1" ht="6.95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7"/>
      <c r="AT3" s="14" t="s">
        <v>85</v>
      </c>
    </row>
    <row r="4" spans="2:46" s="1" customFormat="1" ht="24.95" customHeight="1">
      <c r="B4" s="17"/>
      <c r="D4" s="145" t="s">
        <v>131</v>
      </c>
      <c r="L4" s="17"/>
      <c r="M4" s="146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47" t="s">
        <v>16</v>
      </c>
      <c r="L6" s="17"/>
    </row>
    <row r="7" spans="2:12" s="1" customFormat="1" ht="26.25" customHeight="1">
      <c r="B7" s="17"/>
      <c r="E7" s="148" t="str">
        <f>'Rekapitulace stavby'!K6</f>
        <v>Rekonstrukce vytápění – Teoretické ústavy, Hněvotínská 3, 775 15 Olomouc</v>
      </c>
      <c r="F7" s="147"/>
      <c r="G7" s="147"/>
      <c r="H7" s="147"/>
      <c r="L7" s="17"/>
    </row>
    <row r="8" spans="2:12" s="1" customFormat="1" ht="12" customHeight="1">
      <c r="B8" s="17"/>
      <c r="D8" s="147" t="s">
        <v>132</v>
      </c>
      <c r="L8" s="17"/>
    </row>
    <row r="9" spans="1:31" s="2" customFormat="1" ht="16.5" customHeight="1">
      <c r="A9" s="35"/>
      <c r="B9" s="41"/>
      <c r="C9" s="35"/>
      <c r="D9" s="35"/>
      <c r="E9" s="148" t="s">
        <v>898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1"/>
      <c r="C10" s="35"/>
      <c r="D10" s="147" t="s">
        <v>134</v>
      </c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6.5" customHeight="1">
      <c r="A11" s="35"/>
      <c r="B11" s="41"/>
      <c r="C11" s="35"/>
      <c r="D11" s="35"/>
      <c r="E11" s="149" t="s">
        <v>914</v>
      </c>
      <c r="F11" s="35"/>
      <c r="G11" s="35"/>
      <c r="H11" s="35"/>
      <c r="I11" s="35"/>
      <c r="J11" s="35"/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>
      <c r="A12" s="35"/>
      <c r="B12" s="41"/>
      <c r="C12" s="35"/>
      <c r="D12" s="35"/>
      <c r="E12" s="35"/>
      <c r="F12" s="35"/>
      <c r="G12" s="35"/>
      <c r="H12" s="35"/>
      <c r="I12" s="35"/>
      <c r="J12" s="35"/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2" customHeight="1">
      <c r="A13" s="35"/>
      <c r="B13" s="41"/>
      <c r="C13" s="35"/>
      <c r="D13" s="147" t="s">
        <v>18</v>
      </c>
      <c r="E13" s="35"/>
      <c r="F13" s="138" t="s">
        <v>1</v>
      </c>
      <c r="G13" s="35"/>
      <c r="H13" s="35"/>
      <c r="I13" s="147" t="s">
        <v>19</v>
      </c>
      <c r="J13" s="138" t="s">
        <v>1</v>
      </c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47" t="s">
        <v>20</v>
      </c>
      <c r="E14" s="35"/>
      <c r="F14" s="138" t="s">
        <v>21</v>
      </c>
      <c r="G14" s="35"/>
      <c r="H14" s="35"/>
      <c r="I14" s="147" t="s">
        <v>22</v>
      </c>
      <c r="J14" s="150" t="str">
        <f>'Rekapitulace stavby'!AN8</f>
        <v>21. 1. 2024</v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0.8" customHeight="1">
      <c r="A15" s="35"/>
      <c r="B15" s="41"/>
      <c r="C15" s="35"/>
      <c r="D15" s="35"/>
      <c r="E15" s="35"/>
      <c r="F15" s="35"/>
      <c r="G15" s="35"/>
      <c r="H15" s="35"/>
      <c r="I15" s="35"/>
      <c r="J15" s="35"/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41"/>
      <c r="C16" s="35"/>
      <c r="D16" s="147" t="s">
        <v>24</v>
      </c>
      <c r="E16" s="35"/>
      <c r="F16" s="35"/>
      <c r="G16" s="35"/>
      <c r="H16" s="35"/>
      <c r="I16" s="147" t="s">
        <v>25</v>
      </c>
      <c r="J16" s="138" t="str">
        <f>IF('Rekapitulace stavby'!AN10="","",'Rekapitulace stavby'!AN10)</f>
        <v/>
      </c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1"/>
      <c r="C17" s="35"/>
      <c r="D17" s="35"/>
      <c r="E17" s="138" t="str">
        <f>IF('Rekapitulace stavby'!E11="","",'Rekapitulace stavby'!E11)</f>
        <v>Univerzita Palackého v Olomouc, Křížkovského 8</v>
      </c>
      <c r="F17" s="35"/>
      <c r="G17" s="35"/>
      <c r="H17" s="35"/>
      <c r="I17" s="147" t="s">
        <v>27</v>
      </c>
      <c r="J17" s="138" t="str">
        <f>IF('Rekapitulace stavby'!AN11="","",'Rekapitulace stavby'!AN11)</f>
        <v/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1"/>
      <c r="C18" s="35"/>
      <c r="D18" s="35"/>
      <c r="E18" s="35"/>
      <c r="F18" s="35"/>
      <c r="G18" s="35"/>
      <c r="H18" s="35"/>
      <c r="I18" s="35"/>
      <c r="J18" s="35"/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1"/>
      <c r="C19" s="35"/>
      <c r="D19" s="147" t="s">
        <v>28</v>
      </c>
      <c r="E19" s="35"/>
      <c r="F19" s="35"/>
      <c r="G19" s="35"/>
      <c r="H19" s="35"/>
      <c r="I19" s="147" t="s">
        <v>25</v>
      </c>
      <c r="J19" s="30" t="str">
        <f>'Rekapitulace stavby'!AN13</f>
        <v>Vyplň údaj</v>
      </c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1"/>
      <c r="C20" s="35"/>
      <c r="D20" s="35"/>
      <c r="E20" s="30" t="str">
        <f>'Rekapitulace stavby'!E14</f>
        <v>Vyplň údaj</v>
      </c>
      <c r="F20" s="138"/>
      <c r="G20" s="138"/>
      <c r="H20" s="138"/>
      <c r="I20" s="147" t="s">
        <v>27</v>
      </c>
      <c r="J20" s="30" t="str">
        <f>'Rekapitulace stavby'!AN14</f>
        <v>Vyplň údaj</v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1"/>
      <c r="C21" s="35"/>
      <c r="D21" s="35"/>
      <c r="E21" s="35"/>
      <c r="F21" s="35"/>
      <c r="G21" s="35"/>
      <c r="H21" s="35"/>
      <c r="I21" s="35"/>
      <c r="J21" s="35"/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1"/>
      <c r="C22" s="35"/>
      <c r="D22" s="147" t="s">
        <v>30</v>
      </c>
      <c r="E22" s="35"/>
      <c r="F22" s="35"/>
      <c r="G22" s="35"/>
      <c r="H22" s="35"/>
      <c r="I22" s="147" t="s">
        <v>25</v>
      </c>
      <c r="J22" s="138" t="s">
        <v>1</v>
      </c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1"/>
      <c r="C23" s="35"/>
      <c r="D23" s="35"/>
      <c r="E23" s="138" t="s">
        <v>31</v>
      </c>
      <c r="F23" s="35"/>
      <c r="G23" s="35"/>
      <c r="H23" s="35"/>
      <c r="I23" s="147" t="s">
        <v>27</v>
      </c>
      <c r="J23" s="138" t="s">
        <v>1</v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1"/>
      <c r="C24" s="35"/>
      <c r="D24" s="35"/>
      <c r="E24" s="35"/>
      <c r="F24" s="35"/>
      <c r="G24" s="35"/>
      <c r="H24" s="35"/>
      <c r="I24" s="35"/>
      <c r="J24" s="35"/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1"/>
      <c r="C25" s="35"/>
      <c r="D25" s="147" t="s">
        <v>33</v>
      </c>
      <c r="E25" s="35"/>
      <c r="F25" s="35"/>
      <c r="G25" s="35"/>
      <c r="H25" s="35"/>
      <c r="I25" s="147" t="s">
        <v>25</v>
      </c>
      <c r="J25" s="138" t="s">
        <v>1</v>
      </c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1"/>
      <c r="C26" s="35"/>
      <c r="D26" s="35"/>
      <c r="E26" s="138" t="s">
        <v>34</v>
      </c>
      <c r="F26" s="35"/>
      <c r="G26" s="35"/>
      <c r="H26" s="35"/>
      <c r="I26" s="147" t="s">
        <v>27</v>
      </c>
      <c r="J26" s="138" t="s">
        <v>1</v>
      </c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1"/>
      <c r="C27" s="35"/>
      <c r="D27" s="35"/>
      <c r="E27" s="35"/>
      <c r="F27" s="35"/>
      <c r="G27" s="35"/>
      <c r="H27" s="35"/>
      <c r="I27" s="35"/>
      <c r="J27" s="35"/>
      <c r="K27" s="35"/>
      <c r="L27" s="60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1"/>
      <c r="C28" s="35"/>
      <c r="D28" s="147" t="s">
        <v>35</v>
      </c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151"/>
      <c r="B29" s="152"/>
      <c r="C29" s="151"/>
      <c r="D29" s="151"/>
      <c r="E29" s="153" t="s">
        <v>1</v>
      </c>
      <c r="F29" s="153"/>
      <c r="G29" s="153"/>
      <c r="H29" s="153"/>
      <c r="I29" s="151"/>
      <c r="J29" s="151"/>
      <c r="K29" s="151"/>
      <c r="L29" s="154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</row>
    <row r="30" spans="1:31" s="2" customFormat="1" ht="6.95" customHeight="1">
      <c r="A30" s="35"/>
      <c r="B30" s="41"/>
      <c r="C30" s="35"/>
      <c r="D30" s="35"/>
      <c r="E30" s="35"/>
      <c r="F30" s="35"/>
      <c r="G30" s="35"/>
      <c r="H30" s="35"/>
      <c r="I30" s="35"/>
      <c r="J30" s="35"/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55"/>
      <c r="E31" s="155"/>
      <c r="F31" s="155"/>
      <c r="G31" s="155"/>
      <c r="H31" s="155"/>
      <c r="I31" s="155"/>
      <c r="J31" s="155"/>
      <c r="K31" s="155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4" customHeight="1">
      <c r="A32" s="35"/>
      <c r="B32" s="41"/>
      <c r="C32" s="35"/>
      <c r="D32" s="156" t="s">
        <v>36</v>
      </c>
      <c r="E32" s="35"/>
      <c r="F32" s="35"/>
      <c r="G32" s="35"/>
      <c r="H32" s="35"/>
      <c r="I32" s="35"/>
      <c r="J32" s="157">
        <f>ROUND(J126,2)</f>
        <v>0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1"/>
      <c r="C33" s="35"/>
      <c r="D33" s="155"/>
      <c r="E33" s="155"/>
      <c r="F33" s="155"/>
      <c r="G33" s="155"/>
      <c r="H33" s="155"/>
      <c r="I33" s="155"/>
      <c r="J33" s="155"/>
      <c r="K33" s="15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35"/>
      <c r="F34" s="158" t="s">
        <v>38</v>
      </c>
      <c r="G34" s="35"/>
      <c r="H34" s="35"/>
      <c r="I34" s="158" t="s">
        <v>37</v>
      </c>
      <c r="J34" s="158" t="s">
        <v>39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>
      <c r="A35" s="35"/>
      <c r="B35" s="41"/>
      <c r="C35" s="35"/>
      <c r="D35" s="159" t="s">
        <v>40</v>
      </c>
      <c r="E35" s="147" t="s">
        <v>41</v>
      </c>
      <c r="F35" s="160">
        <f>ROUND((SUM(BE126:BE172)),2)</f>
        <v>0</v>
      </c>
      <c r="G35" s="35"/>
      <c r="H35" s="35"/>
      <c r="I35" s="161">
        <v>0.21</v>
      </c>
      <c r="J35" s="160">
        <f>ROUND(((SUM(BE126:BE172))*I35),2)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>
      <c r="A36" s="35"/>
      <c r="B36" s="41"/>
      <c r="C36" s="35"/>
      <c r="D36" s="35"/>
      <c r="E36" s="147" t="s">
        <v>42</v>
      </c>
      <c r="F36" s="160">
        <f>ROUND((SUM(BF126:BF172)),2)</f>
        <v>0</v>
      </c>
      <c r="G36" s="35"/>
      <c r="H36" s="35"/>
      <c r="I36" s="161">
        <v>0.12</v>
      </c>
      <c r="J36" s="160">
        <f>ROUND(((SUM(BF126:BF172))*I36),2)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47" t="s">
        <v>43</v>
      </c>
      <c r="F37" s="160">
        <f>ROUND((SUM(BG126:BG172)),2)</f>
        <v>0</v>
      </c>
      <c r="G37" s="35"/>
      <c r="H37" s="35"/>
      <c r="I37" s="161">
        <v>0.21</v>
      </c>
      <c r="J37" s="160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" customHeight="1" hidden="1">
      <c r="A38" s="35"/>
      <c r="B38" s="41"/>
      <c r="C38" s="35"/>
      <c r="D38" s="35"/>
      <c r="E38" s="147" t="s">
        <v>44</v>
      </c>
      <c r="F38" s="160">
        <f>ROUND((SUM(BH126:BH172)),2)</f>
        <v>0</v>
      </c>
      <c r="G38" s="35"/>
      <c r="H38" s="35"/>
      <c r="I38" s="161">
        <v>0.12</v>
      </c>
      <c r="J38" s="160">
        <f>0</f>
        <v>0</v>
      </c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" customHeight="1" hidden="1">
      <c r="A39" s="35"/>
      <c r="B39" s="41"/>
      <c r="C39" s="35"/>
      <c r="D39" s="35"/>
      <c r="E39" s="147" t="s">
        <v>45</v>
      </c>
      <c r="F39" s="160">
        <f>ROUND((SUM(BI126:BI172)),2)</f>
        <v>0</v>
      </c>
      <c r="G39" s="35"/>
      <c r="H39" s="35"/>
      <c r="I39" s="161">
        <v>0</v>
      </c>
      <c r="J39" s="160">
        <f>0</f>
        <v>0</v>
      </c>
      <c r="K39" s="35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4" customHeight="1">
      <c r="A41" s="35"/>
      <c r="B41" s="41"/>
      <c r="C41" s="162"/>
      <c r="D41" s="163" t="s">
        <v>46</v>
      </c>
      <c r="E41" s="164"/>
      <c r="F41" s="164"/>
      <c r="G41" s="165" t="s">
        <v>47</v>
      </c>
      <c r="H41" s="166" t="s">
        <v>48</v>
      </c>
      <c r="I41" s="164"/>
      <c r="J41" s="167">
        <f>SUM(J32:J39)</f>
        <v>0</v>
      </c>
      <c r="K41" s="168"/>
      <c r="L41" s="60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0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2:12" s="1" customFormat="1" ht="14.4" customHeight="1">
      <c r="B43" s="17"/>
      <c r="L43" s="17"/>
    </row>
    <row r="44" spans="2:12" s="1" customFormat="1" ht="14.4" customHeight="1">
      <c r="B44" s="17"/>
      <c r="L44" s="1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60"/>
      <c r="D50" s="169" t="s">
        <v>49</v>
      </c>
      <c r="E50" s="170"/>
      <c r="F50" s="170"/>
      <c r="G50" s="169" t="s">
        <v>50</v>
      </c>
      <c r="H50" s="170"/>
      <c r="I50" s="170"/>
      <c r="J50" s="170"/>
      <c r="K50" s="170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71" t="s">
        <v>51</v>
      </c>
      <c r="E61" s="172"/>
      <c r="F61" s="173" t="s">
        <v>52</v>
      </c>
      <c r="G61" s="171" t="s">
        <v>51</v>
      </c>
      <c r="H61" s="172"/>
      <c r="I61" s="172"/>
      <c r="J61" s="174" t="s">
        <v>52</v>
      </c>
      <c r="K61" s="172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9" t="s">
        <v>53</v>
      </c>
      <c r="E65" s="175"/>
      <c r="F65" s="175"/>
      <c r="G65" s="169" t="s">
        <v>54</v>
      </c>
      <c r="H65" s="175"/>
      <c r="I65" s="175"/>
      <c r="J65" s="175"/>
      <c r="K65" s="175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71" t="s">
        <v>51</v>
      </c>
      <c r="E76" s="172"/>
      <c r="F76" s="173" t="s">
        <v>52</v>
      </c>
      <c r="G76" s="171" t="s">
        <v>51</v>
      </c>
      <c r="H76" s="172"/>
      <c r="I76" s="172"/>
      <c r="J76" s="174" t="s">
        <v>52</v>
      </c>
      <c r="K76" s="172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76"/>
      <c r="C77" s="177"/>
      <c r="D77" s="177"/>
      <c r="E77" s="177"/>
      <c r="F77" s="177"/>
      <c r="G77" s="177"/>
      <c r="H77" s="177"/>
      <c r="I77" s="177"/>
      <c r="J77" s="177"/>
      <c r="K77" s="177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78"/>
      <c r="C81" s="179"/>
      <c r="D81" s="179"/>
      <c r="E81" s="179"/>
      <c r="F81" s="179"/>
      <c r="G81" s="179"/>
      <c r="H81" s="179"/>
      <c r="I81" s="179"/>
      <c r="J81" s="179"/>
      <c r="K81" s="179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137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26.25" customHeight="1">
      <c r="A85" s="35"/>
      <c r="B85" s="36"/>
      <c r="C85" s="37"/>
      <c r="D85" s="37"/>
      <c r="E85" s="180" t="str">
        <f>E7</f>
        <v>Rekonstrukce vytápění – Teoretické ústavy, Hněvotínská 3, 775 15 Olomouc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2:12" s="1" customFormat="1" ht="12" customHeight="1">
      <c r="B86" s="18"/>
      <c r="C86" s="29" t="s">
        <v>132</v>
      </c>
      <c r="D86" s="19"/>
      <c r="E86" s="19"/>
      <c r="F86" s="19"/>
      <c r="G86" s="19"/>
      <c r="H86" s="19"/>
      <c r="I86" s="19"/>
      <c r="J86" s="19"/>
      <c r="K86" s="19"/>
      <c r="L86" s="17"/>
    </row>
    <row r="87" spans="1:31" s="2" customFormat="1" ht="16.5" customHeight="1">
      <c r="A87" s="35"/>
      <c r="B87" s="36"/>
      <c r="C87" s="37"/>
      <c r="D87" s="37"/>
      <c r="E87" s="180" t="s">
        <v>898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>
      <c r="A88" s="35"/>
      <c r="B88" s="36"/>
      <c r="C88" s="29" t="s">
        <v>134</v>
      </c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6.5" customHeight="1">
      <c r="A89" s="35"/>
      <c r="B89" s="36"/>
      <c r="C89" s="37"/>
      <c r="D89" s="37"/>
      <c r="E89" s="73" t="str">
        <f>E11</f>
        <v>02 - Blok A2 - Měření a regulace</v>
      </c>
      <c r="F89" s="37"/>
      <c r="G89" s="37"/>
      <c r="H89" s="37"/>
      <c r="I89" s="37"/>
      <c r="J89" s="37"/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customHeight="1">
      <c r="A91" s="35"/>
      <c r="B91" s="36"/>
      <c r="C91" s="29" t="s">
        <v>20</v>
      </c>
      <c r="D91" s="37"/>
      <c r="E91" s="37"/>
      <c r="F91" s="24" t="str">
        <f>F14</f>
        <v>Hněvotínská 3, 775 15 Olomouc</v>
      </c>
      <c r="G91" s="37"/>
      <c r="H91" s="37"/>
      <c r="I91" s="29" t="s">
        <v>22</v>
      </c>
      <c r="J91" s="76" t="str">
        <f>IF(J14="","",J14)</f>
        <v>21. 1. 2024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5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5.15" customHeight="1">
      <c r="A93" s="35"/>
      <c r="B93" s="36"/>
      <c r="C93" s="29" t="s">
        <v>24</v>
      </c>
      <c r="D93" s="37"/>
      <c r="E93" s="37"/>
      <c r="F93" s="24" t="str">
        <f>E17</f>
        <v>Univerzita Palackého v Olomouc, Křížkovského 8</v>
      </c>
      <c r="G93" s="37"/>
      <c r="H93" s="37"/>
      <c r="I93" s="29" t="s">
        <v>30</v>
      </c>
      <c r="J93" s="33" t="str">
        <f>E23</f>
        <v>Ing. Petr Machalec</v>
      </c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40.05" customHeight="1">
      <c r="A94" s="35"/>
      <c r="B94" s="36"/>
      <c r="C94" s="29" t="s">
        <v>28</v>
      </c>
      <c r="D94" s="37"/>
      <c r="E94" s="37"/>
      <c r="F94" s="24" t="str">
        <f>IF(E20="","",E20)</f>
        <v>Vyplň údaj</v>
      </c>
      <c r="G94" s="37"/>
      <c r="H94" s="37"/>
      <c r="I94" s="29" t="s">
        <v>33</v>
      </c>
      <c r="J94" s="33" t="str">
        <f>E26</f>
        <v>Ing. Petr Machalec, Werichova 13, Olomouc</v>
      </c>
      <c r="K94" s="37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29.25" customHeight="1">
      <c r="A96" s="35"/>
      <c r="B96" s="36"/>
      <c r="C96" s="181" t="s">
        <v>138</v>
      </c>
      <c r="D96" s="182"/>
      <c r="E96" s="182"/>
      <c r="F96" s="182"/>
      <c r="G96" s="182"/>
      <c r="H96" s="182"/>
      <c r="I96" s="182"/>
      <c r="J96" s="183" t="s">
        <v>139</v>
      </c>
      <c r="K96" s="182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31" s="2" customFormat="1" ht="10.3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0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47" s="2" customFormat="1" ht="22.8" customHeight="1">
      <c r="A98" s="35"/>
      <c r="B98" s="36"/>
      <c r="C98" s="184" t="s">
        <v>140</v>
      </c>
      <c r="D98" s="37"/>
      <c r="E98" s="37"/>
      <c r="F98" s="37"/>
      <c r="G98" s="37"/>
      <c r="H98" s="37"/>
      <c r="I98" s="37"/>
      <c r="J98" s="107">
        <f>J126</f>
        <v>0</v>
      </c>
      <c r="K98" s="37"/>
      <c r="L98" s="60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4" t="s">
        <v>141</v>
      </c>
    </row>
    <row r="99" spans="1:31" s="9" customFormat="1" ht="24.95" customHeight="1">
      <c r="A99" s="9"/>
      <c r="B99" s="185"/>
      <c r="C99" s="186"/>
      <c r="D99" s="187" t="s">
        <v>733</v>
      </c>
      <c r="E99" s="188"/>
      <c r="F99" s="188"/>
      <c r="G99" s="188"/>
      <c r="H99" s="188"/>
      <c r="I99" s="188"/>
      <c r="J99" s="189">
        <f>J127</f>
        <v>0</v>
      </c>
      <c r="K99" s="186"/>
      <c r="L99" s="190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1"/>
      <c r="C100" s="130"/>
      <c r="D100" s="192" t="s">
        <v>734</v>
      </c>
      <c r="E100" s="193"/>
      <c r="F100" s="193"/>
      <c r="G100" s="193"/>
      <c r="H100" s="193"/>
      <c r="I100" s="193"/>
      <c r="J100" s="194">
        <f>J128</f>
        <v>0</v>
      </c>
      <c r="K100" s="130"/>
      <c r="L100" s="19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1"/>
      <c r="C101" s="130"/>
      <c r="D101" s="192" t="s">
        <v>735</v>
      </c>
      <c r="E101" s="193"/>
      <c r="F101" s="193"/>
      <c r="G101" s="193"/>
      <c r="H101" s="193"/>
      <c r="I101" s="193"/>
      <c r="J101" s="194">
        <f>J150</f>
        <v>0</v>
      </c>
      <c r="K101" s="130"/>
      <c r="L101" s="19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1"/>
      <c r="C102" s="130"/>
      <c r="D102" s="192" t="s">
        <v>736</v>
      </c>
      <c r="E102" s="193"/>
      <c r="F102" s="193"/>
      <c r="G102" s="193"/>
      <c r="H102" s="193"/>
      <c r="I102" s="193"/>
      <c r="J102" s="194">
        <f>J158</f>
        <v>0</v>
      </c>
      <c r="K102" s="130"/>
      <c r="L102" s="19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85"/>
      <c r="C103" s="186"/>
      <c r="D103" s="187" t="s">
        <v>737</v>
      </c>
      <c r="E103" s="188"/>
      <c r="F103" s="188"/>
      <c r="G103" s="188"/>
      <c r="H103" s="188"/>
      <c r="I103" s="188"/>
      <c r="J103" s="189">
        <f>J167</f>
        <v>0</v>
      </c>
      <c r="K103" s="186"/>
      <c r="L103" s="190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191"/>
      <c r="C104" s="130"/>
      <c r="D104" s="192" t="s">
        <v>738</v>
      </c>
      <c r="E104" s="193"/>
      <c r="F104" s="193"/>
      <c r="G104" s="193"/>
      <c r="H104" s="193"/>
      <c r="I104" s="193"/>
      <c r="J104" s="194">
        <f>J168</f>
        <v>0</v>
      </c>
      <c r="K104" s="130"/>
      <c r="L104" s="195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5"/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60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6.95" customHeight="1">
      <c r="A106" s="35"/>
      <c r="B106" s="63"/>
      <c r="C106" s="64"/>
      <c r="D106" s="64"/>
      <c r="E106" s="64"/>
      <c r="F106" s="64"/>
      <c r="G106" s="64"/>
      <c r="H106" s="64"/>
      <c r="I106" s="64"/>
      <c r="J106" s="64"/>
      <c r="K106" s="64"/>
      <c r="L106" s="60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10" spans="1:31" s="2" customFormat="1" ht="6.95" customHeight="1">
      <c r="A110" s="35"/>
      <c r="B110" s="65"/>
      <c r="C110" s="66"/>
      <c r="D110" s="66"/>
      <c r="E110" s="66"/>
      <c r="F110" s="66"/>
      <c r="G110" s="66"/>
      <c r="H110" s="66"/>
      <c r="I110" s="66"/>
      <c r="J110" s="66"/>
      <c r="K110" s="66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24.95" customHeight="1">
      <c r="A111" s="35"/>
      <c r="B111" s="36"/>
      <c r="C111" s="20" t="s">
        <v>149</v>
      </c>
      <c r="D111" s="37"/>
      <c r="E111" s="37"/>
      <c r="F111" s="37"/>
      <c r="G111" s="37"/>
      <c r="H111" s="37"/>
      <c r="I111" s="37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5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2" customHeight="1">
      <c r="A113" s="35"/>
      <c r="B113" s="36"/>
      <c r="C113" s="29" t="s">
        <v>16</v>
      </c>
      <c r="D113" s="37"/>
      <c r="E113" s="37"/>
      <c r="F113" s="37"/>
      <c r="G113" s="37"/>
      <c r="H113" s="37"/>
      <c r="I113" s="37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26.25" customHeight="1">
      <c r="A114" s="35"/>
      <c r="B114" s="36"/>
      <c r="C114" s="37"/>
      <c r="D114" s="37"/>
      <c r="E114" s="180" t="str">
        <f>E7</f>
        <v>Rekonstrukce vytápění – Teoretické ústavy, Hněvotínská 3, 775 15 Olomouc</v>
      </c>
      <c r="F114" s="29"/>
      <c r="G114" s="29"/>
      <c r="H114" s="29"/>
      <c r="I114" s="37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2:12" s="1" customFormat="1" ht="12" customHeight="1">
      <c r="B115" s="18"/>
      <c r="C115" s="29" t="s">
        <v>132</v>
      </c>
      <c r="D115" s="19"/>
      <c r="E115" s="19"/>
      <c r="F115" s="19"/>
      <c r="G115" s="19"/>
      <c r="H115" s="19"/>
      <c r="I115" s="19"/>
      <c r="J115" s="19"/>
      <c r="K115" s="19"/>
      <c r="L115" s="17"/>
    </row>
    <row r="116" spans="1:31" s="2" customFormat="1" ht="16.5" customHeight="1">
      <c r="A116" s="35"/>
      <c r="B116" s="36"/>
      <c r="C116" s="37"/>
      <c r="D116" s="37"/>
      <c r="E116" s="180" t="s">
        <v>898</v>
      </c>
      <c r="F116" s="37"/>
      <c r="G116" s="37"/>
      <c r="H116" s="37"/>
      <c r="I116" s="37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2" customHeight="1">
      <c r="A117" s="35"/>
      <c r="B117" s="36"/>
      <c r="C117" s="29" t="s">
        <v>134</v>
      </c>
      <c r="D117" s="37"/>
      <c r="E117" s="37"/>
      <c r="F117" s="37"/>
      <c r="G117" s="37"/>
      <c r="H117" s="37"/>
      <c r="I117" s="37"/>
      <c r="J117" s="37"/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6.5" customHeight="1">
      <c r="A118" s="35"/>
      <c r="B118" s="36"/>
      <c r="C118" s="37"/>
      <c r="D118" s="37"/>
      <c r="E118" s="73" t="str">
        <f>E11</f>
        <v>02 - Blok A2 - Měření a regulace</v>
      </c>
      <c r="F118" s="37"/>
      <c r="G118" s="37"/>
      <c r="H118" s="37"/>
      <c r="I118" s="37"/>
      <c r="J118" s="37"/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6.95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2" customHeight="1">
      <c r="A120" s="35"/>
      <c r="B120" s="36"/>
      <c r="C120" s="29" t="s">
        <v>20</v>
      </c>
      <c r="D120" s="37"/>
      <c r="E120" s="37"/>
      <c r="F120" s="24" t="str">
        <f>F14</f>
        <v>Hněvotínská 3, 775 15 Olomouc</v>
      </c>
      <c r="G120" s="37"/>
      <c r="H120" s="37"/>
      <c r="I120" s="29" t="s">
        <v>22</v>
      </c>
      <c r="J120" s="76" t="str">
        <f>IF(J14="","",J14)</f>
        <v>21. 1. 2024</v>
      </c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6.95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5.15" customHeight="1">
      <c r="A122" s="35"/>
      <c r="B122" s="36"/>
      <c r="C122" s="29" t="s">
        <v>24</v>
      </c>
      <c r="D122" s="37"/>
      <c r="E122" s="37"/>
      <c r="F122" s="24" t="str">
        <f>E17</f>
        <v>Univerzita Palackého v Olomouc, Křížkovského 8</v>
      </c>
      <c r="G122" s="37"/>
      <c r="H122" s="37"/>
      <c r="I122" s="29" t="s">
        <v>30</v>
      </c>
      <c r="J122" s="33" t="str">
        <f>E23</f>
        <v>Ing. Petr Machalec</v>
      </c>
      <c r="K122" s="37"/>
      <c r="L122" s="60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40.05" customHeight="1">
      <c r="A123" s="35"/>
      <c r="B123" s="36"/>
      <c r="C123" s="29" t="s">
        <v>28</v>
      </c>
      <c r="D123" s="37"/>
      <c r="E123" s="37"/>
      <c r="F123" s="24" t="str">
        <f>IF(E20="","",E20)</f>
        <v>Vyplň údaj</v>
      </c>
      <c r="G123" s="37"/>
      <c r="H123" s="37"/>
      <c r="I123" s="29" t="s">
        <v>33</v>
      </c>
      <c r="J123" s="33" t="str">
        <f>E26</f>
        <v>Ing. Petr Machalec, Werichova 13, Olomouc</v>
      </c>
      <c r="K123" s="37"/>
      <c r="L123" s="60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0.3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60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11" customFormat="1" ht="29.25" customHeight="1">
      <c r="A125" s="196"/>
      <c r="B125" s="197"/>
      <c r="C125" s="198" t="s">
        <v>150</v>
      </c>
      <c r="D125" s="199" t="s">
        <v>61</v>
      </c>
      <c r="E125" s="199" t="s">
        <v>57</v>
      </c>
      <c r="F125" s="199" t="s">
        <v>58</v>
      </c>
      <c r="G125" s="199" t="s">
        <v>151</v>
      </c>
      <c r="H125" s="199" t="s">
        <v>152</v>
      </c>
      <c r="I125" s="199" t="s">
        <v>153</v>
      </c>
      <c r="J125" s="199" t="s">
        <v>139</v>
      </c>
      <c r="K125" s="200" t="s">
        <v>154</v>
      </c>
      <c r="L125" s="201"/>
      <c r="M125" s="97" t="s">
        <v>1</v>
      </c>
      <c r="N125" s="98" t="s">
        <v>40</v>
      </c>
      <c r="O125" s="98" t="s">
        <v>155</v>
      </c>
      <c r="P125" s="98" t="s">
        <v>156</v>
      </c>
      <c r="Q125" s="98" t="s">
        <v>157</v>
      </c>
      <c r="R125" s="98" t="s">
        <v>158</v>
      </c>
      <c r="S125" s="98" t="s">
        <v>159</v>
      </c>
      <c r="T125" s="99" t="s">
        <v>160</v>
      </c>
      <c r="U125" s="196"/>
      <c r="V125" s="196"/>
      <c r="W125" s="196"/>
      <c r="X125" s="196"/>
      <c r="Y125" s="196"/>
      <c r="Z125" s="196"/>
      <c r="AA125" s="196"/>
      <c r="AB125" s="196"/>
      <c r="AC125" s="196"/>
      <c r="AD125" s="196"/>
      <c r="AE125" s="196"/>
    </row>
    <row r="126" spans="1:63" s="2" customFormat="1" ht="22.8" customHeight="1">
      <c r="A126" s="35"/>
      <c r="B126" s="36"/>
      <c r="C126" s="104" t="s">
        <v>161</v>
      </c>
      <c r="D126" s="37"/>
      <c r="E126" s="37"/>
      <c r="F126" s="37"/>
      <c r="G126" s="37"/>
      <c r="H126" s="37"/>
      <c r="I126" s="37"/>
      <c r="J126" s="202">
        <f>BK126</f>
        <v>0</v>
      </c>
      <c r="K126" s="37"/>
      <c r="L126" s="41"/>
      <c r="M126" s="100"/>
      <c r="N126" s="203"/>
      <c r="O126" s="101"/>
      <c r="P126" s="204">
        <f>P127+P167</f>
        <v>0</v>
      </c>
      <c r="Q126" s="101"/>
      <c r="R126" s="204">
        <f>R127+R167</f>
        <v>0</v>
      </c>
      <c r="S126" s="101"/>
      <c r="T126" s="205">
        <f>T127+T167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4" t="s">
        <v>75</v>
      </c>
      <c r="AU126" s="14" t="s">
        <v>141</v>
      </c>
      <c r="BK126" s="206">
        <f>BK127+BK167</f>
        <v>0</v>
      </c>
    </row>
    <row r="127" spans="1:63" s="12" customFormat="1" ht="25.9" customHeight="1">
      <c r="A127" s="12"/>
      <c r="B127" s="207"/>
      <c r="C127" s="208"/>
      <c r="D127" s="209" t="s">
        <v>75</v>
      </c>
      <c r="E127" s="210" t="s">
        <v>181</v>
      </c>
      <c r="F127" s="210" t="s">
        <v>752</v>
      </c>
      <c r="G127" s="208"/>
      <c r="H127" s="208"/>
      <c r="I127" s="211"/>
      <c r="J127" s="212">
        <f>BK127</f>
        <v>0</v>
      </c>
      <c r="K127" s="208"/>
      <c r="L127" s="213"/>
      <c r="M127" s="214"/>
      <c r="N127" s="215"/>
      <c r="O127" s="215"/>
      <c r="P127" s="216">
        <f>P128+P150+P158</f>
        <v>0</v>
      </c>
      <c r="Q127" s="215"/>
      <c r="R127" s="216">
        <f>R128+R150+R158</f>
        <v>0</v>
      </c>
      <c r="S127" s="215"/>
      <c r="T127" s="217">
        <f>T128+T150+T158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8" t="s">
        <v>180</v>
      </c>
      <c r="AT127" s="219" t="s">
        <v>75</v>
      </c>
      <c r="AU127" s="219" t="s">
        <v>76</v>
      </c>
      <c r="AY127" s="218" t="s">
        <v>164</v>
      </c>
      <c r="BK127" s="220">
        <f>BK128+BK150+BK158</f>
        <v>0</v>
      </c>
    </row>
    <row r="128" spans="1:63" s="12" customFormat="1" ht="22.8" customHeight="1">
      <c r="A128" s="12"/>
      <c r="B128" s="207"/>
      <c r="C128" s="208"/>
      <c r="D128" s="209" t="s">
        <v>75</v>
      </c>
      <c r="E128" s="221" t="s">
        <v>753</v>
      </c>
      <c r="F128" s="221" t="s">
        <v>754</v>
      </c>
      <c r="G128" s="208"/>
      <c r="H128" s="208"/>
      <c r="I128" s="211"/>
      <c r="J128" s="222">
        <f>BK128</f>
        <v>0</v>
      </c>
      <c r="K128" s="208"/>
      <c r="L128" s="213"/>
      <c r="M128" s="214"/>
      <c r="N128" s="215"/>
      <c r="O128" s="215"/>
      <c r="P128" s="216">
        <f>SUM(P129:P149)</f>
        <v>0</v>
      </c>
      <c r="Q128" s="215"/>
      <c r="R128" s="216">
        <f>SUM(R129:R149)</f>
        <v>0</v>
      </c>
      <c r="S128" s="215"/>
      <c r="T128" s="217">
        <f>SUM(T129:T149)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8" t="s">
        <v>180</v>
      </c>
      <c r="AT128" s="219" t="s">
        <v>75</v>
      </c>
      <c r="AU128" s="219" t="s">
        <v>83</v>
      </c>
      <c r="AY128" s="218" t="s">
        <v>164</v>
      </c>
      <c r="BK128" s="220">
        <f>SUM(BK129:BK149)</f>
        <v>0</v>
      </c>
    </row>
    <row r="129" spans="1:65" s="2" customFormat="1" ht="24.15" customHeight="1">
      <c r="A129" s="35"/>
      <c r="B129" s="36"/>
      <c r="C129" s="223" t="s">
        <v>83</v>
      </c>
      <c r="D129" s="223" t="s">
        <v>167</v>
      </c>
      <c r="E129" s="224" t="s">
        <v>760</v>
      </c>
      <c r="F129" s="225" t="s">
        <v>761</v>
      </c>
      <c r="G129" s="226" t="s">
        <v>170</v>
      </c>
      <c r="H129" s="227">
        <v>6</v>
      </c>
      <c r="I129" s="228"/>
      <c r="J129" s="229">
        <f>ROUND(I129*H129,2)</f>
        <v>0</v>
      </c>
      <c r="K129" s="225" t="s">
        <v>1</v>
      </c>
      <c r="L129" s="41"/>
      <c r="M129" s="230" t="s">
        <v>1</v>
      </c>
      <c r="N129" s="231" t="s">
        <v>41</v>
      </c>
      <c r="O129" s="88"/>
      <c r="P129" s="232">
        <f>O129*H129</f>
        <v>0</v>
      </c>
      <c r="Q129" s="232">
        <v>0</v>
      </c>
      <c r="R129" s="232">
        <f>Q129*H129</f>
        <v>0</v>
      </c>
      <c r="S129" s="232">
        <v>0</v>
      </c>
      <c r="T129" s="233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34" t="s">
        <v>302</v>
      </c>
      <c r="AT129" s="234" t="s">
        <v>167</v>
      </c>
      <c r="AU129" s="234" t="s">
        <v>85</v>
      </c>
      <c r="AY129" s="14" t="s">
        <v>164</v>
      </c>
      <c r="BE129" s="235">
        <f>IF(N129="základní",J129,0)</f>
        <v>0</v>
      </c>
      <c r="BF129" s="235">
        <f>IF(N129="snížená",J129,0)</f>
        <v>0</v>
      </c>
      <c r="BG129" s="235">
        <f>IF(N129="zákl. přenesená",J129,0)</f>
        <v>0</v>
      </c>
      <c r="BH129" s="235">
        <f>IF(N129="sníž. přenesená",J129,0)</f>
        <v>0</v>
      </c>
      <c r="BI129" s="235">
        <f>IF(N129="nulová",J129,0)</f>
        <v>0</v>
      </c>
      <c r="BJ129" s="14" t="s">
        <v>83</v>
      </c>
      <c r="BK129" s="235">
        <f>ROUND(I129*H129,2)</f>
        <v>0</v>
      </c>
      <c r="BL129" s="14" t="s">
        <v>302</v>
      </c>
      <c r="BM129" s="234" t="s">
        <v>85</v>
      </c>
    </row>
    <row r="130" spans="1:65" s="2" customFormat="1" ht="24.15" customHeight="1">
      <c r="A130" s="35"/>
      <c r="B130" s="36"/>
      <c r="C130" s="241" t="s">
        <v>85</v>
      </c>
      <c r="D130" s="241" t="s">
        <v>181</v>
      </c>
      <c r="E130" s="242" t="s">
        <v>762</v>
      </c>
      <c r="F130" s="243" t="s">
        <v>763</v>
      </c>
      <c r="G130" s="244" t="s">
        <v>170</v>
      </c>
      <c r="H130" s="245">
        <v>6</v>
      </c>
      <c r="I130" s="246"/>
      <c r="J130" s="247">
        <f>ROUND(I130*H130,2)</f>
        <v>0</v>
      </c>
      <c r="K130" s="243" t="s">
        <v>1</v>
      </c>
      <c r="L130" s="248"/>
      <c r="M130" s="249" t="s">
        <v>1</v>
      </c>
      <c r="N130" s="250" t="s">
        <v>41</v>
      </c>
      <c r="O130" s="88"/>
      <c r="P130" s="232">
        <f>O130*H130</f>
        <v>0</v>
      </c>
      <c r="Q130" s="232">
        <v>0</v>
      </c>
      <c r="R130" s="232">
        <f>Q130*H130</f>
        <v>0</v>
      </c>
      <c r="S130" s="232">
        <v>0</v>
      </c>
      <c r="T130" s="233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34" t="s">
        <v>759</v>
      </c>
      <c r="AT130" s="234" t="s">
        <v>181</v>
      </c>
      <c r="AU130" s="234" t="s">
        <v>85</v>
      </c>
      <c r="AY130" s="14" t="s">
        <v>164</v>
      </c>
      <c r="BE130" s="235">
        <f>IF(N130="základní",J130,0)</f>
        <v>0</v>
      </c>
      <c r="BF130" s="235">
        <f>IF(N130="snížená",J130,0)</f>
        <v>0</v>
      </c>
      <c r="BG130" s="235">
        <f>IF(N130="zákl. přenesená",J130,0)</f>
        <v>0</v>
      </c>
      <c r="BH130" s="235">
        <f>IF(N130="sníž. přenesená",J130,0)</f>
        <v>0</v>
      </c>
      <c r="BI130" s="235">
        <f>IF(N130="nulová",J130,0)</f>
        <v>0</v>
      </c>
      <c r="BJ130" s="14" t="s">
        <v>83</v>
      </c>
      <c r="BK130" s="235">
        <f>ROUND(I130*H130,2)</f>
        <v>0</v>
      </c>
      <c r="BL130" s="14" t="s">
        <v>302</v>
      </c>
      <c r="BM130" s="234" t="s">
        <v>179</v>
      </c>
    </row>
    <row r="131" spans="1:65" s="2" customFormat="1" ht="24.15" customHeight="1">
      <c r="A131" s="35"/>
      <c r="B131" s="36"/>
      <c r="C131" s="223" t="s">
        <v>180</v>
      </c>
      <c r="D131" s="223" t="s">
        <v>167</v>
      </c>
      <c r="E131" s="224" t="s">
        <v>772</v>
      </c>
      <c r="F131" s="225" t="s">
        <v>773</v>
      </c>
      <c r="G131" s="226" t="s">
        <v>170</v>
      </c>
      <c r="H131" s="227">
        <v>8</v>
      </c>
      <c r="I131" s="228"/>
      <c r="J131" s="229">
        <f>ROUND(I131*H131,2)</f>
        <v>0</v>
      </c>
      <c r="K131" s="225" t="s">
        <v>1</v>
      </c>
      <c r="L131" s="41"/>
      <c r="M131" s="230" t="s">
        <v>1</v>
      </c>
      <c r="N131" s="231" t="s">
        <v>41</v>
      </c>
      <c r="O131" s="88"/>
      <c r="P131" s="232">
        <f>O131*H131</f>
        <v>0</v>
      </c>
      <c r="Q131" s="232">
        <v>0</v>
      </c>
      <c r="R131" s="232">
        <f>Q131*H131</f>
        <v>0</v>
      </c>
      <c r="S131" s="232">
        <v>0</v>
      </c>
      <c r="T131" s="233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34" t="s">
        <v>302</v>
      </c>
      <c r="AT131" s="234" t="s">
        <v>167</v>
      </c>
      <c r="AU131" s="234" t="s">
        <v>85</v>
      </c>
      <c r="AY131" s="14" t="s">
        <v>164</v>
      </c>
      <c r="BE131" s="235">
        <f>IF(N131="základní",J131,0)</f>
        <v>0</v>
      </c>
      <c r="BF131" s="235">
        <f>IF(N131="snížená",J131,0)</f>
        <v>0</v>
      </c>
      <c r="BG131" s="235">
        <f>IF(N131="zákl. přenesená",J131,0)</f>
        <v>0</v>
      </c>
      <c r="BH131" s="235">
        <f>IF(N131="sníž. přenesená",J131,0)</f>
        <v>0</v>
      </c>
      <c r="BI131" s="235">
        <f>IF(N131="nulová",J131,0)</f>
        <v>0</v>
      </c>
      <c r="BJ131" s="14" t="s">
        <v>83</v>
      </c>
      <c r="BK131" s="235">
        <f>ROUND(I131*H131,2)</f>
        <v>0</v>
      </c>
      <c r="BL131" s="14" t="s">
        <v>302</v>
      </c>
      <c r="BM131" s="234" t="s">
        <v>185</v>
      </c>
    </row>
    <row r="132" spans="1:65" s="2" customFormat="1" ht="24.15" customHeight="1">
      <c r="A132" s="35"/>
      <c r="B132" s="36"/>
      <c r="C132" s="241" t="s">
        <v>179</v>
      </c>
      <c r="D132" s="241" t="s">
        <v>181</v>
      </c>
      <c r="E132" s="242" t="s">
        <v>774</v>
      </c>
      <c r="F132" s="243" t="s">
        <v>775</v>
      </c>
      <c r="G132" s="244" t="s">
        <v>170</v>
      </c>
      <c r="H132" s="245">
        <v>8</v>
      </c>
      <c r="I132" s="246"/>
      <c r="J132" s="247">
        <f>ROUND(I132*H132,2)</f>
        <v>0</v>
      </c>
      <c r="K132" s="243" t="s">
        <v>1</v>
      </c>
      <c r="L132" s="248"/>
      <c r="M132" s="249" t="s">
        <v>1</v>
      </c>
      <c r="N132" s="250" t="s">
        <v>41</v>
      </c>
      <c r="O132" s="88"/>
      <c r="P132" s="232">
        <f>O132*H132</f>
        <v>0</v>
      </c>
      <c r="Q132" s="232">
        <v>0</v>
      </c>
      <c r="R132" s="232">
        <f>Q132*H132</f>
        <v>0</v>
      </c>
      <c r="S132" s="232">
        <v>0</v>
      </c>
      <c r="T132" s="233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34" t="s">
        <v>759</v>
      </c>
      <c r="AT132" s="234" t="s">
        <v>181</v>
      </c>
      <c r="AU132" s="234" t="s">
        <v>85</v>
      </c>
      <c r="AY132" s="14" t="s">
        <v>164</v>
      </c>
      <c r="BE132" s="235">
        <f>IF(N132="základní",J132,0)</f>
        <v>0</v>
      </c>
      <c r="BF132" s="235">
        <f>IF(N132="snížená",J132,0)</f>
        <v>0</v>
      </c>
      <c r="BG132" s="235">
        <f>IF(N132="zákl. přenesená",J132,0)</f>
        <v>0</v>
      </c>
      <c r="BH132" s="235">
        <f>IF(N132="sníž. přenesená",J132,0)</f>
        <v>0</v>
      </c>
      <c r="BI132" s="235">
        <f>IF(N132="nulová",J132,0)</f>
        <v>0</v>
      </c>
      <c r="BJ132" s="14" t="s">
        <v>83</v>
      </c>
      <c r="BK132" s="235">
        <f>ROUND(I132*H132,2)</f>
        <v>0</v>
      </c>
      <c r="BL132" s="14" t="s">
        <v>302</v>
      </c>
      <c r="BM132" s="234" t="s">
        <v>188</v>
      </c>
    </row>
    <row r="133" spans="1:65" s="2" customFormat="1" ht="24.15" customHeight="1">
      <c r="A133" s="35"/>
      <c r="B133" s="36"/>
      <c r="C133" s="223" t="s">
        <v>189</v>
      </c>
      <c r="D133" s="223" t="s">
        <v>167</v>
      </c>
      <c r="E133" s="224" t="s">
        <v>809</v>
      </c>
      <c r="F133" s="225" t="s">
        <v>810</v>
      </c>
      <c r="G133" s="226" t="s">
        <v>224</v>
      </c>
      <c r="H133" s="227">
        <v>12</v>
      </c>
      <c r="I133" s="228"/>
      <c r="J133" s="229">
        <f>ROUND(I133*H133,2)</f>
        <v>0</v>
      </c>
      <c r="K133" s="225" t="s">
        <v>1</v>
      </c>
      <c r="L133" s="41"/>
      <c r="M133" s="230" t="s">
        <v>1</v>
      </c>
      <c r="N133" s="231" t="s">
        <v>41</v>
      </c>
      <c r="O133" s="88"/>
      <c r="P133" s="232">
        <f>O133*H133</f>
        <v>0</v>
      </c>
      <c r="Q133" s="232">
        <v>0</v>
      </c>
      <c r="R133" s="232">
        <f>Q133*H133</f>
        <v>0</v>
      </c>
      <c r="S133" s="232">
        <v>0</v>
      </c>
      <c r="T133" s="233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34" t="s">
        <v>302</v>
      </c>
      <c r="AT133" s="234" t="s">
        <v>167</v>
      </c>
      <c r="AU133" s="234" t="s">
        <v>85</v>
      </c>
      <c r="AY133" s="14" t="s">
        <v>164</v>
      </c>
      <c r="BE133" s="235">
        <f>IF(N133="základní",J133,0)</f>
        <v>0</v>
      </c>
      <c r="BF133" s="235">
        <f>IF(N133="snížená",J133,0)</f>
        <v>0</v>
      </c>
      <c r="BG133" s="235">
        <f>IF(N133="zákl. přenesená",J133,0)</f>
        <v>0</v>
      </c>
      <c r="BH133" s="235">
        <f>IF(N133="sníž. přenesená",J133,0)</f>
        <v>0</v>
      </c>
      <c r="BI133" s="235">
        <f>IF(N133="nulová",J133,0)</f>
        <v>0</v>
      </c>
      <c r="BJ133" s="14" t="s">
        <v>83</v>
      </c>
      <c r="BK133" s="235">
        <f>ROUND(I133*H133,2)</f>
        <v>0</v>
      </c>
      <c r="BL133" s="14" t="s">
        <v>302</v>
      </c>
      <c r="BM133" s="234" t="s">
        <v>192</v>
      </c>
    </row>
    <row r="134" spans="1:65" s="2" customFormat="1" ht="24.15" customHeight="1">
      <c r="A134" s="35"/>
      <c r="B134" s="36"/>
      <c r="C134" s="223" t="s">
        <v>185</v>
      </c>
      <c r="D134" s="223" t="s">
        <v>167</v>
      </c>
      <c r="E134" s="224" t="s">
        <v>811</v>
      </c>
      <c r="F134" s="225" t="s">
        <v>812</v>
      </c>
      <c r="G134" s="226" t="s">
        <v>224</v>
      </c>
      <c r="H134" s="227">
        <v>4</v>
      </c>
      <c r="I134" s="228"/>
      <c r="J134" s="229">
        <f>ROUND(I134*H134,2)</f>
        <v>0</v>
      </c>
      <c r="K134" s="225" t="s">
        <v>1</v>
      </c>
      <c r="L134" s="41"/>
      <c r="M134" s="230" t="s">
        <v>1</v>
      </c>
      <c r="N134" s="231" t="s">
        <v>41</v>
      </c>
      <c r="O134" s="88"/>
      <c r="P134" s="232">
        <f>O134*H134</f>
        <v>0</v>
      </c>
      <c r="Q134" s="232">
        <v>0</v>
      </c>
      <c r="R134" s="232">
        <f>Q134*H134</f>
        <v>0</v>
      </c>
      <c r="S134" s="232">
        <v>0</v>
      </c>
      <c r="T134" s="233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34" t="s">
        <v>302</v>
      </c>
      <c r="AT134" s="234" t="s">
        <v>167</v>
      </c>
      <c r="AU134" s="234" t="s">
        <v>85</v>
      </c>
      <c r="AY134" s="14" t="s">
        <v>164</v>
      </c>
      <c r="BE134" s="235">
        <f>IF(N134="základní",J134,0)</f>
        <v>0</v>
      </c>
      <c r="BF134" s="235">
        <f>IF(N134="snížená",J134,0)</f>
        <v>0</v>
      </c>
      <c r="BG134" s="235">
        <f>IF(N134="zákl. přenesená",J134,0)</f>
        <v>0</v>
      </c>
      <c r="BH134" s="235">
        <f>IF(N134="sníž. přenesená",J134,0)</f>
        <v>0</v>
      </c>
      <c r="BI134" s="235">
        <f>IF(N134="nulová",J134,0)</f>
        <v>0</v>
      </c>
      <c r="BJ134" s="14" t="s">
        <v>83</v>
      </c>
      <c r="BK134" s="235">
        <f>ROUND(I134*H134,2)</f>
        <v>0</v>
      </c>
      <c r="BL134" s="14" t="s">
        <v>302</v>
      </c>
      <c r="BM134" s="234" t="s">
        <v>8</v>
      </c>
    </row>
    <row r="135" spans="1:47" s="2" customFormat="1" ht="12">
      <c r="A135" s="35"/>
      <c r="B135" s="36"/>
      <c r="C135" s="37"/>
      <c r="D135" s="251" t="s">
        <v>252</v>
      </c>
      <c r="E135" s="37"/>
      <c r="F135" s="252" t="s">
        <v>813</v>
      </c>
      <c r="G135" s="37"/>
      <c r="H135" s="37"/>
      <c r="I135" s="238"/>
      <c r="J135" s="37"/>
      <c r="K135" s="37"/>
      <c r="L135" s="41"/>
      <c r="M135" s="239"/>
      <c r="N135" s="240"/>
      <c r="O135" s="88"/>
      <c r="P135" s="88"/>
      <c r="Q135" s="88"/>
      <c r="R135" s="88"/>
      <c r="S135" s="88"/>
      <c r="T135" s="89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T135" s="14" t="s">
        <v>252</v>
      </c>
      <c r="AU135" s="14" t="s">
        <v>85</v>
      </c>
    </row>
    <row r="136" spans="1:65" s="2" customFormat="1" ht="16.5" customHeight="1">
      <c r="A136" s="35"/>
      <c r="B136" s="36"/>
      <c r="C136" s="241" t="s">
        <v>195</v>
      </c>
      <c r="D136" s="241" t="s">
        <v>181</v>
      </c>
      <c r="E136" s="242" t="s">
        <v>814</v>
      </c>
      <c r="F136" s="243" t="s">
        <v>815</v>
      </c>
      <c r="G136" s="244" t="s">
        <v>224</v>
      </c>
      <c r="H136" s="245">
        <v>4</v>
      </c>
      <c r="I136" s="246"/>
      <c r="J136" s="247">
        <f>ROUND(I136*H136,2)</f>
        <v>0</v>
      </c>
      <c r="K136" s="243" t="s">
        <v>1</v>
      </c>
      <c r="L136" s="248"/>
      <c r="M136" s="249" t="s">
        <v>1</v>
      </c>
      <c r="N136" s="250" t="s">
        <v>41</v>
      </c>
      <c r="O136" s="88"/>
      <c r="P136" s="232">
        <f>O136*H136</f>
        <v>0</v>
      </c>
      <c r="Q136" s="232">
        <v>0</v>
      </c>
      <c r="R136" s="232">
        <f>Q136*H136</f>
        <v>0</v>
      </c>
      <c r="S136" s="232">
        <v>0</v>
      </c>
      <c r="T136" s="233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34" t="s">
        <v>759</v>
      </c>
      <c r="AT136" s="234" t="s">
        <v>181</v>
      </c>
      <c r="AU136" s="234" t="s">
        <v>85</v>
      </c>
      <c r="AY136" s="14" t="s">
        <v>164</v>
      </c>
      <c r="BE136" s="235">
        <f>IF(N136="základní",J136,0)</f>
        <v>0</v>
      </c>
      <c r="BF136" s="235">
        <f>IF(N136="snížená",J136,0)</f>
        <v>0</v>
      </c>
      <c r="BG136" s="235">
        <f>IF(N136="zákl. přenesená",J136,0)</f>
        <v>0</v>
      </c>
      <c r="BH136" s="235">
        <f>IF(N136="sníž. přenesená",J136,0)</f>
        <v>0</v>
      </c>
      <c r="BI136" s="235">
        <f>IF(N136="nulová",J136,0)</f>
        <v>0</v>
      </c>
      <c r="BJ136" s="14" t="s">
        <v>83</v>
      </c>
      <c r="BK136" s="235">
        <f>ROUND(I136*H136,2)</f>
        <v>0</v>
      </c>
      <c r="BL136" s="14" t="s">
        <v>302</v>
      </c>
      <c r="BM136" s="234" t="s">
        <v>198</v>
      </c>
    </row>
    <row r="137" spans="1:65" s="2" customFormat="1" ht="24.15" customHeight="1">
      <c r="A137" s="35"/>
      <c r="B137" s="36"/>
      <c r="C137" s="223" t="s">
        <v>188</v>
      </c>
      <c r="D137" s="223" t="s">
        <v>167</v>
      </c>
      <c r="E137" s="224" t="s">
        <v>816</v>
      </c>
      <c r="F137" s="225" t="s">
        <v>817</v>
      </c>
      <c r="G137" s="226" t="s">
        <v>170</v>
      </c>
      <c r="H137" s="227">
        <v>15</v>
      </c>
      <c r="I137" s="228"/>
      <c r="J137" s="229">
        <f>ROUND(I137*H137,2)</f>
        <v>0</v>
      </c>
      <c r="K137" s="225" t="s">
        <v>1</v>
      </c>
      <c r="L137" s="41"/>
      <c r="M137" s="230" t="s">
        <v>1</v>
      </c>
      <c r="N137" s="231" t="s">
        <v>41</v>
      </c>
      <c r="O137" s="88"/>
      <c r="P137" s="232">
        <f>O137*H137</f>
        <v>0</v>
      </c>
      <c r="Q137" s="232">
        <v>0</v>
      </c>
      <c r="R137" s="232">
        <f>Q137*H137</f>
        <v>0</v>
      </c>
      <c r="S137" s="232">
        <v>0</v>
      </c>
      <c r="T137" s="233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34" t="s">
        <v>302</v>
      </c>
      <c r="AT137" s="234" t="s">
        <v>167</v>
      </c>
      <c r="AU137" s="234" t="s">
        <v>85</v>
      </c>
      <c r="AY137" s="14" t="s">
        <v>164</v>
      </c>
      <c r="BE137" s="235">
        <f>IF(N137="základní",J137,0)</f>
        <v>0</v>
      </c>
      <c r="BF137" s="235">
        <f>IF(N137="snížená",J137,0)</f>
        <v>0</v>
      </c>
      <c r="BG137" s="235">
        <f>IF(N137="zákl. přenesená",J137,0)</f>
        <v>0</v>
      </c>
      <c r="BH137" s="235">
        <f>IF(N137="sníž. přenesená",J137,0)</f>
        <v>0</v>
      </c>
      <c r="BI137" s="235">
        <f>IF(N137="nulová",J137,0)</f>
        <v>0</v>
      </c>
      <c r="BJ137" s="14" t="s">
        <v>83</v>
      </c>
      <c r="BK137" s="235">
        <f>ROUND(I137*H137,2)</f>
        <v>0</v>
      </c>
      <c r="BL137" s="14" t="s">
        <v>302</v>
      </c>
      <c r="BM137" s="234" t="s">
        <v>172</v>
      </c>
    </row>
    <row r="138" spans="1:65" s="2" customFormat="1" ht="16.5" customHeight="1">
      <c r="A138" s="35"/>
      <c r="B138" s="36"/>
      <c r="C138" s="241" t="s">
        <v>201</v>
      </c>
      <c r="D138" s="241" t="s">
        <v>181</v>
      </c>
      <c r="E138" s="242" t="s">
        <v>818</v>
      </c>
      <c r="F138" s="243" t="s">
        <v>819</v>
      </c>
      <c r="G138" s="244" t="s">
        <v>170</v>
      </c>
      <c r="H138" s="245">
        <v>7</v>
      </c>
      <c r="I138" s="246"/>
      <c r="J138" s="247">
        <f>ROUND(I138*H138,2)</f>
        <v>0</v>
      </c>
      <c r="K138" s="243" t="s">
        <v>1</v>
      </c>
      <c r="L138" s="248"/>
      <c r="M138" s="249" t="s">
        <v>1</v>
      </c>
      <c r="N138" s="250" t="s">
        <v>41</v>
      </c>
      <c r="O138" s="88"/>
      <c r="P138" s="232">
        <f>O138*H138</f>
        <v>0</v>
      </c>
      <c r="Q138" s="232">
        <v>0</v>
      </c>
      <c r="R138" s="232">
        <f>Q138*H138</f>
        <v>0</v>
      </c>
      <c r="S138" s="232">
        <v>0</v>
      </c>
      <c r="T138" s="233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34" t="s">
        <v>759</v>
      </c>
      <c r="AT138" s="234" t="s">
        <v>181</v>
      </c>
      <c r="AU138" s="234" t="s">
        <v>85</v>
      </c>
      <c r="AY138" s="14" t="s">
        <v>164</v>
      </c>
      <c r="BE138" s="235">
        <f>IF(N138="základní",J138,0)</f>
        <v>0</v>
      </c>
      <c r="BF138" s="235">
        <f>IF(N138="snížená",J138,0)</f>
        <v>0</v>
      </c>
      <c r="BG138" s="235">
        <f>IF(N138="zákl. přenesená",J138,0)</f>
        <v>0</v>
      </c>
      <c r="BH138" s="235">
        <f>IF(N138="sníž. přenesená",J138,0)</f>
        <v>0</v>
      </c>
      <c r="BI138" s="235">
        <f>IF(N138="nulová",J138,0)</f>
        <v>0</v>
      </c>
      <c r="BJ138" s="14" t="s">
        <v>83</v>
      </c>
      <c r="BK138" s="235">
        <f>ROUND(I138*H138,2)</f>
        <v>0</v>
      </c>
      <c r="BL138" s="14" t="s">
        <v>302</v>
      </c>
      <c r="BM138" s="234" t="s">
        <v>204</v>
      </c>
    </row>
    <row r="139" spans="1:65" s="2" customFormat="1" ht="16.5" customHeight="1">
      <c r="A139" s="35"/>
      <c r="B139" s="36"/>
      <c r="C139" s="241" t="s">
        <v>192</v>
      </c>
      <c r="D139" s="241" t="s">
        <v>181</v>
      </c>
      <c r="E139" s="242" t="s">
        <v>820</v>
      </c>
      <c r="F139" s="243" t="s">
        <v>821</v>
      </c>
      <c r="G139" s="244" t="s">
        <v>170</v>
      </c>
      <c r="H139" s="245">
        <v>8</v>
      </c>
      <c r="I139" s="246"/>
      <c r="J139" s="247">
        <f>ROUND(I139*H139,2)</f>
        <v>0</v>
      </c>
      <c r="K139" s="243" t="s">
        <v>1</v>
      </c>
      <c r="L139" s="248"/>
      <c r="M139" s="249" t="s">
        <v>1</v>
      </c>
      <c r="N139" s="250" t="s">
        <v>41</v>
      </c>
      <c r="O139" s="88"/>
      <c r="P139" s="232">
        <f>O139*H139</f>
        <v>0</v>
      </c>
      <c r="Q139" s="232">
        <v>0</v>
      </c>
      <c r="R139" s="232">
        <f>Q139*H139</f>
        <v>0</v>
      </c>
      <c r="S139" s="232">
        <v>0</v>
      </c>
      <c r="T139" s="233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34" t="s">
        <v>759</v>
      </c>
      <c r="AT139" s="234" t="s">
        <v>181</v>
      </c>
      <c r="AU139" s="234" t="s">
        <v>85</v>
      </c>
      <c r="AY139" s="14" t="s">
        <v>164</v>
      </c>
      <c r="BE139" s="235">
        <f>IF(N139="základní",J139,0)</f>
        <v>0</v>
      </c>
      <c r="BF139" s="235">
        <f>IF(N139="snížená",J139,0)</f>
        <v>0</v>
      </c>
      <c r="BG139" s="235">
        <f>IF(N139="zákl. přenesená",J139,0)</f>
        <v>0</v>
      </c>
      <c r="BH139" s="235">
        <f>IF(N139="sníž. přenesená",J139,0)</f>
        <v>0</v>
      </c>
      <c r="BI139" s="235">
        <f>IF(N139="nulová",J139,0)</f>
        <v>0</v>
      </c>
      <c r="BJ139" s="14" t="s">
        <v>83</v>
      </c>
      <c r="BK139" s="235">
        <f>ROUND(I139*H139,2)</f>
        <v>0</v>
      </c>
      <c r="BL139" s="14" t="s">
        <v>302</v>
      </c>
      <c r="BM139" s="234" t="s">
        <v>207</v>
      </c>
    </row>
    <row r="140" spans="1:65" s="2" customFormat="1" ht="33" customHeight="1">
      <c r="A140" s="35"/>
      <c r="B140" s="36"/>
      <c r="C140" s="223" t="s">
        <v>208</v>
      </c>
      <c r="D140" s="223" t="s">
        <v>167</v>
      </c>
      <c r="E140" s="224" t="s">
        <v>822</v>
      </c>
      <c r="F140" s="225" t="s">
        <v>823</v>
      </c>
      <c r="G140" s="226" t="s">
        <v>170</v>
      </c>
      <c r="H140" s="227">
        <v>15</v>
      </c>
      <c r="I140" s="228"/>
      <c r="J140" s="229">
        <f>ROUND(I140*H140,2)</f>
        <v>0</v>
      </c>
      <c r="K140" s="225" t="s">
        <v>1</v>
      </c>
      <c r="L140" s="41"/>
      <c r="M140" s="230" t="s">
        <v>1</v>
      </c>
      <c r="N140" s="231" t="s">
        <v>41</v>
      </c>
      <c r="O140" s="88"/>
      <c r="P140" s="232">
        <f>O140*H140</f>
        <v>0</v>
      </c>
      <c r="Q140" s="232">
        <v>0</v>
      </c>
      <c r="R140" s="232">
        <f>Q140*H140</f>
        <v>0</v>
      </c>
      <c r="S140" s="232">
        <v>0</v>
      </c>
      <c r="T140" s="233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34" t="s">
        <v>302</v>
      </c>
      <c r="AT140" s="234" t="s">
        <v>167</v>
      </c>
      <c r="AU140" s="234" t="s">
        <v>85</v>
      </c>
      <c r="AY140" s="14" t="s">
        <v>164</v>
      </c>
      <c r="BE140" s="235">
        <f>IF(N140="základní",J140,0)</f>
        <v>0</v>
      </c>
      <c r="BF140" s="235">
        <f>IF(N140="snížená",J140,0)</f>
        <v>0</v>
      </c>
      <c r="BG140" s="235">
        <f>IF(N140="zákl. přenesená",J140,0)</f>
        <v>0</v>
      </c>
      <c r="BH140" s="235">
        <f>IF(N140="sníž. přenesená",J140,0)</f>
        <v>0</v>
      </c>
      <c r="BI140" s="235">
        <f>IF(N140="nulová",J140,0)</f>
        <v>0</v>
      </c>
      <c r="BJ140" s="14" t="s">
        <v>83</v>
      </c>
      <c r="BK140" s="235">
        <f>ROUND(I140*H140,2)</f>
        <v>0</v>
      </c>
      <c r="BL140" s="14" t="s">
        <v>302</v>
      </c>
      <c r="BM140" s="234" t="s">
        <v>211</v>
      </c>
    </row>
    <row r="141" spans="1:65" s="2" customFormat="1" ht="16.5" customHeight="1">
      <c r="A141" s="35"/>
      <c r="B141" s="36"/>
      <c r="C141" s="241" t="s">
        <v>8</v>
      </c>
      <c r="D141" s="241" t="s">
        <v>181</v>
      </c>
      <c r="E141" s="242" t="s">
        <v>824</v>
      </c>
      <c r="F141" s="243" t="s">
        <v>825</v>
      </c>
      <c r="G141" s="244" t="s">
        <v>170</v>
      </c>
      <c r="H141" s="245">
        <v>15</v>
      </c>
      <c r="I141" s="246"/>
      <c r="J141" s="247">
        <f>ROUND(I141*H141,2)</f>
        <v>0</v>
      </c>
      <c r="K141" s="243" t="s">
        <v>1</v>
      </c>
      <c r="L141" s="248"/>
      <c r="M141" s="249" t="s">
        <v>1</v>
      </c>
      <c r="N141" s="250" t="s">
        <v>41</v>
      </c>
      <c r="O141" s="88"/>
      <c r="P141" s="232">
        <f>O141*H141</f>
        <v>0</v>
      </c>
      <c r="Q141" s="232">
        <v>0</v>
      </c>
      <c r="R141" s="232">
        <f>Q141*H141</f>
        <v>0</v>
      </c>
      <c r="S141" s="232">
        <v>0</v>
      </c>
      <c r="T141" s="233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34" t="s">
        <v>759</v>
      </c>
      <c r="AT141" s="234" t="s">
        <v>181</v>
      </c>
      <c r="AU141" s="234" t="s">
        <v>85</v>
      </c>
      <c r="AY141" s="14" t="s">
        <v>164</v>
      </c>
      <c r="BE141" s="235">
        <f>IF(N141="základní",J141,0)</f>
        <v>0</v>
      </c>
      <c r="BF141" s="235">
        <f>IF(N141="snížená",J141,0)</f>
        <v>0</v>
      </c>
      <c r="BG141" s="235">
        <f>IF(N141="zákl. přenesená",J141,0)</f>
        <v>0</v>
      </c>
      <c r="BH141" s="235">
        <f>IF(N141="sníž. přenesená",J141,0)</f>
        <v>0</v>
      </c>
      <c r="BI141" s="235">
        <f>IF(N141="nulová",J141,0)</f>
        <v>0</v>
      </c>
      <c r="BJ141" s="14" t="s">
        <v>83</v>
      </c>
      <c r="BK141" s="235">
        <f>ROUND(I141*H141,2)</f>
        <v>0</v>
      </c>
      <c r="BL141" s="14" t="s">
        <v>302</v>
      </c>
      <c r="BM141" s="234" t="s">
        <v>215</v>
      </c>
    </row>
    <row r="142" spans="1:65" s="2" customFormat="1" ht="33" customHeight="1">
      <c r="A142" s="35"/>
      <c r="B142" s="36"/>
      <c r="C142" s="223" t="s">
        <v>217</v>
      </c>
      <c r="D142" s="223" t="s">
        <v>167</v>
      </c>
      <c r="E142" s="224" t="s">
        <v>822</v>
      </c>
      <c r="F142" s="225" t="s">
        <v>823</v>
      </c>
      <c r="G142" s="226" t="s">
        <v>170</v>
      </c>
      <c r="H142" s="227">
        <v>15</v>
      </c>
      <c r="I142" s="228"/>
      <c r="J142" s="229">
        <f>ROUND(I142*H142,2)</f>
        <v>0</v>
      </c>
      <c r="K142" s="225" t="s">
        <v>1</v>
      </c>
      <c r="L142" s="41"/>
      <c r="M142" s="230" t="s">
        <v>1</v>
      </c>
      <c r="N142" s="231" t="s">
        <v>41</v>
      </c>
      <c r="O142" s="88"/>
      <c r="P142" s="232">
        <f>O142*H142</f>
        <v>0</v>
      </c>
      <c r="Q142" s="232">
        <v>0</v>
      </c>
      <c r="R142" s="232">
        <f>Q142*H142</f>
        <v>0</v>
      </c>
      <c r="S142" s="232">
        <v>0</v>
      </c>
      <c r="T142" s="233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34" t="s">
        <v>302</v>
      </c>
      <c r="AT142" s="234" t="s">
        <v>167</v>
      </c>
      <c r="AU142" s="234" t="s">
        <v>85</v>
      </c>
      <c r="AY142" s="14" t="s">
        <v>164</v>
      </c>
      <c r="BE142" s="235">
        <f>IF(N142="základní",J142,0)</f>
        <v>0</v>
      </c>
      <c r="BF142" s="235">
        <f>IF(N142="snížená",J142,0)</f>
        <v>0</v>
      </c>
      <c r="BG142" s="235">
        <f>IF(N142="zákl. přenesená",J142,0)</f>
        <v>0</v>
      </c>
      <c r="BH142" s="235">
        <f>IF(N142="sníž. přenesená",J142,0)</f>
        <v>0</v>
      </c>
      <c r="BI142" s="235">
        <f>IF(N142="nulová",J142,0)</f>
        <v>0</v>
      </c>
      <c r="BJ142" s="14" t="s">
        <v>83</v>
      </c>
      <c r="BK142" s="235">
        <f>ROUND(I142*H142,2)</f>
        <v>0</v>
      </c>
      <c r="BL142" s="14" t="s">
        <v>302</v>
      </c>
      <c r="BM142" s="234" t="s">
        <v>220</v>
      </c>
    </row>
    <row r="143" spans="1:65" s="2" customFormat="1" ht="16.5" customHeight="1">
      <c r="A143" s="35"/>
      <c r="B143" s="36"/>
      <c r="C143" s="241" t="s">
        <v>198</v>
      </c>
      <c r="D143" s="241" t="s">
        <v>181</v>
      </c>
      <c r="E143" s="242" t="s">
        <v>826</v>
      </c>
      <c r="F143" s="243" t="s">
        <v>827</v>
      </c>
      <c r="G143" s="244" t="s">
        <v>170</v>
      </c>
      <c r="H143" s="245">
        <v>15</v>
      </c>
      <c r="I143" s="246"/>
      <c r="J143" s="247">
        <f>ROUND(I143*H143,2)</f>
        <v>0</v>
      </c>
      <c r="K143" s="243" t="s">
        <v>1</v>
      </c>
      <c r="L143" s="248"/>
      <c r="M143" s="249" t="s">
        <v>1</v>
      </c>
      <c r="N143" s="250" t="s">
        <v>41</v>
      </c>
      <c r="O143" s="88"/>
      <c r="P143" s="232">
        <f>O143*H143</f>
        <v>0</v>
      </c>
      <c r="Q143" s="232">
        <v>0</v>
      </c>
      <c r="R143" s="232">
        <f>Q143*H143</f>
        <v>0</v>
      </c>
      <c r="S143" s="232">
        <v>0</v>
      </c>
      <c r="T143" s="233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34" t="s">
        <v>759</v>
      </c>
      <c r="AT143" s="234" t="s">
        <v>181</v>
      </c>
      <c r="AU143" s="234" t="s">
        <v>85</v>
      </c>
      <c r="AY143" s="14" t="s">
        <v>164</v>
      </c>
      <c r="BE143" s="235">
        <f>IF(N143="základní",J143,0)</f>
        <v>0</v>
      </c>
      <c r="BF143" s="235">
        <f>IF(N143="snížená",J143,0)</f>
        <v>0</v>
      </c>
      <c r="BG143" s="235">
        <f>IF(N143="zákl. přenesená",J143,0)</f>
        <v>0</v>
      </c>
      <c r="BH143" s="235">
        <f>IF(N143="sníž. přenesená",J143,0)</f>
        <v>0</v>
      </c>
      <c r="BI143" s="235">
        <f>IF(N143="nulová",J143,0)</f>
        <v>0</v>
      </c>
      <c r="BJ143" s="14" t="s">
        <v>83</v>
      </c>
      <c r="BK143" s="235">
        <f>ROUND(I143*H143,2)</f>
        <v>0</v>
      </c>
      <c r="BL143" s="14" t="s">
        <v>302</v>
      </c>
      <c r="BM143" s="234" t="s">
        <v>225</v>
      </c>
    </row>
    <row r="144" spans="1:65" s="2" customFormat="1" ht="24.15" customHeight="1">
      <c r="A144" s="35"/>
      <c r="B144" s="36"/>
      <c r="C144" s="223" t="s">
        <v>226</v>
      </c>
      <c r="D144" s="223" t="s">
        <v>167</v>
      </c>
      <c r="E144" s="224" t="s">
        <v>836</v>
      </c>
      <c r="F144" s="225" t="s">
        <v>837</v>
      </c>
      <c r="G144" s="226" t="s">
        <v>170</v>
      </c>
      <c r="H144" s="227">
        <v>15</v>
      </c>
      <c r="I144" s="228"/>
      <c r="J144" s="229">
        <f>ROUND(I144*H144,2)</f>
        <v>0</v>
      </c>
      <c r="K144" s="225" t="s">
        <v>1</v>
      </c>
      <c r="L144" s="41"/>
      <c r="M144" s="230" t="s">
        <v>1</v>
      </c>
      <c r="N144" s="231" t="s">
        <v>41</v>
      </c>
      <c r="O144" s="88"/>
      <c r="P144" s="232">
        <f>O144*H144</f>
        <v>0</v>
      </c>
      <c r="Q144" s="232">
        <v>0</v>
      </c>
      <c r="R144" s="232">
        <f>Q144*H144</f>
        <v>0</v>
      </c>
      <c r="S144" s="232">
        <v>0</v>
      </c>
      <c r="T144" s="233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34" t="s">
        <v>302</v>
      </c>
      <c r="AT144" s="234" t="s">
        <v>167</v>
      </c>
      <c r="AU144" s="234" t="s">
        <v>85</v>
      </c>
      <c r="AY144" s="14" t="s">
        <v>164</v>
      </c>
      <c r="BE144" s="235">
        <f>IF(N144="základní",J144,0)</f>
        <v>0</v>
      </c>
      <c r="BF144" s="235">
        <f>IF(N144="snížená",J144,0)</f>
        <v>0</v>
      </c>
      <c r="BG144" s="235">
        <f>IF(N144="zákl. přenesená",J144,0)</f>
        <v>0</v>
      </c>
      <c r="BH144" s="235">
        <f>IF(N144="sníž. přenesená",J144,0)</f>
        <v>0</v>
      </c>
      <c r="BI144" s="235">
        <f>IF(N144="nulová",J144,0)</f>
        <v>0</v>
      </c>
      <c r="BJ144" s="14" t="s">
        <v>83</v>
      </c>
      <c r="BK144" s="235">
        <f>ROUND(I144*H144,2)</f>
        <v>0</v>
      </c>
      <c r="BL144" s="14" t="s">
        <v>302</v>
      </c>
      <c r="BM144" s="234" t="s">
        <v>229</v>
      </c>
    </row>
    <row r="145" spans="1:65" s="2" customFormat="1" ht="21.75" customHeight="1">
      <c r="A145" s="35"/>
      <c r="B145" s="36"/>
      <c r="C145" s="241" t="s">
        <v>172</v>
      </c>
      <c r="D145" s="241" t="s">
        <v>181</v>
      </c>
      <c r="E145" s="242" t="s">
        <v>838</v>
      </c>
      <c r="F145" s="243" t="s">
        <v>839</v>
      </c>
      <c r="G145" s="244" t="s">
        <v>170</v>
      </c>
      <c r="H145" s="245">
        <v>15</v>
      </c>
      <c r="I145" s="246"/>
      <c r="J145" s="247">
        <f>ROUND(I145*H145,2)</f>
        <v>0</v>
      </c>
      <c r="K145" s="243" t="s">
        <v>1</v>
      </c>
      <c r="L145" s="248"/>
      <c r="M145" s="249" t="s">
        <v>1</v>
      </c>
      <c r="N145" s="250" t="s">
        <v>41</v>
      </c>
      <c r="O145" s="88"/>
      <c r="P145" s="232">
        <f>O145*H145</f>
        <v>0</v>
      </c>
      <c r="Q145" s="232">
        <v>0</v>
      </c>
      <c r="R145" s="232">
        <f>Q145*H145</f>
        <v>0</v>
      </c>
      <c r="S145" s="232">
        <v>0</v>
      </c>
      <c r="T145" s="233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34" t="s">
        <v>759</v>
      </c>
      <c r="AT145" s="234" t="s">
        <v>181</v>
      </c>
      <c r="AU145" s="234" t="s">
        <v>85</v>
      </c>
      <c r="AY145" s="14" t="s">
        <v>164</v>
      </c>
      <c r="BE145" s="235">
        <f>IF(N145="základní",J145,0)</f>
        <v>0</v>
      </c>
      <c r="BF145" s="235">
        <f>IF(N145="snížená",J145,0)</f>
        <v>0</v>
      </c>
      <c r="BG145" s="235">
        <f>IF(N145="zákl. přenesená",J145,0)</f>
        <v>0</v>
      </c>
      <c r="BH145" s="235">
        <f>IF(N145="sníž. přenesená",J145,0)</f>
        <v>0</v>
      </c>
      <c r="BI145" s="235">
        <f>IF(N145="nulová",J145,0)</f>
        <v>0</v>
      </c>
      <c r="BJ145" s="14" t="s">
        <v>83</v>
      </c>
      <c r="BK145" s="235">
        <f>ROUND(I145*H145,2)</f>
        <v>0</v>
      </c>
      <c r="BL145" s="14" t="s">
        <v>302</v>
      </c>
      <c r="BM145" s="234" t="s">
        <v>184</v>
      </c>
    </row>
    <row r="146" spans="1:65" s="2" customFormat="1" ht="24.15" customHeight="1">
      <c r="A146" s="35"/>
      <c r="B146" s="36"/>
      <c r="C146" s="223" t="s">
        <v>236</v>
      </c>
      <c r="D146" s="223" t="s">
        <v>167</v>
      </c>
      <c r="E146" s="224" t="s">
        <v>840</v>
      </c>
      <c r="F146" s="225" t="s">
        <v>841</v>
      </c>
      <c r="G146" s="226" t="s">
        <v>170</v>
      </c>
      <c r="H146" s="227">
        <v>15</v>
      </c>
      <c r="I146" s="228"/>
      <c r="J146" s="229">
        <f>ROUND(I146*H146,2)</f>
        <v>0</v>
      </c>
      <c r="K146" s="225" t="s">
        <v>1</v>
      </c>
      <c r="L146" s="41"/>
      <c r="M146" s="230" t="s">
        <v>1</v>
      </c>
      <c r="N146" s="231" t="s">
        <v>41</v>
      </c>
      <c r="O146" s="88"/>
      <c r="P146" s="232">
        <f>O146*H146</f>
        <v>0</v>
      </c>
      <c r="Q146" s="232">
        <v>0</v>
      </c>
      <c r="R146" s="232">
        <f>Q146*H146</f>
        <v>0</v>
      </c>
      <c r="S146" s="232">
        <v>0</v>
      </c>
      <c r="T146" s="233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34" t="s">
        <v>302</v>
      </c>
      <c r="AT146" s="234" t="s">
        <v>167</v>
      </c>
      <c r="AU146" s="234" t="s">
        <v>85</v>
      </c>
      <c r="AY146" s="14" t="s">
        <v>164</v>
      </c>
      <c r="BE146" s="235">
        <f>IF(N146="základní",J146,0)</f>
        <v>0</v>
      </c>
      <c r="BF146" s="235">
        <f>IF(N146="snížená",J146,0)</f>
        <v>0</v>
      </c>
      <c r="BG146" s="235">
        <f>IF(N146="zákl. přenesená",J146,0)</f>
        <v>0</v>
      </c>
      <c r="BH146" s="235">
        <f>IF(N146="sníž. přenesená",J146,0)</f>
        <v>0</v>
      </c>
      <c r="BI146" s="235">
        <f>IF(N146="nulová",J146,0)</f>
        <v>0</v>
      </c>
      <c r="BJ146" s="14" t="s">
        <v>83</v>
      </c>
      <c r="BK146" s="235">
        <f>ROUND(I146*H146,2)</f>
        <v>0</v>
      </c>
      <c r="BL146" s="14" t="s">
        <v>302</v>
      </c>
      <c r="BM146" s="234" t="s">
        <v>239</v>
      </c>
    </row>
    <row r="147" spans="1:65" s="2" customFormat="1" ht="21.75" customHeight="1">
      <c r="A147" s="35"/>
      <c r="B147" s="36"/>
      <c r="C147" s="241" t="s">
        <v>204</v>
      </c>
      <c r="D147" s="241" t="s">
        <v>181</v>
      </c>
      <c r="E147" s="242" t="s">
        <v>842</v>
      </c>
      <c r="F147" s="243" t="s">
        <v>843</v>
      </c>
      <c r="G147" s="244" t="s">
        <v>170</v>
      </c>
      <c r="H147" s="245">
        <v>15</v>
      </c>
      <c r="I147" s="246"/>
      <c r="J147" s="247">
        <f>ROUND(I147*H147,2)</f>
        <v>0</v>
      </c>
      <c r="K147" s="243" t="s">
        <v>1</v>
      </c>
      <c r="L147" s="248"/>
      <c r="M147" s="249" t="s">
        <v>1</v>
      </c>
      <c r="N147" s="250" t="s">
        <v>41</v>
      </c>
      <c r="O147" s="88"/>
      <c r="P147" s="232">
        <f>O147*H147</f>
        <v>0</v>
      </c>
      <c r="Q147" s="232">
        <v>0</v>
      </c>
      <c r="R147" s="232">
        <f>Q147*H147</f>
        <v>0</v>
      </c>
      <c r="S147" s="232">
        <v>0</v>
      </c>
      <c r="T147" s="233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34" t="s">
        <v>759</v>
      </c>
      <c r="AT147" s="234" t="s">
        <v>181</v>
      </c>
      <c r="AU147" s="234" t="s">
        <v>85</v>
      </c>
      <c r="AY147" s="14" t="s">
        <v>164</v>
      </c>
      <c r="BE147" s="235">
        <f>IF(N147="základní",J147,0)</f>
        <v>0</v>
      </c>
      <c r="BF147" s="235">
        <f>IF(N147="snížená",J147,0)</f>
        <v>0</v>
      </c>
      <c r="BG147" s="235">
        <f>IF(N147="zákl. přenesená",J147,0)</f>
        <v>0</v>
      </c>
      <c r="BH147" s="235">
        <f>IF(N147="sníž. přenesená",J147,0)</f>
        <v>0</v>
      </c>
      <c r="BI147" s="235">
        <f>IF(N147="nulová",J147,0)</f>
        <v>0</v>
      </c>
      <c r="BJ147" s="14" t="s">
        <v>83</v>
      </c>
      <c r="BK147" s="235">
        <f>ROUND(I147*H147,2)</f>
        <v>0</v>
      </c>
      <c r="BL147" s="14" t="s">
        <v>302</v>
      </c>
      <c r="BM147" s="234" t="s">
        <v>243</v>
      </c>
    </row>
    <row r="148" spans="1:65" s="2" customFormat="1" ht="16.5" customHeight="1">
      <c r="A148" s="35"/>
      <c r="B148" s="36"/>
      <c r="C148" s="223" t="s">
        <v>244</v>
      </c>
      <c r="D148" s="223" t="s">
        <v>167</v>
      </c>
      <c r="E148" s="224" t="s">
        <v>844</v>
      </c>
      <c r="F148" s="225" t="s">
        <v>845</v>
      </c>
      <c r="G148" s="226" t="s">
        <v>224</v>
      </c>
      <c r="H148" s="227">
        <v>1</v>
      </c>
      <c r="I148" s="228"/>
      <c r="J148" s="229">
        <f>ROUND(I148*H148,2)</f>
        <v>0</v>
      </c>
      <c r="K148" s="225" t="s">
        <v>1</v>
      </c>
      <c r="L148" s="41"/>
      <c r="M148" s="230" t="s">
        <v>1</v>
      </c>
      <c r="N148" s="231" t="s">
        <v>41</v>
      </c>
      <c r="O148" s="88"/>
      <c r="P148" s="232">
        <f>O148*H148</f>
        <v>0</v>
      </c>
      <c r="Q148" s="232">
        <v>0</v>
      </c>
      <c r="R148" s="232">
        <f>Q148*H148</f>
        <v>0</v>
      </c>
      <c r="S148" s="232">
        <v>0</v>
      </c>
      <c r="T148" s="233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34" t="s">
        <v>302</v>
      </c>
      <c r="AT148" s="234" t="s">
        <v>167</v>
      </c>
      <c r="AU148" s="234" t="s">
        <v>85</v>
      </c>
      <c r="AY148" s="14" t="s">
        <v>164</v>
      </c>
      <c r="BE148" s="235">
        <f>IF(N148="základní",J148,0)</f>
        <v>0</v>
      </c>
      <c r="BF148" s="235">
        <f>IF(N148="snížená",J148,0)</f>
        <v>0</v>
      </c>
      <c r="BG148" s="235">
        <f>IF(N148="zákl. přenesená",J148,0)</f>
        <v>0</v>
      </c>
      <c r="BH148" s="235">
        <f>IF(N148="sníž. přenesená",J148,0)</f>
        <v>0</v>
      </c>
      <c r="BI148" s="235">
        <f>IF(N148="nulová",J148,0)</f>
        <v>0</v>
      </c>
      <c r="BJ148" s="14" t="s">
        <v>83</v>
      </c>
      <c r="BK148" s="235">
        <f>ROUND(I148*H148,2)</f>
        <v>0</v>
      </c>
      <c r="BL148" s="14" t="s">
        <v>302</v>
      </c>
      <c r="BM148" s="234" t="s">
        <v>247</v>
      </c>
    </row>
    <row r="149" spans="1:47" s="2" customFormat="1" ht="12">
      <c r="A149" s="35"/>
      <c r="B149" s="36"/>
      <c r="C149" s="37"/>
      <c r="D149" s="251" t="s">
        <v>252</v>
      </c>
      <c r="E149" s="37"/>
      <c r="F149" s="252" t="s">
        <v>846</v>
      </c>
      <c r="G149" s="37"/>
      <c r="H149" s="37"/>
      <c r="I149" s="238"/>
      <c r="J149" s="37"/>
      <c r="K149" s="37"/>
      <c r="L149" s="41"/>
      <c r="M149" s="239"/>
      <c r="N149" s="240"/>
      <c r="O149" s="88"/>
      <c r="P149" s="88"/>
      <c r="Q149" s="88"/>
      <c r="R149" s="88"/>
      <c r="S149" s="88"/>
      <c r="T149" s="89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T149" s="14" t="s">
        <v>252</v>
      </c>
      <c r="AU149" s="14" t="s">
        <v>85</v>
      </c>
    </row>
    <row r="150" spans="1:63" s="12" customFormat="1" ht="22.8" customHeight="1">
      <c r="A150" s="12"/>
      <c r="B150" s="207"/>
      <c r="C150" s="208"/>
      <c r="D150" s="209" t="s">
        <v>75</v>
      </c>
      <c r="E150" s="221" t="s">
        <v>851</v>
      </c>
      <c r="F150" s="221" t="s">
        <v>852</v>
      </c>
      <c r="G150" s="208"/>
      <c r="H150" s="208"/>
      <c r="I150" s="211"/>
      <c r="J150" s="222">
        <f>BK150</f>
        <v>0</v>
      </c>
      <c r="K150" s="208"/>
      <c r="L150" s="213"/>
      <c r="M150" s="214"/>
      <c r="N150" s="215"/>
      <c r="O150" s="215"/>
      <c r="P150" s="216">
        <f>SUM(P151:P157)</f>
        <v>0</v>
      </c>
      <c r="Q150" s="215"/>
      <c r="R150" s="216">
        <f>SUM(R151:R157)</f>
        <v>0</v>
      </c>
      <c r="S150" s="215"/>
      <c r="T150" s="217">
        <f>SUM(T151:T157)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18" t="s">
        <v>83</v>
      </c>
      <c r="AT150" s="219" t="s">
        <v>75</v>
      </c>
      <c r="AU150" s="219" t="s">
        <v>83</v>
      </c>
      <c r="AY150" s="218" t="s">
        <v>164</v>
      </c>
      <c r="BK150" s="220">
        <f>SUM(BK151:BK157)</f>
        <v>0</v>
      </c>
    </row>
    <row r="151" spans="1:65" s="2" customFormat="1" ht="16.5" customHeight="1">
      <c r="A151" s="35"/>
      <c r="B151" s="36"/>
      <c r="C151" s="223" t="s">
        <v>207</v>
      </c>
      <c r="D151" s="223" t="s">
        <v>167</v>
      </c>
      <c r="E151" s="224" t="s">
        <v>853</v>
      </c>
      <c r="F151" s="225" t="s">
        <v>854</v>
      </c>
      <c r="G151" s="226" t="s">
        <v>855</v>
      </c>
      <c r="H151" s="227">
        <v>4</v>
      </c>
      <c r="I151" s="228"/>
      <c r="J151" s="229">
        <f>ROUND(I151*H151,2)</f>
        <v>0</v>
      </c>
      <c r="K151" s="225" t="s">
        <v>1</v>
      </c>
      <c r="L151" s="41"/>
      <c r="M151" s="230" t="s">
        <v>1</v>
      </c>
      <c r="N151" s="231" t="s">
        <v>41</v>
      </c>
      <c r="O151" s="88"/>
      <c r="P151" s="232">
        <f>O151*H151</f>
        <v>0</v>
      </c>
      <c r="Q151" s="232">
        <v>0</v>
      </c>
      <c r="R151" s="232">
        <f>Q151*H151</f>
        <v>0</v>
      </c>
      <c r="S151" s="232">
        <v>0</v>
      </c>
      <c r="T151" s="233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34" t="s">
        <v>179</v>
      </c>
      <c r="AT151" s="234" t="s">
        <v>167</v>
      </c>
      <c r="AU151" s="234" t="s">
        <v>85</v>
      </c>
      <c r="AY151" s="14" t="s">
        <v>164</v>
      </c>
      <c r="BE151" s="235">
        <f>IF(N151="základní",J151,0)</f>
        <v>0</v>
      </c>
      <c r="BF151" s="235">
        <f>IF(N151="snížená",J151,0)</f>
        <v>0</v>
      </c>
      <c r="BG151" s="235">
        <f>IF(N151="zákl. přenesená",J151,0)</f>
        <v>0</v>
      </c>
      <c r="BH151" s="235">
        <f>IF(N151="sníž. přenesená",J151,0)</f>
        <v>0</v>
      </c>
      <c r="BI151" s="235">
        <f>IF(N151="nulová",J151,0)</f>
        <v>0</v>
      </c>
      <c r="BJ151" s="14" t="s">
        <v>83</v>
      </c>
      <c r="BK151" s="235">
        <f>ROUND(I151*H151,2)</f>
        <v>0</v>
      </c>
      <c r="BL151" s="14" t="s">
        <v>179</v>
      </c>
      <c r="BM151" s="234" t="s">
        <v>250</v>
      </c>
    </row>
    <row r="152" spans="1:47" s="2" customFormat="1" ht="12">
      <c r="A152" s="35"/>
      <c r="B152" s="36"/>
      <c r="C152" s="37"/>
      <c r="D152" s="251" t="s">
        <v>252</v>
      </c>
      <c r="E152" s="37"/>
      <c r="F152" s="252" t="s">
        <v>856</v>
      </c>
      <c r="G152" s="37"/>
      <c r="H152" s="37"/>
      <c r="I152" s="238"/>
      <c r="J152" s="37"/>
      <c r="K152" s="37"/>
      <c r="L152" s="41"/>
      <c r="M152" s="239"/>
      <c r="N152" s="240"/>
      <c r="O152" s="88"/>
      <c r="P152" s="88"/>
      <c r="Q152" s="88"/>
      <c r="R152" s="88"/>
      <c r="S152" s="88"/>
      <c r="T152" s="89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T152" s="14" t="s">
        <v>252</v>
      </c>
      <c r="AU152" s="14" t="s">
        <v>85</v>
      </c>
    </row>
    <row r="153" spans="1:65" s="2" customFormat="1" ht="16.5" customHeight="1">
      <c r="A153" s="35"/>
      <c r="B153" s="36"/>
      <c r="C153" s="223" t="s">
        <v>7</v>
      </c>
      <c r="D153" s="223" t="s">
        <v>167</v>
      </c>
      <c r="E153" s="224" t="s">
        <v>857</v>
      </c>
      <c r="F153" s="225" t="s">
        <v>858</v>
      </c>
      <c r="G153" s="226" t="s">
        <v>855</v>
      </c>
      <c r="H153" s="227">
        <v>4</v>
      </c>
      <c r="I153" s="228"/>
      <c r="J153" s="229">
        <f>ROUND(I153*H153,2)</f>
        <v>0</v>
      </c>
      <c r="K153" s="225" t="s">
        <v>1</v>
      </c>
      <c r="L153" s="41"/>
      <c r="M153" s="230" t="s">
        <v>1</v>
      </c>
      <c r="N153" s="231" t="s">
        <v>41</v>
      </c>
      <c r="O153" s="88"/>
      <c r="P153" s="232">
        <f>O153*H153</f>
        <v>0</v>
      </c>
      <c r="Q153" s="232">
        <v>0</v>
      </c>
      <c r="R153" s="232">
        <f>Q153*H153</f>
        <v>0</v>
      </c>
      <c r="S153" s="232">
        <v>0</v>
      </c>
      <c r="T153" s="233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34" t="s">
        <v>179</v>
      </c>
      <c r="AT153" s="234" t="s">
        <v>167</v>
      </c>
      <c r="AU153" s="234" t="s">
        <v>85</v>
      </c>
      <c r="AY153" s="14" t="s">
        <v>164</v>
      </c>
      <c r="BE153" s="235">
        <f>IF(N153="základní",J153,0)</f>
        <v>0</v>
      </c>
      <c r="BF153" s="235">
        <f>IF(N153="snížená",J153,0)</f>
        <v>0</v>
      </c>
      <c r="BG153" s="235">
        <f>IF(N153="zákl. přenesená",J153,0)</f>
        <v>0</v>
      </c>
      <c r="BH153" s="235">
        <f>IF(N153="sníž. přenesená",J153,0)</f>
        <v>0</v>
      </c>
      <c r="BI153" s="235">
        <f>IF(N153="nulová",J153,0)</f>
        <v>0</v>
      </c>
      <c r="BJ153" s="14" t="s">
        <v>83</v>
      </c>
      <c r="BK153" s="235">
        <f>ROUND(I153*H153,2)</f>
        <v>0</v>
      </c>
      <c r="BL153" s="14" t="s">
        <v>179</v>
      </c>
      <c r="BM153" s="234" t="s">
        <v>256</v>
      </c>
    </row>
    <row r="154" spans="1:47" s="2" customFormat="1" ht="12">
      <c r="A154" s="35"/>
      <c r="B154" s="36"/>
      <c r="C154" s="37"/>
      <c r="D154" s="251" t="s">
        <v>252</v>
      </c>
      <c r="E154" s="37"/>
      <c r="F154" s="252" t="s">
        <v>859</v>
      </c>
      <c r="G154" s="37"/>
      <c r="H154" s="37"/>
      <c r="I154" s="238"/>
      <c r="J154" s="37"/>
      <c r="K154" s="37"/>
      <c r="L154" s="41"/>
      <c r="M154" s="239"/>
      <c r="N154" s="240"/>
      <c r="O154" s="88"/>
      <c r="P154" s="88"/>
      <c r="Q154" s="88"/>
      <c r="R154" s="88"/>
      <c r="S154" s="88"/>
      <c r="T154" s="89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T154" s="14" t="s">
        <v>252</v>
      </c>
      <c r="AU154" s="14" t="s">
        <v>85</v>
      </c>
    </row>
    <row r="155" spans="1:65" s="2" customFormat="1" ht="16.5" customHeight="1">
      <c r="A155" s="35"/>
      <c r="B155" s="36"/>
      <c r="C155" s="223" t="s">
        <v>211</v>
      </c>
      <c r="D155" s="223" t="s">
        <v>167</v>
      </c>
      <c r="E155" s="224" t="s">
        <v>860</v>
      </c>
      <c r="F155" s="225" t="s">
        <v>861</v>
      </c>
      <c r="G155" s="226" t="s">
        <v>855</v>
      </c>
      <c r="H155" s="227">
        <v>4</v>
      </c>
      <c r="I155" s="228"/>
      <c r="J155" s="229">
        <f>ROUND(I155*H155,2)</f>
        <v>0</v>
      </c>
      <c r="K155" s="225" t="s">
        <v>1</v>
      </c>
      <c r="L155" s="41"/>
      <c r="M155" s="230" t="s">
        <v>1</v>
      </c>
      <c r="N155" s="231" t="s">
        <v>41</v>
      </c>
      <c r="O155" s="88"/>
      <c r="P155" s="232">
        <f>O155*H155</f>
        <v>0</v>
      </c>
      <c r="Q155" s="232">
        <v>0</v>
      </c>
      <c r="R155" s="232">
        <f>Q155*H155</f>
        <v>0</v>
      </c>
      <c r="S155" s="232">
        <v>0</v>
      </c>
      <c r="T155" s="233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34" t="s">
        <v>179</v>
      </c>
      <c r="AT155" s="234" t="s">
        <v>167</v>
      </c>
      <c r="AU155" s="234" t="s">
        <v>85</v>
      </c>
      <c r="AY155" s="14" t="s">
        <v>164</v>
      </c>
      <c r="BE155" s="235">
        <f>IF(N155="základní",J155,0)</f>
        <v>0</v>
      </c>
      <c r="BF155" s="235">
        <f>IF(N155="snížená",J155,0)</f>
        <v>0</v>
      </c>
      <c r="BG155" s="235">
        <f>IF(N155="zákl. přenesená",J155,0)</f>
        <v>0</v>
      </c>
      <c r="BH155" s="235">
        <f>IF(N155="sníž. přenesená",J155,0)</f>
        <v>0</v>
      </c>
      <c r="BI155" s="235">
        <f>IF(N155="nulová",J155,0)</f>
        <v>0</v>
      </c>
      <c r="BJ155" s="14" t="s">
        <v>83</v>
      </c>
      <c r="BK155" s="235">
        <f>ROUND(I155*H155,2)</f>
        <v>0</v>
      </c>
      <c r="BL155" s="14" t="s">
        <v>179</v>
      </c>
      <c r="BM155" s="234" t="s">
        <v>261</v>
      </c>
    </row>
    <row r="156" spans="1:65" s="2" customFormat="1" ht="16.5" customHeight="1">
      <c r="A156" s="35"/>
      <c r="B156" s="36"/>
      <c r="C156" s="223" t="s">
        <v>262</v>
      </c>
      <c r="D156" s="223" t="s">
        <v>167</v>
      </c>
      <c r="E156" s="224" t="s">
        <v>862</v>
      </c>
      <c r="F156" s="225" t="s">
        <v>863</v>
      </c>
      <c r="G156" s="226" t="s">
        <v>855</v>
      </c>
      <c r="H156" s="227">
        <v>4</v>
      </c>
      <c r="I156" s="228"/>
      <c r="J156" s="229">
        <f>ROUND(I156*H156,2)</f>
        <v>0</v>
      </c>
      <c r="K156" s="225" t="s">
        <v>1</v>
      </c>
      <c r="L156" s="41"/>
      <c r="M156" s="230" t="s">
        <v>1</v>
      </c>
      <c r="N156" s="231" t="s">
        <v>41</v>
      </c>
      <c r="O156" s="88"/>
      <c r="P156" s="232">
        <f>O156*H156</f>
        <v>0</v>
      </c>
      <c r="Q156" s="232">
        <v>0</v>
      </c>
      <c r="R156" s="232">
        <f>Q156*H156</f>
        <v>0</v>
      </c>
      <c r="S156" s="232">
        <v>0</v>
      </c>
      <c r="T156" s="233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34" t="s">
        <v>179</v>
      </c>
      <c r="AT156" s="234" t="s">
        <v>167</v>
      </c>
      <c r="AU156" s="234" t="s">
        <v>85</v>
      </c>
      <c r="AY156" s="14" t="s">
        <v>164</v>
      </c>
      <c r="BE156" s="235">
        <f>IF(N156="základní",J156,0)</f>
        <v>0</v>
      </c>
      <c r="BF156" s="235">
        <f>IF(N156="snížená",J156,0)</f>
        <v>0</v>
      </c>
      <c r="BG156" s="235">
        <f>IF(N156="zákl. přenesená",J156,0)</f>
        <v>0</v>
      </c>
      <c r="BH156" s="235">
        <f>IF(N156="sníž. přenesená",J156,0)</f>
        <v>0</v>
      </c>
      <c r="BI156" s="235">
        <f>IF(N156="nulová",J156,0)</f>
        <v>0</v>
      </c>
      <c r="BJ156" s="14" t="s">
        <v>83</v>
      </c>
      <c r="BK156" s="235">
        <f>ROUND(I156*H156,2)</f>
        <v>0</v>
      </c>
      <c r="BL156" s="14" t="s">
        <v>179</v>
      </c>
      <c r="BM156" s="234" t="s">
        <v>266</v>
      </c>
    </row>
    <row r="157" spans="1:47" s="2" customFormat="1" ht="12">
      <c r="A157" s="35"/>
      <c r="B157" s="36"/>
      <c r="C157" s="37"/>
      <c r="D157" s="251" t="s">
        <v>252</v>
      </c>
      <c r="E157" s="37"/>
      <c r="F157" s="252" t="s">
        <v>864</v>
      </c>
      <c r="G157" s="37"/>
      <c r="H157" s="37"/>
      <c r="I157" s="238"/>
      <c r="J157" s="37"/>
      <c r="K157" s="37"/>
      <c r="L157" s="41"/>
      <c r="M157" s="239"/>
      <c r="N157" s="240"/>
      <c r="O157" s="88"/>
      <c r="P157" s="88"/>
      <c r="Q157" s="88"/>
      <c r="R157" s="88"/>
      <c r="S157" s="88"/>
      <c r="T157" s="89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T157" s="14" t="s">
        <v>252</v>
      </c>
      <c r="AU157" s="14" t="s">
        <v>85</v>
      </c>
    </row>
    <row r="158" spans="1:63" s="12" customFormat="1" ht="22.8" customHeight="1">
      <c r="A158" s="12"/>
      <c r="B158" s="207"/>
      <c r="C158" s="208"/>
      <c r="D158" s="209" t="s">
        <v>75</v>
      </c>
      <c r="E158" s="221" t="s">
        <v>865</v>
      </c>
      <c r="F158" s="221" t="s">
        <v>866</v>
      </c>
      <c r="G158" s="208"/>
      <c r="H158" s="208"/>
      <c r="I158" s="211"/>
      <c r="J158" s="222">
        <f>BK158</f>
        <v>0</v>
      </c>
      <c r="K158" s="208"/>
      <c r="L158" s="213"/>
      <c r="M158" s="214"/>
      <c r="N158" s="215"/>
      <c r="O158" s="215"/>
      <c r="P158" s="216">
        <f>SUM(P159:P166)</f>
        <v>0</v>
      </c>
      <c r="Q158" s="215"/>
      <c r="R158" s="216">
        <f>SUM(R159:R166)</f>
        <v>0</v>
      </c>
      <c r="S158" s="215"/>
      <c r="T158" s="217">
        <f>SUM(T159:T166)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18" t="s">
        <v>83</v>
      </c>
      <c r="AT158" s="219" t="s">
        <v>75</v>
      </c>
      <c r="AU158" s="219" t="s">
        <v>83</v>
      </c>
      <c r="AY158" s="218" t="s">
        <v>164</v>
      </c>
      <c r="BK158" s="220">
        <f>SUM(BK159:BK166)</f>
        <v>0</v>
      </c>
    </row>
    <row r="159" spans="1:65" s="2" customFormat="1" ht="21.75" customHeight="1">
      <c r="A159" s="35"/>
      <c r="B159" s="36"/>
      <c r="C159" s="223" t="s">
        <v>215</v>
      </c>
      <c r="D159" s="223" t="s">
        <v>167</v>
      </c>
      <c r="E159" s="224" t="s">
        <v>867</v>
      </c>
      <c r="F159" s="225" t="s">
        <v>868</v>
      </c>
      <c r="G159" s="226" t="s">
        <v>224</v>
      </c>
      <c r="H159" s="227">
        <v>3</v>
      </c>
      <c r="I159" s="228"/>
      <c r="J159" s="229">
        <f>ROUND(I159*H159,2)</f>
        <v>0</v>
      </c>
      <c r="K159" s="225" t="s">
        <v>1</v>
      </c>
      <c r="L159" s="41"/>
      <c r="M159" s="230" t="s">
        <v>1</v>
      </c>
      <c r="N159" s="231" t="s">
        <v>41</v>
      </c>
      <c r="O159" s="88"/>
      <c r="P159" s="232">
        <f>O159*H159</f>
        <v>0</v>
      </c>
      <c r="Q159" s="232">
        <v>0</v>
      </c>
      <c r="R159" s="232">
        <f>Q159*H159</f>
        <v>0</v>
      </c>
      <c r="S159" s="232">
        <v>0</v>
      </c>
      <c r="T159" s="233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34" t="s">
        <v>179</v>
      </c>
      <c r="AT159" s="234" t="s">
        <v>167</v>
      </c>
      <c r="AU159" s="234" t="s">
        <v>85</v>
      </c>
      <c r="AY159" s="14" t="s">
        <v>164</v>
      </c>
      <c r="BE159" s="235">
        <f>IF(N159="základní",J159,0)</f>
        <v>0</v>
      </c>
      <c r="BF159" s="235">
        <f>IF(N159="snížená",J159,0)</f>
        <v>0</v>
      </c>
      <c r="BG159" s="235">
        <f>IF(N159="zákl. přenesená",J159,0)</f>
        <v>0</v>
      </c>
      <c r="BH159" s="235">
        <f>IF(N159="sníž. přenesená",J159,0)</f>
        <v>0</v>
      </c>
      <c r="BI159" s="235">
        <f>IF(N159="nulová",J159,0)</f>
        <v>0</v>
      </c>
      <c r="BJ159" s="14" t="s">
        <v>83</v>
      </c>
      <c r="BK159" s="235">
        <f>ROUND(I159*H159,2)</f>
        <v>0</v>
      </c>
      <c r="BL159" s="14" t="s">
        <v>179</v>
      </c>
      <c r="BM159" s="234" t="s">
        <v>269</v>
      </c>
    </row>
    <row r="160" spans="1:47" s="2" customFormat="1" ht="12">
      <c r="A160" s="35"/>
      <c r="B160" s="36"/>
      <c r="C160" s="37"/>
      <c r="D160" s="251" t="s">
        <v>252</v>
      </c>
      <c r="E160" s="37"/>
      <c r="F160" s="252" t="s">
        <v>869</v>
      </c>
      <c r="G160" s="37"/>
      <c r="H160" s="37"/>
      <c r="I160" s="238"/>
      <c r="J160" s="37"/>
      <c r="K160" s="37"/>
      <c r="L160" s="41"/>
      <c r="M160" s="239"/>
      <c r="N160" s="240"/>
      <c r="O160" s="88"/>
      <c r="P160" s="88"/>
      <c r="Q160" s="88"/>
      <c r="R160" s="88"/>
      <c r="S160" s="88"/>
      <c r="T160" s="89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T160" s="14" t="s">
        <v>252</v>
      </c>
      <c r="AU160" s="14" t="s">
        <v>85</v>
      </c>
    </row>
    <row r="161" spans="1:65" s="2" customFormat="1" ht="24.15" customHeight="1">
      <c r="A161" s="35"/>
      <c r="B161" s="36"/>
      <c r="C161" s="241" t="s">
        <v>270</v>
      </c>
      <c r="D161" s="241" t="s">
        <v>181</v>
      </c>
      <c r="E161" s="242" t="s">
        <v>870</v>
      </c>
      <c r="F161" s="243" t="s">
        <v>871</v>
      </c>
      <c r="G161" s="244" t="s">
        <v>224</v>
      </c>
      <c r="H161" s="245">
        <v>1</v>
      </c>
      <c r="I161" s="246"/>
      <c r="J161" s="247">
        <f>ROUND(I161*H161,2)</f>
        <v>0</v>
      </c>
      <c r="K161" s="243" t="s">
        <v>1</v>
      </c>
      <c r="L161" s="248"/>
      <c r="M161" s="249" t="s">
        <v>1</v>
      </c>
      <c r="N161" s="250" t="s">
        <v>41</v>
      </c>
      <c r="O161" s="88"/>
      <c r="P161" s="232">
        <f>O161*H161</f>
        <v>0</v>
      </c>
      <c r="Q161" s="232">
        <v>0</v>
      </c>
      <c r="R161" s="232">
        <f>Q161*H161</f>
        <v>0</v>
      </c>
      <c r="S161" s="232">
        <v>0</v>
      </c>
      <c r="T161" s="233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34" t="s">
        <v>188</v>
      </c>
      <c r="AT161" s="234" t="s">
        <v>181</v>
      </c>
      <c r="AU161" s="234" t="s">
        <v>85</v>
      </c>
      <c r="AY161" s="14" t="s">
        <v>164</v>
      </c>
      <c r="BE161" s="235">
        <f>IF(N161="základní",J161,0)</f>
        <v>0</v>
      </c>
      <c r="BF161" s="235">
        <f>IF(N161="snížená",J161,0)</f>
        <v>0</v>
      </c>
      <c r="BG161" s="235">
        <f>IF(N161="zákl. přenesená",J161,0)</f>
        <v>0</v>
      </c>
      <c r="BH161" s="235">
        <f>IF(N161="sníž. přenesená",J161,0)</f>
        <v>0</v>
      </c>
      <c r="BI161" s="235">
        <f>IF(N161="nulová",J161,0)</f>
        <v>0</v>
      </c>
      <c r="BJ161" s="14" t="s">
        <v>83</v>
      </c>
      <c r="BK161" s="235">
        <f>ROUND(I161*H161,2)</f>
        <v>0</v>
      </c>
      <c r="BL161" s="14" t="s">
        <v>179</v>
      </c>
      <c r="BM161" s="234" t="s">
        <v>273</v>
      </c>
    </row>
    <row r="162" spans="1:47" s="2" customFormat="1" ht="12">
      <c r="A162" s="35"/>
      <c r="B162" s="36"/>
      <c r="C162" s="37"/>
      <c r="D162" s="251" t="s">
        <v>252</v>
      </c>
      <c r="E162" s="37"/>
      <c r="F162" s="252" t="s">
        <v>872</v>
      </c>
      <c r="G162" s="37"/>
      <c r="H162" s="37"/>
      <c r="I162" s="238"/>
      <c r="J162" s="37"/>
      <c r="K162" s="37"/>
      <c r="L162" s="41"/>
      <c r="M162" s="239"/>
      <c r="N162" s="240"/>
      <c r="O162" s="88"/>
      <c r="P162" s="88"/>
      <c r="Q162" s="88"/>
      <c r="R162" s="88"/>
      <c r="S162" s="88"/>
      <c r="T162" s="89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T162" s="14" t="s">
        <v>252</v>
      </c>
      <c r="AU162" s="14" t="s">
        <v>85</v>
      </c>
    </row>
    <row r="163" spans="1:65" s="2" customFormat="1" ht="24.15" customHeight="1">
      <c r="A163" s="35"/>
      <c r="B163" s="36"/>
      <c r="C163" s="241" t="s">
        <v>220</v>
      </c>
      <c r="D163" s="241" t="s">
        <v>181</v>
      </c>
      <c r="E163" s="242" t="s">
        <v>873</v>
      </c>
      <c r="F163" s="243" t="s">
        <v>874</v>
      </c>
      <c r="G163" s="244" t="s">
        <v>224</v>
      </c>
      <c r="H163" s="245">
        <v>1</v>
      </c>
      <c r="I163" s="246"/>
      <c r="J163" s="247">
        <f>ROUND(I163*H163,2)</f>
        <v>0</v>
      </c>
      <c r="K163" s="243" t="s">
        <v>1</v>
      </c>
      <c r="L163" s="248"/>
      <c r="M163" s="249" t="s">
        <v>1</v>
      </c>
      <c r="N163" s="250" t="s">
        <v>41</v>
      </c>
      <c r="O163" s="88"/>
      <c r="P163" s="232">
        <f>O163*H163</f>
        <v>0</v>
      </c>
      <c r="Q163" s="232">
        <v>0</v>
      </c>
      <c r="R163" s="232">
        <f>Q163*H163</f>
        <v>0</v>
      </c>
      <c r="S163" s="232">
        <v>0</v>
      </c>
      <c r="T163" s="233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34" t="s">
        <v>188</v>
      </c>
      <c r="AT163" s="234" t="s">
        <v>181</v>
      </c>
      <c r="AU163" s="234" t="s">
        <v>85</v>
      </c>
      <c r="AY163" s="14" t="s">
        <v>164</v>
      </c>
      <c r="BE163" s="235">
        <f>IF(N163="základní",J163,0)</f>
        <v>0</v>
      </c>
      <c r="BF163" s="235">
        <f>IF(N163="snížená",J163,0)</f>
        <v>0</v>
      </c>
      <c r="BG163" s="235">
        <f>IF(N163="zákl. přenesená",J163,0)</f>
        <v>0</v>
      </c>
      <c r="BH163" s="235">
        <f>IF(N163="sníž. přenesená",J163,0)</f>
        <v>0</v>
      </c>
      <c r="BI163" s="235">
        <f>IF(N163="nulová",J163,0)</f>
        <v>0</v>
      </c>
      <c r="BJ163" s="14" t="s">
        <v>83</v>
      </c>
      <c r="BK163" s="235">
        <f>ROUND(I163*H163,2)</f>
        <v>0</v>
      </c>
      <c r="BL163" s="14" t="s">
        <v>179</v>
      </c>
      <c r="BM163" s="234" t="s">
        <v>276</v>
      </c>
    </row>
    <row r="164" spans="1:47" s="2" customFormat="1" ht="12">
      <c r="A164" s="35"/>
      <c r="B164" s="36"/>
      <c r="C164" s="37"/>
      <c r="D164" s="251" t="s">
        <v>252</v>
      </c>
      <c r="E164" s="37"/>
      <c r="F164" s="252" t="s">
        <v>875</v>
      </c>
      <c r="G164" s="37"/>
      <c r="H164" s="37"/>
      <c r="I164" s="238"/>
      <c r="J164" s="37"/>
      <c r="K164" s="37"/>
      <c r="L164" s="41"/>
      <c r="M164" s="239"/>
      <c r="N164" s="240"/>
      <c r="O164" s="88"/>
      <c r="P164" s="88"/>
      <c r="Q164" s="88"/>
      <c r="R164" s="88"/>
      <c r="S164" s="88"/>
      <c r="T164" s="89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T164" s="14" t="s">
        <v>252</v>
      </c>
      <c r="AU164" s="14" t="s">
        <v>85</v>
      </c>
    </row>
    <row r="165" spans="1:65" s="2" customFormat="1" ht="24.15" customHeight="1">
      <c r="A165" s="35"/>
      <c r="B165" s="36"/>
      <c r="C165" s="241" t="s">
        <v>277</v>
      </c>
      <c r="D165" s="241" t="s">
        <v>181</v>
      </c>
      <c r="E165" s="242" t="s">
        <v>876</v>
      </c>
      <c r="F165" s="243" t="s">
        <v>877</v>
      </c>
      <c r="G165" s="244" t="s">
        <v>224</v>
      </c>
      <c r="H165" s="245">
        <v>1</v>
      </c>
      <c r="I165" s="246"/>
      <c r="J165" s="247">
        <f>ROUND(I165*H165,2)</f>
        <v>0</v>
      </c>
      <c r="K165" s="243" t="s">
        <v>1</v>
      </c>
      <c r="L165" s="248"/>
      <c r="M165" s="249" t="s">
        <v>1</v>
      </c>
      <c r="N165" s="250" t="s">
        <v>41</v>
      </c>
      <c r="O165" s="88"/>
      <c r="P165" s="232">
        <f>O165*H165</f>
        <v>0</v>
      </c>
      <c r="Q165" s="232">
        <v>0</v>
      </c>
      <c r="R165" s="232">
        <f>Q165*H165</f>
        <v>0</v>
      </c>
      <c r="S165" s="232">
        <v>0</v>
      </c>
      <c r="T165" s="233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34" t="s">
        <v>188</v>
      </c>
      <c r="AT165" s="234" t="s">
        <v>181</v>
      </c>
      <c r="AU165" s="234" t="s">
        <v>85</v>
      </c>
      <c r="AY165" s="14" t="s">
        <v>164</v>
      </c>
      <c r="BE165" s="235">
        <f>IF(N165="základní",J165,0)</f>
        <v>0</v>
      </c>
      <c r="BF165" s="235">
        <f>IF(N165="snížená",J165,0)</f>
        <v>0</v>
      </c>
      <c r="BG165" s="235">
        <f>IF(N165="zákl. přenesená",J165,0)</f>
        <v>0</v>
      </c>
      <c r="BH165" s="235">
        <f>IF(N165="sníž. přenesená",J165,0)</f>
        <v>0</v>
      </c>
      <c r="BI165" s="235">
        <f>IF(N165="nulová",J165,0)</f>
        <v>0</v>
      </c>
      <c r="BJ165" s="14" t="s">
        <v>83</v>
      </c>
      <c r="BK165" s="235">
        <f>ROUND(I165*H165,2)</f>
        <v>0</v>
      </c>
      <c r="BL165" s="14" t="s">
        <v>179</v>
      </c>
      <c r="BM165" s="234" t="s">
        <v>280</v>
      </c>
    </row>
    <row r="166" spans="1:47" s="2" customFormat="1" ht="12">
      <c r="A166" s="35"/>
      <c r="B166" s="36"/>
      <c r="C166" s="37"/>
      <c r="D166" s="251" t="s">
        <v>252</v>
      </c>
      <c r="E166" s="37"/>
      <c r="F166" s="252" t="s">
        <v>878</v>
      </c>
      <c r="G166" s="37"/>
      <c r="H166" s="37"/>
      <c r="I166" s="238"/>
      <c r="J166" s="37"/>
      <c r="K166" s="37"/>
      <c r="L166" s="41"/>
      <c r="M166" s="239"/>
      <c r="N166" s="240"/>
      <c r="O166" s="88"/>
      <c r="P166" s="88"/>
      <c r="Q166" s="88"/>
      <c r="R166" s="88"/>
      <c r="S166" s="88"/>
      <c r="T166" s="89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T166" s="14" t="s">
        <v>252</v>
      </c>
      <c r="AU166" s="14" t="s">
        <v>85</v>
      </c>
    </row>
    <row r="167" spans="1:63" s="12" customFormat="1" ht="25.9" customHeight="1">
      <c r="A167" s="12"/>
      <c r="B167" s="207"/>
      <c r="C167" s="208"/>
      <c r="D167" s="209" t="s">
        <v>75</v>
      </c>
      <c r="E167" s="210" t="s">
        <v>879</v>
      </c>
      <c r="F167" s="210" t="s">
        <v>880</v>
      </c>
      <c r="G167" s="208"/>
      <c r="H167" s="208"/>
      <c r="I167" s="211"/>
      <c r="J167" s="212">
        <f>BK167</f>
        <v>0</v>
      </c>
      <c r="K167" s="208"/>
      <c r="L167" s="213"/>
      <c r="M167" s="214"/>
      <c r="N167" s="215"/>
      <c r="O167" s="215"/>
      <c r="P167" s="216">
        <f>P168</f>
        <v>0</v>
      </c>
      <c r="Q167" s="215"/>
      <c r="R167" s="216">
        <f>R168</f>
        <v>0</v>
      </c>
      <c r="S167" s="215"/>
      <c r="T167" s="217">
        <f>T168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18" t="s">
        <v>179</v>
      </c>
      <c r="AT167" s="219" t="s">
        <v>75</v>
      </c>
      <c r="AU167" s="219" t="s">
        <v>76</v>
      </c>
      <c r="AY167" s="218" t="s">
        <v>164</v>
      </c>
      <c r="BK167" s="220">
        <f>BK168</f>
        <v>0</v>
      </c>
    </row>
    <row r="168" spans="1:63" s="12" customFormat="1" ht="22.8" customHeight="1">
      <c r="A168" s="12"/>
      <c r="B168" s="207"/>
      <c r="C168" s="208"/>
      <c r="D168" s="209" t="s">
        <v>75</v>
      </c>
      <c r="E168" s="221" t="s">
        <v>881</v>
      </c>
      <c r="F168" s="221" t="s">
        <v>882</v>
      </c>
      <c r="G168" s="208"/>
      <c r="H168" s="208"/>
      <c r="I168" s="211"/>
      <c r="J168" s="222">
        <f>BK168</f>
        <v>0</v>
      </c>
      <c r="K168" s="208"/>
      <c r="L168" s="213"/>
      <c r="M168" s="214"/>
      <c r="N168" s="215"/>
      <c r="O168" s="215"/>
      <c r="P168" s="216">
        <f>SUM(P169:P172)</f>
        <v>0</v>
      </c>
      <c r="Q168" s="215"/>
      <c r="R168" s="216">
        <f>SUM(R169:R172)</f>
        <v>0</v>
      </c>
      <c r="S168" s="215"/>
      <c r="T168" s="217">
        <f>SUM(T169:T172)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18" t="s">
        <v>179</v>
      </c>
      <c r="AT168" s="219" t="s">
        <v>75</v>
      </c>
      <c r="AU168" s="219" t="s">
        <v>83</v>
      </c>
      <c r="AY168" s="218" t="s">
        <v>164</v>
      </c>
      <c r="BK168" s="220">
        <f>SUM(BK169:BK172)</f>
        <v>0</v>
      </c>
    </row>
    <row r="169" spans="1:65" s="2" customFormat="1" ht="16.5" customHeight="1">
      <c r="A169" s="35"/>
      <c r="B169" s="36"/>
      <c r="C169" s="223" t="s">
        <v>225</v>
      </c>
      <c r="D169" s="223" t="s">
        <v>167</v>
      </c>
      <c r="E169" s="224" t="s">
        <v>883</v>
      </c>
      <c r="F169" s="225" t="s">
        <v>884</v>
      </c>
      <c r="G169" s="226" t="s">
        <v>885</v>
      </c>
      <c r="H169" s="227">
        <v>4</v>
      </c>
      <c r="I169" s="228"/>
      <c r="J169" s="229">
        <f>ROUND(I169*H169,2)</f>
        <v>0</v>
      </c>
      <c r="K169" s="225" t="s">
        <v>1</v>
      </c>
      <c r="L169" s="41"/>
      <c r="M169" s="230" t="s">
        <v>1</v>
      </c>
      <c r="N169" s="231" t="s">
        <v>41</v>
      </c>
      <c r="O169" s="88"/>
      <c r="P169" s="232">
        <f>O169*H169</f>
        <v>0</v>
      </c>
      <c r="Q169" s="232">
        <v>0</v>
      </c>
      <c r="R169" s="232">
        <f>Q169*H169</f>
        <v>0</v>
      </c>
      <c r="S169" s="232">
        <v>0</v>
      </c>
      <c r="T169" s="233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34" t="s">
        <v>886</v>
      </c>
      <c r="AT169" s="234" t="s">
        <v>167</v>
      </c>
      <c r="AU169" s="234" t="s">
        <v>85</v>
      </c>
      <c r="AY169" s="14" t="s">
        <v>164</v>
      </c>
      <c r="BE169" s="235">
        <f>IF(N169="základní",J169,0)</f>
        <v>0</v>
      </c>
      <c r="BF169" s="235">
        <f>IF(N169="snížená",J169,0)</f>
        <v>0</v>
      </c>
      <c r="BG169" s="235">
        <f>IF(N169="zákl. přenesená",J169,0)</f>
        <v>0</v>
      </c>
      <c r="BH169" s="235">
        <f>IF(N169="sníž. přenesená",J169,0)</f>
        <v>0</v>
      </c>
      <c r="BI169" s="235">
        <f>IF(N169="nulová",J169,0)</f>
        <v>0</v>
      </c>
      <c r="BJ169" s="14" t="s">
        <v>83</v>
      </c>
      <c r="BK169" s="235">
        <f>ROUND(I169*H169,2)</f>
        <v>0</v>
      </c>
      <c r="BL169" s="14" t="s">
        <v>886</v>
      </c>
      <c r="BM169" s="234" t="s">
        <v>283</v>
      </c>
    </row>
    <row r="170" spans="1:65" s="2" customFormat="1" ht="16.5" customHeight="1">
      <c r="A170" s="35"/>
      <c r="B170" s="36"/>
      <c r="C170" s="223" t="s">
        <v>284</v>
      </c>
      <c r="D170" s="223" t="s">
        <v>167</v>
      </c>
      <c r="E170" s="224" t="s">
        <v>887</v>
      </c>
      <c r="F170" s="225" t="s">
        <v>888</v>
      </c>
      <c r="G170" s="226" t="s">
        <v>889</v>
      </c>
      <c r="H170" s="227">
        <v>1</v>
      </c>
      <c r="I170" s="228"/>
      <c r="J170" s="229">
        <f>ROUND(I170*H170,2)</f>
        <v>0</v>
      </c>
      <c r="K170" s="225" t="s">
        <v>1</v>
      </c>
      <c r="L170" s="41"/>
      <c r="M170" s="230" t="s">
        <v>1</v>
      </c>
      <c r="N170" s="231" t="s">
        <v>41</v>
      </c>
      <c r="O170" s="88"/>
      <c r="P170" s="232">
        <f>O170*H170</f>
        <v>0</v>
      </c>
      <c r="Q170" s="232">
        <v>0</v>
      </c>
      <c r="R170" s="232">
        <f>Q170*H170</f>
        <v>0</v>
      </c>
      <c r="S170" s="232">
        <v>0</v>
      </c>
      <c r="T170" s="233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34" t="s">
        <v>886</v>
      </c>
      <c r="AT170" s="234" t="s">
        <v>167</v>
      </c>
      <c r="AU170" s="234" t="s">
        <v>85</v>
      </c>
      <c r="AY170" s="14" t="s">
        <v>164</v>
      </c>
      <c r="BE170" s="235">
        <f>IF(N170="základní",J170,0)</f>
        <v>0</v>
      </c>
      <c r="BF170" s="235">
        <f>IF(N170="snížená",J170,0)</f>
        <v>0</v>
      </c>
      <c r="BG170" s="235">
        <f>IF(N170="zákl. přenesená",J170,0)</f>
        <v>0</v>
      </c>
      <c r="BH170" s="235">
        <f>IF(N170="sníž. přenesená",J170,0)</f>
        <v>0</v>
      </c>
      <c r="BI170" s="235">
        <f>IF(N170="nulová",J170,0)</f>
        <v>0</v>
      </c>
      <c r="BJ170" s="14" t="s">
        <v>83</v>
      </c>
      <c r="BK170" s="235">
        <f>ROUND(I170*H170,2)</f>
        <v>0</v>
      </c>
      <c r="BL170" s="14" t="s">
        <v>886</v>
      </c>
      <c r="BM170" s="234" t="s">
        <v>287</v>
      </c>
    </row>
    <row r="171" spans="1:65" s="2" customFormat="1" ht="21.75" customHeight="1">
      <c r="A171" s="35"/>
      <c r="B171" s="36"/>
      <c r="C171" s="223" t="s">
        <v>229</v>
      </c>
      <c r="D171" s="223" t="s">
        <v>167</v>
      </c>
      <c r="E171" s="224" t="s">
        <v>890</v>
      </c>
      <c r="F171" s="225" t="s">
        <v>891</v>
      </c>
      <c r="G171" s="226" t="s">
        <v>885</v>
      </c>
      <c r="H171" s="227">
        <v>4</v>
      </c>
      <c r="I171" s="228"/>
      <c r="J171" s="229">
        <f>ROUND(I171*H171,2)</f>
        <v>0</v>
      </c>
      <c r="K171" s="225" t="s">
        <v>1</v>
      </c>
      <c r="L171" s="41"/>
      <c r="M171" s="230" t="s">
        <v>1</v>
      </c>
      <c r="N171" s="231" t="s">
        <v>41</v>
      </c>
      <c r="O171" s="88"/>
      <c r="P171" s="232">
        <f>O171*H171</f>
        <v>0</v>
      </c>
      <c r="Q171" s="232">
        <v>0</v>
      </c>
      <c r="R171" s="232">
        <f>Q171*H171</f>
        <v>0</v>
      </c>
      <c r="S171" s="232">
        <v>0</v>
      </c>
      <c r="T171" s="233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34" t="s">
        <v>886</v>
      </c>
      <c r="AT171" s="234" t="s">
        <v>167</v>
      </c>
      <c r="AU171" s="234" t="s">
        <v>85</v>
      </c>
      <c r="AY171" s="14" t="s">
        <v>164</v>
      </c>
      <c r="BE171" s="235">
        <f>IF(N171="základní",J171,0)</f>
        <v>0</v>
      </c>
      <c r="BF171" s="235">
        <f>IF(N171="snížená",J171,0)</f>
        <v>0</v>
      </c>
      <c r="BG171" s="235">
        <f>IF(N171="zákl. přenesená",J171,0)</f>
        <v>0</v>
      </c>
      <c r="BH171" s="235">
        <f>IF(N171="sníž. přenesená",J171,0)</f>
        <v>0</v>
      </c>
      <c r="BI171" s="235">
        <f>IF(N171="nulová",J171,0)</f>
        <v>0</v>
      </c>
      <c r="BJ171" s="14" t="s">
        <v>83</v>
      </c>
      <c r="BK171" s="235">
        <f>ROUND(I171*H171,2)</f>
        <v>0</v>
      </c>
      <c r="BL171" s="14" t="s">
        <v>886</v>
      </c>
      <c r="BM171" s="234" t="s">
        <v>293</v>
      </c>
    </row>
    <row r="172" spans="1:47" s="2" customFormat="1" ht="12">
      <c r="A172" s="35"/>
      <c r="B172" s="36"/>
      <c r="C172" s="37"/>
      <c r="D172" s="251" t="s">
        <v>252</v>
      </c>
      <c r="E172" s="37"/>
      <c r="F172" s="252" t="s">
        <v>892</v>
      </c>
      <c r="G172" s="37"/>
      <c r="H172" s="37"/>
      <c r="I172" s="238"/>
      <c r="J172" s="37"/>
      <c r="K172" s="37"/>
      <c r="L172" s="41"/>
      <c r="M172" s="253"/>
      <c r="N172" s="254"/>
      <c r="O172" s="255"/>
      <c r="P172" s="255"/>
      <c r="Q172" s="255"/>
      <c r="R172" s="255"/>
      <c r="S172" s="255"/>
      <c r="T172" s="256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T172" s="14" t="s">
        <v>252</v>
      </c>
      <c r="AU172" s="14" t="s">
        <v>85</v>
      </c>
    </row>
    <row r="173" spans="1:31" s="2" customFormat="1" ht="6.95" customHeight="1">
      <c r="A173" s="35"/>
      <c r="B173" s="63"/>
      <c r="C173" s="64"/>
      <c r="D173" s="64"/>
      <c r="E173" s="64"/>
      <c r="F173" s="64"/>
      <c r="G173" s="64"/>
      <c r="H173" s="64"/>
      <c r="I173" s="64"/>
      <c r="J173" s="64"/>
      <c r="K173" s="64"/>
      <c r="L173" s="41"/>
      <c r="M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</row>
  </sheetData>
  <sheetProtection password="CC35" sheet="1" objects="1" scenarios="1" formatColumns="0" formatRows="0" autoFilter="0"/>
  <autoFilter ref="C125:K172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4:H114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5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107</v>
      </c>
    </row>
    <row r="3" spans="2:46" s="1" customFormat="1" ht="6.95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7"/>
      <c r="AT3" s="14" t="s">
        <v>85</v>
      </c>
    </row>
    <row r="4" spans="2:46" s="1" customFormat="1" ht="24.95" customHeight="1">
      <c r="B4" s="17"/>
      <c r="D4" s="145" t="s">
        <v>131</v>
      </c>
      <c r="L4" s="17"/>
      <c r="M4" s="146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47" t="s">
        <v>16</v>
      </c>
      <c r="L6" s="17"/>
    </row>
    <row r="7" spans="2:12" s="1" customFormat="1" ht="26.25" customHeight="1">
      <c r="B7" s="17"/>
      <c r="E7" s="148" t="str">
        <f>'Rekapitulace stavby'!K6</f>
        <v>Rekonstrukce vytápění – Teoretické ústavy, Hněvotínská 3, 775 15 Olomouc</v>
      </c>
      <c r="F7" s="147"/>
      <c r="G7" s="147"/>
      <c r="H7" s="147"/>
      <c r="L7" s="17"/>
    </row>
    <row r="8" spans="2:12" s="1" customFormat="1" ht="12" customHeight="1">
      <c r="B8" s="17"/>
      <c r="D8" s="147" t="s">
        <v>132</v>
      </c>
      <c r="L8" s="17"/>
    </row>
    <row r="9" spans="1:31" s="2" customFormat="1" ht="16.5" customHeight="1">
      <c r="A9" s="35"/>
      <c r="B9" s="41"/>
      <c r="C9" s="35"/>
      <c r="D9" s="35"/>
      <c r="E9" s="148" t="s">
        <v>915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1"/>
      <c r="C10" s="35"/>
      <c r="D10" s="147" t="s">
        <v>134</v>
      </c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6.5" customHeight="1">
      <c r="A11" s="35"/>
      <c r="B11" s="41"/>
      <c r="C11" s="35"/>
      <c r="D11" s="35"/>
      <c r="E11" s="149" t="s">
        <v>916</v>
      </c>
      <c r="F11" s="35"/>
      <c r="G11" s="35"/>
      <c r="H11" s="35"/>
      <c r="I11" s="35"/>
      <c r="J11" s="35"/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>
      <c r="A12" s="35"/>
      <c r="B12" s="41"/>
      <c r="C12" s="35"/>
      <c r="D12" s="35"/>
      <c r="E12" s="35"/>
      <c r="F12" s="35"/>
      <c r="G12" s="35"/>
      <c r="H12" s="35"/>
      <c r="I12" s="35"/>
      <c r="J12" s="35"/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2" customHeight="1">
      <c r="A13" s="35"/>
      <c r="B13" s="41"/>
      <c r="C13" s="35"/>
      <c r="D13" s="147" t="s">
        <v>18</v>
      </c>
      <c r="E13" s="35"/>
      <c r="F13" s="138" t="s">
        <v>1</v>
      </c>
      <c r="G13" s="35"/>
      <c r="H13" s="35"/>
      <c r="I13" s="147" t="s">
        <v>19</v>
      </c>
      <c r="J13" s="138" t="s">
        <v>1</v>
      </c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47" t="s">
        <v>20</v>
      </c>
      <c r="E14" s="35"/>
      <c r="F14" s="138" t="s">
        <v>21</v>
      </c>
      <c r="G14" s="35"/>
      <c r="H14" s="35"/>
      <c r="I14" s="147" t="s">
        <v>22</v>
      </c>
      <c r="J14" s="150" t="str">
        <f>'Rekapitulace stavby'!AN8</f>
        <v>21. 1. 2024</v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0.8" customHeight="1">
      <c r="A15" s="35"/>
      <c r="B15" s="41"/>
      <c r="C15" s="35"/>
      <c r="D15" s="35"/>
      <c r="E15" s="35"/>
      <c r="F15" s="35"/>
      <c r="G15" s="35"/>
      <c r="H15" s="35"/>
      <c r="I15" s="35"/>
      <c r="J15" s="35"/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41"/>
      <c r="C16" s="35"/>
      <c r="D16" s="147" t="s">
        <v>24</v>
      </c>
      <c r="E16" s="35"/>
      <c r="F16" s="35"/>
      <c r="G16" s="35"/>
      <c r="H16" s="35"/>
      <c r="I16" s="147" t="s">
        <v>25</v>
      </c>
      <c r="J16" s="138" t="str">
        <f>IF('Rekapitulace stavby'!AN10="","",'Rekapitulace stavby'!AN10)</f>
        <v/>
      </c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1"/>
      <c r="C17" s="35"/>
      <c r="D17" s="35"/>
      <c r="E17" s="138" t="str">
        <f>IF('Rekapitulace stavby'!E11="","",'Rekapitulace stavby'!E11)</f>
        <v>Univerzita Palackého v Olomouc, Křížkovského 8</v>
      </c>
      <c r="F17" s="35"/>
      <c r="G17" s="35"/>
      <c r="H17" s="35"/>
      <c r="I17" s="147" t="s">
        <v>27</v>
      </c>
      <c r="J17" s="138" t="str">
        <f>IF('Rekapitulace stavby'!AN11="","",'Rekapitulace stavby'!AN11)</f>
        <v/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1"/>
      <c r="C18" s="35"/>
      <c r="D18" s="35"/>
      <c r="E18" s="35"/>
      <c r="F18" s="35"/>
      <c r="G18" s="35"/>
      <c r="H18" s="35"/>
      <c r="I18" s="35"/>
      <c r="J18" s="35"/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1"/>
      <c r="C19" s="35"/>
      <c r="D19" s="147" t="s">
        <v>28</v>
      </c>
      <c r="E19" s="35"/>
      <c r="F19" s="35"/>
      <c r="G19" s="35"/>
      <c r="H19" s="35"/>
      <c r="I19" s="147" t="s">
        <v>25</v>
      </c>
      <c r="J19" s="30" t="str">
        <f>'Rekapitulace stavby'!AN13</f>
        <v>Vyplň údaj</v>
      </c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1"/>
      <c r="C20" s="35"/>
      <c r="D20" s="35"/>
      <c r="E20" s="30" t="str">
        <f>'Rekapitulace stavby'!E14</f>
        <v>Vyplň údaj</v>
      </c>
      <c r="F20" s="138"/>
      <c r="G20" s="138"/>
      <c r="H20" s="138"/>
      <c r="I20" s="147" t="s">
        <v>27</v>
      </c>
      <c r="J20" s="30" t="str">
        <f>'Rekapitulace stavby'!AN14</f>
        <v>Vyplň údaj</v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1"/>
      <c r="C21" s="35"/>
      <c r="D21" s="35"/>
      <c r="E21" s="35"/>
      <c r="F21" s="35"/>
      <c r="G21" s="35"/>
      <c r="H21" s="35"/>
      <c r="I21" s="35"/>
      <c r="J21" s="35"/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1"/>
      <c r="C22" s="35"/>
      <c r="D22" s="147" t="s">
        <v>30</v>
      </c>
      <c r="E22" s="35"/>
      <c r="F22" s="35"/>
      <c r="G22" s="35"/>
      <c r="H22" s="35"/>
      <c r="I22" s="147" t="s">
        <v>25</v>
      </c>
      <c r="J22" s="138" t="s">
        <v>1</v>
      </c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1"/>
      <c r="C23" s="35"/>
      <c r="D23" s="35"/>
      <c r="E23" s="138" t="s">
        <v>31</v>
      </c>
      <c r="F23" s="35"/>
      <c r="G23" s="35"/>
      <c r="H23" s="35"/>
      <c r="I23" s="147" t="s">
        <v>27</v>
      </c>
      <c r="J23" s="138" t="s">
        <v>1</v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1"/>
      <c r="C24" s="35"/>
      <c r="D24" s="35"/>
      <c r="E24" s="35"/>
      <c r="F24" s="35"/>
      <c r="G24" s="35"/>
      <c r="H24" s="35"/>
      <c r="I24" s="35"/>
      <c r="J24" s="35"/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1"/>
      <c r="C25" s="35"/>
      <c r="D25" s="147" t="s">
        <v>33</v>
      </c>
      <c r="E25" s="35"/>
      <c r="F25" s="35"/>
      <c r="G25" s="35"/>
      <c r="H25" s="35"/>
      <c r="I25" s="147" t="s">
        <v>25</v>
      </c>
      <c r="J25" s="138" t="s">
        <v>1</v>
      </c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1"/>
      <c r="C26" s="35"/>
      <c r="D26" s="35"/>
      <c r="E26" s="138" t="s">
        <v>34</v>
      </c>
      <c r="F26" s="35"/>
      <c r="G26" s="35"/>
      <c r="H26" s="35"/>
      <c r="I26" s="147" t="s">
        <v>27</v>
      </c>
      <c r="J26" s="138" t="s">
        <v>1</v>
      </c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1"/>
      <c r="C27" s="35"/>
      <c r="D27" s="35"/>
      <c r="E27" s="35"/>
      <c r="F27" s="35"/>
      <c r="G27" s="35"/>
      <c r="H27" s="35"/>
      <c r="I27" s="35"/>
      <c r="J27" s="35"/>
      <c r="K27" s="35"/>
      <c r="L27" s="60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1"/>
      <c r="C28" s="35"/>
      <c r="D28" s="147" t="s">
        <v>35</v>
      </c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151"/>
      <c r="B29" s="152"/>
      <c r="C29" s="151"/>
      <c r="D29" s="151"/>
      <c r="E29" s="153" t="s">
        <v>1</v>
      </c>
      <c r="F29" s="153"/>
      <c r="G29" s="153"/>
      <c r="H29" s="153"/>
      <c r="I29" s="151"/>
      <c r="J29" s="151"/>
      <c r="K29" s="151"/>
      <c r="L29" s="154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</row>
    <row r="30" spans="1:31" s="2" customFormat="1" ht="6.95" customHeight="1">
      <c r="A30" s="35"/>
      <c r="B30" s="41"/>
      <c r="C30" s="35"/>
      <c r="D30" s="35"/>
      <c r="E30" s="35"/>
      <c r="F30" s="35"/>
      <c r="G30" s="35"/>
      <c r="H30" s="35"/>
      <c r="I30" s="35"/>
      <c r="J30" s="35"/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55"/>
      <c r="E31" s="155"/>
      <c r="F31" s="155"/>
      <c r="G31" s="155"/>
      <c r="H31" s="155"/>
      <c r="I31" s="155"/>
      <c r="J31" s="155"/>
      <c r="K31" s="155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4" customHeight="1">
      <c r="A32" s="35"/>
      <c r="B32" s="41"/>
      <c r="C32" s="35"/>
      <c r="D32" s="156" t="s">
        <v>36</v>
      </c>
      <c r="E32" s="35"/>
      <c r="F32" s="35"/>
      <c r="G32" s="35"/>
      <c r="H32" s="35"/>
      <c r="I32" s="35"/>
      <c r="J32" s="157">
        <f>ROUND(J127,2)</f>
        <v>0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1"/>
      <c r="C33" s="35"/>
      <c r="D33" s="155"/>
      <c r="E33" s="155"/>
      <c r="F33" s="155"/>
      <c r="G33" s="155"/>
      <c r="H33" s="155"/>
      <c r="I33" s="155"/>
      <c r="J33" s="155"/>
      <c r="K33" s="15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35"/>
      <c r="F34" s="158" t="s">
        <v>38</v>
      </c>
      <c r="G34" s="35"/>
      <c r="H34" s="35"/>
      <c r="I34" s="158" t="s">
        <v>37</v>
      </c>
      <c r="J34" s="158" t="s">
        <v>39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>
      <c r="A35" s="35"/>
      <c r="B35" s="41"/>
      <c r="C35" s="35"/>
      <c r="D35" s="159" t="s">
        <v>40</v>
      </c>
      <c r="E35" s="147" t="s">
        <v>41</v>
      </c>
      <c r="F35" s="160">
        <f>ROUND((SUM(BE127:BE349)),2)</f>
        <v>0</v>
      </c>
      <c r="G35" s="35"/>
      <c r="H35" s="35"/>
      <c r="I35" s="161">
        <v>0.21</v>
      </c>
      <c r="J35" s="160">
        <f>ROUND(((SUM(BE127:BE349))*I35),2)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>
      <c r="A36" s="35"/>
      <c r="B36" s="41"/>
      <c r="C36" s="35"/>
      <c r="D36" s="35"/>
      <c r="E36" s="147" t="s">
        <v>42</v>
      </c>
      <c r="F36" s="160">
        <f>ROUND((SUM(BF127:BF349)),2)</f>
        <v>0</v>
      </c>
      <c r="G36" s="35"/>
      <c r="H36" s="35"/>
      <c r="I36" s="161">
        <v>0.12</v>
      </c>
      <c r="J36" s="160">
        <f>ROUND(((SUM(BF127:BF349))*I36),2)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47" t="s">
        <v>43</v>
      </c>
      <c r="F37" s="160">
        <f>ROUND((SUM(BG127:BG349)),2)</f>
        <v>0</v>
      </c>
      <c r="G37" s="35"/>
      <c r="H37" s="35"/>
      <c r="I37" s="161">
        <v>0.21</v>
      </c>
      <c r="J37" s="160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" customHeight="1" hidden="1">
      <c r="A38" s="35"/>
      <c r="B38" s="41"/>
      <c r="C38" s="35"/>
      <c r="D38" s="35"/>
      <c r="E38" s="147" t="s">
        <v>44</v>
      </c>
      <c r="F38" s="160">
        <f>ROUND((SUM(BH127:BH349)),2)</f>
        <v>0</v>
      </c>
      <c r="G38" s="35"/>
      <c r="H38" s="35"/>
      <c r="I38" s="161">
        <v>0.12</v>
      </c>
      <c r="J38" s="160">
        <f>0</f>
        <v>0</v>
      </c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" customHeight="1" hidden="1">
      <c r="A39" s="35"/>
      <c r="B39" s="41"/>
      <c r="C39" s="35"/>
      <c r="D39" s="35"/>
      <c r="E39" s="147" t="s">
        <v>45</v>
      </c>
      <c r="F39" s="160">
        <f>ROUND((SUM(BI127:BI349)),2)</f>
        <v>0</v>
      </c>
      <c r="G39" s="35"/>
      <c r="H39" s="35"/>
      <c r="I39" s="161">
        <v>0</v>
      </c>
      <c r="J39" s="160">
        <f>0</f>
        <v>0</v>
      </c>
      <c r="K39" s="35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4" customHeight="1">
      <c r="A41" s="35"/>
      <c r="B41" s="41"/>
      <c r="C41" s="162"/>
      <c r="D41" s="163" t="s">
        <v>46</v>
      </c>
      <c r="E41" s="164"/>
      <c r="F41" s="164"/>
      <c r="G41" s="165" t="s">
        <v>47</v>
      </c>
      <c r="H41" s="166" t="s">
        <v>48</v>
      </c>
      <c r="I41" s="164"/>
      <c r="J41" s="167">
        <f>SUM(J32:J39)</f>
        <v>0</v>
      </c>
      <c r="K41" s="168"/>
      <c r="L41" s="60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0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2:12" s="1" customFormat="1" ht="14.4" customHeight="1">
      <c r="B43" s="17"/>
      <c r="L43" s="17"/>
    </row>
    <row r="44" spans="2:12" s="1" customFormat="1" ht="14.4" customHeight="1">
      <c r="B44" s="17"/>
      <c r="L44" s="1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60"/>
      <c r="D50" s="169" t="s">
        <v>49</v>
      </c>
      <c r="E50" s="170"/>
      <c r="F50" s="170"/>
      <c r="G50" s="169" t="s">
        <v>50</v>
      </c>
      <c r="H50" s="170"/>
      <c r="I50" s="170"/>
      <c r="J50" s="170"/>
      <c r="K50" s="170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71" t="s">
        <v>51</v>
      </c>
      <c r="E61" s="172"/>
      <c r="F61" s="173" t="s">
        <v>52</v>
      </c>
      <c r="G61" s="171" t="s">
        <v>51</v>
      </c>
      <c r="H61" s="172"/>
      <c r="I61" s="172"/>
      <c r="J61" s="174" t="s">
        <v>52</v>
      </c>
      <c r="K61" s="172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9" t="s">
        <v>53</v>
      </c>
      <c r="E65" s="175"/>
      <c r="F65" s="175"/>
      <c r="G65" s="169" t="s">
        <v>54</v>
      </c>
      <c r="H65" s="175"/>
      <c r="I65" s="175"/>
      <c r="J65" s="175"/>
      <c r="K65" s="175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71" t="s">
        <v>51</v>
      </c>
      <c r="E76" s="172"/>
      <c r="F76" s="173" t="s">
        <v>52</v>
      </c>
      <c r="G76" s="171" t="s">
        <v>51</v>
      </c>
      <c r="H76" s="172"/>
      <c r="I76" s="172"/>
      <c r="J76" s="174" t="s">
        <v>52</v>
      </c>
      <c r="K76" s="172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76"/>
      <c r="C77" s="177"/>
      <c r="D77" s="177"/>
      <c r="E77" s="177"/>
      <c r="F77" s="177"/>
      <c r="G77" s="177"/>
      <c r="H77" s="177"/>
      <c r="I77" s="177"/>
      <c r="J77" s="177"/>
      <c r="K77" s="177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78"/>
      <c r="C81" s="179"/>
      <c r="D81" s="179"/>
      <c r="E81" s="179"/>
      <c r="F81" s="179"/>
      <c r="G81" s="179"/>
      <c r="H81" s="179"/>
      <c r="I81" s="179"/>
      <c r="J81" s="179"/>
      <c r="K81" s="179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137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26.25" customHeight="1">
      <c r="A85" s="35"/>
      <c r="B85" s="36"/>
      <c r="C85" s="37"/>
      <c r="D85" s="37"/>
      <c r="E85" s="180" t="str">
        <f>E7</f>
        <v>Rekonstrukce vytápění – Teoretické ústavy, Hněvotínská 3, 775 15 Olomouc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2:12" s="1" customFormat="1" ht="12" customHeight="1">
      <c r="B86" s="18"/>
      <c r="C86" s="29" t="s">
        <v>132</v>
      </c>
      <c r="D86" s="19"/>
      <c r="E86" s="19"/>
      <c r="F86" s="19"/>
      <c r="G86" s="19"/>
      <c r="H86" s="19"/>
      <c r="I86" s="19"/>
      <c r="J86" s="19"/>
      <c r="K86" s="19"/>
      <c r="L86" s="17"/>
    </row>
    <row r="87" spans="1:31" s="2" customFormat="1" ht="16.5" customHeight="1">
      <c r="A87" s="35"/>
      <c r="B87" s="36"/>
      <c r="C87" s="37"/>
      <c r="D87" s="37"/>
      <c r="E87" s="180" t="s">
        <v>915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>
      <c r="A88" s="35"/>
      <c r="B88" s="36"/>
      <c r="C88" s="29" t="s">
        <v>134</v>
      </c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6.5" customHeight="1">
      <c r="A89" s="35"/>
      <c r="B89" s="36"/>
      <c r="C89" s="37"/>
      <c r="D89" s="37"/>
      <c r="E89" s="73" t="str">
        <f>E11</f>
        <v>01 - Blok B1 - Ústřední vytápění</v>
      </c>
      <c r="F89" s="37"/>
      <c r="G89" s="37"/>
      <c r="H89" s="37"/>
      <c r="I89" s="37"/>
      <c r="J89" s="37"/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customHeight="1">
      <c r="A91" s="35"/>
      <c r="B91" s="36"/>
      <c r="C91" s="29" t="s">
        <v>20</v>
      </c>
      <c r="D91" s="37"/>
      <c r="E91" s="37"/>
      <c r="F91" s="24" t="str">
        <f>F14</f>
        <v>Hněvotínská 3, 775 15 Olomouc</v>
      </c>
      <c r="G91" s="37"/>
      <c r="H91" s="37"/>
      <c r="I91" s="29" t="s">
        <v>22</v>
      </c>
      <c r="J91" s="76" t="str">
        <f>IF(J14="","",J14)</f>
        <v>21. 1. 2024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5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5.15" customHeight="1">
      <c r="A93" s="35"/>
      <c r="B93" s="36"/>
      <c r="C93" s="29" t="s">
        <v>24</v>
      </c>
      <c r="D93" s="37"/>
      <c r="E93" s="37"/>
      <c r="F93" s="24" t="str">
        <f>E17</f>
        <v>Univerzita Palackého v Olomouc, Křížkovského 8</v>
      </c>
      <c r="G93" s="37"/>
      <c r="H93" s="37"/>
      <c r="I93" s="29" t="s">
        <v>30</v>
      </c>
      <c r="J93" s="33" t="str">
        <f>E23</f>
        <v>Ing. Petr Machalec</v>
      </c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40.05" customHeight="1">
      <c r="A94" s="35"/>
      <c r="B94" s="36"/>
      <c r="C94" s="29" t="s">
        <v>28</v>
      </c>
      <c r="D94" s="37"/>
      <c r="E94" s="37"/>
      <c r="F94" s="24" t="str">
        <f>IF(E20="","",E20)</f>
        <v>Vyplň údaj</v>
      </c>
      <c r="G94" s="37"/>
      <c r="H94" s="37"/>
      <c r="I94" s="29" t="s">
        <v>33</v>
      </c>
      <c r="J94" s="33" t="str">
        <f>E26</f>
        <v>Ing. Petr Machalec, Werichova 13, Olomouc</v>
      </c>
      <c r="K94" s="37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29.25" customHeight="1">
      <c r="A96" s="35"/>
      <c r="B96" s="36"/>
      <c r="C96" s="181" t="s">
        <v>138</v>
      </c>
      <c r="D96" s="182"/>
      <c r="E96" s="182"/>
      <c r="F96" s="182"/>
      <c r="G96" s="182"/>
      <c r="H96" s="182"/>
      <c r="I96" s="182"/>
      <c r="J96" s="183" t="s">
        <v>139</v>
      </c>
      <c r="K96" s="182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31" s="2" customFormat="1" ht="10.3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0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47" s="2" customFormat="1" ht="22.8" customHeight="1">
      <c r="A98" s="35"/>
      <c r="B98" s="36"/>
      <c r="C98" s="184" t="s">
        <v>140</v>
      </c>
      <c r="D98" s="37"/>
      <c r="E98" s="37"/>
      <c r="F98" s="37"/>
      <c r="G98" s="37"/>
      <c r="H98" s="37"/>
      <c r="I98" s="37"/>
      <c r="J98" s="107">
        <f>J127</f>
        <v>0</v>
      </c>
      <c r="K98" s="37"/>
      <c r="L98" s="60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4" t="s">
        <v>141</v>
      </c>
    </row>
    <row r="99" spans="1:31" s="9" customFormat="1" ht="24.95" customHeight="1">
      <c r="A99" s="9"/>
      <c r="B99" s="185"/>
      <c r="C99" s="186"/>
      <c r="D99" s="187" t="s">
        <v>142</v>
      </c>
      <c r="E99" s="188"/>
      <c r="F99" s="188"/>
      <c r="G99" s="188"/>
      <c r="H99" s="188"/>
      <c r="I99" s="188"/>
      <c r="J99" s="189">
        <f>J128</f>
        <v>0</v>
      </c>
      <c r="K99" s="186"/>
      <c r="L99" s="190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1"/>
      <c r="C100" s="130"/>
      <c r="D100" s="192" t="s">
        <v>143</v>
      </c>
      <c r="E100" s="193"/>
      <c r="F100" s="193"/>
      <c r="G100" s="193"/>
      <c r="H100" s="193"/>
      <c r="I100" s="193"/>
      <c r="J100" s="194">
        <f>J129</f>
        <v>0</v>
      </c>
      <c r="K100" s="130"/>
      <c r="L100" s="19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1"/>
      <c r="C101" s="130"/>
      <c r="D101" s="192" t="s">
        <v>144</v>
      </c>
      <c r="E101" s="193"/>
      <c r="F101" s="193"/>
      <c r="G101" s="193"/>
      <c r="H101" s="193"/>
      <c r="I101" s="193"/>
      <c r="J101" s="194">
        <f>J150</f>
        <v>0</v>
      </c>
      <c r="K101" s="130"/>
      <c r="L101" s="19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1"/>
      <c r="C102" s="130"/>
      <c r="D102" s="192" t="s">
        <v>145</v>
      </c>
      <c r="E102" s="193"/>
      <c r="F102" s="193"/>
      <c r="G102" s="193"/>
      <c r="H102" s="193"/>
      <c r="I102" s="193"/>
      <c r="J102" s="194">
        <f>J167</f>
        <v>0</v>
      </c>
      <c r="K102" s="130"/>
      <c r="L102" s="19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1"/>
      <c r="C103" s="130"/>
      <c r="D103" s="192" t="s">
        <v>146</v>
      </c>
      <c r="E103" s="193"/>
      <c r="F103" s="193"/>
      <c r="G103" s="193"/>
      <c r="H103" s="193"/>
      <c r="I103" s="193"/>
      <c r="J103" s="194">
        <f>J219</f>
        <v>0</v>
      </c>
      <c r="K103" s="130"/>
      <c r="L103" s="19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1"/>
      <c r="C104" s="130"/>
      <c r="D104" s="192" t="s">
        <v>147</v>
      </c>
      <c r="E104" s="193"/>
      <c r="F104" s="193"/>
      <c r="G104" s="193"/>
      <c r="H104" s="193"/>
      <c r="I104" s="193"/>
      <c r="J104" s="194">
        <f>J296</f>
        <v>0</v>
      </c>
      <c r="K104" s="130"/>
      <c r="L104" s="195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1"/>
      <c r="C105" s="130"/>
      <c r="D105" s="192" t="s">
        <v>148</v>
      </c>
      <c r="E105" s="193"/>
      <c r="F105" s="193"/>
      <c r="G105" s="193"/>
      <c r="H105" s="193"/>
      <c r="I105" s="193"/>
      <c r="J105" s="194">
        <f>J343</f>
        <v>0</v>
      </c>
      <c r="K105" s="130"/>
      <c r="L105" s="195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>
      <c r="A106" s="35"/>
      <c r="B106" s="36"/>
      <c r="C106" s="37"/>
      <c r="D106" s="37"/>
      <c r="E106" s="37"/>
      <c r="F106" s="37"/>
      <c r="G106" s="37"/>
      <c r="H106" s="37"/>
      <c r="I106" s="37"/>
      <c r="J106" s="37"/>
      <c r="K106" s="37"/>
      <c r="L106" s="60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6.95" customHeight="1">
      <c r="A107" s="35"/>
      <c r="B107" s="63"/>
      <c r="C107" s="64"/>
      <c r="D107" s="64"/>
      <c r="E107" s="64"/>
      <c r="F107" s="64"/>
      <c r="G107" s="64"/>
      <c r="H107" s="64"/>
      <c r="I107" s="64"/>
      <c r="J107" s="64"/>
      <c r="K107" s="64"/>
      <c r="L107" s="60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11" spans="1:31" s="2" customFormat="1" ht="6.95" customHeight="1">
      <c r="A111" s="35"/>
      <c r="B111" s="65"/>
      <c r="C111" s="66"/>
      <c r="D111" s="66"/>
      <c r="E111" s="66"/>
      <c r="F111" s="66"/>
      <c r="G111" s="66"/>
      <c r="H111" s="66"/>
      <c r="I111" s="66"/>
      <c r="J111" s="66"/>
      <c r="K111" s="66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24.95" customHeight="1">
      <c r="A112" s="35"/>
      <c r="B112" s="36"/>
      <c r="C112" s="20" t="s">
        <v>149</v>
      </c>
      <c r="D112" s="37"/>
      <c r="E112" s="37"/>
      <c r="F112" s="37"/>
      <c r="G112" s="37"/>
      <c r="H112" s="37"/>
      <c r="I112" s="37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6.95" customHeight="1">
      <c r="A113" s="35"/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2" customHeight="1">
      <c r="A114" s="35"/>
      <c r="B114" s="36"/>
      <c r="C114" s="29" t="s">
        <v>16</v>
      </c>
      <c r="D114" s="37"/>
      <c r="E114" s="37"/>
      <c r="F114" s="37"/>
      <c r="G114" s="37"/>
      <c r="H114" s="37"/>
      <c r="I114" s="37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26.25" customHeight="1">
      <c r="A115" s="35"/>
      <c r="B115" s="36"/>
      <c r="C115" s="37"/>
      <c r="D115" s="37"/>
      <c r="E115" s="180" t="str">
        <f>E7</f>
        <v>Rekonstrukce vytápění – Teoretické ústavy, Hněvotínská 3, 775 15 Olomouc</v>
      </c>
      <c r="F115" s="29"/>
      <c r="G115" s="29"/>
      <c r="H115" s="29"/>
      <c r="I115" s="37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2:12" s="1" customFormat="1" ht="12" customHeight="1">
      <c r="B116" s="18"/>
      <c r="C116" s="29" t="s">
        <v>132</v>
      </c>
      <c r="D116" s="19"/>
      <c r="E116" s="19"/>
      <c r="F116" s="19"/>
      <c r="G116" s="19"/>
      <c r="H116" s="19"/>
      <c r="I116" s="19"/>
      <c r="J116" s="19"/>
      <c r="K116" s="19"/>
      <c r="L116" s="17"/>
    </row>
    <row r="117" spans="1:31" s="2" customFormat="1" ht="16.5" customHeight="1">
      <c r="A117" s="35"/>
      <c r="B117" s="36"/>
      <c r="C117" s="37"/>
      <c r="D117" s="37"/>
      <c r="E117" s="180" t="s">
        <v>915</v>
      </c>
      <c r="F117" s="37"/>
      <c r="G117" s="37"/>
      <c r="H117" s="37"/>
      <c r="I117" s="37"/>
      <c r="J117" s="37"/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2" customHeight="1">
      <c r="A118" s="35"/>
      <c r="B118" s="36"/>
      <c r="C118" s="29" t="s">
        <v>134</v>
      </c>
      <c r="D118" s="37"/>
      <c r="E118" s="37"/>
      <c r="F118" s="37"/>
      <c r="G118" s="37"/>
      <c r="H118" s="37"/>
      <c r="I118" s="37"/>
      <c r="J118" s="37"/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6.5" customHeight="1">
      <c r="A119" s="35"/>
      <c r="B119" s="36"/>
      <c r="C119" s="37"/>
      <c r="D119" s="37"/>
      <c r="E119" s="73" t="str">
        <f>E11</f>
        <v>01 - Blok B1 - Ústřední vytápění</v>
      </c>
      <c r="F119" s="37"/>
      <c r="G119" s="37"/>
      <c r="H119" s="37"/>
      <c r="I119" s="37"/>
      <c r="J119" s="37"/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6.95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2" customHeight="1">
      <c r="A121" s="35"/>
      <c r="B121" s="36"/>
      <c r="C121" s="29" t="s">
        <v>20</v>
      </c>
      <c r="D121" s="37"/>
      <c r="E121" s="37"/>
      <c r="F121" s="24" t="str">
        <f>F14</f>
        <v>Hněvotínská 3, 775 15 Olomouc</v>
      </c>
      <c r="G121" s="37"/>
      <c r="H121" s="37"/>
      <c r="I121" s="29" t="s">
        <v>22</v>
      </c>
      <c r="J121" s="76" t="str">
        <f>IF(J14="","",J14)</f>
        <v>21. 1. 2024</v>
      </c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6.95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60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5.15" customHeight="1">
      <c r="A123" s="35"/>
      <c r="B123" s="36"/>
      <c r="C123" s="29" t="s">
        <v>24</v>
      </c>
      <c r="D123" s="37"/>
      <c r="E123" s="37"/>
      <c r="F123" s="24" t="str">
        <f>E17</f>
        <v>Univerzita Palackého v Olomouc, Křížkovského 8</v>
      </c>
      <c r="G123" s="37"/>
      <c r="H123" s="37"/>
      <c r="I123" s="29" t="s">
        <v>30</v>
      </c>
      <c r="J123" s="33" t="str">
        <f>E23</f>
        <v>Ing. Petr Machalec</v>
      </c>
      <c r="K123" s="37"/>
      <c r="L123" s="60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40.05" customHeight="1">
      <c r="A124" s="35"/>
      <c r="B124" s="36"/>
      <c r="C124" s="29" t="s">
        <v>28</v>
      </c>
      <c r="D124" s="37"/>
      <c r="E124" s="37"/>
      <c r="F124" s="24" t="str">
        <f>IF(E20="","",E20)</f>
        <v>Vyplň údaj</v>
      </c>
      <c r="G124" s="37"/>
      <c r="H124" s="37"/>
      <c r="I124" s="29" t="s">
        <v>33</v>
      </c>
      <c r="J124" s="33" t="str">
        <f>E26</f>
        <v>Ing. Petr Machalec, Werichova 13, Olomouc</v>
      </c>
      <c r="K124" s="37"/>
      <c r="L124" s="60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10.3" customHeight="1">
      <c r="A125" s="35"/>
      <c r="B125" s="36"/>
      <c r="C125" s="37"/>
      <c r="D125" s="37"/>
      <c r="E125" s="37"/>
      <c r="F125" s="37"/>
      <c r="G125" s="37"/>
      <c r="H125" s="37"/>
      <c r="I125" s="37"/>
      <c r="J125" s="37"/>
      <c r="K125" s="37"/>
      <c r="L125" s="60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11" customFormat="1" ht="29.25" customHeight="1">
      <c r="A126" s="196"/>
      <c r="B126" s="197"/>
      <c r="C126" s="198" t="s">
        <v>150</v>
      </c>
      <c r="D126" s="199" t="s">
        <v>61</v>
      </c>
      <c r="E126" s="199" t="s">
        <v>57</v>
      </c>
      <c r="F126" s="199" t="s">
        <v>58</v>
      </c>
      <c r="G126" s="199" t="s">
        <v>151</v>
      </c>
      <c r="H126" s="199" t="s">
        <v>152</v>
      </c>
      <c r="I126" s="199" t="s">
        <v>153</v>
      </c>
      <c r="J126" s="199" t="s">
        <v>139</v>
      </c>
      <c r="K126" s="200" t="s">
        <v>154</v>
      </c>
      <c r="L126" s="201"/>
      <c r="M126" s="97" t="s">
        <v>1</v>
      </c>
      <c r="N126" s="98" t="s">
        <v>40</v>
      </c>
      <c r="O126" s="98" t="s">
        <v>155</v>
      </c>
      <c r="P126" s="98" t="s">
        <v>156</v>
      </c>
      <c r="Q126" s="98" t="s">
        <v>157</v>
      </c>
      <c r="R126" s="98" t="s">
        <v>158</v>
      </c>
      <c r="S126" s="98" t="s">
        <v>159</v>
      </c>
      <c r="T126" s="99" t="s">
        <v>160</v>
      </c>
      <c r="U126" s="196"/>
      <c r="V126" s="196"/>
      <c r="W126" s="196"/>
      <c r="X126" s="196"/>
      <c r="Y126" s="196"/>
      <c r="Z126" s="196"/>
      <c r="AA126" s="196"/>
      <c r="AB126" s="196"/>
      <c r="AC126" s="196"/>
      <c r="AD126" s="196"/>
      <c r="AE126" s="196"/>
    </row>
    <row r="127" spans="1:63" s="2" customFormat="1" ht="22.8" customHeight="1">
      <c r="A127" s="35"/>
      <c r="B127" s="36"/>
      <c r="C127" s="104" t="s">
        <v>161</v>
      </c>
      <c r="D127" s="37"/>
      <c r="E127" s="37"/>
      <c r="F127" s="37"/>
      <c r="G127" s="37"/>
      <c r="H127" s="37"/>
      <c r="I127" s="37"/>
      <c r="J127" s="202">
        <f>BK127</f>
        <v>0</v>
      </c>
      <c r="K127" s="37"/>
      <c r="L127" s="41"/>
      <c r="M127" s="100"/>
      <c r="N127" s="203"/>
      <c r="O127" s="101"/>
      <c r="P127" s="204">
        <f>P128</f>
        <v>0</v>
      </c>
      <c r="Q127" s="101"/>
      <c r="R127" s="204">
        <f>R128</f>
        <v>0</v>
      </c>
      <c r="S127" s="101"/>
      <c r="T127" s="205">
        <f>T128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4" t="s">
        <v>75</v>
      </c>
      <c r="AU127" s="14" t="s">
        <v>141</v>
      </c>
      <c r="BK127" s="206">
        <f>BK128</f>
        <v>0</v>
      </c>
    </row>
    <row r="128" spans="1:63" s="12" customFormat="1" ht="25.9" customHeight="1">
      <c r="A128" s="12"/>
      <c r="B128" s="207"/>
      <c r="C128" s="208"/>
      <c r="D128" s="209" t="s">
        <v>75</v>
      </c>
      <c r="E128" s="210" t="s">
        <v>162</v>
      </c>
      <c r="F128" s="210" t="s">
        <v>163</v>
      </c>
      <c r="G128" s="208"/>
      <c r="H128" s="208"/>
      <c r="I128" s="211"/>
      <c r="J128" s="212">
        <f>BK128</f>
        <v>0</v>
      </c>
      <c r="K128" s="208"/>
      <c r="L128" s="213"/>
      <c r="M128" s="214"/>
      <c r="N128" s="215"/>
      <c r="O128" s="215"/>
      <c r="P128" s="216">
        <f>P129+P150+P167+P219+P296+P343</f>
        <v>0</v>
      </c>
      <c r="Q128" s="215"/>
      <c r="R128" s="216">
        <f>R129+R150+R167+R219+R296+R343</f>
        <v>0</v>
      </c>
      <c r="S128" s="215"/>
      <c r="T128" s="217">
        <f>T129+T150+T167+T219+T296+T343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8" t="s">
        <v>85</v>
      </c>
      <c r="AT128" s="219" t="s">
        <v>75</v>
      </c>
      <c r="AU128" s="219" t="s">
        <v>76</v>
      </c>
      <c r="AY128" s="218" t="s">
        <v>164</v>
      </c>
      <c r="BK128" s="220">
        <f>BK129+BK150+BK167+BK219+BK296+BK343</f>
        <v>0</v>
      </c>
    </row>
    <row r="129" spans="1:63" s="12" customFormat="1" ht="22.8" customHeight="1">
      <c r="A129" s="12"/>
      <c r="B129" s="207"/>
      <c r="C129" s="208"/>
      <c r="D129" s="209" t="s">
        <v>75</v>
      </c>
      <c r="E129" s="221" t="s">
        <v>165</v>
      </c>
      <c r="F129" s="221" t="s">
        <v>166</v>
      </c>
      <c r="G129" s="208"/>
      <c r="H129" s="208"/>
      <c r="I129" s="211"/>
      <c r="J129" s="222">
        <f>BK129</f>
        <v>0</v>
      </c>
      <c r="K129" s="208"/>
      <c r="L129" s="213"/>
      <c r="M129" s="214"/>
      <c r="N129" s="215"/>
      <c r="O129" s="215"/>
      <c r="P129" s="216">
        <f>SUM(P130:P149)</f>
        <v>0</v>
      </c>
      <c r="Q129" s="215"/>
      <c r="R129" s="216">
        <f>SUM(R130:R149)</f>
        <v>0</v>
      </c>
      <c r="S129" s="215"/>
      <c r="T129" s="217">
        <f>SUM(T130:T149)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8" t="s">
        <v>85</v>
      </c>
      <c r="AT129" s="219" t="s">
        <v>75</v>
      </c>
      <c r="AU129" s="219" t="s">
        <v>83</v>
      </c>
      <c r="AY129" s="218" t="s">
        <v>164</v>
      </c>
      <c r="BK129" s="220">
        <f>SUM(BK130:BK149)</f>
        <v>0</v>
      </c>
    </row>
    <row r="130" spans="1:65" s="2" customFormat="1" ht="44.25" customHeight="1">
      <c r="A130" s="35"/>
      <c r="B130" s="36"/>
      <c r="C130" s="223" t="s">
        <v>83</v>
      </c>
      <c r="D130" s="223" t="s">
        <v>167</v>
      </c>
      <c r="E130" s="224" t="s">
        <v>168</v>
      </c>
      <c r="F130" s="225" t="s">
        <v>169</v>
      </c>
      <c r="G130" s="226" t="s">
        <v>170</v>
      </c>
      <c r="H130" s="227">
        <v>70</v>
      </c>
      <c r="I130" s="228"/>
      <c r="J130" s="229">
        <f>ROUND(I130*H130,2)</f>
        <v>0</v>
      </c>
      <c r="K130" s="225" t="s">
        <v>171</v>
      </c>
      <c r="L130" s="41"/>
      <c r="M130" s="230" t="s">
        <v>1</v>
      </c>
      <c r="N130" s="231" t="s">
        <v>41</v>
      </c>
      <c r="O130" s="88"/>
      <c r="P130" s="232">
        <f>O130*H130</f>
        <v>0</v>
      </c>
      <c r="Q130" s="232">
        <v>0</v>
      </c>
      <c r="R130" s="232">
        <f>Q130*H130</f>
        <v>0</v>
      </c>
      <c r="S130" s="232">
        <v>0</v>
      </c>
      <c r="T130" s="233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34" t="s">
        <v>172</v>
      </c>
      <c r="AT130" s="234" t="s">
        <v>167</v>
      </c>
      <c r="AU130" s="234" t="s">
        <v>85</v>
      </c>
      <c r="AY130" s="14" t="s">
        <v>164</v>
      </c>
      <c r="BE130" s="235">
        <f>IF(N130="základní",J130,0)</f>
        <v>0</v>
      </c>
      <c r="BF130" s="235">
        <f>IF(N130="snížená",J130,0)</f>
        <v>0</v>
      </c>
      <c r="BG130" s="235">
        <f>IF(N130="zákl. přenesená",J130,0)</f>
        <v>0</v>
      </c>
      <c r="BH130" s="235">
        <f>IF(N130="sníž. přenesená",J130,0)</f>
        <v>0</v>
      </c>
      <c r="BI130" s="235">
        <f>IF(N130="nulová",J130,0)</f>
        <v>0</v>
      </c>
      <c r="BJ130" s="14" t="s">
        <v>83</v>
      </c>
      <c r="BK130" s="235">
        <f>ROUND(I130*H130,2)</f>
        <v>0</v>
      </c>
      <c r="BL130" s="14" t="s">
        <v>172</v>
      </c>
      <c r="BM130" s="234" t="s">
        <v>85</v>
      </c>
    </row>
    <row r="131" spans="1:47" s="2" customFormat="1" ht="12">
      <c r="A131" s="35"/>
      <c r="B131" s="36"/>
      <c r="C131" s="37"/>
      <c r="D131" s="236" t="s">
        <v>173</v>
      </c>
      <c r="E131" s="37"/>
      <c r="F131" s="237" t="s">
        <v>174</v>
      </c>
      <c r="G131" s="37"/>
      <c r="H131" s="37"/>
      <c r="I131" s="238"/>
      <c r="J131" s="37"/>
      <c r="K131" s="37"/>
      <c r="L131" s="41"/>
      <c r="M131" s="239"/>
      <c r="N131" s="240"/>
      <c r="O131" s="88"/>
      <c r="P131" s="88"/>
      <c r="Q131" s="88"/>
      <c r="R131" s="88"/>
      <c r="S131" s="88"/>
      <c r="T131" s="89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4" t="s">
        <v>173</v>
      </c>
      <c r="AU131" s="14" t="s">
        <v>85</v>
      </c>
    </row>
    <row r="132" spans="1:65" s="2" customFormat="1" ht="33" customHeight="1">
      <c r="A132" s="35"/>
      <c r="B132" s="36"/>
      <c r="C132" s="223" t="s">
        <v>85</v>
      </c>
      <c r="D132" s="223" t="s">
        <v>167</v>
      </c>
      <c r="E132" s="224" t="s">
        <v>175</v>
      </c>
      <c r="F132" s="225" t="s">
        <v>176</v>
      </c>
      <c r="G132" s="226" t="s">
        <v>177</v>
      </c>
      <c r="H132" s="227">
        <v>0.088</v>
      </c>
      <c r="I132" s="228"/>
      <c r="J132" s="229">
        <f>ROUND(I132*H132,2)</f>
        <v>0</v>
      </c>
      <c r="K132" s="225" t="s">
        <v>178</v>
      </c>
      <c r="L132" s="41"/>
      <c r="M132" s="230" t="s">
        <v>1</v>
      </c>
      <c r="N132" s="231" t="s">
        <v>41</v>
      </c>
      <c r="O132" s="88"/>
      <c r="P132" s="232">
        <f>O132*H132</f>
        <v>0</v>
      </c>
      <c r="Q132" s="232">
        <v>0</v>
      </c>
      <c r="R132" s="232">
        <f>Q132*H132</f>
        <v>0</v>
      </c>
      <c r="S132" s="232">
        <v>0</v>
      </c>
      <c r="T132" s="233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34" t="s">
        <v>172</v>
      </c>
      <c r="AT132" s="234" t="s">
        <v>167</v>
      </c>
      <c r="AU132" s="234" t="s">
        <v>85</v>
      </c>
      <c r="AY132" s="14" t="s">
        <v>164</v>
      </c>
      <c r="BE132" s="235">
        <f>IF(N132="základní",J132,0)</f>
        <v>0</v>
      </c>
      <c r="BF132" s="235">
        <f>IF(N132="snížená",J132,0)</f>
        <v>0</v>
      </c>
      <c r="BG132" s="235">
        <f>IF(N132="zákl. přenesená",J132,0)</f>
        <v>0</v>
      </c>
      <c r="BH132" s="235">
        <f>IF(N132="sníž. přenesená",J132,0)</f>
        <v>0</v>
      </c>
      <c r="BI132" s="235">
        <f>IF(N132="nulová",J132,0)</f>
        <v>0</v>
      </c>
      <c r="BJ132" s="14" t="s">
        <v>83</v>
      </c>
      <c r="BK132" s="235">
        <f>ROUND(I132*H132,2)</f>
        <v>0</v>
      </c>
      <c r="BL132" s="14" t="s">
        <v>172</v>
      </c>
      <c r="BM132" s="234" t="s">
        <v>179</v>
      </c>
    </row>
    <row r="133" spans="1:65" s="2" customFormat="1" ht="24.15" customHeight="1">
      <c r="A133" s="35"/>
      <c r="B133" s="36"/>
      <c r="C133" s="241" t="s">
        <v>180</v>
      </c>
      <c r="D133" s="241" t="s">
        <v>181</v>
      </c>
      <c r="E133" s="242" t="s">
        <v>182</v>
      </c>
      <c r="F133" s="243" t="s">
        <v>183</v>
      </c>
      <c r="G133" s="244" t="s">
        <v>170</v>
      </c>
      <c r="H133" s="245">
        <v>10</v>
      </c>
      <c r="I133" s="246"/>
      <c r="J133" s="247">
        <f>ROUND(I133*H133,2)</f>
        <v>0</v>
      </c>
      <c r="K133" s="243" t="s">
        <v>171</v>
      </c>
      <c r="L133" s="248"/>
      <c r="M133" s="249" t="s">
        <v>1</v>
      </c>
      <c r="N133" s="250" t="s">
        <v>41</v>
      </c>
      <c r="O133" s="88"/>
      <c r="P133" s="232">
        <f>O133*H133</f>
        <v>0</v>
      </c>
      <c r="Q133" s="232">
        <v>0</v>
      </c>
      <c r="R133" s="232">
        <f>Q133*H133</f>
        <v>0</v>
      </c>
      <c r="S133" s="232">
        <v>0</v>
      </c>
      <c r="T133" s="233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34" t="s">
        <v>184</v>
      </c>
      <c r="AT133" s="234" t="s">
        <v>181</v>
      </c>
      <c r="AU133" s="234" t="s">
        <v>85</v>
      </c>
      <c r="AY133" s="14" t="s">
        <v>164</v>
      </c>
      <c r="BE133" s="235">
        <f>IF(N133="základní",J133,0)</f>
        <v>0</v>
      </c>
      <c r="BF133" s="235">
        <f>IF(N133="snížená",J133,0)</f>
        <v>0</v>
      </c>
      <c r="BG133" s="235">
        <f>IF(N133="zákl. přenesená",J133,0)</f>
        <v>0</v>
      </c>
      <c r="BH133" s="235">
        <f>IF(N133="sníž. přenesená",J133,0)</f>
        <v>0</v>
      </c>
      <c r="BI133" s="235">
        <f>IF(N133="nulová",J133,0)</f>
        <v>0</v>
      </c>
      <c r="BJ133" s="14" t="s">
        <v>83</v>
      </c>
      <c r="BK133" s="235">
        <f>ROUND(I133*H133,2)</f>
        <v>0</v>
      </c>
      <c r="BL133" s="14" t="s">
        <v>172</v>
      </c>
      <c r="BM133" s="234" t="s">
        <v>185</v>
      </c>
    </row>
    <row r="134" spans="1:65" s="2" customFormat="1" ht="24.15" customHeight="1">
      <c r="A134" s="35"/>
      <c r="B134" s="36"/>
      <c r="C134" s="241" t="s">
        <v>179</v>
      </c>
      <c r="D134" s="241" t="s">
        <v>181</v>
      </c>
      <c r="E134" s="242" t="s">
        <v>186</v>
      </c>
      <c r="F134" s="243" t="s">
        <v>187</v>
      </c>
      <c r="G134" s="244" t="s">
        <v>170</v>
      </c>
      <c r="H134" s="245">
        <v>16</v>
      </c>
      <c r="I134" s="246"/>
      <c r="J134" s="247">
        <f>ROUND(I134*H134,2)</f>
        <v>0</v>
      </c>
      <c r="K134" s="243" t="s">
        <v>171</v>
      </c>
      <c r="L134" s="248"/>
      <c r="M134" s="249" t="s">
        <v>1</v>
      </c>
      <c r="N134" s="250" t="s">
        <v>41</v>
      </c>
      <c r="O134" s="88"/>
      <c r="P134" s="232">
        <f>O134*H134</f>
        <v>0</v>
      </c>
      <c r="Q134" s="232">
        <v>0</v>
      </c>
      <c r="R134" s="232">
        <f>Q134*H134</f>
        <v>0</v>
      </c>
      <c r="S134" s="232">
        <v>0</v>
      </c>
      <c r="T134" s="233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34" t="s">
        <v>184</v>
      </c>
      <c r="AT134" s="234" t="s">
        <v>181</v>
      </c>
      <c r="AU134" s="234" t="s">
        <v>85</v>
      </c>
      <c r="AY134" s="14" t="s">
        <v>164</v>
      </c>
      <c r="BE134" s="235">
        <f>IF(N134="základní",J134,0)</f>
        <v>0</v>
      </c>
      <c r="BF134" s="235">
        <f>IF(N134="snížená",J134,0)</f>
        <v>0</v>
      </c>
      <c r="BG134" s="235">
        <f>IF(N134="zákl. přenesená",J134,0)</f>
        <v>0</v>
      </c>
      <c r="BH134" s="235">
        <f>IF(N134="sníž. přenesená",J134,0)</f>
        <v>0</v>
      </c>
      <c r="BI134" s="235">
        <f>IF(N134="nulová",J134,0)</f>
        <v>0</v>
      </c>
      <c r="BJ134" s="14" t="s">
        <v>83</v>
      </c>
      <c r="BK134" s="235">
        <f>ROUND(I134*H134,2)</f>
        <v>0</v>
      </c>
      <c r="BL134" s="14" t="s">
        <v>172</v>
      </c>
      <c r="BM134" s="234" t="s">
        <v>188</v>
      </c>
    </row>
    <row r="135" spans="1:65" s="2" customFormat="1" ht="24.15" customHeight="1">
      <c r="A135" s="35"/>
      <c r="B135" s="36"/>
      <c r="C135" s="241" t="s">
        <v>189</v>
      </c>
      <c r="D135" s="241" t="s">
        <v>181</v>
      </c>
      <c r="E135" s="242" t="s">
        <v>190</v>
      </c>
      <c r="F135" s="243" t="s">
        <v>191</v>
      </c>
      <c r="G135" s="244" t="s">
        <v>170</v>
      </c>
      <c r="H135" s="245">
        <v>24</v>
      </c>
      <c r="I135" s="246"/>
      <c r="J135" s="247">
        <f>ROUND(I135*H135,2)</f>
        <v>0</v>
      </c>
      <c r="K135" s="243" t="s">
        <v>171</v>
      </c>
      <c r="L135" s="248"/>
      <c r="M135" s="249" t="s">
        <v>1</v>
      </c>
      <c r="N135" s="250" t="s">
        <v>41</v>
      </c>
      <c r="O135" s="88"/>
      <c r="P135" s="232">
        <f>O135*H135</f>
        <v>0</v>
      </c>
      <c r="Q135" s="232">
        <v>0</v>
      </c>
      <c r="R135" s="232">
        <f>Q135*H135</f>
        <v>0</v>
      </c>
      <c r="S135" s="232">
        <v>0</v>
      </c>
      <c r="T135" s="233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34" t="s">
        <v>184</v>
      </c>
      <c r="AT135" s="234" t="s">
        <v>181</v>
      </c>
      <c r="AU135" s="234" t="s">
        <v>85</v>
      </c>
      <c r="AY135" s="14" t="s">
        <v>164</v>
      </c>
      <c r="BE135" s="235">
        <f>IF(N135="základní",J135,0)</f>
        <v>0</v>
      </c>
      <c r="BF135" s="235">
        <f>IF(N135="snížená",J135,0)</f>
        <v>0</v>
      </c>
      <c r="BG135" s="235">
        <f>IF(N135="zákl. přenesená",J135,0)</f>
        <v>0</v>
      </c>
      <c r="BH135" s="235">
        <f>IF(N135="sníž. přenesená",J135,0)</f>
        <v>0</v>
      </c>
      <c r="BI135" s="235">
        <f>IF(N135="nulová",J135,0)</f>
        <v>0</v>
      </c>
      <c r="BJ135" s="14" t="s">
        <v>83</v>
      </c>
      <c r="BK135" s="235">
        <f>ROUND(I135*H135,2)</f>
        <v>0</v>
      </c>
      <c r="BL135" s="14" t="s">
        <v>172</v>
      </c>
      <c r="BM135" s="234" t="s">
        <v>192</v>
      </c>
    </row>
    <row r="136" spans="1:65" s="2" customFormat="1" ht="24.15" customHeight="1">
      <c r="A136" s="35"/>
      <c r="B136" s="36"/>
      <c r="C136" s="241" t="s">
        <v>185</v>
      </c>
      <c r="D136" s="241" t="s">
        <v>181</v>
      </c>
      <c r="E136" s="242" t="s">
        <v>193</v>
      </c>
      <c r="F136" s="243" t="s">
        <v>194</v>
      </c>
      <c r="G136" s="244" t="s">
        <v>170</v>
      </c>
      <c r="H136" s="245">
        <v>2</v>
      </c>
      <c r="I136" s="246"/>
      <c r="J136" s="247">
        <f>ROUND(I136*H136,2)</f>
        <v>0</v>
      </c>
      <c r="K136" s="243" t="s">
        <v>171</v>
      </c>
      <c r="L136" s="248"/>
      <c r="M136" s="249" t="s">
        <v>1</v>
      </c>
      <c r="N136" s="250" t="s">
        <v>41</v>
      </c>
      <c r="O136" s="88"/>
      <c r="P136" s="232">
        <f>O136*H136</f>
        <v>0</v>
      </c>
      <c r="Q136" s="232">
        <v>0</v>
      </c>
      <c r="R136" s="232">
        <f>Q136*H136</f>
        <v>0</v>
      </c>
      <c r="S136" s="232">
        <v>0</v>
      </c>
      <c r="T136" s="233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34" t="s">
        <v>184</v>
      </c>
      <c r="AT136" s="234" t="s">
        <v>181</v>
      </c>
      <c r="AU136" s="234" t="s">
        <v>85</v>
      </c>
      <c r="AY136" s="14" t="s">
        <v>164</v>
      </c>
      <c r="BE136" s="235">
        <f>IF(N136="základní",J136,0)</f>
        <v>0</v>
      </c>
      <c r="BF136" s="235">
        <f>IF(N136="snížená",J136,0)</f>
        <v>0</v>
      </c>
      <c r="BG136" s="235">
        <f>IF(N136="zákl. přenesená",J136,0)</f>
        <v>0</v>
      </c>
      <c r="BH136" s="235">
        <f>IF(N136="sníž. přenesená",J136,0)</f>
        <v>0</v>
      </c>
      <c r="BI136" s="235">
        <f>IF(N136="nulová",J136,0)</f>
        <v>0</v>
      </c>
      <c r="BJ136" s="14" t="s">
        <v>83</v>
      </c>
      <c r="BK136" s="235">
        <f>ROUND(I136*H136,2)</f>
        <v>0</v>
      </c>
      <c r="BL136" s="14" t="s">
        <v>172</v>
      </c>
      <c r="BM136" s="234" t="s">
        <v>8</v>
      </c>
    </row>
    <row r="137" spans="1:65" s="2" customFormat="1" ht="24.15" customHeight="1">
      <c r="A137" s="35"/>
      <c r="B137" s="36"/>
      <c r="C137" s="241" t="s">
        <v>195</v>
      </c>
      <c r="D137" s="241" t="s">
        <v>181</v>
      </c>
      <c r="E137" s="242" t="s">
        <v>196</v>
      </c>
      <c r="F137" s="243" t="s">
        <v>197</v>
      </c>
      <c r="G137" s="244" t="s">
        <v>170</v>
      </c>
      <c r="H137" s="245">
        <v>22</v>
      </c>
      <c r="I137" s="246"/>
      <c r="J137" s="247">
        <f>ROUND(I137*H137,2)</f>
        <v>0</v>
      </c>
      <c r="K137" s="243" t="s">
        <v>171</v>
      </c>
      <c r="L137" s="248"/>
      <c r="M137" s="249" t="s">
        <v>1</v>
      </c>
      <c r="N137" s="250" t="s">
        <v>41</v>
      </c>
      <c r="O137" s="88"/>
      <c r="P137" s="232">
        <f>O137*H137</f>
        <v>0</v>
      </c>
      <c r="Q137" s="232">
        <v>0</v>
      </c>
      <c r="R137" s="232">
        <f>Q137*H137</f>
        <v>0</v>
      </c>
      <c r="S137" s="232">
        <v>0</v>
      </c>
      <c r="T137" s="233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34" t="s">
        <v>184</v>
      </c>
      <c r="AT137" s="234" t="s">
        <v>181</v>
      </c>
      <c r="AU137" s="234" t="s">
        <v>85</v>
      </c>
      <c r="AY137" s="14" t="s">
        <v>164</v>
      </c>
      <c r="BE137" s="235">
        <f>IF(N137="základní",J137,0)</f>
        <v>0</v>
      </c>
      <c r="BF137" s="235">
        <f>IF(N137="snížená",J137,0)</f>
        <v>0</v>
      </c>
      <c r="BG137" s="235">
        <f>IF(N137="zákl. přenesená",J137,0)</f>
        <v>0</v>
      </c>
      <c r="BH137" s="235">
        <f>IF(N137="sníž. přenesená",J137,0)</f>
        <v>0</v>
      </c>
      <c r="BI137" s="235">
        <f>IF(N137="nulová",J137,0)</f>
        <v>0</v>
      </c>
      <c r="BJ137" s="14" t="s">
        <v>83</v>
      </c>
      <c r="BK137" s="235">
        <f>ROUND(I137*H137,2)</f>
        <v>0</v>
      </c>
      <c r="BL137" s="14" t="s">
        <v>172</v>
      </c>
      <c r="BM137" s="234" t="s">
        <v>198</v>
      </c>
    </row>
    <row r="138" spans="1:65" s="2" customFormat="1" ht="24.15" customHeight="1">
      <c r="A138" s="35"/>
      <c r="B138" s="36"/>
      <c r="C138" s="241" t="s">
        <v>188</v>
      </c>
      <c r="D138" s="241" t="s">
        <v>181</v>
      </c>
      <c r="E138" s="242" t="s">
        <v>199</v>
      </c>
      <c r="F138" s="243" t="s">
        <v>200</v>
      </c>
      <c r="G138" s="244" t="s">
        <v>170</v>
      </c>
      <c r="H138" s="245">
        <v>16</v>
      </c>
      <c r="I138" s="246"/>
      <c r="J138" s="247">
        <f>ROUND(I138*H138,2)</f>
        <v>0</v>
      </c>
      <c r="K138" s="243" t="s">
        <v>171</v>
      </c>
      <c r="L138" s="248"/>
      <c r="M138" s="249" t="s">
        <v>1</v>
      </c>
      <c r="N138" s="250" t="s">
        <v>41</v>
      </c>
      <c r="O138" s="88"/>
      <c r="P138" s="232">
        <f>O138*H138</f>
        <v>0</v>
      </c>
      <c r="Q138" s="232">
        <v>0</v>
      </c>
      <c r="R138" s="232">
        <f>Q138*H138</f>
        <v>0</v>
      </c>
      <c r="S138" s="232">
        <v>0</v>
      </c>
      <c r="T138" s="233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34" t="s">
        <v>184</v>
      </c>
      <c r="AT138" s="234" t="s">
        <v>181</v>
      </c>
      <c r="AU138" s="234" t="s">
        <v>85</v>
      </c>
      <c r="AY138" s="14" t="s">
        <v>164</v>
      </c>
      <c r="BE138" s="235">
        <f>IF(N138="základní",J138,0)</f>
        <v>0</v>
      </c>
      <c r="BF138" s="235">
        <f>IF(N138="snížená",J138,0)</f>
        <v>0</v>
      </c>
      <c r="BG138" s="235">
        <f>IF(N138="zákl. přenesená",J138,0)</f>
        <v>0</v>
      </c>
      <c r="BH138" s="235">
        <f>IF(N138="sníž. přenesená",J138,0)</f>
        <v>0</v>
      </c>
      <c r="BI138" s="235">
        <f>IF(N138="nulová",J138,0)</f>
        <v>0</v>
      </c>
      <c r="BJ138" s="14" t="s">
        <v>83</v>
      </c>
      <c r="BK138" s="235">
        <f>ROUND(I138*H138,2)</f>
        <v>0</v>
      </c>
      <c r="BL138" s="14" t="s">
        <v>172</v>
      </c>
      <c r="BM138" s="234" t="s">
        <v>172</v>
      </c>
    </row>
    <row r="139" spans="1:65" s="2" customFormat="1" ht="24.15" customHeight="1">
      <c r="A139" s="35"/>
      <c r="B139" s="36"/>
      <c r="C139" s="223" t="s">
        <v>201</v>
      </c>
      <c r="D139" s="223" t="s">
        <v>167</v>
      </c>
      <c r="E139" s="224" t="s">
        <v>202</v>
      </c>
      <c r="F139" s="225" t="s">
        <v>203</v>
      </c>
      <c r="G139" s="226" t="s">
        <v>170</v>
      </c>
      <c r="H139" s="227">
        <v>20</v>
      </c>
      <c r="I139" s="228"/>
      <c r="J139" s="229">
        <f>ROUND(I139*H139,2)</f>
        <v>0</v>
      </c>
      <c r="K139" s="225" t="s">
        <v>178</v>
      </c>
      <c r="L139" s="41"/>
      <c r="M139" s="230" t="s">
        <v>1</v>
      </c>
      <c r="N139" s="231" t="s">
        <v>41</v>
      </c>
      <c r="O139" s="88"/>
      <c r="P139" s="232">
        <f>O139*H139</f>
        <v>0</v>
      </c>
      <c r="Q139" s="232">
        <v>0</v>
      </c>
      <c r="R139" s="232">
        <f>Q139*H139</f>
        <v>0</v>
      </c>
      <c r="S139" s="232">
        <v>0</v>
      </c>
      <c r="T139" s="233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34" t="s">
        <v>172</v>
      </c>
      <c r="AT139" s="234" t="s">
        <v>167</v>
      </c>
      <c r="AU139" s="234" t="s">
        <v>85</v>
      </c>
      <c r="AY139" s="14" t="s">
        <v>164</v>
      </c>
      <c r="BE139" s="235">
        <f>IF(N139="základní",J139,0)</f>
        <v>0</v>
      </c>
      <c r="BF139" s="235">
        <f>IF(N139="snížená",J139,0)</f>
        <v>0</v>
      </c>
      <c r="BG139" s="235">
        <f>IF(N139="zákl. přenesená",J139,0)</f>
        <v>0</v>
      </c>
      <c r="BH139" s="235">
        <f>IF(N139="sníž. přenesená",J139,0)</f>
        <v>0</v>
      </c>
      <c r="BI139" s="235">
        <f>IF(N139="nulová",J139,0)</f>
        <v>0</v>
      </c>
      <c r="BJ139" s="14" t="s">
        <v>83</v>
      </c>
      <c r="BK139" s="235">
        <f>ROUND(I139*H139,2)</f>
        <v>0</v>
      </c>
      <c r="BL139" s="14" t="s">
        <v>172</v>
      </c>
      <c r="BM139" s="234" t="s">
        <v>204</v>
      </c>
    </row>
    <row r="140" spans="1:65" s="2" customFormat="1" ht="24.15" customHeight="1">
      <c r="A140" s="35"/>
      <c r="B140" s="36"/>
      <c r="C140" s="223" t="s">
        <v>192</v>
      </c>
      <c r="D140" s="223" t="s">
        <v>167</v>
      </c>
      <c r="E140" s="224" t="s">
        <v>205</v>
      </c>
      <c r="F140" s="225" t="s">
        <v>206</v>
      </c>
      <c r="G140" s="226" t="s">
        <v>170</v>
      </c>
      <c r="H140" s="227">
        <v>176</v>
      </c>
      <c r="I140" s="228"/>
      <c r="J140" s="229">
        <f>ROUND(I140*H140,2)</f>
        <v>0</v>
      </c>
      <c r="K140" s="225" t="s">
        <v>178</v>
      </c>
      <c r="L140" s="41"/>
      <c r="M140" s="230" t="s">
        <v>1</v>
      </c>
      <c r="N140" s="231" t="s">
        <v>41</v>
      </c>
      <c r="O140" s="88"/>
      <c r="P140" s="232">
        <f>O140*H140</f>
        <v>0</v>
      </c>
      <c r="Q140" s="232">
        <v>0</v>
      </c>
      <c r="R140" s="232">
        <f>Q140*H140</f>
        <v>0</v>
      </c>
      <c r="S140" s="232">
        <v>0</v>
      </c>
      <c r="T140" s="233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34" t="s">
        <v>172</v>
      </c>
      <c r="AT140" s="234" t="s">
        <v>167</v>
      </c>
      <c r="AU140" s="234" t="s">
        <v>85</v>
      </c>
      <c r="AY140" s="14" t="s">
        <v>164</v>
      </c>
      <c r="BE140" s="235">
        <f>IF(N140="základní",J140,0)</f>
        <v>0</v>
      </c>
      <c r="BF140" s="235">
        <f>IF(N140="snížená",J140,0)</f>
        <v>0</v>
      </c>
      <c r="BG140" s="235">
        <f>IF(N140="zákl. přenesená",J140,0)</f>
        <v>0</v>
      </c>
      <c r="BH140" s="235">
        <f>IF(N140="sníž. přenesená",J140,0)</f>
        <v>0</v>
      </c>
      <c r="BI140" s="235">
        <f>IF(N140="nulová",J140,0)</f>
        <v>0</v>
      </c>
      <c r="BJ140" s="14" t="s">
        <v>83</v>
      </c>
      <c r="BK140" s="235">
        <f>ROUND(I140*H140,2)</f>
        <v>0</v>
      </c>
      <c r="BL140" s="14" t="s">
        <v>172</v>
      </c>
      <c r="BM140" s="234" t="s">
        <v>207</v>
      </c>
    </row>
    <row r="141" spans="1:65" s="2" customFormat="1" ht="66.75" customHeight="1">
      <c r="A141" s="35"/>
      <c r="B141" s="36"/>
      <c r="C141" s="223" t="s">
        <v>208</v>
      </c>
      <c r="D141" s="223" t="s">
        <v>167</v>
      </c>
      <c r="E141" s="224" t="s">
        <v>209</v>
      </c>
      <c r="F141" s="225" t="s">
        <v>210</v>
      </c>
      <c r="G141" s="226" t="s">
        <v>170</v>
      </c>
      <c r="H141" s="227">
        <v>52</v>
      </c>
      <c r="I141" s="228"/>
      <c r="J141" s="229">
        <f>ROUND(I141*H141,2)</f>
        <v>0</v>
      </c>
      <c r="K141" s="225" t="s">
        <v>171</v>
      </c>
      <c r="L141" s="41"/>
      <c r="M141" s="230" t="s">
        <v>1</v>
      </c>
      <c r="N141" s="231" t="s">
        <v>41</v>
      </c>
      <c r="O141" s="88"/>
      <c r="P141" s="232">
        <f>O141*H141</f>
        <v>0</v>
      </c>
      <c r="Q141" s="232">
        <v>0</v>
      </c>
      <c r="R141" s="232">
        <f>Q141*H141</f>
        <v>0</v>
      </c>
      <c r="S141" s="232">
        <v>0</v>
      </c>
      <c r="T141" s="233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34" t="s">
        <v>172</v>
      </c>
      <c r="AT141" s="234" t="s">
        <v>167</v>
      </c>
      <c r="AU141" s="234" t="s">
        <v>85</v>
      </c>
      <c r="AY141" s="14" t="s">
        <v>164</v>
      </c>
      <c r="BE141" s="235">
        <f>IF(N141="základní",J141,0)</f>
        <v>0</v>
      </c>
      <c r="BF141" s="235">
        <f>IF(N141="snížená",J141,0)</f>
        <v>0</v>
      </c>
      <c r="BG141" s="235">
        <f>IF(N141="zákl. přenesená",J141,0)</f>
        <v>0</v>
      </c>
      <c r="BH141" s="235">
        <f>IF(N141="sníž. přenesená",J141,0)</f>
        <v>0</v>
      </c>
      <c r="BI141" s="235">
        <f>IF(N141="nulová",J141,0)</f>
        <v>0</v>
      </c>
      <c r="BJ141" s="14" t="s">
        <v>83</v>
      </c>
      <c r="BK141" s="235">
        <f>ROUND(I141*H141,2)</f>
        <v>0</v>
      </c>
      <c r="BL141" s="14" t="s">
        <v>172</v>
      </c>
      <c r="BM141" s="234" t="s">
        <v>211</v>
      </c>
    </row>
    <row r="142" spans="1:47" s="2" customFormat="1" ht="12">
      <c r="A142" s="35"/>
      <c r="B142" s="36"/>
      <c r="C142" s="37"/>
      <c r="D142" s="236" t="s">
        <v>173</v>
      </c>
      <c r="E142" s="37"/>
      <c r="F142" s="237" t="s">
        <v>212</v>
      </c>
      <c r="G142" s="37"/>
      <c r="H142" s="37"/>
      <c r="I142" s="238"/>
      <c r="J142" s="37"/>
      <c r="K142" s="37"/>
      <c r="L142" s="41"/>
      <c r="M142" s="239"/>
      <c r="N142" s="240"/>
      <c r="O142" s="88"/>
      <c r="P142" s="88"/>
      <c r="Q142" s="88"/>
      <c r="R142" s="88"/>
      <c r="S142" s="88"/>
      <c r="T142" s="89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T142" s="14" t="s">
        <v>173</v>
      </c>
      <c r="AU142" s="14" t="s">
        <v>85</v>
      </c>
    </row>
    <row r="143" spans="1:65" s="2" customFormat="1" ht="66.75" customHeight="1">
      <c r="A143" s="35"/>
      <c r="B143" s="36"/>
      <c r="C143" s="223" t="s">
        <v>8</v>
      </c>
      <c r="D143" s="223" t="s">
        <v>167</v>
      </c>
      <c r="E143" s="224" t="s">
        <v>213</v>
      </c>
      <c r="F143" s="225" t="s">
        <v>214</v>
      </c>
      <c r="G143" s="226" t="s">
        <v>170</v>
      </c>
      <c r="H143" s="227">
        <v>22</v>
      </c>
      <c r="I143" s="228"/>
      <c r="J143" s="229">
        <f>ROUND(I143*H143,2)</f>
        <v>0</v>
      </c>
      <c r="K143" s="225" t="s">
        <v>171</v>
      </c>
      <c r="L143" s="41"/>
      <c r="M143" s="230" t="s">
        <v>1</v>
      </c>
      <c r="N143" s="231" t="s">
        <v>41</v>
      </c>
      <c r="O143" s="88"/>
      <c r="P143" s="232">
        <f>O143*H143</f>
        <v>0</v>
      </c>
      <c r="Q143" s="232">
        <v>0</v>
      </c>
      <c r="R143" s="232">
        <f>Q143*H143</f>
        <v>0</v>
      </c>
      <c r="S143" s="232">
        <v>0</v>
      </c>
      <c r="T143" s="233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34" t="s">
        <v>172</v>
      </c>
      <c r="AT143" s="234" t="s">
        <v>167</v>
      </c>
      <c r="AU143" s="234" t="s">
        <v>85</v>
      </c>
      <c r="AY143" s="14" t="s">
        <v>164</v>
      </c>
      <c r="BE143" s="235">
        <f>IF(N143="základní",J143,0)</f>
        <v>0</v>
      </c>
      <c r="BF143" s="235">
        <f>IF(N143="snížená",J143,0)</f>
        <v>0</v>
      </c>
      <c r="BG143" s="235">
        <f>IF(N143="zákl. přenesená",J143,0)</f>
        <v>0</v>
      </c>
      <c r="BH143" s="235">
        <f>IF(N143="sníž. přenesená",J143,0)</f>
        <v>0</v>
      </c>
      <c r="BI143" s="235">
        <f>IF(N143="nulová",J143,0)</f>
        <v>0</v>
      </c>
      <c r="BJ143" s="14" t="s">
        <v>83</v>
      </c>
      <c r="BK143" s="235">
        <f>ROUND(I143*H143,2)</f>
        <v>0</v>
      </c>
      <c r="BL143" s="14" t="s">
        <v>172</v>
      </c>
      <c r="BM143" s="234" t="s">
        <v>215</v>
      </c>
    </row>
    <row r="144" spans="1:47" s="2" customFormat="1" ht="12">
      <c r="A144" s="35"/>
      <c r="B144" s="36"/>
      <c r="C144" s="37"/>
      <c r="D144" s="236" t="s">
        <v>173</v>
      </c>
      <c r="E144" s="37"/>
      <c r="F144" s="237" t="s">
        <v>216</v>
      </c>
      <c r="G144" s="37"/>
      <c r="H144" s="37"/>
      <c r="I144" s="238"/>
      <c r="J144" s="37"/>
      <c r="K144" s="37"/>
      <c r="L144" s="41"/>
      <c r="M144" s="239"/>
      <c r="N144" s="240"/>
      <c r="O144" s="88"/>
      <c r="P144" s="88"/>
      <c r="Q144" s="88"/>
      <c r="R144" s="88"/>
      <c r="S144" s="88"/>
      <c r="T144" s="89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T144" s="14" t="s">
        <v>173</v>
      </c>
      <c r="AU144" s="14" t="s">
        <v>85</v>
      </c>
    </row>
    <row r="145" spans="1:65" s="2" customFormat="1" ht="66.75" customHeight="1">
      <c r="A145" s="35"/>
      <c r="B145" s="36"/>
      <c r="C145" s="223" t="s">
        <v>217</v>
      </c>
      <c r="D145" s="223" t="s">
        <v>167</v>
      </c>
      <c r="E145" s="224" t="s">
        <v>218</v>
      </c>
      <c r="F145" s="225" t="s">
        <v>219</v>
      </c>
      <c r="G145" s="226" t="s">
        <v>170</v>
      </c>
      <c r="H145" s="227">
        <v>212</v>
      </c>
      <c r="I145" s="228"/>
      <c r="J145" s="229">
        <f>ROUND(I145*H145,2)</f>
        <v>0</v>
      </c>
      <c r="K145" s="225" t="s">
        <v>171</v>
      </c>
      <c r="L145" s="41"/>
      <c r="M145" s="230" t="s">
        <v>1</v>
      </c>
      <c r="N145" s="231" t="s">
        <v>41</v>
      </c>
      <c r="O145" s="88"/>
      <c r="P145" s="232">
        <f>O145*H145</f>
        <v>0</v>
      </c>
      <c r="Q145" s="232">
        <v>0</v>
      </c>
      <c r="R145" s="232">
        <f>Q145*H145</f>
        <v>0</v>
      </c>
      <c r="S145" s="232">
        <v>0</v>
      </c>
      <c r="T145" s="233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34" t="s">
        <v>172</v>
      </c>
      <c r="AT145" s="234" t="s">
        <v>167</v>
      </c>
      <c r="AU145" s="234" t="s">
        <v>85</v>
      </c>
      <c r="AY145" s="14" t="s">
        <v>164</v>
      </c>
      <c r="BE145" s="235">
        <f>IF(N145="základní",J145,0)</f>
        <v>0</v>
      </c>
      <c r="BF145" s="235">
        <f>IF(N145="snížená",J145,0)</f>
        <v>0</v>
      </c>
      <c r="BG145" s="235">
        <f>IF(N145="zákl. přenesená",J145,0)</f>
        <v>0</v>
      </c>
      <c r="BH145" s="235">
        <f>IF(N145="sníž. přenesená",J145,0)</f>
        <v>0</v>
      </c>
      <c r="BI145" s="235">
        <f>IF(N145="nulová",J145,0)</f>
        <v>0</v>
      </c>
      <c r="BJ145" s="14" t="s">
        <v>83</v>
      </c>
      <c r="BK145" s="235">
        <f>ROUND(I145*H145,2)</f>
        <v>0</v>
      </c>
      <c r="BL145" s="14" t="s">
        <v>172</v>
      </c>
      <c r="BM145" s="234" t="s">
        <v>220</v>
      </c>
    </row>
    <row r="146" spans="1:47" s="2" customFormat="1" ht="12">
      <c r="A146" s="35"/>
      <c r="B146" s="36"/>
      <c r="C146" s="37"/>
      <c r="D146" s="236" t="s">
        <v>173</v>
      </c>
      <c r="E146" s="37"/>
      <c r="F146" s="237" t="s">
        <v>221</v>
      </c>
      <c r="G146" s="37"/>
      <c r="H146" s="37"/>
      <c r="I146" s="238"/>
      <c r="J146" s="37"/>
      <c r="K146" s="37"/>
      <c r="L146" s="41"/>
      <c r="M146" s="239"/>
      <c r="N146" s="240"/>
      <c r="O146" s="88"/>
      <c r="P146" s="88"/>
      <c r="Q146" s="88"/>
      <c r="R146" s="88"/>
      <c r="S146" s="88"/>
      <c r="T146" s="89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T146" s="14" t="s">
        <v>173</v>
      </c>
      <c r="AU146" s="14" t="s">
        <v>85</v>
      </c>
    </row>
    <row r="147" spans="1:65" s="2" customFormat="1" ht="16.5" customHeight="1">
      <c r="A147" s="35"/>
      <c r="B147" s="36"/>
      <c r="C147" s="223" t="s">
        <v>198</v>
      </c>
      <c r="D147" s="223" t="s">
        <v>167</v>
      </c>
      <c r="E147" s="224" t="s">
        <v>222</v>
      </c>
      <c r="F147" s="225" t="s">
        <v>223</v>
      </c>
      <c r="G147" s="226" t="s">
        <v>224</v>
      </c>
      <c r="H147" s="227">
        <v>1</v>
      </c>
      <c r="I147" s="228"/>
      <c r="J147" s="229">
        <f>ROUND(I147*H147,2)</f>
        <v>0</v>
      </c>
      <c r="K147" s="225" t="s">
        <v>178</v>
      </c>
      <c r="L147" s="41"/>
      <c r="M147" s="230" t="s">
        <v>1</v>
      </c>
      <c r="N147" s="231" t="s">
        <v>41</v>
      </c>
      <c r="O147" s="88"/>
      <c r="P147" s="232">
        <f>O147*H147</f>
        <v>0</v>
      </c>
      <c r="Q147" s="232">
        <v>0</v>
      </c>
      <c r="R147" s="232">
        <f>Q147*H147</f>
        <v>0</v>
      </c>
      <c r="S147" s="232">
        <v>0</v>
      </c>
      <c r="T147" s="233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34" t="s">
        <v>172</v>
      </c>
      <c r="AT147" s="234" t="s">
        <v>167</v>
      </c>
      <c r="AU147" s="234" t="s">
        <v>85</v>
      </c>
      <c r="AY147" s="14" t="s">
        <v>164</v>
      </c>
      <c r="BE147" s="235">
        <f>IF(N147="základní",J147,0)</f>
        <v>0</v>
      </c>
      <c r="BF147" s="235">
        <f>IF(N147="snížená",J147,0)</f>
        <v>0</v>
      </c>
      <c r="BG147" s="235">
        <f>IF(N147="zákl. přenesená",J147,0)</f>
        <v>0</v>
      </c>
      <c r="BH147" s="235">
        <f>IF(N147="sníž. přenesená",J147,0)</f>
        <v>0</v>
      </c>
      <c r="BI147" s="235">
        <f>IF(N147="nulová",J147,0)</f>
        <v>0</v>
      </c>
      <c r="BJ147" s="14" t="s">
        <v>83</v>
      </c>
      <c r="BK147" s="235">
        <f>ROUND(I147*H147,2)</f>
        <v>0</v>
      </c>
      <c r="BL147" s="14" t="s">
        <v>172</v>
      </c>
      <c r="BM147" s="234" t="s">
        <v>225</v>
      </c>
    </row>
    <row r="148" spans="1:65" s="2" customFormat="1" ht="55.5" customHeight="1">
      <c r="A148" s="35"/>
      <c r="B148" s="36"/>
      <c r="C148" s="223" t="s">
        <v>226</v>
      </c>
      <c r="D148" s="223" t="s">
        <v>167</v>
      </c>
      <c r="E148" s="224" t="s">
        <v>227</v>
      </c>
      <c r="F148" s="225" t="s">
        <v>228</v>
      </c>
      <c r="G148" s="226" t="s">
        <v>177</v>
      </c>
      <c r="H148" s="227">
        <v>0.429</v>
      </c>
      <c r="I148" s="228"/>
      <c r="J148" s="229">
        <f>ROUND(I148*H148,2)</f>
        <v>0</v>
      </c>
      <c r="K148" s="225" t="s">
        <v>171</v>
      </c>
      <c r="L148" s="41"/>
      <c r="M148" s="230" t="s">
        <v>1</v>
      </c>
      <c r="N148" s="231" t="s">
        <v>41</v>
      </c>
      <c r="O148" s="88"/>
      <c r="P148" s="232">
        <f>O148*H148</f>
        <v>0</v>
      </c>
      <c r="Q148" s="232">
        <v>0</v>
      </c>
      <c r="R148" s="232">
        <f>Q148*H148</f>
        <v>0</v>
      </c>
      <c r="S148" s="232">
        <v>0</v>
      </c>
      <c r="T148" s="233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34" t="s">
        <v>172</v>
      </c>
      <c r="AT148" s="234" t="s">
        <v>167</v>
      </c>
      <c r="AU148" s="234" t="s">
        <v>85</v>
      </c>
      <c r="AY148" s="14" t="s">
        <v>164</v>
      </c>
      <c r="BE148" s="235">
        <f>IF(N148="základní",J148,0)</f>
        <v>0</v>
      </c>
      <c r="BF148" s="235">
        <f>IF(N148="snížená",J148,0)</f>
        <v>0</v>
      </c>
      <c r="BG148" s="235">
        <f>IF(N148="zákl. přenesená",J148,0)</f>
        <v>0</v>
      </c>
      <c r="BH148" s="235">
        <f>IF(N148="sníž. přenesená",J148,0)</f>
        <v>0</v>
      </c>
      <c r="BI148" s="235">
        <f>IF(N148="nulová",J148,0)</f>
        <v>0</v>
      </c>
      <c r="BJ148" s="14" t="s">
        <v>83</v>
      </c>
      <c r="BK148" s="235">
        <f>ROUND(I148*H148,2)</f>
        <v>0</v>
      </c>
      <c r="BL148" s="14" t="s">
        <v>172</v>
      </c>
      <c r="BM148" s="234" t="s">
        <v>229</v>
      </c>
    </row>
    <row r="149" spans="1:47" s="2" customFormat="1" ht="12">
      <c r="A149" s="35"/>
      <c r="B149" s="36"/>
      <c r="C149" s="37"/>
      <c r="D149" s="236" t="s">
        <v>173</v>
      </c>
      <c r="E149" s="37"/>
      <c r="F149" s="237" t="s">
        <v>230</v>
      </c>
      <c r="G149" s="37"/>
      <c r="H149" s="37"/>
      <c r="I149" s="238"/>
      <c r="J149" s="37"/>
      <c r="K149" s="37"/>
      <c r="L149" s="41"/>
      <c r="M149" s="239"/>
      <c r="N149" s="240"/>
      <c r="O149" s="88"/>
      <c r="P149" s="88"/>
      <c r="Q149" s="88"/>
      <c r="R149" s="88"/>
      <c r="S149" s="88"/>
      <c r="T149" s="89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T149" s="14" t="s">
        <v>173</v>
      </c>
      <c r="AU149" s="14" t="s">
        <v>85</v>
      </c>
    </row>
    <row r="150" spans="1:63" s="12" customFormat="1" ht="22.8" customHeight="1">
      <c r="A150" s="12"/>
      <c r="B150" s="207"/>
      <c r="C150" s="208"/>
      <c r="D150" s="209" t="s">
        <v>75</v>
      </c>
      <c r="E150" s="221" t="s">
        <v>231</v>
      </c>
      <c r="F150" s="221" t="s">
        <v>232</v>
      </c>
      <c r="G150" s="208"/>
      <c r="H150" s="208"/>
      <c r="I150" s="211"/>
      <c r="J150" s="222">
        <f>BK150</f>
        <v>0</v>
      </c>
      <c r="K150" s="208"/>
      <c r="L150" s="213"/>
      <c r="M150" s="214"/>
      <c r="N150" s="215"/>
      <c r="O150" s="215"/>
      <c r="P150" s="216">
        <f>SUM(P151:P166)</f>
        <v>0</v>
      </c>
      <c r="Q150" s="215"/>
      <c r="R150" s="216">
        <f>SUM(R151:R166)</f>
        <v>0</v>
      </c>
      <c r="S150" s="215"/>
      <c r="T150" s="217">
        <f>SUM(T151:T166)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18" t="s">
        <v>85</v>
      </c>
      <c r="AT150" s="219" t="s">
        <v>75</v>
      </c>
      <c r="AU150" s="219" t="s">
        <v>83</v>
      </c>
      <c r="AY150" s="218" t="s">
        <v>164</v>
      </c>
      <c r="BK150" s="220">
        <f>SUM(BK151:BK166)</f>
        <v>0</v>
      </c>
    </row>
    <row r="151" spans="1:65" s="2" customFormat="1" ht="24.15" customHeight="1">
      <c r="A151" s="35"/>
      <c r="B151" s="36"/>
      <c r="C151" s="223" t="s">
        <v>172</v>
      </c>
      <c r="D151" s="223" t="s">
        <v>167</v>
      </c>
      <c r="E151" s="224" t="s">
        <v>233</v>
      </c>
      <c r="F151" s="225" t="s">
        <v>234</v>
      </c>
      <c r="G151" s="226" t="s">
        <v>224</v>
      </c>
      <c r="H151" s="227">
        <v>2</v>
      </c>
      <c r="I151" s="228"/>
      <c r="J151" s="229">
        <f>ROUND(I151*H151,2)</f>
        <v>0</v>
      </c>
      <c r="K151" s="225" t="s">
        <v>171</v>
      </c>
      <c r="L151" s="41"/>
      <c r="M151" s="230" t="s">
        <v>1</v>
      </c>
      <c r="N151" s="231" t="s">
        <v>41</v>
      </c>
      <c r="O151" s="88"/>
      <c r="P151" s="232">
        <f>O151*H151</f>
        <v>0</v>
      </c>
      <c r="Q151" s="232">
        <v>0</v>
      </c>
      <c r="R151" s="232">
        <f>Q151*H151</f>
        <v>0</v>
      </c>
      <c r="S151" s="232">
        <v>0</v>
      </c>
      <c r="T151" s="233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34" t="s">
        <v>172</v>
      </c>
      <c r="AT151" s="234" t="s">
        <v>167</v>
      </c>
      <c r="AU151" s="234" t="s">
        <v>85</v>
      </c>
      <c r="AY151" s="14" t="s">
        <v>164</v>
      </c>
      <c r="BE151" s="235">
        <f>IF(N151="základní",J151,0)</f>
        <v>0</v>
      </c>
      <c r="BF151" s="235">
        <f>IF(N151="snížená",J151,0)</f>
        <v>0</v>
      </c>
      <c r="BG151" s="235">
        <f>IF(N151="zákl. přenesená",J151,0)</f>
        <v>0</v>
      </c>
      <c r="BH151" s="235">
        <f>IF(N151="sníž. přenesená",J151,0)</f>
        <v>0</v>
      </c>
      <c r="BI151" s="235">
        <f>IF(N151="nulová",J151,0)</f>
        <v>0</v>
      </c>
      <c r="BJ151" s="14" t="s">
        <v>83</v>
      </c>
      <c r="BK151" s="235">
        <f>ROUND(I151*H151,2)</f>
        <v>0</v>
      </c>
      <c r="BL151" s="14" t="s">
        <v>172</v>
      </c>
      <c r="BM151" s="234" t="s">
        <v>184</v>
      </c>
    </row>
    <row r="152" spans="1:47" s="2" customFormat="1" ht="12">
      <c r="A152" s="35"/>
      <c r="B152" s="36"/>
      <c r="C152" s="37"/>
      <c r="D152" s="236" t="s">
        <v>173</v>
      </c>
      <c r="E152" s="37"/>
      <c r="F152" s="237" t="s">
        <v>235</v>
      </c>
      <c r="G152" s="37"/>
      <c r="H152" s="37"/>
      <c r="I152" s="238"/>
      <c r="J152" s="37"/>
      <c r="K152" s="37"/>
      <c r="L152" s="41"/>
      <c r="M152" s="239"/>
      <c r="N152" s="240"/>
      <c r="O152" s="88"/>
      <c r="P152" s="88"/>
      <c r="Q152" s="88"/>
      <c r="R152" s="88"/>
      <c r="S152" s="88"/>
      <c r="T152" s="89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T152" s="14" t="s">
        <v>173</v>
      </c>
      <c r="AU152" s="14" t="s">
        <v>85</v>
      </c>
    </row>
    <row r="153" spans="1:65" s="2" customFormat="1" ht="24.15" customHeight="1">
      <c r="A153" s="35"/>
      <c r="B153" s="36"/>
      <c r="C153" s="223" t="s">
        <v>236</v>
      </c>
      <c r="D153" s="223" t="s">
        <v>167</v>
      </c>
      <c r="E153" s="224" t="s">
        <v>901</v>
      </c>
      <c r="F153" s="225" t="s">
        <v>246</v>
      </c>
      <c r="G153" s="226" t="s">
        <v>224</v>
      </c>
      <c r="H153" s="227">
        <v>2</v>
      </c>
      <c r="I153" s="228"/>
      <c r="J153" s="229">
        <f>ROUND(I153*H153,2)</f>
        <v>0</v>
      </c>
      <c r="K153" s="225" t="s">
        <v>178</v>
      </c>
      <c r="L153" s="41"/>
      <c r="M153" s="230" t="s">
        <v>1</v>
      </c>
      <c r="N153" s="231" t="s">
        <v>41</v>
      </c>
      <c r="O153" s="88"/>
      <c r="P153" s="232">
        <f>O153*H153</f>
        <v>0</v>
      </c>
      <c r="Q153" s="232">
        <v>0</v>
      </c>
      <c r="R153" s="232">
        <f>Q153*H153</f>
        <v>0</v>
      </c>
      <c r="S153" s="232">
        <v>0</v>
      </c>
      <c r="T153" s="233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34" t="s">
        <v>172</v>
      </c>
      <c r="AT153" s="234" t="s">
        <v>167</v>
      </c>
      <c r="AU153" s="234" t="s">
        <v>85</v>
      </c>
      <c r="AY153" s="14" t="s">
        <v>164</v>
      </c>
      <c r="BE153" s="235">
        <f>IF(N153="základní",J153,0)</f>
        <v>0</v>
      </c>
      <c r="BF153" s="235">
        <f>IF(N153="snížená",J153,0)</f>
        <v>0</v>
      </c>
      <c r="BG153" s="235">
        <f>IF(N153="zákl. přenesená",J153,0)</f>
        <v>0</v>
      </c>
      <c r="BH153" s="235">
        <f>IF(N153="sníž. přenesená",J153,0)</f>
        <v>0</v>
      </c>
      <c r="BI153" s="235">
        <f>IF(N153="nulová",J153,0)</f>
        <v>0</v>
      </c>
      <c r="BJ153" s="14" t="s">
        <v>83</v>
      </c>
      <c r="BK153" s="235">
        <f>ROUND(I153*H153,2)</f>
        <v>0</v>
      </c>
      <c r="BL153" s="14" t="s">
        <v>172</v>
      </c>
      <c r="BM153" s="234" t="s">
        <v>239</v>
      </c>
    </row>
    <row r="154" spans="1:65" s="2" customFormat="1" ht="33" customHeight="1">
      <c r="A154" s="35"/>
      <c r="B154" s="36"/>
      <c r="C154" s="223" t="s">
        <v>204</v>
      </c>
      <c r="D154" s="223" t="s">
        <v>167</v>
      </c>
      <c r="E154" s="224" t="s">
        <v>248</v>
      </c>
      <c r="F154" s="225" t="s">
        <v>249</v>
      </c>
      <c r="G154" s="226" t="s">
        <v>224</v>
      </c>
      <c r="H154" s="227">
        <v>1</v>
      </c>
      <c r="I154" s="228"/>
      <c r="J154" s="229">
        <f>ROUND(I154*H154,2)</f>
        <v>0</v>
      </c>
      <c r="K154" s="225" t="s">
        <v>171</v>
      </c>
      <c r="L154" s="41"/>
      <c r="M154" s="230" t="s">
        <v>1</v>
      </c>
      <c r="N154" s="231" t="s">
        <v>41</v>
      </c>
      <c r="O154" s="88"/>
      <c r="P154" s="232">
        <f>O154*H154</f>
        <v>0</v>
      </c>
      <c r="Q154" s="232">
        <v>0</v>
      </c>
      <c r="R154" s="232">
        <f>Q154*H154</f>
        <v>0</v>
      </c>
      <c r="S154" s="232">
        <v>0</v>
      </c>
      <c r="T154" s="233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34" t="s">
        <v>172</v>
      </c>
      <c r="AT154" s="234" t="s">
        <v>167</v>
      </c>
      <c r="AU154" s="234" t="s">
        <v>85</v>
      </c>
      <c r="AY154" s="14" t="s">
        <v>164</v>
      </c>
      <c r="BE154" s="235">
        <f>IF(N154="základní",J154,0)</f>
        <v>0</v>
      </c>
      <c r="BF154" s="235">
        <f>IF(N154="snížená",J154,0)</f>
        <v>0</v>
      </c>
      <c r="BG154" s="235">
        <f>IF(N154="zákl. přenesená",J154,0)</f>
        <v>0</v>
      </c>
      <c r="BH154" s="235">
        <f>IF(N154="sníž. přenesená",J154,0)</f>
        <v>0</v>
      </c>
      <c r="BI154" s="235">
        <f>IF(N154="nulová",J154,0)</f>
        <v>0</v>
      </c>
      <c r="BJ154" s="14" t="s">
        <v>83</v>
      </c>
      <c r="BK154" s="235">
        <f>ROUND(I154*H154,2)</f>
        <v>0</v>
      </c>
      <c r="BL154" s="14" t="s">
        <v>172</v>
      </c>
      <c r="BM154" s="234" t="s">
        <v>243</v>
      </c>
    </row>
    <row r="155" spans="1:47" s="2" customFormat="1" ht="12">
      <c r="A155" s="35"/>
      <c r="B155" s="36"/>
      <c r="C155" s="37"/>
      <c r="D155" s="236" t="s">
        <v>173</v>
      </c>
      <c r="E155" s="37"/>
      <c r="F155" s="237" t="s">
        <v>251</v>
      </c>
      <c r="G155" s="37"/>
      <c r="H155" s="37"/>
      <c r="I155" s="238"/>
      <c r="J155" s="37"/>
      <c r="K155" s="37"/>
      <c r="L155" s="41"/>
      <c r="M155" s="239"/>
      <c r="N155" s="240"/>
      <c r="O155" s="88"/>
      <c r="P155" s="88"/>
      <c r="Q155" s="88"/>
      <c r="R155" s="88"/>
      <c r="S155" s="88"/>
      <c r="T155" s="89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T155" s="14" t="s">
        <v>173</v>
      </c>
      <c r="AU155" s="14" t="s">
        <v>85</v>
      </c>
    </row>
    <row r="156" spans="1:47" s="2" customFormat="1" ht="12">
      <c r="A156" s="35"/>
      <c r="B156" s="36"/>
      <c r="C156" s="37"/>
      <c r="D156" s="251" t="s">
        <v>252</v>
      </c>
      <c r="E156" s="37"/>
      <c r="F156" s="252" t="s">
        <v>917</v>
      </c>
      <c r="G156" s="37"/>
      <c r="H156" s="37"/>
      <c r="I156" s="238"/>
      <c r="J156" s="37"/>
      <c r="K156" s="37"/>
      <c r="L156" s="41"/>
      <c r="M156" s="239"/>
      <c r="N156" s="240"/>
      <c r="O156" s="88"/>
      <c r="P156" s="88"/>
      <c r="Q156" s="88"/>
      <c r="R156" s="88"/>
      <c r="S156" s="88"/>
      <c r="T156" s="89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T156" s="14" t="s">
        <v>252</v>
      </c>
      <c r="AU156" s="14" t="s">
        <v>85</v>
      </c>
    </row>
    <row r="157" spans="1:65" s="2" customFormat="1" ht="16.5" customHeight="1">
      <c r="A157" s="35"/>
      <c r="B157" s="36"/>
      <c r="C157" s="223" t="s">
        <v>244</v>
      </c>
      <c r="D157" s="223" t="s">
        <v>167</v>
      </c>
      <c r="E157" s="224" t="s">
        <v>245</v>
      </c>
      <c r="F157" s="225" t="s">
        <v>918</v>
      </c>
      <c r="G157" s="226" t="s">
        <v>224</v>
      </c>
      <c r="H157" s="227">
        <v>1</v>
      </c>
      <c r="I157" s="228"/>
      <c r="J157" s="229">
        <f>ROUND(I157*H157,2)</f>
        <v>0</v>
      </c>
      <c r="K157" s="225" t="s">
        <v>178</v>
      </c>
      <c r="L157" s="41"/>
      <c r="M157" s="230" t="s">
        <v>1</v>
      </c>
      <c r="N157" s="231" t="s">
        <v>41</v>
      </c>
      <c r="O157" s="88"/>
      <c r="P157" s="232">
        <f>O157*H157</f>
        <v>0</v>
      </c>
      <c r="Q157" s="232">
        <v>0</v>
      </c>
      <c r="R157" s="232">
        <f>Q157*H157</f>
        <v>0</v>
      </c>
      <c r="S157" s="232">
        <v>0</v>
      </c>
      <c r="T157" s="233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34" t="s">
        <v>172</v>
      </c>
      <c r="AT157" s="234" t="s">
        <v>167</v>
      </c>
      <c r="AU157" s="234" t="s">
        <v>85</v>
      </c>
      <c r="AY157" s="14" t="s">
        <v>164</v>
      </c>
      <c r="BE157" s="235">
        <f>IF(N157="základní",J157,0)</f>
        <v>0</v>
      </c>
      <c r="BF157" s="235">
        <f>IF(N157="snížená",J157,0)</f>
        <v>0</v>
      </c>
      <c r="BG157" s="235">
        <f>IF(N157="zákl. přenesená",J157,0)</f>
        <v>0</v>
      </c>
      <c r="BH157" s="235">
        <f>IF(N157="sníž. přenesená",J157,0)</f>
        <v>0</v>
      </c>
      <c r="BI157" s="235">
        <f>IF(N157="nulová",J157,0)</f>
        <v>0</v>
      </c>
      <c r="BJ157" s="14" t="s">
        <v>83</v>
      </c>
      <c r="BK157" s="235">
        <f>ROUND(I157*H157,2)</f>
        <v>0</v>
      </c>
      <c r="BL157" s="14" t="s">
        <v>172</v>
      </c>
      <c r="BM157" s="234" t="s">
        <v>247</v>
      </c>
    </row>
    <row r="158" spans="1:65" s="2" customFormat="1" ht="24.15" customHeight="1">
      <c r="A158" s="35"/>
      <c r="B158" s="36"/>
      <c r="C158" s="223" t="s">
        <v>207</v>
      </c>
      <c r="D158" s="223" t="s">
        <v>167</v>
      </c>
      <c r="E158" s="224" t="s">
        <v>263</v>
      </c>
      <c r="F158" s="225" t="s">
        <v>264</v>
      </c>
      <c r="G158" s="226" t="s">
        <v>177</v>
      </c>
      <c r="H158" s="227">
        <v>1.97</v>
      </c>
      <c r="I158" s="228"/>
      <c r="J158" s="229">
        <f>ROUND(I158*H158,2)</f>
        <v>0</v>
      </c>
      <c r="K158" s="225" t="s">
        <v>265</v>
      </c>
      <c r="L158" s="41"/>
      <c r="M158" s="230" t="s">
        <v>1</v>
      </c>
      <c r="N158" s="231" t="s">
        <v>41</v>
      </c>
      <c r="O158" s="88"/>
      <c r="P158" s="232">
        <f>O158*H158</f>
        <v>0</v>
      </c>
      <c r="Q158" s="232">
        <v>0</v>
      </c>
      <c r="R158" s="232">
        <f>Q158*H158</f>
        <v>0</v>
      </c>
      <c r="S158" s="232">
        <v>0</v>
      </c>
      <c r="T158" s="233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34" t="s">
        <v>172</v>
      </c>
      <c r="AT158" s="234" t="s">
        <v>167</v>
      </c>
      <c r="AU158" s="234" t="s">
        <v>85</v>
      </c>
      <c r="AY158" s="14" t="s">
        <v>164</v>
      </c>
      <c r="BE158" s="235">
        <f>IF(N158="základní",J158,0)</f>
        <v>0</v>
      </c>
      <c r="BF158" s="235">
        <f>IF(N158="snížená",J158,0)</f>
        <v>0</v>
      </c>
      <c r="BG158" s="235">
        <f>IF(N158="zákl. přenesená",J158,0)</f>
        <v>0</v>
      </c>
      <c r="BH158" s="235">
        <f>IF(N158="sníž. přenesená",J158,0)</f>
        <v>0</v>
      </c>
      <c r="BI158" s="235">
        <f>IF(N158="nulová",J158,0)</f>
        <v>0</v>
      </c>
      <c r="BJ158" s="14" t="s">
        <v>83</v>
      </c>
      <c r="BK158" s="235">
        <f>ROUND(I158*H158,2)</f>
        <v>0</v>
      </c>
      <c r="BL158" s="14" t="s">
        <v>172</v>
      </c>
      <c r="BM158" s="234" t="s">
        <v>250</v>
      </c>
    </row>
    <row r="159" spans="1:65" s="2" customFormat="1" ht="37.8" customHeight="1">
      <c r="A159" s="35"/>
      <c r="B159" s="36"/>
      <c r="C159" s="223" t="s">
        <v>7</v>
      </c>
      <c r="D159" s="223" t="s">
        <v>167</v>
      </c>
      <c r="E159" s="224" t="s">
        <v>919</v>
      </c>
      <c r="F159" s="225" t="s">
        <v>268</v>
      </c>
      <c r="G159" s="226" t="s">
        <v>224</v>
      </c>
      <c r="H159" s="227">
        <v>1</v>
      </c>
      <c r="I159" s="228"/>
      <c r="J159" s="229">
        <f>ROUND(I159*H159,2)</f>
        <v>0</v>
      </c>
      <c r="K159" s="225" t="s">
        <v>178</v>
      </c>
      <c r="L159" s="41"/>
      <c r="M159" s="230" t="s">
        <v>1</v>
      </c>
      <c r="N159" s="231" t="s">
        <v>41</v>
      </c>
      <c r="O159" s="88"/>
      <c r="P159" s="232">
        <f>O159*H159</f>
        <v>0</v>
      </c>
      <c r="Q159" s="232">
        <v>0</v>
      </c>
      <c r="R159" s="232">
        <f>Q159*H159</f>
        <v>0</v>
      </c>
      <c r="S159" s="232">
        <v>0</v>
      </c>
      <c r="T159" s="233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34" t="s">
        <v>172</v>
      </c>
      <c r="AT159" s="234" t="s">
        <v>167</v>
      </c>
      <c r="AU159" s="234" t="s">
        <v>85</v>
      </c>
      <c r="AY159" s="14" t="s">
        <v>164</v>
      </c>
      <c r="BE159" s="235">
        <f>IF(N159="základní",J159,0)</f>
        <v>0</v>
      </c>
      <c r="BF159" s="235">
        <f>IF(N159="snížená",J159,0)</f>
        <v>0</v>
      </c>
      <c r="BG159" s="235">
        <f>IF(N159="zákl. přenesená",J159,0)</f>
        <v>0</v>
      </c>
      <c r="BH159" s="235">
        <f>IF(N159="sníž. přenesená",J159,0)</f>
        <v>0</v>
      </c>
      <c r="BI159" s="235">
        <f>IF(N159="nulová",J159,0)</f>
        <v>0</v>
      </c>
      <c r="BJ159" s="14" t="s">
        <v>83</v>
      </c>
      <c r="BK159" s="235">
        <f>ROUND(I159*H159,2)</f>
        <v>0</v>
      </c>
      <c r="BL159" s="14" t="s">
        <v>172</v>
      </c>
      <c r="BM159" s="234" t="s">
        <v>256</v>
      </c>
    </row>
    <row r="160" spans="1:65" s="2" customFormat="1" ht="24.15" customHeight="1">
      <c r="A160" s="35"/>
      <c r="B160" s="36"/>
      <c r="C160" s="223" t="s">
        <v>211</v>
      </c>
      <c r="D160" s="223" t="s">
        <v>167</v>
      </c>
      <c r="E160" s="224" t="s">
        <v>267</v>
      </c>
      <c r="F160" s="225" t="s">
        <v>272</v>
      </c>
      <c r="G160" s="226" t="s">
        <v>224</v>
      </c>
      <c r="H160" s="227">
        <v>1</v>
      </c>
      <c r="I160" s="228"/>
      <c r="J160" s="229">
        <f>ROUND(I160*H160,2)</f>
        <v>0</v>
      </c>
      <c r="K160" s="225" t="s">
        <v>178</v>
      </c>
      <c r="L160" s="41"/>
      <c r="M160" s="230" t="s">
        <v>1</v>
      </c>
      <c r="N160" s="231" t="s">
        <v>41</v>
      </c>
      <c r="O160" s="88"/>
      <c r="P160" s="232">
        <f>O160*H160</f>
        <v>0</v>
      </c>
      <c r="Q160" s="232">
        <v>0</v>
      </c>
      <c r="R160" s="232">
        <f>Q160*H160</f>
        <v>0</v>
      </c>
      <c r="S160" s="232">
        <v>0</v>
      </c>
      <c r="T160" s="233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34" t="s">
        <v>172</v>
      </c>
      <c r="AT160" s="234" t="s">
        <v>167</v>
      </c>
      <c r="AU160" s="234" t="s">
        <v>85</v>
      </c>
      <c r="AY160" s="14" t="s">
        <v>164</v>
      </c>
      <c r="BE160" s="235">
        <f>IF(N160="základní",J160,0)</f>
        <v>0</v>
      </c>
      <c r="BF160" s="235">
        <f>IF(N160="snížená",J160,0)</f>
        <v>0</v>
      </c>
      <c r="BG160" s="235">
        <f>IF(N160="zákl. přenesená",J160,0)</f>
        <v>0</v>
      </c>
      <c r="BH160" s="235">
        <f>IF(N160="sníž. přenesená",J160,0)</f>
        <v>0</v>
      </c>
      <c r="BI160" s="235">
        <f>IF(N160="nulová",J160,0)</f>
        <v>0</v>
      </c>
      <c r="BJ160" s="14" t="s">
        <v>83</v>
      </c>
      <c r="BK160" s="235">
        <f>ROUND(I160*H160,2)</f>
        <v>0</v>
      </c>
      <c r="BL160" s="14" t="s">
        <v>172</v>
      </c>
      <c r="BM160" s="234" t="s">
        <v>261</v>
      </c>
    </row>
    <row r="161" spans="1:65" s="2" customFormat="1" ht="16.5" customHeight="1">
      <c r="A161" s="35"/>
      <c r="B161" s="36"/>
      <c r="C161" s="223" t="s">
        <v>262</v>
      </c>
      <c r="D161" s="223" t="s">
        <v>167</v>
      </c>
      <c r="E161" s="224" t="s">
        <v>271</v>
      </c>
      <c r="F161" s="225" t="s">
        <v>920</v>
      </c>
      <c r="G161" s="226" t="s">
        <v>260</v>
      </c>
      <c r="H161" s="227">
        <v>16</v>
      </c>
      <c r="I161" s="228"/>
      <c r="J161" s="229">
        <f>ROUND(I161*H161,2)</f>
        <v>0</v>
      </c>
      <c r="K161" s="225" t="s">
        <v>178</v>
      </c>
      <c r="L161" s="41"/>
      <c r="M161" s="230" t="s">
        <v>1</v>
      </c>
      <c r="N161" s="231" t="s">
        <v>41</v>
      </c>
      <c r="O161" s="88"/>
      <c r="P161" s="232">
        <f>O161*H161</f>
        <v>0</v>
      </c>
      <c r="Q161" s="232">
        <v>0</v>
      </c>
      <c r="R161" s="232">
        <f>Q161*H161</f>
        <v>0</v>
      </c>
      <c r="S161" s="232">
        <v>0</v>
      </c>
      <c r="T161" s="233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34" t="s">
        <v>172</v>
      </c>
      <c r="AT161" s="234" t="s">
        <v>167</v>
      </c>
      <c r="AU161" s="234" t="s">
        <v>85</v>
      </c>
      <c r="AY161" s="14" t="s">
        <v>164</v>
      </c>
      <c r="BE161" s="235">
        <f>IF(N161="základní",J161,0)</f>
        <v>0</v>
      </c>
      <c r="BF161" s="235">
        <f>IF(N161="snížená",J161,0)</f>
        <v>0</v>
      </c>
      <c r="BG161" s="235">
        <f>IF(N161="zákl. přenesená",J161,0)</f>
        <v>0</v>
      </c>
      <c r="BH161" s="235">
        <f>IF(N161="sníž. přenesená",J161,0)</f>
        <v>0</v>
      </c>
      <c r="BI161" s="235">
        <f>IF(N161="nulová",J161,0)</f>
        <v>0</v>
      </c>
      <c r="BJ161" s="14" t="s">
        <v>83</v>
      </c>
      <c r="BK161" s="235">
        <f>ROUND(I161*H161,2)</f>
        <v>0</v>
      </c>
      <c r="BL161" s="14" t="s">
        <v>172</v>
      </c>
      <c r="BM161" s="234" t="s">
        <v>266</v>
      </c>
    </row>
    <row r="162" spans="1:65" s="2" customFormat="1" ht="16.5" customHeight="1">
      <c r="A162" s="35"/>
      <c r="B162" s="36"/>
      <c r="C162" s="223" t="s">
        <v>215</v>
      </c>
      <c r="D162" s="223" t="s">
        <v>167</v>
      </c>
      <c r="E162" s="224" t="s">
        <v>274</v>
      </c>
      <c r="F162" s="225" t="s">
        <v>921</v>
      </c>
      <c r="G162" s="226" t="s">
        <v>224</v>
      </c>
      <c r="H162" s="227">
        <v>1</v>
      </c>
      <c r="I162" s="228"/>
      <c r="J162" s="229">
        <f>ROUND(I162*H162,2)</f>
        <v>0</v>
      </c>
      <c r="K162" s="225" t="s">
        <v>178</v>
      </c>
      <c r="L162" s="41"/>
      <c r="M162" s="230" t="s">
        <v>1</v>
      </c>
      <c r="N162" s="231" t="s">
        <v>41</v>
      </c>
      <c r="O162" s="88"/>
      <c r="P162" s="232">
        <f>O162*H162</f>
        <v>0</v>
      </c>
      <c r="Q162" s="232">
        <v>0</v>
      </c>
      <c r="R162" s="232">
        <f>Q162*H162</f>
        <v>0</v>
      </c>
      <c r="S162" s="232">
        <v>0</v>
      </c>
      <c r="T162" s="233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34" t="s">
        <v>172</v>
      </c>
      <c r="AT162" s="234" t="s">
        <v>167</v>
      </c>
      <c r="AU162" s="234" t="s">
        <v>85</v>
      </c>
      <c r="AY162" s="14" t="s">
        <v>164</v>
      </c>
      <c r="BE162" s="235">
        <f>IF(N162="základní",J162,0)</f>
        <v>0</v>
      </c>
      <c r="BF162" s="235">
        <f>IF(N162="snížená",J162,0)</f>
        <v>0</v>
      </c>
      <c r="BG162" s="235">
        <f>IF(N162="zákl. přenesená",J162,0)</f>
        <v>0</v>
      </c>
      <c r="BH162" s="235">
        <f>IF(N162="sníž. přenesená",J162,0)</f>
        <v>0</v>
      </c>
      <c r="BI162" s="235">
        <f>IF(N162="nulová",J162,0)</f>
        <v>0</v>
      </c>
      <c r="BJ162" s="14" t="s">
        <v>83</v>
      </c>
      <c r="BK162" s="235">
        <f>ROUND(I162*H162,2)</f>
        <v>0</v>
      </c>
      <c r="BL162" s="14" t="s">
        <v>172</v>
      </c>
      <c r="BM162" s="234" t="s">
        <v>269</v>
      </c>
    </row>
    <row r="163" spans="1:65" s="2" customFormat="1" ht="16.5" customHeight="1">
      <c r="A163" s="35"/>
      <c r="B163" s="36"/>
      <c r="C163" s="223" t="s">
        <v>270</v>
      </c>
      <c r="D163" s="223" t="s">
        <v>167</v>
      </c>
      <c r="E163" s="224" t="s">
        <v>278</v>
      </c>
      <c r="F163" s="225" t="s">
        <v>922</v>
      </c>
      <c r="G163" s="226" t="s">
        <v>224</v>
      </c>
      <c r="H163" s="227">
        <v>1</v>
      </c>
      <c r="I163" s="228"/>
      <c r="J163" s="229">
        <f>ROUND(I163*H163,2)</f>
        <v>0</v>
      </c>
      <c r="K163" s="225" t="s">
        <v>178</v>
      </c>
      <c r="L163" s="41"/>
      <c r="M163" s="230" t="s">
        <v>1</v>
      </c>
      <c r="N163" s="231" t="s">
        <v>41</v>
      </c>
      <c r="O163" s="88"/>
      <c r="P163" s="232">
        <f>O163*H163</f>
        <v>0</v>
      </c>
      <c r="Q163" s="232">
        <v>0</v>
      </c>
      <c r="R163" s="232">
        <f>Q163*H163</f>
        <v>0</v>
      </c>
      <c r="S163" s="232">
        <v>0</v>
      </c>
      <c r="T163" s="233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34" t="s">
        <v>172</v>
      </c>
      <c r="AT163" s="234" t="s">
        <v>167</v>
      </c>
      <c r="AU163" s="234" t="s">
        <v>85</v>
      </c>
      <c r="AY163" s="14" t="s">
        <v>164</v>
      </c>
      <c r="BE163" s="235">
        <f>IF(N163="základní",J163,0)</f>
        <v>0</v>
      </c>
      <c r="BF163" s="235">
        <f>IF(N163="snížená",J163,0)</f>
        <v>0</v>
      </c>
      <c r="BG163" s="235">
        <f>IF(N163="zákl. přenesená",J163,0)</f>
        <v>0</v>
      </c>
      <c r="BH163" s="235">
        <f>IF(N163="sníž. přenesená",J163,0)</f>
        <v>0</v>
      </c>
      <c r="BI163" s="235">
        <f>IF(N163="nulová",J163,0)</f>
        <v>0</v>
      </c>
      <c r="BJ163" s="14" t="s">
        <v>83</v>
      </c>
      <c r="BK163" s="235">
        <f>ROUND(I163*H163,2)</f>
        <v>0</v>
      </c>
      <c r="BL163" s="14" t="s">
        <v>172</v>
      </c>
      <c r="BM163" s="234" t="s">
        <v>273</v>
      </c>
    </row>
    <row r="164" spans="1:65" s="2" customFormat="1" ht="16.5" customHeight="1">
      <c r="A164" s="35"/>
      <c r="B164" s="36"/>
      <c r="C164" s="223" t="s">
        <v>220</v>
      </c>
      <c r="D164" s="223" t="s">
        <v>167</v>
      </c>
      <c r="E164" s="224" t="s">
        <v>281</v>
      </c>
      <c r="F164" s="225" t="s">
        <v>282</v>
      </c>
      <c r="G164" s="226" t="s">
        <v>260</v>
      </c>
      <c r="H164" s="227">
        <v>100</v>
      </c>
      <c r="I164" s="228"/>
      <c r="J164" s="229">
        <f>ROUND(I164*H164,2)</f>
        <v>0</v>
      </c>
      <c r="K164" s="225" t="s">
        <v>178</v>
      </c>
      <c r="L164" s="41"/>
      <c r="M164" s="230" t="s">
        <v>1</v>
      </c>
      <c r="N164" s="231" t="s">
        <v>41</v>
      </c>
      <c r="O164" s="88"/>
      <c r="P164" s="232">
        <f>O164*H164</f>
        <v>0</v>
      </c>
      <c r="Q164" s="232">
        <v>0</v>
      </c>
      <c r="R164" s="232">
        <f>Q164*H164</f>
        <v>0</v>
      </c>
      <c r="S164" s="232">
        <v>0</v>
      </c>
      <c r="T164" s="233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34" t="s">
        <v>172</v>
      </c>
      <c r="AT164" s="234" t="s">
        <v>167</v>
      </c>
      <c r="AU164" s="234" t="s">
        <v>85</v>
      </c>
      <c r="AY164" s="14" t="s">
        <v>164</v>
      </c>
      <c r="BE164" s="235">
        <f>IF(N164="základní",J164,0)</f>
        <v>0</v>
      </c>
      <c r="BF164" s="235">
        <f>IF(N164="snížená",J164,0)</f>
        <v>0</v>
      </c>
      <c r="BG164" s="235">
        <f>IF(N164="zákl. přenesená",J164,0)</f>
        <v>0</v>
      </c>
      <c r="BH164" s="235">
        <f>IF(N164="sníž. přenesená",J164,0)</f>
        <v>0</v>
      </c>
      <c r="BI164" s="235">
        <f>IF(N164="nulová",J164,0)</f>
        <v>0</v>
      </c>
      <c r="BJ164" s="14" t="s">
        <v>83</v>
      </c>
      <c r="BK164" s="235">
        <f>ROUND(I164*H164,2)</f>
        <v>0</v>
      </c>
      <c r="BL164" s="14" t="s">
        <v>172</v>
      </c>
      <c r="BM164" s="234" t="s">
        <v>276</v>
      </c>
    </row>
    <row r="165" spans="1:65" s="2" customFormat="1" ht="49.05" customHeight="1">
      <c r="A165" s="35"/>
      <c r="B165" s="36"/>
      <c r="C165" s="223" t="s">
        <v>277</v>
      </c>
      <c r="D165" s="223" t="s">
        <v>167</v>
      </c>
      <c r="E165" s="224" t="s">
        <v>285</v>
      </c>
      <c r="F165" s="225" t="s">
        <v>286</v>
      </c>
      <c r="G165" s="226" t="s">
        <v>177</v>
      </c>
      <c r="H165" s="227">
        <v>0.001</v>
      </c>
      <c r="I165" s="228"/>
      <c r="J165" s="229">
        <f>ROUND(I165*H165,2)</f>
        <v>0</v>
      </c>
      <c r="K165" s="225" t="s">
        <v>171</v>
      </c>
      <c r="L165" s="41"/>
      <c r="M165" s="230" t="s">
        <v>1</v>
      </c>
      <c r="N165" s="231" t="s">
        <v>41</v>
      </c>
      <c r="O165" s="88"/>
      <c r="P165" s="232">
        <f>O165*H165</f>
        <v>0</v>
      </c>
      <c r="Q165" s="232">
        <v>0</v>
      </c>
      <c r="R165" s="232">
        <f>Q165*H165</f>
        <v>0</v>
      </c>
      <c r="S165" s="232">
        <v>0</v>
      </c>
      <c r="T165" s="233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34" t="s">
        <v>172</v>
      </c>
      <c r="AT165" s="234" t="s">
        <v>167</v>
      </c>
      <c r="AU165" s="234" t="s">
        <v>85</v>
      </c>
      <c r="AY165" s="14" t="s">
        <v>164</v>
      </c>
      <c r="BE165" s="235">
        <f>IF(N165="základní",J165,0)</f>
        <v>0</v>
      </c>
      <c r="BF165" s="235">
        <f>IF(N165="snížená",J165,0)</f>
        <v>0</v>
      </c>
      <c r="BG165" s="235">
        <f>IF(N165="zákl. přenesená",J165,0)</f>
        <v>0</v>
      </c>
      <c r="BH165" s="235">
        <f>IF(N165="sníž. přenesená",J165,0)</f>
        <v>0</v>
      </c>
      <c r="BI165" s="235">
        <f>IF(N165="nulová",J165,0)</f>
        <v>0</v>
      </c>
      <c r="BJ165" s="14" t="s">
        <v>83</v>
      </c>
      <c r="BK165" s="235">
        <f>ROUND(I165*H165,2)</f>
        <v>0</v>
      </c>
      <c r="BL165" s="14" t="s">
        <v>172</v>
      </c>
      <c r="BM165" s="234" t="s">
        <v>280</v>
      </c>
    </row>
    <row r="166" spans="1:47" s="2" customFormat="1" ht="12">
      <c r="A166" s="35"/>
      <c r="B166" s="36"/>
      <c r="C166" s="37"/>
      <c r="D166" s="236" t="s">
        <v>173</v>
      </c>
      <c r="E166" s="37"/>
      <c r="F166" s="237" t="s">
        <v>288</v>
      </c>
      <c r="G166" s="37"/>
      <c r="H166" s="37"/>
      <c r="I166" s="238"/>
      <c r="J166" s="37"/>
      <c r="K166" s="37"/>
      <c r="L166" s="41"/>
      <c r="M166" s="239"/>
      <c r="N166" s="240"/>
      <c r="O166" s="88"/>
      <c r="P166" s="88"/>
      <c r="Q166" s="88"/>
      <c r="R166" s="88"/>
      <c r="S166" s="88"/>
      <c r="T166" s="89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T166" s="14" t="s">
        <v>173</v>
      </c>
      <c r="AU166" s="14" t="s">
        <v>85</v>
      </c>
    </row>
    <row r="167" spans="1:63" s="12" customFormat="1" ht="22.8" customHeight="1">
      <c r="A167" s="12"/>
      <c r="B167" s="207"/>
      <c r="C167" s="208"/>
      <c r="D167" s="209" t="s">
        <v>75</v>
      </c>
      <c r="E167" s="221" t="s">
        <v>289</v>
      </c>
      <c r="F167" s="221" t="s">
        <v>290</v>
      </c>
      <c r="G167" s="208"/>
      <c r="H167" s="208"/>
      <c r="I167" s="211"/>
      <c r="J167" s="222">
        <f>BK167</f>
        <v>0</v>
      </c>
      <c r="K167" s="208"/>
      <c r="L167" s="213"/>
      <c r="M167" s="214"/>
      <c r="N167" s="215"/>
      <c r="O167" s="215"/>
      <c r="P167" s="216">
        <f>SUM(P168:P218)</f>
        <v>0</v>
      </c>
      <c r="Q167" s="215"/>
      <c r="R167" s="216">
        <f>SUM(R168:R218)</f>
        <v>0</v>
      </c>
      <c r="S167" s="215"/>
      <c r="T167" s="217">
        <f>SUM(T168:T218)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18" t="s">
        <v>85</v>
      </c>
      <c r="AT167" s="219" t="s">
        <v>75</v>
      </c>
      <c r="AU167" s="219" t="s">
        <v>83</v>
      </c>
      <c r="AY167" s="218" t="s">
        <v>164</v>
      </c>
      <c r="BK167" s="220">
        <f>SUM(BK168:BK218)</f>
        <v>0</v>
      </c>
    </row>
    <row r="168" spans="1:65" s="2" customFormat="1" ht="21.75" customHeight="1">
      <c r="A168" s="35"/>
      <c r="B168" s="36"/>
      <c r="C168" s="223" t="s">
        <v>225</v>
      </c>
      <c r="D168" s="223" t="s">
        <v>167</v>
      </c>
      <c r="E168" s="224" t="s">
        <v>291</v>
      </c>
      <c r="F168" s="225" t="s">
        <v>292</v>
      </c>
      <c r="G168" s="226" t="s">
        <v>170</v>
      </c>
      <c r="H168" s="227">
        <v>12</v>
      </c>
      <c r="I168" s="228"/>
      <c r="J168" s="229">
        <f>ROUND(I168*H168,2)</f>
        <v>0</v>
      </c>
      <c r="K168" s="225" t="s">
        <v>171</v>
      </c>
      <c r="L168" s="41"/>
      <c r="M168" s="230" t="s">
        <v>1</v>
      </c>
      <c r="N168" s="231" t="s">
        <v>41</v>
      </c>
      <c r="O168" s="88"/>
      <c r="P168" s="232">
        <f>O168*H168</f>
        <v>0</v>
      </c>
      <c r="Q168" s="232">
        <v>0</v>
      </c>
      <c r="R168" s="232">
        <f>Q168*H168</f>
        <v>0</v>
      </c>
      <c r="S168" s="232">
        <v>0</v>
      </c>
      <c r="T168" s="233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34" t="s">
        <v>172</v>
      </c>
      <c r="AT168" s="234" t="s">
        <v>167</v>
      </c>
      <c r="AU168" s="234" t="s">
        <v>85</v>
      </c>
      <c r="AY168" s="14" t="s">
        <v>164</v>
      </c>
      <c r="BE168" s="235">
        <f>IF(N168="základní",J168,0)</f>
        <v>0</v>
      </c>
      <c r="BF168" s="235">
        <f>IF(N168="snížená",J168,0)</f>
        <v>0</v>
      </c>
      <c r="BG168" s="235">
        <f>IF(N168="zákl. přenesená",J168,0)</f>
        <v>0</v>
      </c>
      <c r="BH168" s="235">
        <f>IF(N168="sníž. přenesená",J168,0)</f>
        <v>0</v>
      </c>
      <c r="BI168" s="235">
        <f>IF(N168="nulová",J168,0)</f>
        <v>0</v>
      </c>
      <c r="BJ168" s="14" t="s">
        <v>83</v>
      </c>
      <c r="BK168" s="235">
        <f>ROUND(I168*H168,2)</f>
        <v>0</v>
      </c>
      <c r="BL168" s="14" t="s">
        <v>172</v>
      </c>
      <c r="BM168" s="234" t="s">
        <v>283</v>
      </c>
    </row>
    <row r="169" spans="1:47" s="2" customFormat="1" ht="12">
      <c r="A169" s="35"/>
      <c r="B169" s="36"/>
      <c r="C169" s="37"/>
      <c r="D169" s="236" t="s">
        <v>173</v>
      </c>
      <c r="E169" s="37"/>
      <c r="F169" s="237" t="s">
        <v>294</v>
      </c>
      <c r="G169" s="37"/>
      <c r="H169" s="37"/>
      <c r="I169" s="238"/>
      <c r="J169" s="37"/>
      <c r="K169" s="37"/>
      <c r="L169" s="41"/>
      <c r="M169" s="239"/>
      <c r="N169" s="240"/>
      <c r="O169" s="88"/>
      <c r="P169" s="88"/>
      <c r="Q169" s="88"/>
      <c r="R169" s="88"/>
      <c r="S169" s="88"/>
      <c r="T169" s="89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T169" s="14" t="s">
        <v>173</v>
      </c>
      <c r="AU169" s="14" t="s">
        <v>85</v>
      </c>
    </row>
    <row r="170" spans="1:65" s="2" customFormat="1" ht="24.15" customHeight="1">
      <c r="A170" s="35"/>
      <c r="B170" s="36"/>
      <c r="C170" s="223" t="s">
        <v>284</v>
      </c>
      <c r="D170" s="223" t="s">
        <v>167</v>
      </c>
      <c r="E170" s="224" t="s">
        <v>296</v>
      </c>
      <c r="F170" s="225" t="s">
        <v>297</v>
      </c>
      <c r="G170" s="226" t="s">
        <v>170</v>
      </c>
      <c r="H170" s="227">
        <v>58</v>
      </c>
      <c r="I170" s="228"/>
      <c r="J170" s="229">
        <f>ROUND(I170*H170,2)</f>
        <v>0</v>
      </c>
      <c r="K170" s="225" t="s">
        <v>171</v>
      </c>
      <c r="L170" s="41"/>
      <c r="M170" s="230" t="s">
        <v>1</v>
      </c>
      <c r="N170" s="231" t="s">
        <v>41</v>
      </c>
      <c r="O170" s="88"/>
      <c r="P170" s="232">
        <f>O170*H170</f>
        <v>0</v>
      </c>
      <c r="Q170" s="232">
        <v>0</v>
      </c>
      <c r="R170" s="232">
        <f>Q170*H170</f>
        <v>0</v>
      </c>
      <c r="S170" s="232">
        <v>0</v>
      </c>
      <c r="T170" s="233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34" t="s">
        <v>172</v>
      </c>
      <c r="AT170" s="234" t="s">
        <v>167</v>
      </c>
      <c r="AU170" s="234" t="s">
        <v>85</v>
      </c>
      <c r="AY170" s="14" t="s">
        <v>164</v>
      </c>
      <c r="BE170" s="235">
        <f>IF(N170="základní",J170,0)</f>
        <v>0</v>
      </c>
      <c r="BF170" s="235">
        <f>IF(N170="snížená",J170,0)</f>
        <v>0</v>
      </c>
      <c r="BG170" s="235">
        <f>IF(N170="zákl. přenesená",J170,0)</f>
        <v>0</v>
      </c>
      <c r="BH170" s="235">
        <f>IF(N170="sníž. přenesená",J170,0)</f>
        <v>0</v>
      </c>
      <c r="BI170" s="235">
        <f>IF(N170="nulová",J170,0)</f>
        <v>0</v>
      </c>
      <c r="BJ170" s="14" t="s">
        <v>83</v>
      </c>
      <c r="BK170" s="235">
        <f>ROUND(I170*H170,2)</f>
        <v>0</v>
      </c>
      <c r="BL170" s="14" t="s">
        <v>172</v>
      </c>
      <c r="BM170" s="234" t="s">
        <v>287</v>
      </c>
    </row>
    <row r="171" spans="1:47" s="2" customFormat="1" ht="12">
      <c r="A171" s="35"/>
      <c r="B171" s="36"/>
      <c r="C171" s="37"/>
      <c r="D171" s="236" t="s">
        <v>173</v>
      </c>
      <c r="E171" s="37"/>
      <c r="F171" s="237" t="s">
        <v>299</v>
      </c>
      <c r="G171" s="37"/>
      <c r="H171" s="37"/>
      <c r="I171" s="238"/>
      <c r="J171" s="37"/>
      <c r="K171" s="37"/>
      <c r="L171" s="41"/>
      <c r="M171" s="239"/>
      <c r="N171" s="240"/>
      <c r="O171" s="88"/>
      <c r="P171" s="88"/>
      <c r="Q171" s="88"/>
      <c r="R171" s="88"/>
      <c r="S171" s="88"/>
      <c r="T171" s="89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T171" s="14" t="s">
        <v>173</v>
      </c>
      <c r="AU171" s="14" t="s">
        <v>85</v>
      </c>
    </row>
    <row r="172" spans="1:65" s="2" customFormat="1" ht="24.15" customHeight="1">
      <c r="A172" s="35"/>
      <c r="B172" s="36"/>
      <c r="C172" s="223" t="s">
        <v>229</v>
      </c>
      <c r="D172" s="223" t="s">
        <v>167</v>
      </c>
      <c r="E172" s="224" t="s">
        <v>309</v>
      </c>
      <c r="F172" s="225" t="s">
        <v>310</v>
      </c>
      <c r="G172" s="226" t="s">
        <v>177</v>
      </c>
      <c r="H172" s="227">
        <v>0.305</v>
      </c>
      <c r="I172" s="228"/>
      <c r="J172" s="229">
        <f>ROUND(I172*H172,2)</f>
        <v>0</v>
      </c>
      <c r="K172" s="225" t="s">
        <v>265</v>
      </c>
      <c r="L172" s="41"/>
      <c r="M172" s="230" t="s">
        <v>1</v>
      </c>
      <c r="N172" s="231" t="s">
        <v>41</v>
      </c>
      <c r="O172" s="88"/>
      <c r="P172" s="232">
        <f>O172*H172</f>
        <v>0</v>
      </c>
      <c r="Q172" s="232">
        <v>0</v>
      </c>
      <c r="R172" s="232">
        <f>Q172*H172</f>
        <v>0</v>
      </c>
      <c r="S172" s="232">
        <v>0</v>
      </c>
      <c r="T172" s="233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34" t="s">
        <v>172</v>
      </c>
      <c r="AT172" s="234" t="s">
        <v>167</v>
      </c>
      <c r="AU172" s="234" t="s">
        <v>85</v>
      </c>
      <c r="AY172" s="14" t="s">
        <v>164</v>
      </c>
      <c r="BE172" s="235">
        <f>IF(N172="základní",J172,0)</f>
        <v>0</v>
      </c>
      <c r="BF172" s="235">
        <f>IF(N172="snížená",J172,0)</f>
        <v>0</v>
      </c>
      <c r="BG172" s="235">
        <f>IF(N172="zákl. přenesená",J172,0)</f>
        <v>0</v>
      </c>
      <c r="BH172" s="235">
        <f>IF(N172="sníž. přenesená",J172,0)</f>
        <v>0</v>
      </c>
      <c r="BI172" s="235">
        <f>IF(N172="nulová",J172,0)</f>
        <v>0</v>
      </c>
      <c r="BJ172" s="14" t="s">
        <v>83</v>
      </c>
      <c r="BK172" s="235">
        <f>ROUND(I172*H172,2)</f>
        <v>0</v>
      </c>
      <c r="BL172" s="14" t="s">
        <v>172</v>
      </c>
      <c r="BM172" s="234" t="s">
        <v>293</v>
      </c>
    </row>
    <row r="173" spans="1:65" s="2" customFormat="1" ht="37.8" customHeight="1">
      <c r="A173" s="35"/>
      <c r="B173" s="36"/>
      <c r="C173" s="223" t="s">
        <v>295</v>
      </c>
      <c r="D173" s="223" t="s">
        <v>167</v>
      </c>
      <c r="E173" s="224" t="s">
        <v>313</v>
      </c>
      <c r="F173" s="225" t="s">
        <v>314</v>
      </c>
      <c r="G173" s="226" t="s">
        <v>170</v>
      </c>
      <c r="H173" s="227">
        <v>22</v>
      </c>
      <c r="I173" s="228"/>
      <c r="J173" s="229">
        <f>ROUND(I173*H173,2)</f>
        <v>0</v>
      </c>
      <c r="K173" s="225" t="s">
        <v>171</v>
      </c>
      <c r="L173" s="41"/>
      <c r="M173" s="230" t="s">
        <v>1</v>
      </c>
      <c r="N173" s="231" t="s">
        <v>41</v>
      </c>
      <c r="O173" s="88"/>
      <c r="P173" s="232">
        <f>O173*H173</f>
        <v>0</v>
      </c>
      <c r="Q173" s="232">
        <v>0</v>
      </c>
      <c r="R173" s="232">
        <f>Q173*H173</f>
        <v>0</v>
      </c>
      <c r="S173" s="232">
        <v>0</v>
      </c>
      <c r="T173" s="233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34" t="s">
        <v>172</v>
      </c>
      <c r="AT173" s="234" t="s">
        <v>167</v>
      </c>
      <c r="AU173" s="234" t="s">
        <v>85</v>
      </c>
      <c r="AY173" s="14" t="s">
        <v>164</v>
      </c>
      <c r="BE173" s="235">
        <f>IF(N173="základní",J173,0)</f>
        <v>0</v>
      </c>
      <c r="BF173" s="235">
        <f>IF(N173="snížená",J173,0)</f>
        <v>0</v>
      </c>
      <c r="BG173" s="235">
        <f>IF(N173="zákl. přenesená",J173,0)</f>
        <v>0</v>
      </c>
      <c r="BH173" s="235">
        <f>IF(N173="sníž. přenesená",J173,0)</f>
        <v>0</v>
      </c>
      <c r="BI173" s="235">
        <f>IF(N173="nulová",J173,0)</f>
        <v>0</v>
      </c>
      <c r="BJ173" s="14" t="s">
        <v>83</v>
      </c>
      <c r="BK173" s="235">
        <f>ROUND(I173*H173,2)</f>
        <v>0</v>
      </c>
      <c r="BL173" s="14" t="s">
        <v>172</v>
      </c>
      <c r="BM173" s="234" t="s">
        <v>298</v>
      </c>
    </row>
    <row r="174" spans="1:47" s="2" customFormat="1" ht="12">
      <c r="A174" s="35"/>
      <c r="B174" s="36"/>
      <c r="C174" s="37"/>
      <c r="D174" s="236" t="s">
        <v>173</v>
      </c>
      <c r="E174" s="37"/>
      <c r="F174" s="237" t="s">
        <v>316</v>
      </c>
      <c r="G174" s="37"/>
      <c r="H174" s="37"/>
      <c r="I174" s="238"/>
      <c r="J174" s="37"/>
      <c r="K174" s="37"/>
      <c r="L174" s="41"/>
      <c r="M174" s="239"/>
      <c r="N174" s="240"/>
      <c r="O174" s="88"/>
      <c r="P174" s="88"/>
      <c r="Q174" s="88"/>
      <c r="R174" s="88"/>
      <c r="S174" s="88"/>
      <c r="T174" s="89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T174" s="14" t="s">
        <v>173</v>
      </c>
      <c r="AU174" s="14" t="s">
        <v>85</v>
      </c>
    </row>
    <row r="175" spans="1:65" s="2" customFormat="1" ht="37.8" customHeight="1">
      <c r="A175" s="35"/>
      <c r="B175" s="36"/>
      <c r="C175" s="223" t="s">
        <v>184</v>
      </c>
      <c r="D175" s="223" t="s">
        <v>167</v>
      </c>
      <c r="E175" s="224" t="s">
        <v>317</v>
      </c>
      <c r="F175" s="225" t="s">
        <v>318</v>
      </c>
      <c r="G175" s="226" t="s">
        <v>170</v>
      </c>
      <c r="H175" s="227">
        <v>16</v>
      </c>
      <c r="I175" s="228"/>
      <c r="J175" s="229">
        <f>ROUND(I175*H175,2)</f>
        <v>0</v>
      </c>
      <c r="K175" s="225" t="s">
        <v>171</v>
      </c>
      <c r="L175" s="41"/>
      <c r="M175" s="230" t="s">
        <v>1</v>
      </c>
      <c r="N175" s="231" t="s">
        <v>41</v>
      </c>
      <c r="O175" s="88"/>
      <c r="P175" s="232">
        <f>O175*H175</f>
        <v>0</v>
      </c>
      <c r="Q175" s="232">
        <v>0</v>
      </c>
      <c r="R175" s="232">
        <f>Q175*H175</f>
        <v>0</v>
      </c>
      <c r="S175" s="232">
        <v>0</v>
      </c>
      <c r="T175" s="233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34" t="s">
        <v>172</v>
      </c>
      <c r="AT175" s="234" t="s">
        <v>167</v>
      </c>
      <c r="AU175" s="234" t="s">
        <v>85</v>
      </c>
      <c r="AY175" s="14" t="s">
        <v>164</v>
      </c>
      <c r="BE175" s="235">
        <f>IF(N175="základní",J175,0)</f>
        <v>0</v>
      </c>
      <c r="BF175" s="235">
        <f>IF(N175="snížená",J175,0)</f>
        <v>0</v>
      </c>
      <c r="BG175" s="235">
        <f>IF(N175="zákl. přenesená",J175,0)</f>
        <v>0</v>
      </c>
      <c r="BH175" s="235">
        <f>IF(N175="sníž. přenesená",J175,0)</f>
        <v>0</v>
      </c>
      <c r="BI175" s="235">
        <f>IF(N175="nulová",J175,0)</f>
        <v>0</v>
      </c>
      <c r="BJ175" s="14" t="s">
        <v>83</v>
      </c>
      <c r="BK175" s="235">
        <f>ROUND(I175*H175,2)</f>
        <v>0</v>
      </c>
      <c r="BL175" s="14" t="s">
        <v>172</v>
      </c>
      <c r="BM175" s="234" t="s">
        <v>302</v>
      </c>
    </row>
    <row r="176" spans="1:47" s="2" customFormat="1" ht="12">
      <c r="A176" s="35"/>
      <c r="B176" s="36"/>
      <c r="C176" s="37"/>
      <c r="D176" s="236" t="s">
        <v>173</v>
      </c>
      <c r="E176" s="37"/>
      <c r="F176" s="237" t="s">
        <v>320</v>
      </c>
      <c r="G176" s="37"/>
      <c r="H176" s="37"/>
      <c r="I176" s="238"/>
      <c r="J176" s="37"/>
      <c r="K176" s="37"/>
      <c r="L176" s="41"/>
      <c r="M176" s="239"/>
      <c r="N176" s="240"/>
      <c r="O176" s="88"/>
      <c r="P176" s="88"/>
      <c r="Q176" s="88"/>
      <c r="R176" s="88"/>
      <c r="S176" s="88"/>
      <c r="T176" s="89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T176" s="14" t="s">
        <v>173</v>
      </c>
      <c r="AU176" s="14" t="s">
        <v>85</v>
      </c>
    </row>
    <row r="177" spans="1:65" s="2" customFormat="1" ht="37.8" customHeight="1">
      <c r="A177" s="35"/>
      <c r="B177" s="36"/>
      <c r="C177" s="223" t="s">
        <v>304</v>
      </c>
      <c r="D177" s="223" t="s">
        <v>167</v>
      </c>
      <c r="E177" s="224" t="s">
        <v>322</v>
      </c>
      <c r="F177" s="225" t="s">
        <v>323</v>
      </c>
      <c r="G177" s="226" t="s">
        <v>170</v>
      </c>
      <c r="H177" s="227">
        <v>20</v>
      </c>
      <c r="I177" s="228"/>
      <c r="J177" s="229">
        <f>ROUND(I177*H177,2)</f>
        <v>0</v>
      </c>
      <c r="K177" s="225" t="s">
        <v>171</v>
      </c>
      <c r="L177" s="41"/>
      <c r="M177" s="230" t="s">
        <v>1</v>
      </c>
      <c r="N177" s="231" t="s">
        <v>41</v>
      </c>
      <c r="O177" s="88"/>
      <c r="P177" s="232">
        <f>O177*H177</f>
        <v>0</v>
      </c>
      <c r="Q177" s="232">
        <v>0</v>
      </c>
      <c r="R177" s="232">
        <f>Q177*H177</f>
        <v>0</v>
      </c>
      <c r="S177" s="232">
        <v>0</v>
      </c>
      <c r="T177" s="233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34" t="s">
        <v>172</v>
      </c>
      <c r="AT177" s="234" t="s">
        <v>167</v>
      </c>
      <c r="AU177" s="234" t="s">
        <v>85</v>
      </c>
      <c r="AY177" s="14" t="s">
        <v>164</v>
      </c>
      <c r="BE177" s="235">
        <f>IF(N177="základní",J177,0)</f>
        <v>0</v>
      </c>
      <c r="BF177" s="235">
        <f>IF(N177="snížená",J177,0)</f>
        <v>0</v>
      </c>
      <c r="BG177" s="235">
        <f>IF(N177="zákl. přenesená",J177,0)</f>
        <v>0</v>
      </c>
      <c r="BH177" s="235">
        <f>IF(N177="sníž. přenesená",J177,0)</f>
        <v>0</v>
      </c>
      <c r="BI177" s="235">
        <f>IF(N177="nulová",J177,0)</f>
        <v>0</v>
      </c>
      <c r="BJ177" s="14" t="s">
        <v>83</v>
      </c>
      <c r="BK177" s="235">
        <f>ROUND(I177*H177,2)</f>
        <v>0</v>
      </c>
      <c r="BL177" s="14" t="s">
        <v>172</v>
      </c>
      <c r="BM177" s="234" t="s">
        <v>307</v>
      </c>
    </row>
    <row r="178" spans="1:47" s="2" customFormat="1" ht="12">
      <c r="A178" s="35"/>
      <c r="B178" s="36"/>
      <c r="C178" s="37"/>
      <c r="D178" s="236" t="s">
        <v>173</v>
      </c>
      <c r="E178" s="37"/>
      <c r="F178" s="237" t="s">
        <v>325</v>
      </c>
      <c r="G178" s="37"/>
      <c r="H178" s="37"/>
      <c r="I178" s="238"/>
      <c r="J178" s="37"/>
      <c r="K178" s="37"/>
      <c r="L178" s="41"/>
      <c r="M178" s="239"/>
      <c r="N178" s="240"/>
      <c r="O178" s="88"/>
      <c r="P178" s="88"/>
      <c r="Q178" s="88"/>
      <c r="R178" s="88"/>
      <c r="S178" s="88"/>
      <c r="T178" s="89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T178" s="14" t="s">
        <v>173</v>
      </c>
      <c r="AU178" s="14" t="s">
        <v>85</v>
      </c>
    </row>
    <row r="179" spans="1:65" s="2" customFormat="1" ht="37.8" customHeight="1">
      <c r="A179" s="35"/>
      <c r="B179" s="36"/>
      <c r="C179" s="223" t="s">
        <v>239</v>
      </c>
      <c r="D179" s="223" t="s">
        <v>167</v>
      </c>
      <c r="E179" s="224" t="s">
        <v>326</v>
      </c>
      <c r="F179" s="225" t="s">
        <v>327</v>
      </c>
      <c r="G179" s="226" t="s">
        <v>170</v>
      </c>
      <c r="H179" s="227">
        <v>176</v>
      </c>
      <c r="I179" s="228"/>
      <c r="J179" s="229">
        <f>ROUND(I179*H179,2)</f>
        <v>0</v>
      </c>
      <c r="K179" s="225" t="s">
        <v>171</v>
      </c>
      <c r="L179" s="41"/>
      <c r="M179" s="230" t="s">
        <v>1</v>
      </c>
      <c r="N179" s="231" t="s">
        <v>41</v>
      </c>
      <c r="O179" s="88"/>
      <c r="P179" s="232">
        <f>O179*H179</f>
        <v>0</v>
      </c>
      <c r="Q179" s="232">
        <v>0</v>
      </c>
      <c r="R179" s="232">
        <f>Q179*H179</f>
        <v>0</v>
      </c>
      <c r="S179" s="232">
        <v>0</v>
      </c>
      <c r="T179" s="233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34" t="s">
        <v>172</v>
      </c>
      <c r="AT179" s="234" t="s">
        <v>167</v>
      </c>
      <c r="AU179" s="234" t="s">
        <v>85</v>
      </c>
      <c r="AY179" s="14" t="s">
        <v>164</v>
      </c>
      <c r="BE179" s="235">
        <f>IF(N179="základní",J179,0)</f>
        <v>0</v>
      </c>
      <c r="BF179" s="235">
        <f>IF(N179="snížená",J179,0)</f>
        <v>0</v>
      </c>
      <c r="BG179" s="235">
        <f>IF(N179="zákl. přenesená",J179,0)</f>
        <v>0</v>
      </c>
      <c r="BH179" s="235">
        <f>IF(N179="sníž. přenesená",J179,0)</f>
        <v>0</v>
      </c>
      <c r="BI179" s="235">
        <f>IF(N179="nulová",J179,0)</f>
        <v>0</v>
      </c>
      <c r="BJ179" s="14" t="s">
        <v>83</v>
      </c>
      <c r="BK179" s="235">
        <f>ROUND(I179*H179,2)</f>
        <v>0</v>
      </c>
      <c r="BL179" s="14" t="s">
        <v>172</v>
      </c>
      <c r="BM179" s="234" t="s">
        <v>311</v>
      </c>
    </row>
    <row r="180" spans="1:47" s="2" customFormat="1" ht="12">
      <c r="A180" s="35"/>
      <c r="B180" s="36"/>
      <c r="C180" s="37"/>
      <c r="D180" s="236" t="s">
        <v>173</v>
      </c>
      <c r="E180" s="37"/>
      <c r="F180" s="237" t="s">
        <v>329</v>
      </c>
      <c r="G180" s="37"/>
      <c r="H180" s="37"/>
      <c r="I180" s="238"/>
      <c r="J180" s="37"/>
      <c r="K180" s="37"/>
      <c r="L180" s="41"/>
      <c r="M180" s="239"/>
      <c r="N180" s="240"/>
      <c r="O180" s="88"/>
      <c r="P180" s="88"/>
      <c r="Q180" s="88"/>
      <c r="R180" s="88"/>
      <c r="S180" s="88"/>
      <c r="T180" s="89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T180" s="14" t="s">
        <v>173</v>
      </c>
      <c r="AU180" s="14" t="s">
        <v>85</v>
      </c>
    </row>
    <row r="181" spans="1:65" s="2" customFormat="1" ht="37.8" customHeight="1">
      <c r="A181" s="35"/>
      <c r="B181" s="36"/>
      <c r="C181" s="223" t="s">
        <v>312</v>
      </c>
      <c r="D181" s="223" t="s">
        <v>167</v>
      </c>
      <c r="E181" s="224" t="s">
        <v>331</v>
      </c>
      <c r="F181" s="225" t="s">
        <v>332</v>
      </c>
      <c r="G181" s="226" t="s">
        <v>170</v>
      </c>
      <c r="H181" s="227">
        <v>340</v>
      </c>
      <c r="I181" s="228"/>
      <c r="J181" s="229">
        <f>ROUND(I181*H181,2)</f>
        <v>0</v>
      </c>
      <c r="K181" s="225" t="s">
        <v>171</v>
      </c>
      <c r="L181" s="41"/>
      <c r="M181" s="230" t="s">
        <v>1</v>
      </c>
      <c r="N181" s="231" t="s">
        <v>41</v>
      </c>
      <c r="O181" s="88"/>
      <c r="P181" s="232">
        <f>O181*H181</f>
        <v>0</v>
      </c>
      <c r="Q181" s="232">
        <v>0</v>
      </c>
      <c r="R181" s="232">
        <f>Q181*H181</f>
        <v>0</v>
      </c>
      <c r="S181" s="232">
        <v>0</v>
      </c>
      <c r="T181" s="233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34" t="s">
        <v>172</v>
      </c>
      <c r="AT181" s="234" t="s">
        <v>167</v>
      </c>
      <c r="AU181" s="234" t="s">
        <v>85</v>
      </c>
      <c r="AY181" s="14" t="s">
        <v>164</v>
      </c>
      <c r="BE181" s="235">
        <f>IF(N181="základní",J181,0)</f>
        <v>0</v>
      </c>
      <c r="BF181" s="235">
        <f>IF(N181="snížená",J181,0)</f>
        <v>0</v>
      </c>
      <c r="BG181" s="235">
        <f>IF(N181="zákl. přenesená",J181,0)</f>
        <v>0</v>
      </c>
      <c r="BH181" s="235">
        <f>IF(N181="sníž. přenesená",J181,0)</f>
        <v>0</v>
      </c>
      <c r="BI181" s="235">
        <f>IF(N181="nulová",J181,0)</f>
        <v>0</v>
      </c>
      <c r="BJ181" s="14" t="s">
        <v>83</v>
      </c>
      <c r="BK181" s="235">
        <f>ROUND(I181*H181,2)</f>
        <v>0</v>
      </c>
      <c r="BL181" s="14" t="s">
        <v>172</v>
      </c>
      <c r="BM181" s="234" t="s">
        <v>315</v>
      </c>
    </row>
    <row r="182" spans="1:47" s="2" customFormat="1" ht="12">
      <c r="A182" s="35"/>
      <c r="B182" s="36"/>
      <c r="C182" s="37"/>
      <c r="D182" s="236" t="s">
        <v>173</v>
      </c>
      <c r="E182" s="37"/>
      <c r="F182" s="237" t="s">
        <v>334</v>
      </c>
      <c r="G182" s="37"/>
      <c r="H182" s="37"/>
      <c r="I182" s="238"/>
      <c r="J182" s="37"/>
      <c r="K182" s="37"/>
      <c r="L182" s="41"/>
      <c r="M182" s="239"/>
      <c r="N182" s="240"/>
      <c r="O182" s="88"/>
      <c r="P182" s="88"/>
      <c r="Q182" s="88"/>
      <c r="R182" s="88"/>
      <c r="S182" s="88"/>
      <c r="T182" s="89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T182" s="14" t="s">
        <v>173</v>
      </c>
      <c r="AU182" s="14" t="s">
        <v>85</v>
      </c>
    </row>
    <row r="183" spans="1:47" s="2" customFormat="1" ht="12">
      <c r="A183" s="35"/>
      <c r="B183" s="36"/>
      <c r="C183" s="37"/>
      <c r="D183" s="251" t="s">
        <v>252</v>
      </c>
      <c r="E183" s="37"/>
      <c r="F183" s="252" t="s">
        <v>335</v>
      </c>
      <c r="G183" s="37"/>
      <c r="H183" s="37"/>
      <c r="I183" s="238"/>
      <c r="J183" s="37"/>
      <c r="K183" s="37"/>
      <c r="L183" s="41"/>
      <c r="M183" s="239"/>
      <c r="N183" s="240"/>
      <c r="O183" s="88"/>
      <c r="P183" s="88"/>
      <c r="Q183" s="88"/>
      <c r="R183" s="88"/>
      <c r="S183" s="88"/>
      <c r="T183" s="89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T183" s="14" t="s">
        <v>252</v>
      </c>
      <c r="AU183" s="14" t="s">
        <v>85</v>
      </c>
    </row>
    <row r="184" spans="1:65" s="2" customFormat="1" ht="37.8" customHeight="1">
      <c r="A184" s="35"/>
      <c r="B184" s="36"/>
      <c r="C184" s="223" t="s">
        <v>243</v>
      </c>
      <c r="D184" s="223" t="s">
        <v>167</v>
      </c>
      <c r="E184" s="224" t="s">
        <v>336</v>
      </c>
      <c r="F184" s="225" t="s">
        <v>337</v>
      </c>
      <c r="G184" s="226" t="s">
        <v>170</v>
      </c>
      <c r="H184" s="227">
        <v>140</v>
      </c>
      <c r="I184" s="228"/>
      <c r="J184" s="229">
        <f>ROUND(I184*H184,2)</f>
        <v>0</v>
      </c>
      <c r="K184" s="225" t="s">
        <v>171</v>
      </c>
      <c r="L184" s="41"/>
      <c r="M184" s="230" t="s">
        <v>1</v>
      </c>
      <c r="N184" s="231" t="s">
        <v>41</v>
      </c>
      <c r="O184" s="88"/>
      <c r="P184" s="232">
        <f>O184*H184</f>
        <v>0</v>
      </c>
      <c r="Q184" s="232">
        <v>0</v>
      </c>
      <c r="R184" s="232">
        <f>Q184*H184</f>
        <v>0</v>
      </c>
      <c r="S184" s="232">
        <v>0</v>
      </c>
      <c r="T184" s="233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34" t="s">
        <v>172</v>
      </c>
      <c r="AT184" s="234" t="s">
        <v>167</v>
      </c>
      <c r="AU184" s="234" t="s">
        <v>85</v>
      </c>
      <c r="AY184" s="14" t="s">
        <v>164</v>
      </c>
      <c r="BE184" s="235">
        <f>IF(N184="základní",J184,0)</f>
        <v>0</v>
      </c>
      <c r="BF184" s="235">
        <f>IF(N184="snížená",J184,0)</f>
        <v>0</v>
      </c>
      <c r="BG184" s="235">
        <f>IF(N184="zákl. přenesená",J184,0)</f>
        <v>0</v>
      </c>
      <c r="BH184" s="235">
        <f>IF(N184="sníž. přenesená",J184,0)</f>
        <v>0</v>
      </c>
      <c r="BI184" s="235">
        <f>IF(N184="nulová",J184,0)</f>
        <v>0</v>
      </c>
      <c r="BJ184" s="14" t="s">
        <v>83</v>
      </c>
      <c r="BK184" s="235">
        <f>ROUND(I184*H184,2)</f>
        <v>0</v>
      </c>
      <c r="BL184" s="14" t="s">
        <v>172</v>
      </c>
      <c r="BM184" s="234" t="s">
        <v>319</v>
      </c>
    </row>
    <row r="185" spans="1:47" s="2" customFormat="1" ht="12">
      <c r="A185" s="35"/>
      <c r="B185" s="36"/>
      <c r="C185" s="37"/>
      <c r="D185" s="236" t="s">
        <v>173</v>
      </c>
      <c r="E185" s="37"/>
      <c r="F185" s="237" t="s">
        <v>339</v>
      </c>
      <c r="G185" s="37"/>
      <c r="H185" s="37"/>
      <c r="I185" s="238"/>
      <c r="J185" s="37"/>
      <c r="K185" s="37"/>
      <c r="L185" s="41"/>
      <c r="M185" s="239"/>
      <c r="N185" s="240"/>
      <c r="O185" s="88"/>
      <c r="P185" s="88"/>
      <c r="Q185" s="88"/>
      <c r="R185" s="88"/>
      <c r="S185" s="88"/>
      <c r="T185" s="89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T185" s="14" t="s">
        <v>173</v>
      </c>
      <c r="AU185" s="14" t="s">
        <v>85</v>
      </c>
    </row>
    <row r="186" spans="1:47" s="2" customFormat="1" ht="12">
      <c r="A186" s="35"/>
      <c r="B186" s="36"/>
      <c r="C186" s="37"/>
      <c r="D186" s="251" t="s">
        <v>252</v>
      </c>
      <c r="E186" s="37"/>
      <c r="F186" s="252" t="s">
        <v>340</v>
      </c>
      <c r="G186" s="37"/>
      <c r="H186" s="37"/>
      <c r="I186" s="238"/>
      <c r="J186" s="37"/>
      <c r="K186" s="37"/>
      <c r="L186" s="41"/>
      <c r="M186" s="239"/>
      <c r="N186" s="240"/>
      <c r="O186" s="88"/>
      <c r="P186" s="88"/>
      <c r="Q186" s="88"/>
      <c r="R186" s="88"/>
      <c r="S186" s="88"/>
      <c r="T186" s="89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T186" s="14" t="s">
        <v>252</v>
      </c>
      <c r="AU186" s="14" t="s">
        <v>85</v>
      </c>
    </row>
    <row r="187" spans="1:65" s="2" customFormat="1" ht="37.8" customHeight="1">
      <c r="A187" s="35"/>
      <c r="B187" s="36"/>
      <c r="C187" s="223" t="s">
        <v>321</v>
      </c>
      <c r="D187" s="223" t="s">
        <v>167</v>
      </c>
      <c r="E187" s="224" t="s">
        <v>342</v>
      </c>
      <c r="F187" s="225" t="s">
        <v>343</v>
      </c>
      <c r="G187" s="226" t="s">
        <v>170</v>
      </c>
      <c r="H187" s="227">
        <v>178</v>
      </c>
      <c r="I187" s="228"/>
      <c r="J187" s="229">
        <f>ROUND(I187*H187,2)</f>
        <v>0</v>
      </c>
      <c r="K187" s="225" t="s">
        <v>171</v>
      </c>
      <c r="L187" s="41"/>
      <c r="M187" s="230" t="s">
        <v>1</v>
      </c>
      <c r="N187" s="231" t="s">
        <v>41</v>
      </c>
      <c r="O187" s="88"/>
      <c r="P187" s="232">
        <f>O187*H187</f>
        <v>0</v>
      </c>
      <c r="Q187" s="232">
        <v>0</v>
      </c>
      <c r="R187" s="232">
        <f>Q187*H187</f>
        <v>0</v>
      </c>
      <c r="S187" s="232">
        <v>0</v>
      </c>
      <c r="T187" s="233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34" t="s">
        <v>172</v>
      </c>
      <c r="AT187" s="234" t="s">
        <v>167</v>
      </c>
      <c r="AU187" s="234" t="s">
        <v>85</v>
      </c>
      <c r="AY187" s="14" t="s">
        <v>164</v>
      </c>
      <c r="BE187" s="235">
        <f>IF(N187="základní",J187,0)</f>
        <v>0</v>
      </c>
      <c r="BF187" s="235">
        <f>IF(N187="snížená",J187,0)</f>
        <v>0</v>
      </c>
      <c r="BG187" s="235">
        <f>IF(N187="zákl. přenesená",J187,0)</f>
        <v>0</v>
      </c>
      <c r="BH187" s="235">
        <f>IF(N187="sníž. přenesená",J187,0)</f>
        <v>0</v>
      </c>
      <c r="BI187" s="235">
        <f>IF(N187="nulová",J187,0)</f>
        <v>0</v>
      </c>
      <c r="BJ187" s="14" t="s">
        <v>83</v>
      </c>
      <c r="BK187" s="235">
        <f>ROUND(I187*H187,2)</f>
        <v>0</v>
      </c>
      <c r="BL187" s="14" t="s">
        <v>172</v>
      </c>
      <c r="BM187" s="234" t="s">
        <v>324</v>
      </c>
    </row>
    <row r="188" spans="1:47" s="2" customFormat="1" ht="12">
      <c r="A188" s="35"/>
      <c r="B188" s="36"/>
      <c r="C188" s="37"/>
      <c r="D188" s="236" t="s">
        <v>173</v>
      </c>
      <c r="E188" s="37"/>
      <c r="F188" s="237" t="s">
        <v>345</v>
      </c>
      <c r="G188" s="37"/>
      <c r="H188" s="37"/>
      <c r="I188" s="238"/>
      <c r="J188" s="37"/>
      <c r="K188" s="37"/>
      <c r="L188" s="41"/>
      <c r="M188" s="239"/>
      <c r="N188" s="240"/>
      <c r="O188" s="88"/>
      <c r="P188" s="88"/>
      <c r="Q188" s="88"/>
      <c r="R188" s="88"/>
      <c r="S188" s="88"/>
      <c r="T188" s="89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T188" s="14" t="s">
        <v>173</v>
      </c>
      <c r="AU188" s="14" t="s">
        <v>85</v>
      </c>
    </row>
    <row r="189" spans="1:47" s="2" customFormat="1" ht="12">
      <c r="A189" s="35"/>
      <c r="B189" s="36"/>
      <c r="C189" s="37"/>
      <c r="D189" s="251" t="s">
        <v>252</v>
      </c>
      <c r="E189" s="37"/>
      <c r="F189" s="252" t="s">
        <v>346</v>
      </c>
      <c r="G189" s="37"/>
      <c r="H189" s="37"/>
      <c r="I189" s="238"/>
      <c r="J189" s="37"/>
      <c r="K189" s="37"/>
      <c r="L189" s="41"/>
      <c r="M189" s="239"/>
      <c r="N189" s="240"/>
      <c r="O189" s="88"/>
      <c r="P189" s="88"/>
      <c r="Q189" s="88"/>
      <c r="R189" s="88"/>
      <c r="S189" s="88"/>
      <c r="T189" s="89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T189" s="14" t="s">
        <v>252</v>
      </c>
      <c r="AU189" s="14" t="s">
        <v>85</v>
      </c>
    </row>
    <row r="190" spans="1:65" s="2" customFormat="1" ht="37.8" customHeight="1">
      <c r="A190" s="35"/>
      <c r="B190" s="36"/>
      <c r="C190" s="223" t="s">
        <v>247</v>
      </c>
      <c r="D190" s="223" t="s">
        <v>167</v>
      </c>
      <c r="E190" s="224" t="s">
        <v>347</v>
      </c>
      <c r="F190" s="225" t="s">
        <v>348</v>
      </c>
      <c r="G190" s="226" t="s">
        <v>170</v>
      </c>
      <c r="H190" s="227">
        <v>480</v>
      </c>
      <c r="I190" s="228"/>
      <c r="J190" s="229">
        <f>ROUND(I190*H190,2)</f>
        <v>0</v>
      </c>
      <c r="K190" s="225" t="s">
        <v>171</v>
      </c>
      <c r="L190" s="41"/>
      <c r="M190" s="230" t="s">
        <v>1</v>
      </c>
      <c r="N190" s="231" t="s">
        <v>41</v>
      </c>
      <c r="O190" s="88"/>
      <c r="P190" s="232">
        <f>O190*H190</f>
        <v>0</v>
      </c>
      <c r="Q190" s="232">
        <v>0</v>
      </c>
      <c r="R190" s="232">
        <f>Q190*H190</f>
        <v>0</v>
      </c>
      <c r="S190" s="232">
        <v>0</v>
      </c>
      <c r="T190" s="233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34" t="s">
        <v>172</v>
      </c>
      <c r="AT190" s="234" t="s">
        <v>167</v>
      </c>
      <c r="AU190" s="234" t="s">
        <v>85</v>
      </c>
      <c r="AY190" s="14" t="s">
        <v>164</v>
      </c>
      <c r="BE190" s="235">
        <f>IF(N190="základní",J190,0)</f>
        <v>0</v>
      </c>
      <c r="BF190" s="235">
        <f>IF(N190="snížená",J190,0)</f>
        <v>0</v>
      </c>
      <c r="BG190" s="235">
        <f>IF(N190="zákl. přenesená",J190,0)</f>
        <v>0</v>
      </c>
      <c r="BH190" s="235">
        <f>IF(N190="sníž. přenesená",J190,0)</f>
        <v>0</v>
      </c>
      <c r="BI190" s="235">
        <f>IF(N190="nulová",J190,0)</f>
        <v>0</v>
      </c>
      <c r="BJ190" s="14" t="s">
        <v>83</v>
      </c>
      <c r="BK190" s="235">
        <f>ROUND(I190*H190,2)</f>
        <v>0</v>
      </c>
      <c r="BL190" s="14" t="s">
        <v>172</v>
      </c>
      <c r="BM190" s="234" t="s">
        <v>328</v>
      </c>
    </row>
    <row r="191" spans="1:47" s="2" customFormat="1" ht="12">
      <c r="A191" s="35"/>
      <c r="B191" s="36"/>
      <c r="C191" s="37"/>
      <c r="D191" s="236" t="s">
        <v>173</v>
      </c>
      <c r="E191" s="37"/>
      <c r="F191" s="237" t="s">
        <v>350</v>
      </c>
      <c r="G191" s="37"/>
      <c r="H191" s="37"/>
      <c r="I191" s="238"/>
      <c r="J191" s="37"/>
      <c r="K191" s="37"/>
      <c r="L191" s="41"/>
      <c r="M191" s="239"/>
      <c r="N191" s="240"/>
      <c r="O191" s="88"/>
      <c r="P191" s="88"/>
      <c r="Q191" s="88"/>
      <c r="R191" s="88"/>
      <c r="S191" s="88"/>
      <c r="T191" s="89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T191" s="14" t="s">
        <v>173</v>
      </c>
      <c r="AU191" s="14" t="s">
        <v>85</v>
      </c>
    </row>
    <row r="192" spans="1:47" s="2" customFormat="1" ht="12">
      <c r="A192" s="35"/>
      <c r="B192" s="36"/>
      <c r="C192" s="37"/>
      <c r="D192" s="251" t="s">
        <v>252</v>
      </c>
      <c r="E192" s="37"/>
      <c r="F192" s="252" t="s">
        <v>351</v>
      </c>
      <c r="G192" s="37"/>
      <c r="H192" s="37"/>
      <c r="I192" s="238"/>
      <c r="J192" s="37"/>
      <c r="K192" s="37"/>
      <c r="L192" s="41"/>
      <c r="M192" s="239"/>
      <c r="N192" s="240"/>
      <c r="O192" s="88"/>
      <c r="P192" s="88"/>
      <c r="Q192" s="88"/>
      <c r="R192" s="88"/>
      <c r="S192" s="88"/>
      <c r="T192" s="89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T192" s="14" t="s">
        <v>252</v>
      </c>
      <c r="AU192" s="14" t="s">
        <v>85</v>
      </c>
    </row>
    <row r="193" spans="1:65" s="2" customFormat="1" ht="37.8" customHeight="1">
      <c r="A193" s="35"/>
      <c r="B193" s="36"/>
      <c r="C193" s="223" t="s">
        <v>330</v>
      </c>
      <c r="D193" s="223" t="s">
        <v>167</v>
      </c>
      <c r="E193" s="224" t="s">
        <v>353</v>
      </c>
      <c r="F193" s="225" t="s">
        <v>354</v>
      </c>
      <c r="G193" s="226" t="s">
        <v>170</v>
      </c>
      <c r="H193" s="227">
        <v>180</v>
      </c>
      <c r="I193" s="228"/>
      <c r="J193" s="229">
        <f>ROUND(I193*H193,2)</f>
        <v>0</v>
      </c>
      <c r="K193" s="225" t="s">
        <v>171</v>
      </c>
      <c r="L193" s="41"/>
      <c r="M193" s="230" t="s">
        <v>1</v>
      </c>
      <c r="N193" s="231" t="s">
        <v>41</v>
      </c>
      <c r="O193" s="88"/>
      <c r="P193" s="232">
        <f>O193*H193</f>
        <v>0</v>
      </c>
      <c r="Q193" s="232">
        <v>0</v>
      </c>
      <c r="R193" s="232">
        <f>Q193*H193</f>
        <v>0</v>
      </c>
      <c r="S193" s="232">
        <v>0</v>
      </c>
      <c r="T193" s="233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34" t="s">
        <v>172</v>
      </c>
      <c r="AT193" s="234" t="s">
        <v>167</v>
      </c>
      <c r="AU193" s="234" t="s">
        <v>85</v>
      </c>
      <c r="AY193" s="14" t="s">
        <v>164</v>
      </c>
      <c r="BE193" s="235">
        <f>IF(N193="základní",J193,0)</f>
        <v>0</v>
      </c>
      <c r="BF193" s="235">
        <f>IF(N193="snížená",J193,0)</f>
        <v>0</v>
      </c>
      <c r="BG193" s="235">
        <f>IF(N193="zákl. přenesená",J193,0)</f>
        <v>0</v>
      </c>
      <c r="BH193" s="235">
        <f>IF(N193="sníž. přenesená",J193,0)</f>
        <v>0</v>
      </c>
      <c r="BI193" s="235">
        <f>IF(N193="nulová",J193,0)</f>
        <v>0</v>
      </c>
      <c r="BJ193" s="14" t="s">
        <v>83</v>
      </c>
      <c r="BK193" s="235">
        <f>ROUND(I193*H193,2)</f>
        <v>0</v>
      </c>
      <c r="BL193" s="14" t="s">
        <v>172</v>
      </c>
      <c r="BM193" s="234" t="s">
        <v>333</v>
      </c>
    </row>
    <row r="194" spans="1:47" s="2" customFormat="1" ht="12">
      <c r="A194" s="35"/>
      <c r="B194" s="36"/>
      <c r="C194" s="37"/>
      <c r="D194" s="236" t="s">
        <v>173</v>
      </c>
      <c r="E194" s="37"/>
      <c r="F194" s="237" t="s">
        <v>356</v>
      </c>
      <c r="G194" s="37"/>
      <c r="H194" s="37"/>
      <c r="I194" s="238"/>
      <c r="J194" s="37"/>
      <c r="K194" s="37"/>
      <c r="L194" s="41"/>
      <c r="M194" s="239"/>
      <c r="N194" s="240"/>
      <c r="O194" s="88"/>
      <c r="P194" s="88"/>
      <c r="Q194" s="88"/>
      <c r="R194" s="88"/>
      <c r="S194" s="88"/>
      <c r="T194" s="89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T194" s="14" t="s">
        <v>173</v>
      </c>
      <c r="AU194" s="14" t="s">
        <v>85</v>
      </c>
    </row>
    <row r="195" spans="1:47" s="2" customFormat="1" ht="12">
      <c r="A195" s="35"/>
      <c r="B195" s="36"/>
      <c r="C195" s="37"/>
      <c r="D195" s="251" t="s">
        <v>252</v>
      </c>
      <c r="E195" s="37"/>
      <c r="F195" s="252" t="s">
        <v>357</v>
      </c>
      <c r="G195" s="37"/>
      <c r="H195" s="37"/>
      <c r="I195" s="238"/>
      <c r="J195" s="37"/>
      <c r="K195" s="37"/>
      <c r="L195" s="41"/>
      <c r="M195" s="239"/>
      <c r="N195" s="240"/>
      <c r="O195" s="88"/>
      <c r="P195" s="88"/>
      <c r="Q195" s="88"/>
      <c r="R195" s="88"/>
      <c r="S195" s="88"/>
      <c r="T195" s="89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T195" s="14" t="s">
        <v>252</v>
      </c>
      <c r="AU195" s="14" t="s">
        <v>85</v>
      </c>
    </row>
    <row r="196" spans="1:65" s="2" customFormat="1" ht="37.8" customHeight="1">
      <c r="A196" s="35"/>
      <c r="B196" s="36"/>
      <c r="C196" s="223" t="s">
        <v>250</v>
      </c>
      <c r="D196" s="223" t="s">
        <v>167</v>
      </c>
      <c r="E196" s="224" t="s">
        <v>358</v>
      </c>
      <c r="F196" s="225" t="s">
        <v>359</v>
      </c>
      <c r="G196" s="226" t="s">
        <v>170</v>
      </c>
      <c r="H196" s="227">
        <v>48</v>
      </c>
      <c r="I196" s="228"/>
      <c r="J196" s="229">
        <f>ROUND(I196*H196,2)</f>
        <v>0</v>
      </c>
      <c r="K196" s="225" t="s">
        <v>171</v>
      </c>
      <c r="L196" s="41"/>
      <c r="M196" s="230" t="s">
        <v>1</v>
      </c>
      <c r="N196" s="231" t="s">
        <v>41</v>
      </c>
      <c r="O196" s="88"/>
      <c r="P196" s="232">
        <f>O196*H196</f>
        <v>0</v>
      </c>
      <c r="Q196" s="232">
        <v>0</v>
      </c>
      <c r="R196" s="232">
        <f>Q196*H196</f>
        <v>0</v>
      </c>
      <c r="S196" s="232">
        <v>0</v>
      </c>
      <c r="T196" s="233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34" t="s">
        <v>172</v>
      </c>
      <c r="AT196" s="234" t="s">
        <v>167</v>
      </c>
      <c r="AU196" s="234" t="s">
        <v>85</v>
      </c>
      <c r="AY196" s="14" t="s">
        <v>164</v>
      </c>
      <c r="BE196" s="235">
        <f>IF(N196="základní",J196,0)</f>
        <v>0</v>
      </c>
      <c r="BF196" s="235">
        <f>IF(N196="snížená",J196,0)</f>
        <v>0</v>
      </c>
      <c r="BG196" s="235">
        <f>IF(N196="zákl. přenesená",J196,0)</f>
        <v>0</v>
      </c>
      <c r="BH196" s="235">
        <f>IF(N196="sníž. přenesená",J196,0)</f>
        <v>0</v>
      </c>
      <c r="BI196" s="235">
        <f>IF(N196="nulová",J196,0)</f>
        <v>0</v>
      </c>
      <c r="BJ196" s="14" t="s">
        <v>83</v>
      </c>
      <c r="BK196" s="235">
        <f>ROUND(I196*H196,2)</f>
        <v>0</v>
      </c>
      <c r="BL196" s="14" t="s">
        <v>172</v>
      </c>
      <c r="BM196" s="234" t="s">
        <v>338</v>
      </c>
    </row>
    <row r="197" spans="1:47" s="2" customFormat="1" ht="12">
      <c r="A197" s="35"/>
      <c r="B197" s="36"/>
      <c r="C197" s="37"/>
      <c r="D197" s="236" t="s">
        <v>173</v>
      </c>
      <c r="E197" s="37"/>
      <c r="F197" s="237" t="s">
        <v>361</v>
      </c>
      <c r="G197" s="37"/>
      <c r="H197" s="37"/>
      <c r="I197" s="238"/>
      <c r="J197" s="37"/>
      <c r="K197" s="37"/>
      <c r="L197" s="41"/>
      <c r="M197" s="239"/>
      <c r="N197" s="240"/>
      <c r="O197" s="88"/>
      <c r="P197" s="88"/>
      <c r="Q197" s="88"/>
      <c r="R197" s="88"/>
      <c r="S197" s="88"/>
      <c r="T197" s="89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T197" s="14" t="s">
        <v>173</v>
      </c>
      <c r="AU197" s="14" t="s">
        <v>85</v>
      </c>
    </row>
    <row r="198" spans="1:47" s="2" customFormat="1" ht="12">
      <c r="A198" s="35"/>
      <c r="B198" s="36"/>
      <c r="C198" s="37"/>
      <c r="D198" s="251" t="s">
        <v>252</v>
      </c>
      <c r="E198" s="37"/>
      <c r="F198" s="252" t="s">
        <v>362</v>
      </c>
      <c r="G198" s="37"/>
      <c r="H198" s="37"/>
      <c r="I198" s="238"/>
      <c r="J198" s="37"/>
      <c r="K198" s="37"/>
      <c r="L198" s="41"/>
      <c r="M198" s="239"/>
      <c r="N198" s="240"/>
      <c r="O198" s="88"/>
      <c r="P198" s="88"/>
      <c r="Q198" s="88"/>
      <c r="R198" s="88"/>
      <c r="S198" s="88"/>
      <c r="T198" s="89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T198" s="14" t="s">
        <v>252</v>
      </c>
      <c r="AU198" s="14" t="s">
        <v>85</v>
      </c>
    </row>
    <row r="199" spans="1:65" s="2" customFormat="1" ht="37.8" customHeight="1">
      <c r="A199" s="35"/>
      <c r="B199" s="36"/>
      <c r="C199" s="223" t="s">
        <v>341</v>
      </c>
      <c r="D199" s="223" t="s">
        <v>167</v>
      </c>
      <c r="E199" s="224" t="s">
        <v>364</v>
      </c>
      <c r="F199" s="225" t="s">
        <v>365</v>
      </c>
      <c r="G199" s="226" t="s">
        <v>170</v>
      </c>
      <c r="H199" s="227">
        <v>20</v>
      </c>
      <c r="I199" s="228"/>
      <c r="J199" s="229">
        <f>ROUND(I199*H199,2)</f>
        <v>0</v>
      </c>
      <c r="K199" s="225" t="s">
        <v>171</v>
      </c>
      <c r="L199" s="41"/>
      <c r="M199" s="230" t="s">
        <v>1</v>
      </c>
      <c r="N199" s="231" t="s">
        <v>41</v>
      </c>
      <c r="O199" s="88"/>
      <c r="P199" s="232">
        <f>O199*H199</f>
        <v>0</v>
      </c>
      <c r="Q199" s="232">
        <v>0</v>
      </c>
      <c r="R199" s="232">
        <f>Q199*H199</f>
        <v>0</v>
      </c>
      <c r="S199" s="232">
        <v>0</v>
      </c>
      <c r="T199" s="233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34" t="s">
        <v>172</v>
      </c>
      <c r="AT199" s="234" t="s">
        <v>167</v>
      </c>
      <c r="AU199" s="234" t="s">
        <v>85</v>
      </c>
      <c r="AY199" s="14" t="s">
        <v>164</v>
      </c>
      <c r="BE199" s="235">
        <f>IF(N199="základní",J199,0)</f>
        <v>0</v>
      </c>
      <c r="BF199" s="235">
        <f>IF(N199="snížená",J199,0)</f>
        <v>0</v>
      </c>
      <c r="BG199" s="235">
        <f>IF(N199="zákl. přenesená",J199,0)</f>
        <v>0</v>
      </c>
      <c r="BH199" s="235">
        <f>IF(N199="sníž. přenesená",J199,0)</f>
        <v>0</v>
      </c>
      <c r="BI199" s="235">
        <f>IF(N199="nulová",J199,0)</f>
        <v>0</v>
      </c>
      <c r="BJ199" s="14" t="s">
        <v>83</v>
      </c>
      <c r="BK199" s="235">
        <f>ROUND(I199*H199,2)</f>
        <v>0</v>
      </c>
      <c r="BL199" s="14" t="s">
        <v>172</v>
      </c>
      <c r="BM199" s="234" t="s">
        <v>344</v>
      </c>
    </row>
    <row r="200" spans="1:47" s="2" customFormat="1" ht="12">
      <c r="A200" s="35"/>
      <c r="B200" s="36"/>
      <c r="C200" s="37"/>
      <c r="D200" s="236" t="s">
        <v>173</v>
      </c>
      <c r="E200" s="37"/>
      <c r="F200" s="237" t="s">
        <v>367</v>
      </c>
      <c r="G200" s="37"/>
      <c r="H200" s="37"/>
      <c r="I200" s="238"/>
      <c r="J200" s="37"/>
      <c r="K200" s="37"/>
      <c r="L200" s="41"/>
      <c r="M200" s="239"/>
      <c r="N200" s="240"/>
      <c r="O200" s="88"/>
      <c r="P200" s="88"/>
      <c r="Q200" s="88"/>
      <c r="R200" s="88"/>
      <c r="S200" s="88"/>
      <c r="T200" s="89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T200" s="14" t="s">
        <v>173</v>
      </c>
      <c r="AU200" s="14" t="s">
        <v>85</v>
      </c>
    </row>
    <row r="201" spans="1:47" s="2" customFormat="1" ht="12">
      <c r="A201" s="35"/>
      <c r="B201" s="36"/>
      <c r="C201" s="37"/>
      <c r="D201" s="251" t="s">
        <v>252</v>
      </c>
      <c r="E201" s="37"/>
      <c r="F201" s="252" t="s">
        <v>368</v>
      </c>
      <c r="G201" s="37"/>
      <c r="H201" s="37"/>
      <c r="I201" s="238"/>
      <c r="J201" s="37"/>
      <c r="K201" s="37"/>
      <c r="L201" s="41"/>
      <c r="M201" s="239"/>
      <c r="N201" s="240"/>
      <c r="O201" s="88"/>
      <c r="P201" s="88"/>
      <c r="Q201" s="88"/>
      <c r="R201" s="88"/>
      <c r="S201" s="88"/>
      <c r="T201" s="89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T201" s="14" t="s">
        <v>252</v>
      </c>
      <c r="AU201" s="14" t="s">
        <v>85</v>
      </c>
    </row>
    <row r="202" spans="1:65" s="2" customFormat="1" ht="44.25" customHeight="1">
      <c r="A202" s="35"/>
      <c r="B202" s="36"/>
      <c r="C202" s="223" t="s">
        <v>256</v>
      </c>
      <c r="D202" s="223" t="s">
        <v>167</v>
      </c>
      <c r="E202" s="224" t="s">
        <v>369</v>
      </c>
      <c r="F202" s="225" t="s">
        <v>370</v>
      </c>
      <c r="G202" s="226" t="s">
        <v>170</v>
      </c>
      <c r="H202" s="227">
        <v>1388</v>
      </c>
      <c r="I202" s="228"/>
      <c r="J202" s="229">
        <f>ROUND(I202*H202,2)</f>
        <v>0</v>
      </c>
      <c r="K202" s="225" t="s">
        <v>171</v>
      </c>
      <c r="L202" s="41"/>
      <c r="M202" s="230" t="s">
        <v>1</v>
      </c>
      <c r="N202" s="231" t="s">
        <v>41</v>
      </c>
      <c r="O202" s="88"/>
      <c r="P202" s="232">
        <f>O202*H202</f>
        <v>0</v>
      </c>
      <c r="Q202" s="232">
        <v>0</v>
      </c>
      <c r="R202" s="232">
        <f>Q202*H202</f>
        <v>0</v>
      </c>
      <c r="S202" s="232">
        <v>0</v>
      </c>
      <c r="T202" s="233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34" t="s">
        <v>172</v>
      </c>
      <c r="AT202" s="234" t="s">
        <v>167</v>
      </c>
      <c r="AU202" s="234" t="s">
        <v>85</v>
      </c>
      <c r="AY202" s="14" t="s">
        <v>164</v>
      </c>
      <c r="BE202" s="235">
        <f>IF(N202="základní",J202,0)</f>
        <v>0</v>
      </c>
      <c r="BF202" s="235">
        <f>IF(N202="snížená",J202,0)</f>
        <v>0</v>
      </c>
      <c r="BG202" s="235">
        <f>IF(N202="zákl. přenesená",J202,0)</f>
        <v>0</v>
      </c>
      <c r="BH202" s="235">
        <f>IF(N202="sníž. přenesená",J202,0)</f>
        <v>0</v>
      </c>
      <c r="BI202" s="235">
        <f>IF(N202="nulová",J202,0)</f>
        <v>0</v>
      </c>
      <c r="BJ202" s="14" t="s">
        <v>83</v>
      </c>
      <c r="BK202" s="235">
        <f>ROUND(I202*H202,2)</f>
        <v>0</v>
      </c>
      <c r="BL202" s="14" t="s">
        <v>172</v>
      </c>
      <c r="BM202" s="234" t="s">
        <v>349</v>
      </c>
    </row>
    <row r="203" spans="1:47" s="2" customFormat="1" ht="12">
      <c r="A203" s="35"/>
      <c r="B203" s="36"/>
      <c r="C203" s="37"/>
      <c r="D203" s="236" t="s">
        <v>173</v>
      </c>
      <c r="E203" s="37"/>
      <c r="F203" s="237" t="s">
        <v>372</v>
      </c>
      <c r="G203" s="37"/>
      <c r="H203" s="37"/>
      <c r="I203" s="238"/>
      <c r="J203" s="37"/>
      <c r="K203" s="37"/>
      <c r="L203" s="41"/>
      <c r="M203" s="239"/>
      <c r="N203" s="240"/>
      <c r="O203" s="88"/>
      <c r="P203" s="88"/>
      <c r="Q203" s="88"/>
      <c r="R203" s="88"/>
      <c r="S203" s="88"/>
      <c r="T203" s="89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T203" s="14" t="s">
        <v>173</v>
      </c>
      <c r="AU203" s="14" t="s">
        <v>85</v>
      </c>
    </row>
    <row r="204" spans="1:65" s="2" customFormat="1" ht="44.25" customHeight="1">
      <c r="A204" s="35"/>
      <c r="B204" s="36"/>
      <c r="C204" s="223" t="s">
        <v>352</v>
      </c>
      <c r="D204" s="223" t="s">
        <v>167</v>
      </c>
      <c r="E204" s="224" t="s">
        <v>374</v>
      </c>
      <c r="F204" s="225" t="s">
        <v>375</v>
      </c>
      <c r="G204" s="226" t="s">
        <v>170</v>
      </c>
      <c r="H204" s="227">
        <v>36</v>
      </c>
      <c r="I204" s="228"/>
      <c r="J204" s="229">
        <f>ROUND(I204*H204,2)</f>
        <v>0</v>
      </c>
      <c r="K204" s="225" t="s">
        <v>171</v>
      </c>
      <c r="L204" s="41"/>
      <c r="M204" s="230" t="s">
        <v>1</v>
      </c>
      <c r="N204" s="231" t="s">
        <v>41</v>
      </c>
      <c r="O204" s="88"/>
      <c r="P204" s="232">
        <f>O204*H204</f>
        <v>0</v>
      </c>
      <c r="Q204" s="232">
        <v>0</v>
      </c>
      <c r="R204" s="232">
        <f>Q204*H204</f>
        <v>0</v>
      </c>
      <c r="S204" s="232">
        <v>0</v>
      </c>
      <c r="T204" s="233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34" t="s">
        <v>172</v>
      </c>
      <c r="AT204" s="234" t="s">
        <v>167</v>
      </c>
      <c r="AU204" s="234" t="s">
        <v>85</v>
      </c>
      <c r="AY204" s="14" t="s">
        <v>164</v>
      </c>
      <c r="BE204" s="235">
        <f>IF(N204="základní",J204,0)</f>
        <v>0</v>
      </c>
      <c r="BF204" s="235">
        <f>IF(N204="snížená",J204,0)</f>
        <v>0</v>
      </c>
      <c r="BG204" s="235">
        <f>IF(N204="zákl. přenesená",J204,0)</f>
        <v>0</v>
      </c>
      <c r="BH204" s="235">
        <f>IF(N204="sníž. přenesená",J204,0)</f>
        <v>0</v>
      </c>
      <c r="BI204" s="235">
        <f>IF(N204="nulová",J204,0)</f>
        <v>0</v>
      </c>
      <c r="BJ204" s="14" t="s">
        <v>83</v>
      </c>
      <c r="BK204" s="235">
        <f>ROUND(I204*H204,2)</f>
        <v>0</v>
      </c>
      <c r="BL204" s="14" t="s">
        <v>172</v>
      </c>
      <c r="BM204" s="234" t="s">
        <v>355</v>
      </c>
    </row>
    <row r="205" spans="1:47" s="2" customFormat="1" ht="12">
      <c r="A205" s="35"/>
      <c r="B205" s="36"/>
      <c r="C205" s="37"/>
      <c r="D205" s="236" t="s">
        <v>173</v>
      </c>
      <c r="E205" s="37"/>
      <c r="F205" s="237" t="s">
        <v>377</v>
      </c>
      <c r="G205" s="37"/>
      <c r="H205" s="37"/>
      <c r="I205" s="238"/>
      <c r="J205" s="37"/>
      <c r="K205" s="37"/>
      <c r="L205" s="41"/>
      <c r="M205" s="239"/>
      <c r="N205" s="240"/>
      <c r="O205" s="88"/>
      <c r="P205" s="88"/>
      <c r="Q205" s="88"/>
      <c r="R205" s="88"/>
      <c r="S205" s="88"/>
      <c r="T205" s="89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T205" s="14" t="s">
        <v>173</v>
      </c>
      <c r="AU205" s="14" t="s">
        <v>85</v>
      </c>
    </row>
    <row r="206" spans="1:65" s="2" customFormat="1" ht="44.25" customHeight="1">
      <c r="A206" s="35"/>
      <c r="B206" s="36"/>
      <c r="C206" s="223" t="s">
        <v>261</v>
      </c>
      <c r="D206" s="223" t="s">
        <v>167</v>
      </c>
      <c r="E206" s="224" t="s">
        <v>378</v>
      </c>
      <c r="F206" s="225" t="s">
        <v>379</v>
      </c>
      <c r="G206" s="226" t="s">
        <v>170</v>
      </c>
      <c r="H206" s="227">
        <v>196</v>
      </c>
      <c r="I206" s="228"/>
      <c r="J206" s="229">
        <f>ROUND(I206*H206,2)</f>
        <v>0</v>
      </c>
      <c r="K206" s="225" t="s">
        <v>171</v>
      </c>
      <c r="L206" s="41"/>
      <c r="M206" s="230" t="s">
        <v>1</v>
      </c>
      <c r="N206" s="231" t="s">
        <v>41</v>
      </c>
      <c r="O206" s="88"/>
      <c r="P206" s="232">
        <f>O206*H206</f>
        <v>0</v>
      </c>
      <c r="Q206" s="232">
        <v>0</v>
      </c>
      <c r="R206" s="232">
        <f>Q206*H206</f>
        <v>0</v>
      </c>
      <c r="S206" s="232">
        <v>0</v>
      </c>
      <c r="T206" s="233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34" t="s">
        <v>172</v>
      </c>
      <c r="AT206" s="234" t="s">
        <v>167</v>
      </c>
      <c r="AU206" s="234" t="s">
        <v>85</v>
      </c>
      <c r="AY206" s="14" t="s">
        <v>164</v>
      </c>
      <c r="BE206" s="235">
        <f>IF(N206="základní",J206,0)</f>
        <v>0</v>
      </c>
      <c r="BF206" s="235">
        <f>IF(N206="snížená",J206,0)</f>
        <v>0</v>
      </c>
      <c r="BG206" s="235">
        <f>IF(N206="zákl. přenesená",J206,0)</f>
        <v>0</v>
      </c>
      <c r="BH206" s="235">
        <f>IF(N206="sníž. přenesená",J206,0)</f>
        <v>0</v>
      </c>
      <c r="BI206" s="235">
        <f>IF(N206="nulová",J206,0)</f>
        <v>0</v>
      </c>
      <c r="BJ206" s="14" t="s">
        <v>83</v>
      </c>
      <c r="BK206" s="235">
        <f>ROUND(I206*H206,2)</f>
        <v>0</v>
      </c>
      <c r="BL206" s="14" t="s">
        <v>172</v>
      </c>
      <c r="BM206" s="234" t="s">
        <v>360</v>
      </c>
    </row>
    <row r="207" spans="1:47" s="2" customFormat="1" ht="12">
      <c r="A207" s="35"/>
      <c r="B207" s="36"/>
      <c r="C207" s="37"/>
      <c r="D207" s="236" t="s">
        <v>173</v>
      </c>
      <c r="E207" s="37"/>
      <c r="F207" s="237" t="s">
        <v>381</v>
      </c>
      <c r="G207" s="37"/>
      <c r="H207" s="37"/>
      <c r="I207" s="238"/>
      <c r="J207" s="37"/>
      <c r="K207" s="37"/>
      <c r="L207" s="41"/>
      <c r="M207" s="239"/>
      <c r="N207" s="240"/>
      <c r="O207" s="88"/>
      <c r="P207" s="88"/>
      <c r="Q207" s="88"/>
      <c r="R207" s="88"/>
      <c r="S207" s="88"/>
      <c r="T207" s="89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T207" s="14" t="s">
        <v>173</v>
      </c>
      <c r="AU207" s="14" t="s">
        <v>85</v>
      </c>
    </row>
    <row r="208" spans="1:65" s="2" customFormat="1" ht="24.15" customHeight="1">
      <c r="A208" s="35"/>
      <c r="B208" s="36"/>
      <c r="C208" s="223" t="s">
        <v>363</v>
      </c>
      <c r="D208" s="223" t="s">
        <v>167</v>
      </c>
      <c r="E208" s="224" t="s">
        <v>383</v>
      </c>
      <c r="F208" s="225" t="s">
        <v>384</v>
      </c>
      <c r="G208" s="226" t="s">
        <v>224</v>
      </c>
      <c r="H208" s="227">
        <v>85</v>
      </c>
      <c r="I208" s="228"/>
      <c r="J208" s="229">
        <f>ROUND(I208*H208,2)</f>
        <v>0</v>
      </c>
      <c r="K208" s="225" t="s">
        <v>178</v>
      </c>
      <c r="L208" s="41"/>
      <c r="M208" s="230" t="s">
        <v>1</v>
      </c>
      <c r="N208" s="231" t="s">
        <v>41</v>
      </c>
      <c r="O208" s="88"/>
      <c r="P208" s="232">
        <f>O208*H208</f>
        <v>0</v>
      </c>
      <c r="Q208" s="232">
        <v>0</v>
      </c>
      <c r="R208" s="232">
        <f>Q208*H208</f>
        <v>0</v>
      </c>
      <c r="S208" s="232">
        <v>0</v>
      </c>
      <c r="T208" s="233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34" t="s">
        <v>172</v>
      </c>
      <c r="AT208" s="234" t="s">
        <v>167</v>
      </c>
      <c r="AU208" s="234" t="s">
        <v>85</v>
      </c>
      <c r="AY208" s="14" t="s">
        <v>164</v>
      </c>
      <c r="BE208" s="235">
        <f>IF(N208="základní",J208,0)</f>
        <v>0</v>
      </c>
      <c r="BF208" s="235">
        <f>IF(N208="snížená",J208,0)</f>
        <v>0</v>
      </c>
      <c r="BG208" s="235">
        <f>IF(N208="zákl. přenesená",J208,0)</f>
        <v>0</v>
      </c>
      <c r="BH208" s="235">
        <f>IF(N208="sníž. přenesená",J208,0)</f>
        <v>0</v>
      </c>
      <c r="BI208" s="235">
        <f>IF(N208="nulová",J208,0)</f>
        <v>0</v>
      </c>
      <c r="BJ208" s="14" t="s">
        <v>83</v>
      </c>
      <c r="BK208" s="235">
        <f>ROUND(I208*H208,2)</f>
        <v>0</v>
      </c>
      <c r="BL208" s="14" t="s">
        <v>172</v>
      </c>
      <c r="BM208" s="234" t="s">
        <v>366</v>
      </c>
    </row>
    <row r="209" spans="1:65" s="2" customFormat="1" ht="16.5" customHeight="1">
      <c r="A209" s="35"/>
      <c r="B209" s="36"/>
      <c r="C209" s="223" t="s">
        <v>266</v>
      </c>
      <c r="D209" s="223" t="s">
        <v>167</v>
      </c>
      <c r="E209" s="224" t="s">
        <v>386</v>
      </c>
      <c r="F209" s="225" t="s">
        <v>387</v>
      </c>
      <c r="G209" s="226" t="s">
        <v>224</v>
      </c>
      <c r="H209" s="227">
        <v>170</v>
      </c>
      <c r="I209" s="228"/>
      <c r="J209" s="229">
        <f>ROUND(I209*H209,2)</f>
        <v>0</v>
      </c>
      <c r="K209" s="225" t="s">
        <v>178</v>
      </c>
      <c r="L209" s="41"/>
      <c r="M209" s="230" t="s">
        <v>1</v>
      </c>
      <c r="N209" s="231" t="s">
        <v>41</v>
      </c>
      <c r="O209" s="88"/>
      <c r="P209" s="232">
        <f>O209*H209</f>
        <v>0</v>
      </c>
      <c r="Q209" s="232">
        <v>0</v>
      </c>
      <c r="R209" s="232">
        <f>Q209*H209</f>
        <v>0</v>
      </c>
      <c r="S209" s="232">
        <v>0</v>
      </c>
      <c r="T209" s="233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34" t="s">
        <v>172</v>
      </c>
      <c r="AT209" s="234" t="s">
        <v>167</v>
      </c>
      <c r="AU209" s="234" t="s">
        <v>85</v>
      </c>
      <c r="AY209" s="14" t="s">
        <v>164</v>
      </c>
      <c r="BE209" s="235">
        <f>IF(N209="základní",J209,0)</f>
        <v>0</v>
      </c>
      <c r="BF209" s="235">
        <f>IF(N209="snížená",J209,0)</f>
        <v>0</v>
      </c>
      <c r="BG209" s="235">
        <f>IF(N209="zákl. přenesená",J209,0)</f>
        <v>0</v>
      </c>
      <c r="BH209" s="235">
        <f>IF(N209="sníž. přenesená",J209,0)</f>
        <v>0</v>
      </c>
      <c r="BI209" s="235">
        <f>IF(N209="nulová",J209,0)</f>
        <v>0</v>
      </c>
      <c r="BJ209" s="14" t="s">
        <v>83</v>
      </c>
      <c r="BK209" s="235">
        <f>ROUND(I209*H209,2)</f>
        <v>0</v>
      </c>
      <c r="BL209" s="14" t="s">
        <v>172</v>
      </c>
      <c r="BM209" s="234" t="s">
        <v>371</v>
      </c>
    </row>
    <row r="210" spans="1:65" s="2" customFormat="1" ht="16.5" customHeight="1">
      <c r="A210" s="35"/>
      <c r="B210" s="36"/>
      <c r="C210" s="223" t="s">
        <v>373</v>
      </c>
      <c r="D210" s="223" t="s">
        <v>167</v>
      </c>
      <c r="E210" s="224" t="s">
        <v>390</v>
      </c>
      <c r="F210" s="225" t="s">
        <v>391</v>
      </c>
      <c r="G210" s="226" t="s">
        <v>260</v>
      </c>
      <c r="H210" s="227">
        <v>24</v>
      </c>
      <c r="I210" s="228"/>
      <c r="J210" s="229">
        <f>ROUND(I210*H210,2)</f>
        <v>0</v>
      </c>
      <c r="K210" s="225" t="s">
        <v>178</v>
      </c>
      <c r="L210" s="41"/>
      <c r="M210" s="230" t="s">
        <v>1</v>
      </c>
      <c r="N210" s="231" t="s">
        <v>41</v>
      </c>
      <c r="O210" s="88"/>
      <c r="P210" s="232">
        <f>O210*H210</f>
        <v>0</v>
      </c>
      <c r="Q210" s="232">
        <v>0</v>
      </c>
      <c r="R210" s="232">
        <f>Q210*H210</f>
        <v>0</v>
      </c>
      <c r="S210" s="232">
        <v>0</v>
      </c>
      <c r="T210" s="233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34" t="s">
        <v>172</v>
      </c>
      <c r="AT210" s="234" t="s">
        <v>167</v>
      </c>
      <c r="AU210" s="234" t="s">
        <v>85</v>
      </c>
      <c r="AY210" s="14" t="s">
        <v>164</v>
      </c>
      <c r="BE210" s="235">
        <f>IF(N210="základní",J210,0)</f>
        <v>0</v>
      </c>
      <c r="BF210" s="235">
        <f>IF(N210="snížená",J210,0)</f>
        <v>0</v>
      </c>
      <c r="BG210" s="235">
        <f>IF(N210="zákl. přenesená",J210,0)</f>
        <v>0</v>
      </c>
      <c r="BH210" s="235">
        <f>IF(N210="sníž. přenesená",J210,0)</f>
        <v>0</v>
      </c>
      <c r="BI210" s="235">
        <f>IF(N210="nulová",J210,0)</f>
        <v>0</v>
      </c>
      <c r="BJ210" s="14" t="s">
        <v>83</v>
      </c>
      <c r="BK210" s="235">
        <f>ROUND(I210*H210,2)</f>
        <v>0</v>
      </c>
      <c r="BL210" s="14" t="s">
        <v>172</v>
      </c>
      <c r="BM210" s="234" t="s">
        <v>376</v>
      </c>
    </row>
    <row r="211" spans="1:65" s="2" customFormat="1" ht="16.5" customHeight="1">
      <c r="A211" s="35"/>
      <c r="B211" s="36"/>
      <c r="C211" s="223" t="s">
        <v>269</v>
      </c>
      <c r="D211" s="223" t="s">
        <v>167</v>
      </c>
      <c r="E211" s="224" t="s">
        <v>393</v>
      </c>
      <c r="F211" s="225" t="s">
        <v>394</v>
      </c>
      <c r="G211" s="226" t="s">
        <v>260</v>
      </c>
      <c r="H211" s="227">
        <v>48</v>
      </c>
      <c r="I211" s="228"/>
      <c r="J211" s="229">
        <f>ROUND(I211*H211,2)</f>
        <v>0</v>
      </c>
      <c r="K211" s="225" t="s">
        <v>178</v>
      </c>
      <c r="L211" s="41"/>
      <c r="M211" s="230" t="s">
        <v>1</v>
      </c>
      <c r="N211" s="231" t="s">
        <v>41</v>
      </c>
      <c r="O211" s="88"/>
      <c r="P211" s="232">
        <f>O211*H211</f>
        <v>0</v>
      </c>
      <c r="Q211" s="232">
        <v>0</v>
      </c>
      <c r="R211" s="232">
        <f>Q211*H211</f>
        <v>0</v>
      </c>
      <c r="S211" s="232">
        <v>0</v>
      </c>
      <c r="T211" s="233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34" t="s">
        <v>172</v>
      </c>
      <c r="AT211" s="234" t="s">
        <v>167</v>
      </c>
      <c r="AU211" s="234" t="s">
        <v>85</v>
      </c>
      <c r="AY211" s="14" t="s">
        <v>164</v>
      </c>
      <c r="BE211" s="235">
        <f>IF(N211="základní",J211,0)</f>
        <v>0</v>
      </c>
      <c r="BF211" s="235">
        <f>IF(N211="snížená",J211,0)</f>
        <v>0</v>
      </c>
      <c r="BG211" s="235">
        <f>IF(N211="zákl. přenesená",J211,0)</f>
        <v>0</v>
      </c>
      <c r="BH211" s="235">
        <f>IF(N211="sníž. přenesená",J211,0)</f>
        <v>0</v>
      </c>
      <c r="BI211" s="235">
        <f>IF(N211="nulová",J211,0)</f>
        <v>0</v>
      </c>
      <c r="BJ211" s="14" t="s">
        <v>83</v>
      </c>
      <c r="BK211" s="235">
        <f>ROUND(I211*H211,2)</f>
        <v>0</v>
      </c>
      <c r="BL211" s="14" t="s">
        <v>172</v>
      </c>
      <c r="BM211" s="234" t="s">
        <v>380</v>
      </c>
    </row>
    <row r="212" spans="1:65" s="2" customFormat="1" ht="16.5" customHeight="1">
      <c r="A212" s="35"/>
      <c r="B212" s="36"/>
      <c r="C212" s="223" t="s">
        <v>382</v>
      </c>
      <c r="D212" s="223" t="s">
        <v>167</v>
      </c>
      <c r="E212" s="224" t="s">
        <v>397</v>
      </c>
      <c r="F212" s="225" t="s">
        <v>398</v>
      </c>
      <c r="G212" s="226" t="s">
        <v>260</v>
      </c>
      <c r="H212" s="227">
        <v>96</v>
      </c>
      <c r="I212" s="228"/>
      <c r="J212" s="229">
        <f>ROUND(I212*H212,2)</f>
        <v>0</v>
      </c>
      <c r="K212" s="225" t="s">
        <v>178</v>
      </c>
      <c r="L212" s="41"/>
      <c r="M212" s="230" t="s">
        <v>1</v>
      </c>
      <c r="N212" s="231" t="s">
        <v>41</v>
      </c>
      <c r="O212" s="88"/>
      <c r="P212" s="232">
        <f>O212*H212</f>
        <v>0</v>
      </c>
      <c r="Q212" s="232">
        <v>0</v>
      </c>
      <c r="R212" s="232">
        <f>Q212*H212</f>
        <v>0</v>
      </c>
      <c r="S212" s="232">
        <v>0</v>
      </c>
      <c r="T212" s="233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34" t="s">
        <v>172</v>
      </c>
      <c r="AT212" s="234" t="s">
        <v>167</v>
      </c>
      <c r="AU212" s="234" t="s">
        <v>85</v>
      </c>
      <c r="AY212" s="14" t="s">
        <v>164</v>
      </c>
      <c r="BE212" s="235">
        <f>IF(N212="základní",J212,0)</f>
        <v>0</v>
      </c>
      <c r="BF212" s="235">
        <f>IF(N212="snížená",J212,0)</f>
        <v>0</v>
      </c>
      <c r="BG212" s="235">
        <f>IF(N212="zákl. přenesená",J212,0)</f>
        <v>0</v>
      </c>
      <c r="BH212" s="235">
        <f>IF(N212="sníž. přenesená",J212,0)</f>
        <v>0</v>
      </c>
      <c r="BI212" s="235">
        <f>IF(N212="nulová",J212,0)</f>
        <v>0</v>
      </c>
      <c r="BJ212" s="14" t="s">
        <v>83</v>
      </c>
      <c r="BK212" s="235">
        <f>ROUND(I212*H212,2)</f>
        <v>0</v>
      </c>
      <c r="BL212" s="14" t="s">
        <v>172</v>
      </c>
      <c r="BM212" s="234" t="s">
        <v>385</v>
      </c>
    </row>
    <row r="213" spans="1:65" s="2" customFormat="1" ht="24.15" customHeight="1">
      <c r="A213" s="35"/>
      <c r="B213" s="36"/>
      <c r="C213" s="223" t="s">
        <v>273</v>
      </c>
      <c r="D213" s="223" t="s">
        <v>167</v>
      </c>
      <c r="E213" s="224" t="s">
        <v>400</v>
      </c>
      <c r="F213" s="225" t="s">
        <v>401</v>
      </c>
      <c r="G213" s="226" t="s">
        <v>224</v>
      </c>
      <c r="H213" s="227">
        <v>224</v>
      </c>
      <c r="I213" s="228"/>
      <c r="J213" s="229">
        <f>ROUND(I213*H213,2)</f>
        <v>0</v>
      </c>
      <c r="K213" s="225" t="s">
        <v>178</v>
      </c>
      <c r="L213" s="41"/>
      <c r="M213" s="230" t="s">
        <v>1</v>
      </c>
      <c r="N213" s="231" t="s">
        <v>41</v>
      </c>
      <c r="O213" s="88"/>
      <c r="P213" s="232">
        <f>O213*H213</f>
        <v>0</v>
      </c>
      <c r="Q213" s="232">
        <v>0</v>
      </c>
      <c r="R213" s="232">
        <f>Q213*H213</f>
        <v>0</v>
      </c>
      <c r="S213" s="232">
        <v>0</v>
      </c>
      <c r="T213" s="233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34" t="s">
        <v>172</v>
      </c>
      <c r="AT213" s="234" t="s">
        <v>167</v>
      </c>
      <c r="AU213" s="234" t="s">
        <v>85</v>
      </c>
      <c r="AY213" s="14" t="s">
        <v>164</v>
      </c>
      <c r="BE213" s="235">
        <f>IF(N213="základní",J213,0)</f>
        <v>0</v>
      </c>
      <c r="BF213" s="235">
        <f>IF(N213="snížená",J213,0)</f>
        <v>0</v>
      </c>
      <c r="BG213" s="235">
        <f>IF(N213="zákl. přenesená",J213,0)</f>
        <v>0</v>
      </c>
      <c r="BH213" s="235">
        <f>IF(N213="sníž. přenesená",J213,0)</f>
        <v>0</v>
      </c>
      <c r="BI213" s="235">
        <f>IF(N213="nulová",J213,0)</f>
        <v>0</v>
      </c>
      <c r="BJ213" s="14" t="s">
        <v>83</v>
      </c>
      <c r="BK213" s="235">
        <f>ROUND(I213*H213,2)</f>
        <v>0</v>
      </c>
      <c r="BL213" s="14" t="s">
        <v>172</v>
      </c>
      <c r="BM213" s="234" t="s">
        <v>388</v>
      </c>
    </row>
    <row r="214" spans="1:65" s="2" customFormat="1" ht="24.15" customHeight="1">
      <c r="A214" s="35"/>
      <c r="B214" s="36"/>
      <c r="C214" s="223" t="s">
        <v>389</v>
      </c>
      <c r="D214" s="223" t="s">
        <v>167</v>
      </c>
      <c r="E214" s="224" t="s">
        <v>902</v>
      </c>
      <c r="F214" s="225" t="s">
        <v>408</v>
      </c>
      <c r="G214" s="226" t="s">
        <v>224</v>
      </c>
      <c r="H214" s="227">
        <v>14</v>
      </c>
      <c r="I214" s="228"/>
      <c r="J214" s="229">
        <f>ROUND(I214*H214,2)</f>
        <v>0</v>
      </c>
      <c r="K214" s="225" t="s">
        <v>178</v>
      </c>
      <c r="L214" s="41"/>
      <c r="M214" s="230" t="s">
        <v>1</v>
      </c>
      <c r="N214" s="231" t="s">
        <v>41</v>
      </c>
      <c r="O214" s="88"/>
      <c r="P214" s="232">
        <f>O214*H214</f>
        <v>0</v>
      </c>
      <c r="Q214" s="232">
        <v>0</v>
      </c>
      <c r="R214" s="232">
        <f>Q214*H214</f>
        <v>0</v>
      </c>
      <c r="S214" s="232">
        <v>0</v>
      </c>
      <c r="T214" s="233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34" t="s">
        <v>172</v>
      </c>
      <c r="AT214" s="234" t="s">
        <v>167</v>
      </c>
      <c r="AU214" s="234" t="s">
        <v>85</v>
      </c>
      <c r="AY214" s="14" t="s">
        <v>164</v>
      </c>
      <c r="BE214" s="235">
        <f>IF(N214="základní",J214,0)</f>
        <v>0</v>
      </c>
      <c r="BF214" s="235">
        <f>IF(N214="snížená",J214,0)</f>
        <v>0</v>
      </c>
      <c r="BG214" s="235">
        <f>IF(N214="zákl. přenesená",J214,0)</f>
        <v>0</v>
      </c>
      <c r="BH214" s="235">
        <f>IF(N214="sníž. přenesená",J214,0)</f>
        <v>0</v>
      </c>
      <c r="BI214" s="235">
        <f>IF(N214="nulová",J214,0)</f>
        <v>0</v>
      </c>
      <c r="BJ214" s="14" t="s">
        <v>83</v>
      </c>
      <c r="BK214" s="235">
        <f>ROUND(I214*H214,2)</f>
        <v>0</v>
      </c>
      <c r="BL214" s="14" t="s">
        <v>172</v>
      </c>
      <c r="BM214" s="234" t="s">
        <v>392</v>
      </c>
    </row>
    <row r="215" spans="1:65" s="2" customFormat="1" ht="16.5" customHeight="1">
      <c r="A215" s="35"/>
      <c r="B215" s="36"/>
      <c r="C215" s="223" t="s">
        <v>276</v>
      </c>
      <c r="D215" s="223" t="s">
        <v>167</v>
      </c>
      <c r="E215" s="224" t="s">
        <v>404</v>
      </c>
      <c r="F215" s="225" t="s">
        <v>405</v>
      </c>
      <c r="G215" s="226" t="s">
        <v>224</v>
      </c>
      <c r="H215" s="227">
        <v>560</v>
      </c>
      <c r="I215" s="228"/>
      <c r="J215" s="229">
        <f>ROUND(I215*H215,2)</f>
        <v>0</v>
      </c>
      <c r="K215" s="225" t="s">
        <v>178</v>
      </c>
      <c r="L215" s="41"/>
      <c r="M215" s="230" t="s">
        <v>1</v>
      </c>
      <c r="N215" s="231" t="s">
        <v>41</v>
      </c>
      <c r="O215" s="88"/>
      <c r="P215" s="232">
        <f>O215*H215</f>
        <v>0</v>
      </c>
      <c r="Q215" s="232">
        <v>0</v>
      </c>
      <c r="R215" s="232">
        <f>Q215*H215</f>
        <v>0</v>
      </c>
      <c r="S215" s="232">
        <v>0</v>
      </c>
      <c r="T215" s="233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34" t="s">
        <v>172</v>
      </c>
      <c r="AT215" s="234" t="s">
        <v>167</v>
      </c>
      <c r="AU215" s="234" t="s">
        <v>85</v>
      </c>
      <c r="AY215" s="14" t="s">
        <v>164</v>
      </c>
      <c r="BE215" s="235">
        <f>IF(N215="základní",J215,0)</f>
        <v>0</v>
      </c>
      <c r="BF215" s="235">
        <f>IF(N215="snížená",J215,0)</f>
        <v>0</v>
      </c>
      <c r="BG215" s="235">
        <f>IF(N215="zákl. přenesená",J215,0)</f>
        <v>0</v>
      </c>
      <c r="BH215" s="235">
        <f>IF(N215="sníž. přenesená",J215,0)</f>
        <v>0</v>
      </c>
      <c r="BI215" s="235">
        <f>IF(N215="nulová",J215,0)</f>
        <v>0</v>
      </c>
      <c r="BJ215" s="14" t="s">
        <v>83</v>
      </c>
      <c r="BK215" s="235">
        <f>ROUND(I215*H215,2)</f>
        <v>0</v>
      </c>
      <c r="BL215" s="14" t="s">
        <v>172</v>
      </c>
      <c r="BM215" s="234" t="s">
        <v>395</v>
      </c>
    </row>
    <row r="216" spans="1:65" s="2" customFormat="1" ht="16.5" customHeight="1">
      <c r="A216" s="35"/>
      <c r="B216" s="36"/>
      <c r="C216" s="223" t="s">
        <v>396</v>
      </c>
      <c r="D216" s="223" t="s">
        <v>167</v>
      </c>
      <c r="E216" s="224" t="s">
        <v>923</v>
      </c>
      <c r="F216" s="225" t="s">
        <v>412</v>
      </c>
      <c r="G216" s="226" t="s">
        <v>260</v>
      </c>
      <c r="H216" s="227">
        <v>72</v>
      </c>
      <c r="I216" s="228"/>
      <c r="J216" s="229">
        <f>ROUND(I216*H216,2)</f>
        <v>0</v>
      </c>
      <c r="K216" s="225" t="s">
        <v>178</v>
      </c>
      <c r="L216" s="41"/>
      <c r="M216" s="230" t="s">
        <v>1</v>
      </c>
      <c r="N216" s="231" t="s">
        <v>41</v>
      </c>
      <c r="O216" s="88"/>
      <c r="P216" s="232">
        <f>O216*H216</f>
        <v>0</v>
      </c>
      <c r="Q216" s="232">
        <v>0</v>
      </c>
      <c r="R216" s="232">
        <f>Q216*H216</f>
        <v>0</v>
      </c>
      <c r="S216" s="232">
        <v>0</v>
      </c>
      <c r="T216" s="233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34" t="s">
        <v>172</v>
      </c>
      <c r="AT216" s="234" t="s">
        <v>167</v>
      </c>
      <c r="AU216" s="234" t="s">
        <v>85</v>
      </c>
      <c r="AY216" s="14" t="s">
        <v>164</v>
      </c>
      <c r="BE216" s="235">
        <f>IF(N216="základní",J216,0)</f>
        <v>0</v>
      </c>
      <c r="BF216" s="235">
        <f>IF(N216="snížená",J216,0)</f>
        <v>0</v>
      </c>
      <c r="BG216" s="235">
        <f>IF(N216="zákl. přenesená",J216,0)</f>
        <v>0</v>
      </c>
      <c r="BH216" s="235">
        <f>IF(N216="sníž. přenesená",J216,0)</f>
        <v>0</v>
      </c>
      <c r="BI216" s="235">
        <f>IF(N216="nulová",J216,0)</f>
        <v>0</v>
      </c>
      <c r="BJ216" s="14" t="s">
        <v>83</v>
      </c>
      <c r="BK216" s="235">
        <f>ROUND(I216*H216,2)</f>
        <v>0</v>
      </c>
      <c r="BL216" s="14" t="s">
        <v>172</v>
      </c>
      <c r="BM216" s="234" t="s">
        <v>399</v>
      </c>
    </row>
    <row r="217" spans="1:65" s="2" customFormat="1" ht="49.05" customHeight="1">
      <c r="A217" s="35"/>
      <c r="B217" s="36"/>
      <c r="C217" s="223" t="s">
        <v>280</v>
      </c>
      <c r="D217" s="223" t="s">
        <v>167</v>
      </c>
      <c r="E217" s="224" t="s">
        <v>414</v>
      </c>
      <c r="F217" s="225" t="s">
        <v>415</v>
      </c>
      <c r="G217" s="226" t="s">
        <v>177</v>
      </c>
      <c r="H217" s="227">
        <v>3.043</v>
      </c>
      <c r="I217" s="228"/>
      <c r="J217" s="229">
        <f>ROUND(I217*H217,2)</f>
        <v>0</v>
      </c>
      <c r="K217" s="225" t="s">
        <v>171</v>
      </c>
      <c r="L217" s="41"/>
      <c r="M217" s="230" t="s">
        <v>1</v>
      </c>
      <c r="N217" s="231" t="s">
        <v>41</v>
      </c>
      <c r="O217" s="88"/>
      <c r="P217" s="232">
        <f>O217*H217</f>
        <v>0</v>
      </c>
      <c r="Q217" s="232">
        <v>0</v>
      </c>
      <c r="R217" s="232">
        <f>Q217*H217</f>
        <v>0</v>
      </c>
      <c r="S217" s="232">
        <v>0</v>
      </c>
      <c r="T217" s="233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34" t="s">
        <v>172</v>
      </c>
      <c r="AT217" s="234" t="s">
        <v>167</v>
      </c>
      <c r="AU217" s="234" t="s">
        <v>85</v>
      </c>
      <c r="AY217" s="14" t="s">
        <v>164</v>
      </c>
      <c r="BE217" s="235">
        <f>IF(N217="základní",J217,0)</f>
        <v>0</v>
      </c>
      <c r="BF217" s="235">
        <f>IF(N217="snížená",J217,0)</f>
        <v>0</v>
      </c>
      <c r="BG217" s="235">
        <f>IF(N217="zákl. přenesená",J217,0)</f>
        <v>0</v>
      </c>
      <c r="BH217" s="235">
        <f>IF(N217="sníž. přenesená",J217,0)</f>
        <v>0</v>
      </c>
      <c r="BI217" s="235">
        <f>IF(N217="nulová",J217,0)</f>
        <v>0</v>
      </c>
      <c r="BJ217" s="14" t="s">
        <v>83</v>
      </c>
      <c r="BK217" s="235">
        <f>ROUND(I217*H217,2)</f>
        <v>0</v>
      </c>
      <c r="BL217" s="14" t="s">
        <v>172</v>
      </c>
      <c r="BM217" s="234" t="s">
        <v>402</v>
      </c>
    </row>
    <row r="218" spans="1:47" s="2" customFormat="1" ht="12">
      <c r="A218" s="35"/>
      <c r="B218" s="36"/>
      <c r="C218" s="37"/>
      <c r="D218" s="236" t="s">
        <v>173</v>
      </c>
      <c r="E218" s="37"/>
      <c r="F218" s="237" t="s">
        <v>417</v>
      </c>
      <c r="G218" s="37"/>
      <c r="H218" s="37"/>
      <c r="I218" s="238"/>
      <c r="J218" s="37"/>
      <c r="K218" s="37"/>
      <c r="L218" s="41"/>
      <c r="M218" s="239"/>
      <c r="N218" s="240"/>
      <c r="O218" s="88"/>
      <c r="P218" s="88"/>
      <c r="Q218" s="88"/>
      <c r="R218" s="88"/>
      <c r="S218" s="88"/>
      <c r="T218" s="89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T218" s="14" t="s">
        <v>173</v>
      </c>
      <c r="AU218" s="14" t="s">
        <v>85</v>
      </c>
    </row>
    <row r="219" spans="1:63" s="12" customFormat="1" ht="22.8" customHeight="1">
      <c r="A219" s="12"/>
      <c r="B219" s="207"/>
      <c r="C219" s="208"/>
      <c r="D219" s="209" t="s">
        <v>75</v>
      </c>
      <c r="E219" s="221" t="s">
        <v>418</v>
      </c>
      <c r="F219" s="221" t="s">
        <v>419</v>
      </c>
      <c r="G219" s="208"/>
      <c r="H219" s="208"/>
      <c r="I219" s="211"/>
      <c r="J219" s="222">
        <f>BK219</f>
        <v>0</v>
      </c>
      <c r="K219" s="208"/>
      <c r="L219" s="213"/>
      <c r="M219" s="214"/>
      <c r="N219" s="215"/>
      <c r="O219" s="215"/>
      <c r="P219" s="216">
        <f>SUM(P220:P295)</f>
        <v>0</v>
      </c>
      <c r="Q219" s="215"/>
      <c r="R219" s="216">
        <f>SUM(R220:R295)</f>
        <v>0</v>
      </c>
      <c r="S219" s="215"/>
      <c r="T219" s="217">
        <f>SUM(T220:T295)</f>
        <v>0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218" t="s">
        <v>85</v>
      </c>
      <c r="AT219" s="219" t="s">
        <v>75</v>
      </c>
      <c r="AU219" s="219" t="s">
        <v>83</v>
      </c>
      <c r="AY219" s="218" t="s">
        <v>164</v>
      </c>
      <c r="BK219" s="220">
        <f>SUM(BK220:BK295)</f>
        <v>0</v>
      </c>
    </row>
    <row r="220" spans="1:65" s="2" customFormat="1" ht="24.15" customHeight="1">
      <c r="A220" s="35"/>
      <c r="B220" s="36"/>
      <c r="C220" s="223" t="s">
        <v>403</v>
      </c>
      <c r="D220" s="223" t="s">
        <v>167</v>
      </c>
      <c r="E220" s="224" t="s">
        <v>421</v>
      </c>
      <c r="F220" s="225" t="s">
        <v>422</v>
      </c>
      <c r="G220" s="226" t="s">
        <v>224</v>
      </c>
      <c r="H220" s="227">
        <v>16</v>
      </c>
      <c r="I220" s="228"/>
      <c r="J220" s="229">
        <f>ROUND(I220*H220,2)</f>
        <v>0</v>
      </c>
      <c r="K220" s="225" t="s">
        <v>171</v>
      </c>
      <c r="L220" s="41"/>
      <c r="M220" s="230" t="s">
        <v>1</v>
      </c>
      <c r="N220" s="231" t="s">
        <v>41</v>
      </c>
      <c r="O220" s="88"/>
      <c r="P220" s="232">
        <f>O220*H220</f>
        <v>0</v>
      </c>
      <c r="Q220" s="232">
        <v>0</v>
      </c>
      <c r="R220" s="232">
        <f>Q220*H220</f>
        <v>0</v>
      </c>
      <c r="S220" s="232">
        <v>0</v>
      </c>
      <c r="T220" s="233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34" t="s">
        <v>172</v>
      </c>
      <c r="AT220" s="234" t="s">
        <v>167</v>
      </c>
      <c r="AU220" s="234" t="s">
        <v>85</v>
      </c>
      <c r="AY220" s="14" t="s">
        <v>164</v>
      </c>
      <c r="BE220" s="235">
        <f>IF(N220="základní",J220,0)</f>
        <v>0</v>
      </c>
      <c r="BF220" s="235">
        <f>IF(N220="snížená",J220,0)</f>
        <v>0</v>
      </c>
      <c r="BG220" s="235">
        <f>IF(N220="zákl. přenesená",J220,0)</f>
        <v>0</v>
      </c>
      <c r="BH220" s="235">
        <f>IF(N220="sníž. přenesená",J220,0)</f>
        <v>0</v>
      </c>
      <c r="BI220" s="235">
        <f>IF(N220="nulová",J220,0)</f>
        <v>0</v>
      </c>
      <c r="BJ220" s="14" t="s">
        <v>83</v>
      </c>
      <c r="BK220" s="235">
        <f>ROUND(I220*H220,2)</f>
        <v>0</v>
      </c>
      <c r="BL220" s="14" t="s">
        <v>172</v>
      </c>
      <c r="BM220" s="234" t="s">
        <v>406</v>
      </c>
    </row>
    <row r="221" spans="1:47" s="2" customFormat="1" ht="12">
      <c r="A221" s="35"/>
      <c r="B221" s="36"/>
      <c r="C221" s="37"/>
      <c r="D221" s="236" t="s">
        <v>173</v>
      </c>
      <c r="E221" s="37"/>
      <c r="F221" s="237" t="s">
        <v>424</v>
      </c>
      <c r="G221" s="37"/>
      <c r="H221" s="37"/>
      <c r="I221" s="238"/>
      <c r="J221" s="37"/>
      <c r="K221" s="37"/>
      <c r="L221" s="41"/>
      <c r="M221" s="239"/>
      <c r="N221" s="240"/>
      <c r="O221" s="88"/>
      <c r="P221" s="88"/>
      <c r="Q221" s="88"/>
      <c r="R221" s="88"/>
      <c r="S221" s="88"/>
      <c r="T221" s="89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T221" s="14" t="s">
        <v>173</v>
      </c>
      <c r="AU221" s="14" t="s">
        <v>85</v>
      </c>
    </row>
    <row r="222" spans="1:65" s="2" customFormat="1" ht="24.15" customHeight="1">
      <c r="A222" s="35"/>
      <c r="B222" s="36"/>
      <c r="C222" s="223" t="s">
        <v>283</v>
      </c>
      <c r="D222" s="223" t="s">
        <v>167</v>
      </c>
      <c r="E222" s="224" t="s">
        <v>425</v>
      </c>
      <c r="F222" s="225" t="s">
        <v>426</v>
      </c>
      <c r="G222" s="226" t="s">
        <v>224</v>
      </c>
      <c r="H222" s="227">
        <v>6</v>
      </c>
      <c r="I222" s="228"/>
      <c r="J222" s="229">
        <f>ROUND(I222*H222,2)</f>
        <v>0</v>
      </c>
      <c r="K222" s="225" t="s">
        <v>171</v>
      </c>
      <c r="L222" s="41"/>
      <c r="M222" s="230" t="s">
        <v>1</v>
      </c>
      <c r="N222" s="231" t="s">
        <v>41</v>
      </c>
      <c r="O222" s="88"/>
      <c r="P222" s="232">
        <f>O222*H222</f>
        <v>0</v>
      </c>
      <c r="Q222" s="232">
        <v>0</v>
      </c>
      <c r="R222" s="232">
        <f>Q222*H222</f>
        <v>0</v>
      </c>
      <c r="S222" s="232">
        <v>0</v>
      </c>
      <c r="T222" s="233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34" t="s">
        <v>172</v>
      </c>
      <c r="AT222" s="234" t="s">
        <v>167</v>
      </c>
      <c r="AU222" s="234" t="s">
        <v>85</v>
      </c>
      <c r="AY222" s="14" t="s">
        <v>164</v>
      </c>
      <c r="BE222" s="235">
        <f>IF(N222="základní",J222,0)</f>
        <v>0</v>
      </c>
      <c r="BF222" s="235">
        <f>IF(N222="snížená",J222,0)</f>
        <v>0</v>
      </c>
      <c r="BG222" s="235">
        <f>IF(N222="zákl. přenesená",J222,0)</f>
        <v>0</v>
      </c>
      <c r="BH222" s="235">
        <f>IF(N222="sníž. přenesená",J222,0)</f>
        <v>0</v>
      </c>
      <c r="BI222" s="235">
        <f>IF(N222="nulová",J222,0)</f>
        <v>0</v>
      </c>
      <c r="BJ222" s="14" t="s">
        <v>83</v>
      </c>
      <c r="BK222" s="235">
        <f>ROUND(I222*H222,2)</f>
        <v>0</v>
      </c>
      <c r="BL222" s="14" t="s">
        <v>172</v>
      </c>
      <c r="BM222" s="234" t="s">
        <v>409</v>
      </c>
    </row>
    <row r="223" spans="1:47" s="2" customFormat="1" ht="12">
      <c r="A223" s="35"/>
      <c r="B223" s="36"/>
      <c r="C223" s="37"/>
      <c r="D223" s="236" t="s">
        <v>173</v>
      </c>
      <c r="E223" s="37"/>
      <c r="F223" s="237" t="s">
        <v>428</v>
      </c>
      <c r="G223" s="37"/>
      <c r="H223" s="37"/>
      <c r="I223" s="238"/>
      <c r="J223" s="37"/>
      <c r="K223" s="37"/>
      <c r="L223" s="41"/>
      <c r="M223" s="239"/>
      <c r="N223" s="240"/>
      <c r="O223" s="88"/>
      <c r="P223" s="88"/>
      <c r="Q223" s="88"/>
      <c r="R223" s="88"/>
      <c r="S223" s="88"/>
      <c r="T223" s="89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T223" s="14" t="s">
        <v>173</v>
      </c>
      <c r="AU223" s="14" t="s">
        <v>85</v>
      </c>
    </row>
    <row r="224" spans="1:65" s="2" customFormat="1" ht="24.15" customHeight="1">
      <c r="A224" s="35"/>
      <c r="B224" s="36"/>
      <c r="C224" s="223" t="s">
        <v>410</v>
      </c>
      <c r="D224" s="223" t="s">
        <v>167</v>
      </c>
      <c r="E224" s="224" t="s">
        <v>430</v>
      </c>
      <c r="F224" s="225" t="s">
        <v>431</v>
      </c>
      <c r="G224" s="226" t="s">
        <v>177</v>
      </c>
      <c r="H224" s="227">
        <v>0.039</v>
      </c>
      <c r="I224" s="228"/>
      <c r="J224" s="229">
        <f>ROUND(I224*H224,2)</f>
        <v>0</v>
      </c>
      <c r="K224" s="225" t="s">
        <v>265</v>
      </c>
      <c r="L224" s="41"/>
      <c r="M224" s="230" t="s">
        <v>1</v>
      </c>
      <c r="N224" s="231" t="s">
        <v>41</v>
      </c>
      <c r="O224" s="88"/>
      <c r="P224" s="232">
        <f>O224*H224</f>
        <v>0</v>
      </c>
      <c r="Q224" s="232">
        <v>0</v>
      </c>
      <c r="R224" s="232">
        <f>Q224*H224</f>
        <v>0</v>
      </c>
      <c r="S224" s="232">
        <v>0</v>
      </c>
      <c r="T224" s="233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34" t="s">
        <v>172</v>
      </c>
      <c r="AT224" s="234" t="s">
        <v>167</v>
      </c>
      <c r="AU224" s="234" t="s">
        <v>85</v>
      </c>
      <c r="AY224" s="14" t="s">
        <v>164</v>
      </c>
      <c r="BE224" s="235">
        <f>IF(N224="základní",J224,0)</f>
        <v>0</v>
      </c>
      <c r="BF224" s="235">
        <f>IF(N224="snížená",J224,0)</f>
        <v>0</v>
      </c>
      <c r="BG224" s="235">
        <f>IF(N224="zákl. přenesená",J224,0)</f>
        <v>0</v>
      </c>
      <c r="BH224" s="235">
        <f>IF(N224="sníž. přenesená",J224,0)</f>
        <v>0</v>
      </c>
      <c r="BI224" s="235">
        <f>IF(N224="nulová",J224,0)</f>
        <v>0</v>
      </c>
      <c r="BJ224" s="14" t="s">
        <v>83</v>
      </c>
      <c r="BK224" s="235">
        <f>ROUND(I224*H224,2)</f>
        <v>0</v>
      </c>
      <c r="BL224" s="14" t="s">
        <v>172</v>
      </c>
      <c r="BM224" s="234" t="s">
        <v>413</v>
      </c>
    </row>
    <row r="225" spans="1:65" s="2" customFormat="1" ht="24.15" customHeight="1">
      <c r="A225" s="35"/>
      <c r="B225" s="36"/>
      <c r="C225" s="223" t="s">
        <v>287</v>
      </c>
      <c r="D225" s="223" t="s">
        <v>167</v>
      </c>
      <c r="E225" s="224" t="s">
        <v>433</v>
      </c>
      <c r="F225" s="225" t="s">
        <v>434</v>
      </c>
      <c r="G225" s="226" t="s">
        <v>224</v>
      </c>
      <c r="H225" s="227">
        <v>20</v>
      </c>
      <c r="I225" s="228"/>
      <c r="J225" s="229">
        <f>ROUND(I225*H225,2)</f>
        <v>0</v>
      </c>
      <c r="K225" s="225" t="s">
        <v>171</v>
      </c>
      <c r="L225" s="41"/>
      <c r="M225" s="230" t="s">
        <v>1</v>
      </c>
      <c r="N225" s="231" t="s">
        <v>41</v>
      </c>
      <c r="O225" s="88"/>
      <c r="P225" s="232">
        <f>O225*H225</f>
        <v>0</v>
      </c>
      <c r="Q225" s="232">
        <v>0</v>
      </c>
      <c r="R225" s="232">
        <f>Q225*H225</f>
        <v>0</v>
      </c>
      <c r="S225" s="232">
        <v>0</v>
      </c>
      <c r="T225" s="233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34" t="s">
        <v>172</v>
      </c>
      <c r="AT225" s="234" t="s">
        <v>167</v>
      </c>
      <c r="AU225" s="234" t="s">
        <v>85</v>
      </c>
      <c r="AY225" s="14" t="s">
        <v>164</v>
      </c>
      <c r="BE225" s="235">
        <f>IF(N225="základní",J225,0)</f>
        <v>0</v>
      </c>
      <c r="BF225" s="235">
        <f>IF(N225="snížená",J225,0)</f>
        <v>0</v>
      </c>
      <c r="BG225" s="235">
        <f>IF(N225="zákl. přenesená",J225,0)</f>
        <v>0</v>
      </c>
      <c r="BH225" s="235">
        <f>IF(N225="sníž. přenesená",J225,0)</f>
        <v>0</v>
      </c>
      <c r="BI225" s="235">
        <f>IF(N225="nulová",J225,0)</f>
        <v>0</v>
      </c>
      <c r="BJ225" s="14" t="s">
        <v>83</v>
      </c>
      <c r="BK225" s="235">
        <f>ROUND(I225*H225,2)</f>
        <v>0</v>
      </c>
      <c r="BL225" s="14" t="s">
        <v>172</v>
      </c>
      <c r="BM225" s="234" t="s">
        <v>416</v>
      </c>
    </row>
    <row r="226" spans="1:47" s="2" customFormat="1" ht="12">
      <c r="A226" s="35"/>
      <c r="B226" s="36"/>
      <c r="C226" s="37"/>
      <c r="D226" s="236" t="s">
        <v>173</v>
      </c>
      <c r="E226" s="37"/>
      <c r="F226" s="237" t="s">
        <v>436</v>
      </c>
      <c r="G226" s="37"/>
      <c r="H226" s="37"/>
      <c r="I226" s="238"/>
      <c r="J226" s="37"/>
      <c r="K226" s="37"/>
      <c r="L226" s="41"/>
      <c r="M226" s="239"/>
      <c r="N226" s="240"/>
      <c r="O226" s="88"/>
      <c r="P226" s="88"/>
      <c r="Q226" s="88"/>
      <c r="R226" s="88"/>
      <c r="S226" s="88"/>
      <c r="T226" s="89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T226" s="14" t="s">
        <v>173</v>
      </c>
      <c r="AU226" s="14" t="s">
        <v>85</v>
      </c>
    </row>
    <row r="227" spans="1:65" s="2" customFormat="1" ht="16.5" customHeight="1">
      <c r="A227" s="35"/>
      <c r="B227" s="36"/>
      <c r="C227" s="223" t="s">
        <v>420</v>
      </c>
      <c r="D227" s="223" t="s">
        <v>167</v>
      </c>
      <c r="E227" s="224" t="s">
        <v>438</v>
      </c>
      <c r="F227" s="225" t="s">
        <v>439</v>
      </c>
      <c r="G227" s="226" t="s">
        <v>224</v>
      </c>
      <c r="H227" s="227">
        <v>2</v>
      </c>
      <c r="I227" s="228"/>
      <c r="J227" s="229">
        <f>ROUND(I227*H227,2)</f>
        <v>0</v>
      </c>
      <c r="K227" s="225" t="s">
        <v>178</v>
      </c>
      <c r="L227" s="41"/>
      <c r="M227" s="230" t="s">
        <v>1</v>
      </c>
      <c r="N227" s="231" t="s">
        <v>41</v>
      </c>
      <c r="O227" s="88"/>
      <c r="P227" s="232">
        <f>O227*H227</f>
        <v>0</v>
      </c>
      <c r="Q227" s="232">
        <v>0</v>
      </c>
      <c r="R227" s="232">
        <f>Q227*H227</f>
        <v>0</v>
      </c>
      <c r="S227" s="232">
        <v>0</v>
      </c>
      <c r="T227" s="233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34" t="s">
        <v>172</v>
      </c>
      <c r="AT227" s="234" t="s">
        <v>167</v>
      </c>
      <c r="AU227" s="234" t="s">
        <v>85</v>
      </c>
      <c r="AY227" s="14" t="s">
        <v>164</v>
      </c>
      <c r="BE227" s="235">
        <f>IF(N227="základní",J227,0)</f>
        <v>0</v>
      </c>
      <c r="BF227" s="235">
        <f>IF(N227="snížená",J227,0)</f>
        <v>0</v>
      </c>
      <c r="BG227" s="235">
        <f>IF(N227="zákl. přenesená",J227,0)</f>
        <v>0</v>
      </c>
      <c r="BH227" s="235">
        <f>IF(N227="sníž. přenesená",J227,0)</f>
        <v>0</v>
      </c>
      <c r="BI227" s="235">
        <f>IF(N227="nulová",J227,0)</f>
        <v>0</v>
      </c>
      <c r="BJ227" s="14" t="s">
        <v>83</v>
      </c>
      <c r="BK227" s="235">
        <f>ROUND(I227*H227,2)</f>
        <v>0</v>
      </c>
      <c r="BL227" s="14" t="s">
        <v>172</v>
      </c>
      <c r="BM227" s="234" t="s">
        <v>423</v>
      </c>
    </row>
    <row r="228" spans="1:65" s="2" customFormat="1" ht="24.15" customHeight="1">
      <c r="A228" s="35"/>
      <c r="B228" s="36"/>
      <c r="C228" s="223" t="s">
        <v>293</v>
      </c>
      <c r="D228" s="223" t="s">
        <v>167</v>
      </c>
      <c r="E228" s="224" t="s">
        <v>441</v>
      </c>
      <c r="F228" s="225" t="s">
        <v>442</v>
      </c>
      <c r="G228" s="226" t="s">
        <v>224</v>
      </c>
      <c r="H228" s="227">
        <v>22</v>
      </c>
      <c r="I228" s="228"/>
      <c r="J228" s="229">
        <f>ROUND(I228*H228,2)</f>
        <v>0</v>
      </c>
      <c r="K228" s="225" t="s">
        <v>171</v>
      </c>
      <c r="L228" s="41"/>
      <c r="M228" s="230" t="s">
        <v>1</v>
      </c>
      <c r="N228" s="231" t="s">
        <v>41</v>
      </c>
      <c r="O228" s="88"/>
      <c r="P228" s="232">
        <f>O228*H228</f>
        <v>0</v>
      </c>
      <c r="Q228" s="232">
        <v>0</v>
      </c>
      <c r="R228" s="232">
        <f>Q228*H228</f>
        <v>0</v>
      </c>
      <c r="S228" s="232">
        <v>0</v>
      </c>
      <c r="T228" s="233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34" t="s">
        <v>172</v>
      </c>
      <c r="AT228" s="234" t="s">
        <v>167</v>
      </c>
      <c r="AU228" s="234" t="s">
        <v>85</v>
      </c>
      <c r="AY228" s="14" t="s">
        <v>164</v>
      </c>
      <c r="BE228" s="235">
        <f>IF(N228="základní",J228,0)</f>
        <v>0</v>
      </c>
      <c r="BF228" s="235">
        <f>IF(N228="snížená",J228,0)</f>
        <v>0</v>
      </c>
      <c r="BG228" s="235">
        <f>IF(N228="zákl. přenesená",J228,0)</f>
        <v>0</v>
      </c>
      <c r="BH228" s="235">
        <f>IF(N228="sníž. přenesená",J228,0)</f>
        <v>0</v>
      </c>
      <c r="BI228" s="235">
        <f>IF(N228="nulová",J228,0)</f>
        <v>0</v>
      </c>
      <c r="BJ228" s="14" t="s">
        <v>83</v>
      </c>
      <c r="BK228" s="235">
        <f>ROUND(I228*H228,2)</f>
        <v>0</v>
      </c>
      <c r="BL228" s="14" t="s">
        <v>172</v>
      </c>
      <c r="BM228" s="234" t="s">
        <v>427</v>
      </c>
    </row>
    <row r="229" spans="1:47" s="2" customFormat="1" ht="12">
      <c r="A229" s="35"/>
      <c r="B229" s="36"/>
      <c r="C229" s="37"/>
      <c r="D229" s="236" t="s">
        <v>173</v>
      </c>
      <c r="E229" s="37"/>
      <c r="F229" s="237" t="s">
        <v>444</v>
      </c>
      <c r="G229" s="37"/>
      <c r="H229" s="37"/>
      <c r="I229" s="238"/>
      <c r="J229" s="37"/>
      <c r="K229" s="37"/>
      <c r="L229" s="41"/>
      <c r="M229" s="239"/>
      <c r="N229" s="240"/>
      <c r="O229" s="88"/>
      <c r="P229" s="88"/>
      <c r="Q229" s="88"/>
      <c r="R229" s="88"/>
      <c r="S229" s="88"/>
      <c r="T229" s="89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T229" s="14" t="s">
        <v>173</v>
      </c>
      <c r="AU229" s="14" t="s">
        <v>85</v>
      </c>
    </row>
    <row r="230" spans="1:65" s="2" customFormat="1" ht="24.15" customHeight="1">
      <c r="A230" s="35"/>
      <c r="B230" s="36"/>
      <c r="C230" s="223" t="s">
        <v>429</v>
      </c>
      <c r="D230" s="223" t="s">
        <v>167</v>
      </c>
      <c r="E230" s="224" t="s">
        <v>446</v>
      </c>
      <c r="F230" s="225" t="s">
        <v>447</v>
      </c>
      <c r="G230" s="226" t="s">
        <v>224</v>
      </c>
      <c r="H230" s="227">
        <v>8</v>
      </c>
      <c r="I230" s="228"/>
      <c r="J230" s="229">
        <f>ROUND(I230*H230,2)</f>
        <v>0</v>
      </c>
      <c r="K230" s="225" t="s">
        <v>171</v>
      </c>
      <c r="L230" s="41"/>
      <c r="M230" s="230" t="s">
        <v>1</v>
      </c>
      <c r="N230" s="231" t="s">
        <v>41</v>
      </c>
      <c r="O230" s="88"/>
      <c r="P230" s="232">
        <f>O230*H230</f>
        <v>0</v>
      </c>
      <c r="Q230" s="232">
        <v>0</v>
      </c>
      <c r="R230" s="232">
        <f>Q230*H230</f>
        <v>0</v>
      </c>
      <c r="S230" s="232">
        <v>0</v>
      </c>
      <c r="T230" s="233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234" t="s">
        <v>172</v>
      </c>
      <c r="AT230" s="234" t="s">
        <v>167</v>
      </c>
      <c r="AU230" s="234" t="s">
        <v>85</v>
      </c>
      <c r="AY230" s="14" t="s">
        <v>164</v>
      </c>
      <c r="BE230" s="235">
        <f>IF(N230="základní",J230,0)</f>
        <v>0</v>
      </c>
      <c r="BF230" s="235">
        <f>IF(N230="snížená",J230,0)</f>
        <v>0</v>
      </c>
      <c r="BG230" s="235">
        <f>IF(N230="zákl. přenesená",J230,0)</f>
        <v>0</v>
      </c>
      <c r="BH230" s="235">
        <f>IF(N230="sníž. přenesená",J230,0)</f>
        <v>0</v>
      </c>
      <c r="BI230" s="235">
        <f>IF(N230="nulová",J230,0)</f>
        <v>0</v>
      </c>
      <c r="BJ230" s="14" t="s">
        <v>83</v>
      </c>
      <c r="BK230" s="235">
        <f>ROUND(I230*H230,2)</f>
        <v>0</v>
      </c>
      <c r="BL230" s="14" t="s">
        <v>172</v>
      </c>
      <c r="BM230" s="234" t="s">
        <v>432</v>
      </c>
    </row>
    <row r="231" spans="1:47" s="2" customFormat="1" ht="12">
      <c r="A231" s="35"/>
      <c r="B231" s="36"/>
      <c r="C231" s="37"/>
      <c r="D231" s="236" t="s">
        <v>173</v>
      </c>
      <c r="E231" s="37"/>
      <c r="F231" s="237" t="s">
        <v>449</v>
      </c>
      <c r="G231" s="37"/>
      <c r="H231" s="37"/>
      <c r="I231" s="238"/>
      <c r="J231" s="37"/>
      <c r="K231" s="37"/>
      <c r="L231" s="41"/>
      <c r="M231" s="239"/>
      <c r="N231" s="240"/>
      <c r="O231" s="88"/>
      <c r="P231" s="88"/>
      <c r="Q231" s="88"/>
      <c r="R231" s="88"/>
      <c r="S231" s="88"/>
      <c r="T231" s="89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T231" s="14" t="s">
        <v>173</v>
      </c>
      <c r="AU231" s="14" t="s">
        <v>85</v>
      </c>
    </row>
    <row r="232" spans="1:65" s="2" customFormat="1" ht="24.15" customHeight="1">
      <c r="A232" s="35"/>
      <c r="B232" s="36"/>
      <c r="C232" s="223" t="s">
        <v>298</v>
      </c>
      <c r="D232" s="223" t="s">
        <v>167</v>
      </c>
      <c r="E232" s="224" t="s">
        <v>450</v>
      </c>
      <c r="F232" s="225" t="s">
        <v>451</v>
      </c>
      <c r="G232" s="226" t="s">
        <v>224</v>
      </c>
      <c r="H232" s="227">
        <v>22</v>
      </c>
      <c r="I232" s="228"/>
      <c r="J232" s="229">
        <f>ROUND(I232*H232,2)</f>
        <v>0</v>
      </c>
      <c r="K232" s="225" t="s">
        <v>171</v>
      </c>
      <c r="L232" s="41"/>
      <c r="M232" s="230" t="s">
        <v>1</v>
      </c>
      <c r="N232" s="231" t="s">
        <v>41</v>
      </c>
      <c r="O232" s="88"/>
      <c r="P232" s="232">
        <f>O232*H232</f>
        <v>0</v>
      </c>
      <c r="Q232" s="232">
        <v>0</v>
      </c>
      <c r="R232" s="232">
        <f>Q232*H232</f>
        <v>0</v>
      </c>
      <c r="S232" s="232">
        <v>0</v>
      </c>
      <c r="T232" s="233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34" t="s">
        <v>172</v>
      </c>
      <c r="AT232" s="234" t="s">
        <v>167</v>
      </c>
      <c r="AU232" s="234" t="s">
        <v>85</v>
      </c>
      <c r="AY232" s="14" t="s">
        <v>164</v>
      </c>
      <c r="BE232" s="235">
        <f>IF(N232="základní",J232,0)</f>
        <v>0</v>
      </c>
      <c r="BF232" s="235">
        <f>IF(N232="snížená",J232,0)</f>
        <v>0</v>
      </c>
      <c r="BG232" s="235">
        <f>IF(N232="zákl. přenesená",J232,0)</f>
        <v>0</v>
      </c>
      <c r="BH232" s="235">
        <f>IF(N232="sníž. přenesená",J232,0)</f>
        <v>0</v>
      </c>
      <c r="BI232" s="235">
        <f>IF(N232="nulová",J232,0)</f>
        <v>0</v>
      </c>
      <c r="BJ232" s="14" t="s">
        <v>83</v>
      </c>
      <c r="BK232" s="235">
        <f>ROUND(I232*H232,2)</f>
        <v>0</v>
      </c>
      <c r="BL232" s="14" t="s">
        <v>172</v>
      </c>
      <c r="BM232" s="234" t="s">
        <v>435</v>
      </c>
    </row>
    <row r="233" spans="1:47" s="2" customFormat="1" ht="12">
      <c r="A233" s="35"/>
      <c r="B233" s="36"/>
      <c r="C233" s="37"/>
      <c r="D233" s="236" t="s">
        <v>173</v>
      </c>
      <c r="E233" s="37"/>
      <c r="F233" s="237" t="s">
        <v>453</v>
      </c>
      <c r="G233" s="37"/>
      <c r="H233" s="37"/>
      <c r="I233" s="238"/>
      <c r="J233" s="37"/>
      <c r="K233" s="37"/>
      <c r="L233" s="41"/>
      <c r="M233" s="239"/>
      <c r="N233" s="240"/>
      <c r="O233" s="88"/>
      <c r="P233" s="88"/>
      <c r="Q233" s="88"/>
      <c r="R233" s="88"/>
      <c r="S233" s="88"/>
      <c r="T233" s="89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T233" s="14" t="s">
        <v>173</v>
      </c>
      <c r="AU233" s="14" t="s">
        <v>85</v>
      </c>
    </row>
    <row r="234" spans="1:65" s="2" customFormat="1" ht="24.15" customHeight="1">
      <c r="A234" s="35"/>
      <c r="B234" s="36"/>
      <c r="C234" s="223" t="s">
        <v>437</v>
      </c>
      <c r="D234" s="223" t="s">
        <v>167</v>
      </c>
      <c r="E234" s="224" t="s">
        <v>455</v>
      </c>
      <c r="F234" s="225" t="s">
        <v>456</v>
      </c>
      <c r="G234" s="226" t="s">
        <v>224</v>
      </c>
      <c r="H234" s="227">
        <v>2</v>
      </c>
      <c r="I234" s="228"/>
      <c r="J234" s="229">
        <f>ROUND(I234*H234,2)</f>
        <v>0</v>
      </c>
      <c r="K234" s="225" t="s">
        <v>171</v>
      </c>
      <c r="L234" s="41"/>
      <c r="M234" s="230" t="s">
        <v>1</v>
      </c>
      <c r="N234" s="231" t="s">
        <v>41</v>
      </c>
      <c r="O234" s="88"/>
      <c r="P234" s="232">
        <f>O234*H234</f>
        <v>0</v>
      </c>
      <c r="Q234" s="232">
        <v>0</v>
      </c>
      <c r="R234" s="232">
        <f>Q234*H234</f>
        <v>0</v>
      </c>
      <c r="S234" s="232">
        <v>0</v>
      </c>
      <c r="T234" s="233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34" t="s">
        <v>172</v>
      </c>
      <c r="AT234" s="234" t="s">
        <v>167</v>
      </c>
      <c r="AU234" s="234" t="s">
        <v>85</v>
      </c>
      <c r="AY234" s="14" t="s">
        <v>164</v>
      </c>
      <c r="BE234" s="235">
        <f>IF(N234="základní",J234,0)</f>
        <v>0</v>
      </c>
      <c r="BF234" s="235">
        <f>IF(N234="snížená",J234,0)</f>
        <v>0</v>
      </c>
      <c r="BG234" s="235">
        <f>IF(N234="zákl. přenesená",J234,0)</f>
        <v>0</v>
      </c>
      <c r="BH234" s="235">
        <f>IF(N234="sníž. přenesená",J234,0)</f>
        <v>0</v>
      </c>
      <c r="BI234" s="235">
        <f>IF(N234="nulová",J234,0)</f>
        <v>0</v>
      </c>
      <c r="BJ234" s="14" t="s">
        <v>83</v>
      </c>
      <c r="BK234" s="235">
        <f>ROUND(I234*H234,2)</f>
        <v>0</v>
      </c>
      <c r="BL234" s="14" t="s">
        <v>172</v>
      </c>
      <c r="BM234" s="234" t="s">
        <v>440</v>
      </c>
    </row>
    <row r="235" spans="1:47" s="2" customFormat="1" ht="12">
      <c r="A235" s="35"/>
      <c r="B235" s="36"/>
      <c r="C235" s="37"/>
      <c r="D235" s="236" t="s">
        <v>173</v>
      </c>
      <c r="E235" s="37"/>
      <c r="F235" s="237" t="s">
        <v>458</v>
      </c>
      <c r="G235" s="37"/>
      <c r="H235" s="37"/>
      <c r="I235" s="238"/>
      <c r="J235" s="37"/>
      <c r="K235" s="37"/>
      <c r="L235" s="41"/>
      <c r="M235" s="239"/>
      <c r="N235" s="240"/>
      <c r="O235" s="88"/>
      <c r="P235" s="88"/>
      <c r="Q235" s="88"/>
      <c r="R235" s="88"/>
      <c r="S235" s="88"/>
      <c r="T235" s="89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T235" s="14" t="s">
        <v>173</v>
      </c>
      <c r="AU235" s="14" t="s">
        <v>85</v>
      </c>
    </row>
    <row r="236" spans="1:65" s="2" customFormat="1" ht="21.75" customHeight="1">
      <c r="A236" s="35"/>
      <c r="B236" s="36"/>
      <c r="C236" s="223" t="s">
        <v>302</v>
      </c>
      <c r="D236" s="223" t="s">
        <v>167</v>
      </c>
      <c r="E236" s="224" t="s">
        <v>924</v>
      </c>
      <c r="F236" s="225" t="s">
        <v>925</v>
      </c>
      <c r="G236" s="226" t="s">
        <v>224</v>
      </c>
      <c r="H236" s="227">
        <v>2</v>
      </c>
      <c r="I236" s="228"/>
      <c r="J236" s="229">
        <f>ROUND(I236*H236,2)</f>
        <v>0</v>
      </c>
      <c r="K236" s="225" t="s">
        <v>178</v>
      </c>
      <c r="L236" s="41"/>
      <c r="M236" s="230" t="s">
        <v>1</v>
      </c>
      <c r="N236" s="231" t="s">
        <v>41</v>
      </c>
      <c r="O236" s="88"/>
      <c r="P236" s="232">
        <f>O236*H236</f>
        <v>0</v>
      </c>
      <c r="Q236" s="232">
        <v>0</v>
      </c>
      <c r="R236" s="232">
        <f>Q236*H236</f>
        <v>0</v>
      </c>
      <c r="S236" s="232">
        <v>0</v>
      </c>
      <c r="T236" s="233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34" t="s">
        <v>172</v>
      </c>
      <c r="AT236" s="234" t="s">
        <v>167</v>
      </c>
      <c r="AU236" s="234" t="s">
        <v>85</v>
      </c>
      <c r="AY236" s="14" t="s">
        <v>164</v>
      </c>
      <c r="BE236" s="235">
        <f>IF(N236="základní",J236,0)</f>
        <v>0</v>
      </c>
      <c r="BF236" s="235">
        <f>IF(N236="snížená",J236,0)</f>
        <v>0</v>
      </c>
      <c r="BG236" s="235">
        <f>IF(N236="zákl. přenesená",J236,0)</f>
        <v>0</v>
      </c>
      <c r="BH236" s="235">
        <f>IF(N236="sníž. přenesená",J236,0)</f>
        <v>0</v>
      </c>
      <c r="BI236" s="235">
        <f>IF(N236="nulová",J236,0)</f>
        <v>0</v>
      </c>
      <c r="BJ236" s="14" t="s">
        <v>83</v>
      </c>
      <c r="BK236" s="235">
        <f>ROUND(I236*H236,2)</f>
        <v>0</v>
      </c>
      <c r="BL236" s="14" t="s">
        <v>172</v>
      </c>
      <c r="BM236" s="234" t="s">
        <v>443</v>
      </c>
    </row>
    <row r="237" spans="1:47" s="2" customFormat="1" ht="12">
      <c r="A237" s="35"/>
      <c r="B237" s="36"/>
      <c r="C237" s="37"/>
      <c r="D237" s="251" t="s">
        <v>252</v>
      </c>
      <c r="E237" s="37"/>
      <c r="F237" s="252" t="s">
        <v>926</v>
      </c>
      <c r="G237" s="37"/>
      <c r="H237" s="37"/>
      <c r="I237" s="238"/>
      <c r="J237" s="37"/>
      <c r="K237" s="37"/>
      <c r="L237" s="41"/>
      <c r="M237" s="239"/>
      <c r="N237" s="240"/>
      <c r="O237" s="88"/>
      <c r="P237" s="88"/>
      <c r="Q237" s="88"/>
      <c r="R237" s="88"/>
      <c r="S237" s="88"/>
      <c r="T237" s="89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T237" s="14" t="s">
        <v>252</v>
      </c>
      <c r="AU237" s="14" t="s">
        <v>85</v>
      </c>
    </row>
    <row r="238" spans="1:65" s="2" customFormat="1" ht="21.75" customHeight="1">
      <c r="A238" s="35"/>
      <c r="B238" s="36"/>
      <c r="C238" s="223" t="s">
        <v>445</v>
      </c>
      <c r="D238" s="223" t="s">
        <v>167</v>
      </c>
      <c r="E238" s="224" t="s">
        <v>927</v>
      </c>
      <c r="F238" s="225" t="s">
        <v>928</v>
      </c>
      <c r="G238" s="226" t="s">
        <v>224</v>
      </c>
      <c r="H238" s="227">
        <v>2</v>
      </c>
      <c r="I238" s="228"/>
      <c r="J238" s="229">
        <f>ROUND(I238*H238,2)</f>
        <v>0</v>
      </c>
      <c r="K238" s="225" t="s">
        <v>178</v>
      </c>
      <c r="L238" s="41"/>
      <c r="M238" s="230" t="s">
        <v>1</v>
      </c>
      <c r="N238" s="231" t="s">
        <v>41</v>
      </c>
      <c r="O238" s="88"/>
      <c r="P238" s="232">
        <f>O238*H238</f>
        <v>0</v>
      </c>
      <c r="Q238" s="232">
        <v>0</v>
      </c>
      <c r="R238" s="232">
        <f>Q238*H238</f>
        <v>0</v>
      </c>
      <c r="S238" s="232">
        <v>0</v>
      </c>
      <c r="T238" s="233">
        <f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234" t="s">
        <v>172</v>
      </c>
      <c r="AT238" s="234" t="s">
        <v>167</v>
      </c>
      <c r="AU238" s="234" t="s">
        <v>85</v>
      </c>
      <c r="AY238" s="14" t="s">
        <v>164</v>
      </c>
      <c r="BE238" s="235">
        <f>IF(N238="základní",J238,0)</f>
        <v>0</v>
      </c>
      <c r="BF238" s="235">
        <f>IF(N238="snížená",J238,0)</f>
        <v>0</v>
      </c>
      <c r="BG238" s="235">
        <f>IF(N238="zákl. přenesená",J238,0)</f>
        <v>0</v>
      </c>
      <c r="BH238" s="235">
        <f>IF(N238="sníž. přenesená",J238,0)</f>
        <v>0</v>
      </c>
      <c r="BI238" s="235">
        <f>IF(N238="nulová",J238,0)</f>
        <v>0</v>
      </c>
      <c r="BJ238" s="14" t="s">
        <v>83</v>
      </c>
      <c r="BK238" s="235">
        <f>ROUND(I238*H238,2)</f>
        <v>0</v>
      </c>
      <c r="BL238" s="14" t="s">
        <v>172</v>
      </c>
      <c r="BM238" s="234" t="s">
        <v>448</v>
      </c>
    </row>
    <row r="239" spans="1:47" s="2" customFormat="1" ht="12">
      <c r="A239" s="35"/>
      <c r="B239" s="36"/>
      <c r="C239" s="37"/>
      <c r="D239" s="251" t="s">
        <v>252</v>
      </c>
      <c r="E239" s="37"/>
      <c r="F239" s="252" t="s">
        <v>926</v>
      </c>
      <c r="G239" s="37"/>
      <c r="H239" s="37"/>
      <c r="I239" s="238"/>
      <c r="J239" s="37"/>
      <c r="K239" s="37"/>
      <c r="L239" s="41"/>
      <c r="M239" s="239"/>
      <c r="N239" s="240"/>
      <c r="O239" s="88"/>
      <c r="P239" s="88"/>
      <c r="Q239" s="88"/>
      <c r="R239" s="88"/>
      <c r="S239" s="88"/>
      <c r="T239" s="89"/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T239" s="14" t="s">
        <v>252</v>
      </c>
      <c r="AU239" s="14" t="s">
        <v>85</v>
      </c>
    </row>
    <row r="240" spans="1:65" s="2" customFormat="1" ht="44.25" customHeight="1">
      <c r="A240" s="35"/>
      <c r="B240" s="36"/>
      <c r="C240" s="223" t="s">
        <v>307</v>
      </c>
      <c r="D240" s="223" t="s">
        <v>167</v>
      </c>
      <c r="E240" s="224" t="s">
        <v>459</v>
      </c>
      <c r="F240" s="225" t="s">
        <v>460</v>
      </c>
      <c r="G240" s="226" t="s">
        <v>224</v>
      </c>
      <c r="H240" s="227">
        <v>81</v>
      </c>
      <c r="I240" s="228"/>
      <c r="J240" s="229">
        <f>ROUND(I240*H240,2)</f>
        <v>0</v>
      </c>
      <c r="K240" s="225" t="s">
        <v>178</v>
      </c>
      <c r="L240" s="41"/>
      <c r="M240" s="230" t="s">
        <v>1</v>
      </c>
      <c r="N240" s="231" t="s">
        <v>41</v>
      </c>
      <c r="O240" s="88"/>
      <c r="P240" s="232">
        <f>O240*H240</f>
        <v>0</v>
      </c>
      <c r="Q240" s="232">
        <v>0</v>
      </c>
      <c r="R240" s="232">
        <f>Q240*H240</f>
        <v>0</v>
      </c>
      <c r="S240" s="232">
        <v>0</v>
      </c>
      <c r="T240" s="233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34" t="s">
        <v>172</v>
      </c>
      <c r="AT240" s="234" t="s">
        <v>167</v>
      </c>
      <c r="AU240" s="234" t="s">
        <v>85</v>
      </c>
      <c r="AY240" s="14" t="s">
        <v>164</v>
      </c>
      <c r="BE240" s="235">
        <f>IF(N240="základní",J240,0)</f>
        <v>0</v>
      </c>
      <c r="BF240" s="235">
        <f>IF(N240="snížená",J240,0)</f>
        <v>0</v>
      </c>
      <c r="BG240" s="235">
        <f>IF(N240="zákl. přenesená",J240,0)</f>
        <v>0</v>
      </c>
      <c r="BH240" s="235">
        <f>IF(N240="sníž. přenesená",J240,0)</f>
        <v>0</v>
      </c>
      <c r="BI240" s="235">
        <f>IF(N240="nulová",J240,0)</f>
        <v>0</v>
      </c>
      <c r="BJ240" s="14" t="s">
        <v>83</v>
      </c>
      <c r="BK240" s="235">
        <f>ROUND(I240*H240,2)</f>
        <v>0</v>
      </c>
      <c r="BL240" s="14" t="s">
        <v>172</v>
      </c>
      <c r="BM240" s="234" t="s">
        <v>452</v>
      </c>
    </row>
    <row r="241" spans="1:47" s="2" customFormat="1" ht="12">
      <c r="A241" s="35"/>
      <c r="B241" s="36"/>
      <c r="C241" s="37"/>
      <c r="D241" s="251" t="s">
        <v>252</v>
      </c>
      <c r="E241" s="37"/>
      <c r="F241" s="252" t="s">
        <v>462</v>
      </c>
      <c r="G241" s="37"/>
      <c r="H241" s="37"/>
      <c r="I241" s="238"/>
      <c r="J241" s="37"/>
      <c r="K241" s="37"/>
      <c r="L241" s="41"/>
      <c r="M241" s="239"/>
      <c r="N241" s="240"/>
      <c r="O241" s="88"/>
      <c r="P241" s="88"/>
      <c r="Q241" s="88"/>
      <c r="R241" s="88"/>
      <c r="S241" s="88"/>
      <c r="T241" s="89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T241" s="14" t="s">
        <v>252</v>
      </c>
      <c r="AU241" s="14" t="s">
        <v>85</v>
      </c>
    </row>
    <row r="242" spans="1:65" s="2" customFormat="1" ht="16.5" customHeight="1">
      <c r="A242" s="35"/>
      <c r="B242" s="36"/>
      <c r="C242" s="223" t="s">
        <v>454</v>
      </c>
      <c r="D242" s="223" t="s">
        <v>167</v>
      </c>
      <c r="E242" s="224" t="s">
        <v>464</v>
      </c>
      <c r="F242" s="225" t="s">
        <v>465</v>
      </c>
      <c r="G242" s="226" t="s">
        <v>224</v>
      </c>
      <c r="H242" s="227">
        <v>81</v>
      </c>
      <c r="I242" s="228"/>
      <c r="J242" s="229">
        <f>ROUND(I242*H242,2)</f>
        <v>0</v>
      </c>
      <c r="K242" s="225" t="s">
        <v>178</v>
      </c>
      <c r="L242" s="41"/>
      <c r="M242" s="230" t="s">
        <v>1</v>
      </c>
      <c r="N242" s="231" t="s">
        <v>41</v>
      </c>
      <c r="O242" s="88"/>
      <c r="P242" s="232">
        <f>O242*H242</f>
        <v>0</v>
      </c>
      <c r="Q242" s="232">
        <v>0</v>
      </c>
      <c r="R242" s="232">
        <f>Q242*H242</f>
        <v>0</v>
      </c>
      <c r="S242" s="232">
        <v>0</v>
      </c>
      <c r="T242" s="233">
        <f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234" t="s">
        <v>172</v>
      </c>
      <c r="AT242" s="234" t="s">
        <v>167</v>
      </c>
      <c r="AU242" s="234" t="s">
        <v>85</v>
      </c>
      <c r="AY242" s="14" t="s">
        <v>164</v>
      </c>
      <c r="BE242" s="235">
        <f>IF(N242="základní",J242,0)</f>
        <v>0</v>
      </c>
      <c r="BF242" s="235">
        <f>IF(N242="snížená",J242,0)</f>
        <v>0</v>
      </c>
      <c r="BG242" s="235">
        <f>IF(N242="zákl. přenesená",J242,0)</f>
        <v>0</v>
      </c>
      <c r="BH242" s="235">
        <f>IF(N242="sníž. přenesená",J242,0)</f>
        <v>0</v>
      </c>
      <c r="BI242" s="235">
        <f>IF(N242="nulová",J242,0)</f>
        <v>0</v>
      </c>
      <c r="BJ242" s="14" t="s">
        <v>83</v>
      </c>
      <c r="BK242" s="235">
        <f>ROUND(I242*H242,2)</f>
        <v>0</v>
      </c>
      <c r="BL242" s="14" t="s">
        <v>172</v>
      </c>
      <c r="BM242" s="234" t="s">
        <v>457</v>
      </c>
    </row>
    <row r="243" spans="1:65" s="2" customFormat="1" ht="21.75" customHeight="1">
      <c r="A243" s="35"/>
      <c r="B243" s="36"/>
      <c r="C243" s="223" t="s">
        <v>311</v>
      </c>
      <c r="D243" s="223" t="s">
        <v>167</v>
      </c>
      <c r="E243" s="224" t="s">
        <v>467</v>
      </c>
      <c r="F243" s="225" t="s">
        <v>468</v>
      </c>
      <c r="G243" s="226" t="s">
        <v>224</v>
      </c>
      <c r="H243" s="227">
        <v>4</v>
      </c>
      <c r="I243" s="228"/>
      <c r="J243" s="229">
        <f>ROUND(I243*H243,2)</f>
        <v>0</v>
      </c>
      <c r="K243" s="225" t="s">
        <v>178</v>
      </c>
      <c r="L243" s="41"/>
      <c r="M243" s="230" t="s">
        <v>1</v>
      </c>
      <c r="N243" s="231" t="s">
        <v>41</v>
      </c>
      <c r="O243" s="88"/>
      <c r="P243" s="232">
        <f>O243*H243</f>
        <v>0</v>
      </c>
      <c r="Q243" s="232">
        <v>0</v>
      </c>
      <c r="R243" s="232">
        <f>Q243*H243</f>
        <v>0</v>
      </c>
      <c r="S243" s="232">
        <v>0</v>
      </c>
      <c r="T243" s="233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234" t="s">
        <v>172</v>
      </c>
      <c r="AT243" s="234" t="s">
        <v>167</v>
      </c>
      <c r="AU243" s="234" t="s">
        <v>85</v>
      </c>
      <c r="AY243" s="14" t="s">
        <v>164</v>
      </c>
      <c r="BE243" s="235">
        <f>IF(N243="základní",J243,0)</f>
        <v>0</v>
      </c>
      <c r="BF243" s="235">
        <f>IF(N243="snížená",J243,0)</f>
        <v>0</v>
      </c>
      <c r="BG243" s="235">
        <f>IF(N243="zákl. přenesená",J243,0)</f>
        <v>0</v>
      </c>
      <c r="BH243" s="235">
        <f>IF(N243="sníž. přenesená",J243,0)</f>
        <v>0</v>
      </c>
      <c r="BI243" s="235">
        <f>IF(N243="nulová",J243,0)</f>
        <v>0</v>
      </c>
      <c r="BJ243" s="14" t="s">
        <v>83</v>
      </c>
      <c r="BK243" s="235">
        <f>ROUND(I243*H243,2)</f>
        <v>0</v>
      </c>
      <c r="BL243" s="14" t="s">
        <v>172</v>
      </c>
      <c r="BM243" s="234" t="s">
        <v>461</v>
      </c>
    </row>
    <row r="244" spans="1:65" s="2" customFormat="1" ht="24.15" customHeight="1">
      <c r="A244" s="35"/>
      <c r="B244" s="36"/>
      <c r="C244" s="223" t="s">
        <v>463</v>
      </c>
      <c r="D244" s="223" t="s">
        <v>167</v>
      </c>
      <c r="E244" s="224" t="s">
        <v>471</v>
      </c>
      <c r="F244" s="225" t="s">
        <v>472</v>
      </c>
      <c r="G244" s="226" t="s">
        <v>224</v>
      </c>
      <c r="H244" s="227">
        <v>1</v>
      </c>
      <c r="I244" s="228"/>
      <c r="J244" s="229">
        <f>ROUND(I244*H244,2)</f>
        <v>0</v>
      </c>
      <c r="K244" s="225" t="s">
        <v>178</v>
      </c>
      <c r="L244" s="41"/>
      <c r="M244" s="230" t="s">
        <v>1</v>
      </c>
      <c r="N244" s="231" t="s">
        <v>41</v>
      </c>
      <c r="O244" s="88"/>
      <c r="P244" s="232">
        <f>O244*H244</f>
        <v>0</v>
      </c>
      <c r="Q244" s="232">
        <v>0</v>
      </c>
      <c r="R244" s="232">
        <f>Q244*H244</f>
        <v>0</v>
      </c>
      <c r="S244" s="232">
        <v>0</v>
      </c>
      <c r="T244" s="233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234" t="s">
        <v>172</v>
      </c>
      <c r="AT244" s="234" t="s">
        <v>167</v>
      </c>
      <c r="AU244" s="234" t="s">
        <v>85</v>
      </c>
      <c r="AY244" s="14" t="s">
        <v>164</v>
      </c>
      <c r="BE244" s="235">
        <f>IF(N244="základní",J244,0)</f>
        <v>0</v>
      </c>
      <c r="BF244" s="235">
        <f>IF(N244="snížená",J244,0)</f>
        <v>0</v>
      </c>
      <c r="BG244" s="235">
        <f>IF(N244="zákl. přenesená",J244,0)</f>
        <v>0</v>
      </c>
      <c r="BH244" s="235">
        <f>IF(N244="sníž. přenesená",J244,0)</f>
        <v>0</v>
      </c>
      <c r="BI244" s="235">
        <f>IF(N244="nulová",J244,0)</f>
        <v>0</v>
      </c>
      <c r="BJ244" s="14" t="s">
        <v>83</v>
      </c>
      <c r="BK244" s="235">
        <f>ROUND(I244*H244,2)</f>
        <v>0</v>
      </c>
      <c r="BL244" s="14" t="s">
        <v>172</v>
      </c>
      <c r="BM244" s="234" t="s">
        <v>466</v>
      </c>
    </row>
    <row r="245" spans="1:65" s="2" customFormat="1" ht="24.15" customHeight="1">
      <c r="A245" s="35"/>
      <c r="B245" s="36"/>
      <c r="C245" s="223" t="s">
        <v>315</v>
      </c>
      <c r="D245" s="223" t="s">
        <v>167</v>
      </c>
      <c r="E245" s="224" t="s">
        <v>474</v>
      </c>
      <c r="F245" s="225" t="s">
        <v>475</v>
      </c>
      <c r="G245" s="226" t="s">
        <v>224</v>
      </c>
      <c r="H245" s="227">
        <v>4</v>
      </c>
      <c r="I245" s="228"/>
      <c r="J245" s="229">
        <f>ROUND(I245*H245,2)</f>
        <v>0</v>
      </c>
      <c r="K245" s="225" t="s">
        <v>178</v>
      </c>
      <c r="L245" s="41"/>
      <c r="M245" s="230" t="s">
        <v>1</v>
      </c>
      <c r="N245" s="231" t="s">
        <v>41</v>
      </c>
      <c r="O245" s="88"/>
      <c r="P245" s="232">
        <f>O245*H245</f>
        <v>0</v>
      </c>
      <c r="Q245" s="232">
        <v>0</v>
      </c>
      <c r="R245" s="232">
        <f>Q245*H245</f>
        <v>0</v>
      </c>
      <c r="S245" s="232">
        <v>0</v>
      </c>
      <c r="T245" s="233">
        <f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234" t="s">
        <v>172</v>
      </c>
      <c r="AT245" s="234" t="s">
        <v>167</v>
      </c>
      <c r="AU245" s="234" t="s">
        <v>85</v>
      </c>
      <c r="AY245" s="14" t="s">
        <v>164</v>
      </c>
      <c r="BE245" s="235">
        <f>IF(N245="základní",J245,0)</f>
        <v>0</v>
      </c>
      <c r="BF245" s="235">
        <f>IF(N245="snížená",J245,0)</f>
        <v>0</v>
      </c>
      <c r="BG245" s="235">
        <f>IF(N245="zákl. přenesená",J245,0)</f>
        <v>0</v>
      </c>
      <c r="BH245" s="235">
        <f>IF(N245="sníž. přenesená",J245,0)</f>
        <v>0</v>
      </c>
      <c r="BI245" s="235">
        <f>IF(N245="nulová",J245,0)</f>
        <v>0</v>
      </c>
      <c r="BJ245" s="14" t="s">
        <v>83</v>
      </c>
      <c r="BK245" s="235">
        <f>ROUND(I245*H245,2)</f>
        <v>0</v>
      </c>
      <c r="BL245" s="14" t="s">
        <v>172</v>
      </c>
      <c r="BM245" s="234" t="s">
        <v>469</v>
      </c>
    </row>
    <row r="246" spans="1:65" s="2" customFormat="1" ht="24.15" customHeight="1">
      <c r="A246" s="35"/>
      <c r="B246" s="36"/>
      <c r="C246" s="223" t="s">
        <v>470</v>
      </c>
      <c r="D246" s="223" t="s">
        <v>167</v>
      </c>
      <c r="E246" s="224" t="s">
        <v>478</v>
      </c>
      <c r="F246" s="225" t="s">
        <v>479</v>
      </c>
      <c r="G246" s="226" t="s">
        <v>224</v>
      </c>
      <c r="H246" s="227">
        <v>1</v>
      </c>
      <c r="I246" s="228"/>
      <c r="J246" s="229">
        <f>ROUND(I246*H246,2)</f>
        <v>0</v>
      </c>
      <c r="K246" s="225" t="s">
        <v>178</v>
      </c>
      <c r="L246" s="41"/>
      <c r="M246" s="230" t="s">
        <v>1</v>
      </c>
      <c r="N246" s="231" t="s">
        <v>41</v>
      </c>
      <c r="O246" s="88"/>
      <c r="P246" s="232">
        <f>O246*H246</f>
        <v>0</v>
      </c>
      <c r="Q246" s="232">
        <v>0</v>
      </c>
      <c r="R246" s="232">
        <f>Q246*H246</f>
        <v>0</v>
      </c>
      <c r="S246" s="232">
        <v>0</v>
      </c>
      <c r="T246" s="233">
        <f>S246*H246</f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234" t="s">
        <v>172</v>
      </c>
      <c r="AT246" s="234" t="s">
        <v>167</v>
      </c>
      <c r="AU246" s="234" t="s">
        <v>85</v>
      </c>
      <c r="AY246" s="14" t="s">
        <v>164</v>
      </c>
      <c r="BE246" s="235">
        <f>IF(N246="základní",J246,0)</f>
        <v>0</v>
      </c>
      <c r="BF246" s="235">
        <f>IF(N246="snížená",J246,0)</f>
        <v>0</v>
      </c>
      <c r="BG246" s="235">
        <f>IF(N246="zákl. přenesená",J246,0)</f>
        <v>0</v>
      </c>
      <c r="BH246" s="235">
        <f>IF(N246="sníž. přenesená",J246,0)</f>
        <v>0</v>
      </c>
      <c r="BI246" s="235">
        <f>IF(N246="nulová",J246,0)</f>
        <v>0</v>
      </c>
      <c r="BJ246" s="14" t="s">
        <v>83</v>
      </c>
      <c r="BK246" s="235">
        <f>ROUND(I246*H246,2)</f>
        <v>0</v>
      </c>
      <c r="BL246" s="14" t="s">
        <v>172</v>
      </c>
      <c r="BM246" s="234" t="s">
        <v>473</v>
      </c>
    </row>
    <row r="247" spans="1:65" s="2" customFormat="1" ht="16.5" customHeight="1">
      <c r="A247" s="35"/>
      <c r="B247" s="36"/>
      <c r="C247" s="223" t="s">
        <v>319</v>
      </c>
      <c r="D247" s="223" t="s">
        <v>167</v>
      </c>
      <c r="E247" s="224" t="s">
        <v>481</v>
      </c>
      <c r="F247" s="225" t="s">
        <v>482</v>
      </c>
      <c r="G247" s="226" t="s">
        <v>224</v>
      </c>
      <c r="H247" s="227">
        <v>1</v>
      </c>
      <c r="I247" s="228"/>
      <c r="J247" s="229">
        <f>ROUND(I247*H247,2)</f>
        <v>0</v>
      </c>
      <c r="K247" s="225" t="s">
        <v>178</v>
      </c>
      <c r="L247" s="41"/>
      <c r="M247" s="230" t="s">
        <v>1</v>
      </c>
      <c r="N247" s="231" t="s">
        <v>41</v>
      </c>
      <c r="O247" s="88"/>
      <c r="P247" s="232">
        <f>O247*H247</f>
        <v>0</v>
      </c>
      <c r="Q247" s="232">
        <v>0</v>
      </c>
      <c r="R247" s="232">
        <f>Q247*H247</f>
        <v>0</v>
      </c>
      <c r="S247" s="232">
        <v>0</v>
      </c>
      <c r="T247" s="233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234" t="s">
        <v>172</v>
      </c>
      <c r="AT247" s="234" t="s">
        <v>167</v>
      </c>
      <c r="AU247" s="234" t="s">
        <v>85</v>
      </c>
      <c r="AY247" s="14" t="s">
        <v>164</v>
      </c>
      <c r="BE247" s="235">
        <f>IF(N247="základní",J247,0)</f>
        <v>0</v>
      </c>
      <c r="BF247" s="235">
        <f>IF(N247="snížená",J247,0)</f>
        <v>0</v>
      </c>
      <c r="BG247" s="235">
        <f>IF(N247="zákl. přenesená",J247,0)</f>
        <v>0</v>
      </c>
      <c r="BH247" s="235">
        <f>IF(N247="sníž. přenesená",J247,0)</f>
        <v>0</v>
      </c>
      <c r="BI247" s="235">
        <f>IF(N247="nulová",J247,0)</f>
        <v>0</v>
      </c>
      <c r="BJ247" s="14" t="s">
        <v>83</v>
      </c>
      <c r="BK247" s="235">
        <f>ROUND(I247*H247,2)</f>
        <v>0</v>
      </c>
      <c r="BL247" s="14" t="s">
        <v>172</v>
      </c>
      <c r="BM247" s="234" t="s">
        <v>476</v>
      </c>
    </row>
    <row r="248" spans="1:47" s="2" customFormat="1" ht="12">
      <c r="A248" s="35"/>
      <c r="B248" s="36"/>
      <c r="C248" s="37"/>
      <c r="D248" s="251" t="s">
        <v>252</v>
      </c>
      <c r="E248" s="37"/>
      <c r="F248" s="252" t="s">
        <v>484</v>
      </c>
      <c r="G248" s="37"/>
      <c r="H248" s="37"/>
      <c r="I248" s="238"/>
      <c r="J248" s="37"/>
      <c r="K248" s="37"/>
      <c r="L248" s="41"/>
      <c r="M248" s="239"/>
      <c r="N248" s="240"/>
      <c r="O248" s="88"/>
      <c r="P248" s="88"/>
      <c r="Q248" s="88"/>
      <c r="R248" s="88"/>
      <c r="S248" s="88"/>
      <c r="T248" s="89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T248" s="14" t="s">
        <v>252</v>
      </c>
      <c r="AU248" s="14" t="s">
        <v>85</v>
      </c>
    </row>
    <row r="249" spans="1:65" s="2" customFormat="1" ht="16.5" customHeight="1">
      <c r="A249" s="35"/>
      <c r="B249" s="36"/>
      <c r="C249" s="223" t="s">
        <v>477</v>
      </c>
      <c r="D249" s="223" t="s">
        <v>167</v>
      </c>
      <c r="E249" s="224" t="s">
        <v>486</v>
      </c>
      <c r="F249" s="225" t="s">
        <v>487</v>
      </c>
      <c r="G249" s="226" t="s">
        <v>224</v>
      </c>
      <c r="H249" s="227">
        <v>4</v>
      </c>
      <c r="I249" s="228"/>
      <c r="J249" s="229">
        <f>ROUND(I249*H249,2)</f>
        <v>0</v>
      </c>
      <c r="K249" s="225" t="s">
        <v>178</v>
      </c>
      <c r="L249" s="41"/>
      <c r="M249" s="230" t="s">
        <v>1</v>
      </c>
      <c r="N249" s="231" t="s">
        <v>41</v>
      </c>
      <c r="O249" s="88"/>
      <c r="P249" s="232">
        <f>O249*H249</f>
        <v>0</v>
      </c>
      <c r="Q249" s="232">
        <v>0</v>
      </c>
      <c r="R249" s="232">
        <f>Q249*H249</f>
        <v>0</v>
      </c>
      <c r="S249" s="232">
        <v>0</v>
      </c>
      <c r="T249" s="233">
        <f>S249*H249</f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234" t="s">
        <v>172</v>
      </c>
      <c r="AT249" s="234" t="s">
        <v>167</v>
      </c>
      <c r="AU249" s="234" t="s">
        <v>85</v>
      </c>
      <c r="AY249" s="14" t="s">
        <v>164</v>
      </c>
      <c r="BE249" s="235">
        <f>IF(N249="základní",J249,0)</f>
        <v>0</v>
      </c>
      <c r="BF249" s="235">
        <f>IF(N249="snížená",J249,0)</f>
        <v>0</v>
      </c>
      <c r="BG249" s="235">
        <f>IF(N249="zákl. přenesená",J249,0)</f>
        <v>0</v>
      </c>
      <c r="BH249" s="235">
        <f>IF(N249="sníž. přenesená",J249,0)</f>
        <v>0</v>
      </c>
      <c r="BI249" s="235">
        <f>IF(N249="nulová",J249,0)</f>
        <v>0</v>
      </c>
      <c r="BJ249" s="14" t="s">
        <v>83</v>
      </c>
      <c r="BK249" s="235">
        <f>ROUND(I249*H249,2)</f>
        <v>0</v>
      </c>
      <c r="BL249" s="14" t="s">
        <v>172</v>
      </c>
      <c r="BM249" s="234" t="s">
        <v>480</v>
      </c>
    </row>
    <row r="250" spans="1:47" s="2" customFormat="1" ht="12">
      <c r="A250" s="35"/>
      <c r="B250" s="36"/>
      <c r="C250" s="37"/>
      <c r="D250" s="251" t="s">
        <v>252</v>
      </c>
      <c r="E250" s="37"/>
      <c r="F250" s="252" t="s">
        <v>484</v>
      </c>
      <c r="G250" s="37"/>
      <c r="H250" s="37"/>
      <c r="I250" s="238"/>
      <c r="J250" s="37"/>
      <c r="K250" s="37"/>
      <c r="L250" s="41"/>
      <c r="M250" s="239"/>
      <c r="N250" s="240"/>
      <c r="O250" s="88"/>
      <c r="P250" s="88"/>
      <c r="Q250" s="88"/>
      <c r="R250" s="88"/>
      <c r="S250" s="88"/>
      <c r="T250" s="89"/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T250" s="14" t="s">
        <v>252</v>
      </c>
      <c r="AU250" s="14" t="s">
        <v>85</v>
      </c>
    </row>
    <row r="251" spans="1:65" s="2" customFormat="1" ht="21.75" customHeight="1">
      <c r="A251" s="35"/>
      <c r="B251" s="36"/>
      <c r="C251" s="223" t="s">
        <v>324</v>
      </c>
      <c r="D251" s="223" t="s">
        <v>167</v>
      </c>
      <c r="E251" s="224" t="s">
        <v>489</v>
      </c>
      <c r="F251" s="225" t="s">
        <v>490</v>
      </c>
      <c r="G251" s="226" t="s">
        <v>224</v>
      </c>
      <c r="H251" s="227">
        <v>48</v>
      </c>
      <c r="I251" s="228"/>
      <c r="J251" s="229">
        <f>ROUND(I251*H251,2)</f>
        <v>0</v>
      </c>
      <c r="K251" s="225" t="s">
        <v>171</v>
      </c>
      <c r="L251" s="41"/>
      <c r="M251" s="230" t="s">
        <v>1</v>
      </c>
      <c r="N251" s="231" t="s">
        <v>41</v>
      </c>
      <c r="O251" s="88"/>
      <c r="P251" s="232">
        <f>O251*H251</f>
        <v>0</v>
      </c>
      <c r="Q251" s="232">
        <v>0</v>
      </c>
      <c r="R251" s="232">
        <f>Q251*H251</f>
        <v>0</v>
      </c>
      <c r="S251" s="232">
        <v>0</v>
      </c>
      <c r="T251" s="233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234" t="s">
        <v>172</v>
      </c>
      <c r="AT251" s="234" t="s">
        <v>167</v>
      </c>
      <c r="AU251" s="234" t="s">
        <v>85</v>
      </c>
      <c r="AY251" s="14" t="s">
        <v>164</v>
      </c>
      <c r="BE251" s="235">
        <f>IF(N251="základní",J251,0)</f>
        <v>0</v>
      </c>
      <c r="BF251" s="235">
        <f>IF(N251="snížená",J251,0)</f>
        <v>0</v>
      </c>
      <c r="BG251" s="235">
        <f>IF(N251="zákl. přenesená",J251,0)</f>
        <v>0</v>
      </c>
      <c r="BH251" s="235">
        <f>IF(N251="sníž. přenesená",J251,0)</f>
        <v>0</v>
      </c>
      <c r="BI251" s="235">
        <f>IF(N251="nulová",J251,0)</f>
        <v>0</v>
      </c>
      <c r="BJ251" s="14" t="s">
        <v>83</v>
      </c>
      <c r="BK251" s="235">
        <f>ROUND(I251*H251,2)</f>
        <v>0</v>
      </c>
      <c r="BL251" s="14" t="s">
        <v>172</v>
      </c>
      <c r="BM251" s="234" t="s">
        <v>483</v>
      </c>
    </row>
    <row r="252" spans="1:47" s="2" customFormat="1" ht="12">
      <c r="A252" s="35"/>
      <c r="B252" s="36"/>
      <c r="C252" s="37"/>
      <c r="D252" s="236" t="s">
        <v>173</v>
      </c>
      <c r="E252" s="37"/>
      <c r="F252" s="237" t="s">
        <v>492</v>
      </c>
      <c r="G252" s="37"/>
      <c r="H252" s="37"/>
      <c r="I252" s="238"/>
      <c r="J252" s="37"/>
      <c r="K252" s="37"/>
      <c r="L252" s="41"/>
      <c r="M252" s="239"/>
      <c r="N252" s="240"/>
      <c r="O252" s="88"/>
      <c r="P252" s="88"/>
      <c r="Q252" s="88"/>
      <c r="R252" s="88"/>
      <c r="S252" s="88"/>
      <c r="T252" s="89"/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T252" s="14" t="s">
        <v>173</v>
      </c>
      <c r="AU252" s="14" t="s">
        <v>85</v>
      </c>
    </row>
    <row r="253" spans="1:65" s="2" customFormat="1" ht="21.75" customHeight="1">
      <c r="A253" s="35"/>
      <c r="B253" s="36"/>
      <c r="C253" s="223" t="s">
        <v>485</v>
      </c>
      <c r="D253" s="223" t="s">
        <v>167</v>
      </c>
      <c r="E253" s="224" t="s">
        <v>494</v>
      </c>
      <c r="F253" s="225" t="s">
        <v>495</v>
      </c>
      <c r="G253" s="226" t="s">
        <v>224</v>
      </c>
      <c r="H253" s="227">
        <v>14</v>
      </c>
      <c r="I253" s="228"/>
      <c r="J253" s="229">
        <f>ROUND(I253*H253,2)</f>
        <v>0</v>
      </c>
      <c r="K253" s="225" t="s">
        <v>171</v>
      </c>
      <c r="L253" s="41"/>
      <c r="M253" s="230" t="s">
        <v>1</v>
      </c>
      <c r="N253" s="231" t="s">
        <v>41</v>
      </c>
      <c r="O253" s="88"/>
      <c r="P253" s="232">
        <f>O253*H253</f>
        <v>0</v>
      </c>
      <c r="Q253" s="232">
        <v>0</v>
      </c>
      <c r="R253" s="232">
        <f>Q253*H253</f>
        <v>0</v>
      </c>
      <c r="S253" s="232">
        <v>0</v>
      </c>
      <c r="T253" s="233">
        <f>S253*H253</f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234" t="s">
        <v>172</v>
      </c>
      <c r="AT253" s="234" t="s">
        <v>167</v>
      </c>
      <c r="AU253" s="234" t="s">
        <v>85</v>
      </c>
      <c r="AY253" s="14" t="s">
        <v>164</v>
      </c>
      <c r="BE253" s="235">
        <f>IF(N253="základní",J253,0)</f>
        <v>0</v>
      </c>
      <c r="BF253" s="235">
        <f>IF(N253="snížená",J253,0)</f>
        <v>0</v>
      </c>
      <c r="BG253" s="235">
        <f>IF(N253="zákl. přenesená",J253,0)</f>
        <v>0</v>
      </c>
      <c r="BH253" s="235">
        <f>IF(N253="sníž. přenesená",J253,0)</f>
        <v>0</v>
      </c>
      <c r="BI253" s="235">
        <f>IF(N253="nulová",J253,0)</f>
        <v>0</v>
      </c>
      <c r="BJ253" s="14" t="s">
        <v>83</v>
      </c>
      <c r="BK253" s="235">
        <f>ROUND(I253*H253,2)</f>
        <v>0</v>
      </c>
      <c r="BL253" s="14" t="s">
        <v>172</v>
      </c>
      <c r="BM253" s="234" t="s">
        <v>488</v>
      </c>
    </row>
    <row r="254" spans="1:47" s="2" customFormat="1" ht="12">
      <c r="A254" s="35"/>
      <c r="B254" s="36"/>
      <c r="C254" s="37"/>
      <c r="D254" s="236" t="s">
        <v>173</v>
      </c>
      <c r="E254" s="37"/>
      <c r="F254" s="237" t="s">
        <v>497</v>
      </c>
      <c r="G254" s="37"/>
      <c r="H254" s="37"/>
      <c r="I254" s="238"/>
      <c r="J254" s="37"/>
      <c r="K254" s="37"/>
      <c r="L254" s="41"/>
      <c r="M254" s="239"/>
      <c r="N254" s="240"/>
      <c r="O254" s="88"/>
      <c r="P254" s="88"/>
      <c r="Q254" s="88"/>
      <c r="R254" s="88"/>
      <c r="S254" s="88"/>
      <c r="T254" s="89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T254" s="14" t="s">
        <v>173</v>
      </c>
      <c r="AU254" s="14" t="s">
        <v>85</v>
      </c>
    </row>
    <row r="255" spans="1:65" s="2" customFormat="1" ht="37.8" customHeight="1">
      <c r="A255" s="35"/>
      <c r="B255" s="36"/>
      <c r="C255" s="223" t="s">
        <v>328</v>
      </c>
      <c r="D255" s="223" t="s">
        <v>167</v>
      </c>
      <c r="E255" s="224" t="s">
        <v>498</v>
      </c>
      <c r="F255" s="225" t="s">
        <v>499</v>
      </c>
      <c r="G255" s="226" t="s">
        <v>224</v>
      </c>
      <c r="H255" s="227">
        <v>2</v>
      </c>
      <c r="I255" s="228"/>
      <c r="J255" s="229">
        <f>ROUND(I255*H255,2)</f>
        <v>0</v>
      </c>
      <c r="K255" s="225" t="s">
        <v>171</v>
      </c>
      <c r="L255" s="41"/>
      <c r="M255" s="230" t="s">
        <v>1</v>
      </c>
      <c r="N255" s="231" t="s">
        <v>41</v>
      </c>
      <c r="O255" s="88"/>
      <c r="P255" s="232">
        <f>O255*H255</f>
        <v>0</v>
      </c>
      <c r="Q255" s="232">
        <v>0</v>
      </c>
      <c r="R255" s="232">
        <f>Q255*H255</f>
        <v>0</v>
      </c>
      <c r="S255" s="232">
        <v>0</v>
      </c>
      <c r="T255" s="233">
        <f>S255*H255</f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234" t="s">
        <v>172</v>
      </c>
      <c r="AT255" s="234" t="s">
        <v>167</v>
      </c>
      <c r="AU255" s="234" t="s">
        <v>85</v>
      </c>
      <c r="AY255" s="14" t="s">
        <v>164</v>
      </c>
      <c r="BE255" s="235">
        <f>IF(N255="základní",J255,0)</f>
        <v>0</v>
      </c>
      <c r="BF255" s="235">
        <f>IF(N255="snížená",J255,0)</f>
        <v>0</v>
      </c>
      <c r="BG255" s="235">
        <f>IF(N255="zákl. přenesená",J255,0)</f>
        <v>0</v>
      </c>
      <c r="BH255" s="235">
        <f>IF(N255="sníž. přenesená",J255,0)</f>
        <v>0</v>
      </c>
      <c r="BI255" s="235">
        <f>IF(N255="nulová",J255,0)</f>
        <v>0</v>
      </c>
      <c r="BJ255" s="14" t="s">
        <v>83</v>
      </c>
      <c r="BK255" s="235">
        <f>ROUND(I255*H255,2)</f>
        <v>0</v>
      </c>
      <c r="BL255" s="14" t="s">
        <v>172</v>
      </c>
      <c r="BM255" s="234" t="s">
        <v>491</v>
      </c>
    </row>
    <row r="256" spans="1:47" s="2" customFormat="1" ht="12">
      <c r="A256" s="35"/>
      <c r="B256" s="36"/>
      <c r="C256" s="37"/>
      <c r="D256" s="236" t="s">
        <v>173</v>
      </c>
      <c r="E256" s="37"/>
      <c r="F256" s="237" t="s">
        <v>501</v>
      </c>
      <c r="G256" s="37"/>
      <c r="H256" s="37"/>
      <c r="I256" s="238"/>
      <c r="J256" s="37"/>
      <c r="K256" s="37"/>
      <c r="L256" s="41"/>
      <c r="M256" s="239"/>
      <c r="N256" s="240"/>
      <c r="O256" s="88"/>
      <c r="P256" s="88"/>
      <c r="Q256" s="88"/>
      <c r="R256" s="88"/>
      <c r="S256" s="88"/>
      <c r="T256" s="89"/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T256" s="14" t="s">
        <v>173</v>
      </c>
      <c r="AU256" s="14" t="s">
        <v>85</v>
      </c>
    </row>
    <row r="257" spans="1:65" s="2" customFormat="1" ht="37.8" customHeight="1">
      <c r="A257" s="35"/>
      <c r="B257" s="36"/>
      <c r="C257" s="223" t="s">
        <v>493</v>
      </c>
      <c r="D257" s="223" t="s">
        <v>167</v>
      </c>
      <c r="E257" s="224" t="s">
        <v>503</v>
      </c>
      <c r="F257" s="225" t="s">
        <v>504</v>
      </c>
      <c r="G257" s="226" t="s">
        <v>224</v>
      </c>
      <c r="H257" s="227">
        <v>2</v>
      </c>
      <c r="I257" s="228"/>
      <c r="J257" s="229">
        <f>ROUND(I257*H257,2)</f>
        <v>0</v>
      </c>
      <c r="K257" s="225" t="s">
        <v>171</v>
      </c>
      <c r="L257" s="41"/>
      <c r="M257" s="230" t="s">
        <v>1</v>
      </c>
      <c r="N257" s="231" t="s">
        <v>41</v>
      </c>
      <c r="O257" s="88"/>
      <c r="P257" s="232">
        <f>O257*H257</f>
        <v>0</v>
      </c>
      <c r="Q257" s="232">
        <v>0</v>
      </c>
      <c r="R257" s="232">
        <f>Q257*H257</f>
        <v>0</v>
      </c>
      <c r="S257" s="232">
        <v>0</v>
      </c>
      <c r="T257" s="233">
        <f>S257*H257</f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234" t="s">
        <v>172</v>
      </c>
      <c r="AT257" s="234" t="s">
        <v>167</v>
      </c>
      <c r="AU257" s="234" t="s">
        <v>85</v>
      </c>
      <c r="AY257" s="14" t="s">
        <v>164</v>
      </c>
      <c r="BE257" s="235">
        <f>IF(N257="základní",J257,0)</f>
        <v>0</v>
      </c>
      <c r="BF257" s="235">
        <f>IF(N257="snížená",J257,0)</f>
        <v>0</v>
      </c>
      <c r="BG257" s="235">
        <f>IF(N257="zákl. přenesená",J257,0)</f>
        <v>0</v>
      </c>
      <c r="BH257" s="235">
        <f>IF(N257="sníž. přenesená",J257,0)</f>
        <v>0</v>
      </c>
      <c r="BI257" s="235">
        <f>IF(N257="nulová",J257,0)</f>
        <v>0</v>
      </c>
      <c r="BJ257" s="14" t="s">
        <v>83</v>
      </c>
      <c r="BK257" s="235">
        <f>ROUND(I257*H257,2)</f>
        <v>0</v>
      </c>
      <c r="BL257" s="14" t="s">
        <v>172</v>
      </c>
      <c r="BM257" s="234" t="s">
        <v>496</v>
      </c>
    </row>
    <row r="258" spans="1:47" s="2" customFormat="1" ht="12">
      <c r="A258" s="35"/>
      <c r="B258" s="36"/>
      <c r="C258" s="37"/>
      <c r="D258" s="236" t="s">
        <v>173</v>
      </c>
      <c r="E258" s="37"/>
      <c r="F258" s="237" t="s">
        <v>506</v>
      </c>
      <c r="G258" s="37"/>
      <c r="H258" s="37"/>
      <c r="I258" s="238"/>
      <c r="J258" s="37"/>
      <c r="K258" s="37"/>
      <c r="L258" s="41"/>
      <c r="M258" s="239"/>
      <c r="N258" s="240"/>
      <c r="O258" s="88"/>
      <c r="P258" s="88"/>
      <c r="Q258" s="88"/>
      <c r="R258" s="88"/>
      <c r="S258" s="88"/>
      <c r="T258" s="89"/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T258" s="14" t="s">
        <v>173</v>
      </c>
      <c r="AU258" s="14" t="s">
        <v>85</v>
      </c>
    </row>
    <row r="259" spans="1:65" s="2" customFormat="1" ht="24.15" customHeight="1">
      <c r="A259" s="35"/>
      <c r="B259" s="36"/>
      <c r="C259" s="223" t="s">
        <v>333</v>
      </c>
      <c r="D259" s="223" t="s">
        <v>167</v>
      </c>
      <c r="E259" s="224" t="s">
        <v>507</v>
      </c>
      <c r="F259" s="225" t="s">
        <v>508</v>
      </c>
      <c r="G259" s="226" t="s">
        <v>224</v>
      </c>
      <c r="H259" s="227">
        <v>1</v>
      </c>
      <c r="I259" s="228"/>
      <c r="J259" s="229">
        <f>ROUND(I259*H259,2)</f>
        <v>0</v>
      </c>
      <c r="K259" s="225" t="s">
        <v>178</v>
      </c>
      <c r="L259" s="41"/>
      <c r="M259" s="230" t="s">
        <v>1</v>
      </c>
      <c r="N259" s="231" t="s">
        <v>41</v>
      </c>
      <c r="O259" s="88"/>
      <c r="P259" s="232">
        <f>O259*H259</f>
        <v>0</v>
      </c>
      <c r="Q259" s="232">
        <v>0</v>
      </c>
      <c r="R259" s="232">
        <f>Q259*H259</f>
        <v>0</v>
      </c>
      <c r="S259" s="232">
        <v>0</v>
      </c>
      <c r="T259" s="233">
        <f>S259*H259</f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234" t="s">
        <v>172</v>
      </c>
      <c r="AT259" s="234" t="s">
        <v>167</v>
      </c>
      <c r="AU259" s="234" t="s">
        <v>85</v>
      </c>
      <c r="AY259" s="14" t="s">
        <v>164</v>
      </c>
      <c r="BE259" s="235">
        <f>IF(N259="základní",J259,0)</f>
        <v>0</v>
      </c>
      <c r="BF259" s="235">
        <f>IF(N259="snížená",J259,0)</f>
        <v>0</v>
      </c>
      <c r="BG259" s="235">
        <f>IF(N259="zákl. přenesená",J259,0)</f>
        <v>0</v>
      </c>
      <c r="BH259" s="235">
        <f>IF(N259="sníž. přenesená",J259,0)</f>
        <v>0</v>
      </c>
      <c r="BI259" s="235">
        <f>IF(N259="nulová",J259,0)</f>
        <v>0</v>
      </c>
      <c r="BJ259" s="14" t="s">
        <v>83</v>
      </c>
      <c r="BK259" s="235">
        <f>ROUND(I259*H259,2)</f>
        <v>0</v>
      </c>
      <c r="BL259" s="14" t="s">
        <v>172</v>
      </c>
      <c r="BM259" s="234" t="s">
        <v>500</v>
      </c>
    </row>
    <row r="260" spans="1:65" s="2" customFormat="1" ht="16.5" customHeight="1">
      <c r="A260" s="35"/>
      <c r="B260" s="36"/>
      <c r="C260" s="223" t="s">
        <v>502</v>
      </c>
      <c r="D260" s="223" t="s">
        <v>167</v>
      </c>
      <c r="E260" s="224" t="s">
        <v>511</v>
      </c>
      <c r="F260" s="225" t="s">
        <v>512</v>
      </c>
      <c r="G260" s="226" t="s">
        <v>224</v>
      </c>
      <c r="H260" s="227">
        <v>1</v>
      </c>
      <c r="I260" s="228"/>
      <c r="J260" s="229">
        <f>ROUND(I260*H260,2)</f>
        <v>0</v>
      </c>
      <c r="K260" s="225" t="s">
        <v>178</v>
      </c>
      <c r="L260" s="41"/>
      <c r="M260" s="230" t="s">
        <v>1</v>
      </c>
      <c r="N260" s="231" t="s">
        <v>41</v>
      </c>
      <c r="O260" s="88"/>
      <c r="P260" s="232">
        <f>O260*H260</f>
        <v>0</v>
      </c>
      <c r="Q260" s="232">
        <v>0</v>
      </c>
      <c r="R260" s="232">
        <f>Q260*H260</f>
        <v>0</v>
      </c>
      <c r="S260" s="232">
        <v>0</v>
      </c>
      <c r="T260" s="233">
        <f>S260*H260</f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234" t="s">
        <v>172</v>
      </c>
      <c r="AT260" s="234" t="s">
        <v>167</v>
      </c>
      <c r="AU260" s="234" t="s">
        <v>85</v>
      </c>
      <c r="AY260" s="14" t="s">
        <v>164</v>
      </c>
      <c r="BE260" s="235">
        <f>IF(N260="základní",J260,0)</f>
        <v>0</v>
      </c>
      <c r="BF260" s="235">
        <f>IF(N260="snížená",J260,0)</f>
        <v>0</v>
      </c>
      <c r="BG260" s="235">
        <f>IF(N260="zákl. přenesená",J260,0)</f>
        <v>0</v>
      </c>
      <c r="BH260" s="235">
        <f>IF(N260="sníž. přenesená",J260,0)</f>
        <v>0</v>
      </c>
      <c r="BI260" s="235">
        <f>IF(N260="nulová",J260,0)</f>
        <v>0</v>
      </c>
      <c r="BJ260" s="14" t="s">
        <v>83</v>
      </c>
      <c r="BK260" s="235">
        <f>ROUND(I260*H260,2)</f>
        <v>0</v>
      </c>
      <c r="BL260" s="14" t="s">
        <v>172</v>
      </c>
      <c r="BM260" s="234" t="s">
        <v>505</v>
      </c>
    </row>
    <row r="261" spans="1:65" s="2" customFormat="1" ht="24.15" customHeight="1">
      <c r="A261" s="35"/>
      <c r="B261" s="36"/>
      <c r="C261" s="241" t="s">
        <v>338</v>
      </c>
      <c r="D261" s="241" t="s">
        <v>181</v>
      </c>
      <c r="E261" s="242" t="s">
        <v>514</v>
      </c>
      <c r="F261" s="243" t="s">
        <v>515</v>
      </c>
      <c r="G261" s="244" t="s">
        <v>224</v>
      </c>
      <c r="H261" s="245">
        <v>3</v>
      </c>
      <c r="I261" s="246"/>
      <c r="J261" s="247">
        <f>ROUND(I261*H261,2)</f>
        <v>0</v>
      </c>
      <c r="K261" s="243" t="s">
        <v>178</v>
      </c>
      <c r="L261" s="248"/>
      <c r="M261" s="249" t="s">
        <v>1</v>
      </c>
      <c r="N261" s="250" t="s">
        <v>41</v>
      </c>
      <c r="O261" s="88"/>
      <c r="P261" s="232">
        <f>O261*H261</f>
        <v>0</v>
      </c>
      <c r="Q261" s="232">
        <v>0</v>
      </c>
      <c r="R261" s="232">
        <f>Q261*H261</f>
        <v>0</v>
      </c>
      <c r="S261" s="232">
        <v>0</v>
      </c>
      <c r="T261" s="233">
        <f>S261*H261</f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234" t="s">
        <v>184</v>
      </c>
      <c r="AT261" s="234" t="s">
        <v>181</v>
      </c>
      <c r="AU261" s="234" t="s">
        <v>85</v>
      </c>
      <c r="AY261" s="14" t="s">
        <v>164</v>
      </c>
      <c r="BE261" s="235">
        <f>IF(N261="základní",J261,0)</f>
        <v>0</v>
      </c>
      <c r="BF261" s="235">
        <f>IF(N261="snížená",J261,0)</f>
        <v>0</v>
      </c>
      <c r="BG261" s="235">
        <f>IF(N261="zákl. přenesená",J261,0)</f>
        <v>0</v>
      </c>
      <c r="BH261" s="235">
        <f>IF(N261="sníž. přenesená",J261,0)</f>
        <v>0</v>
      </c>
      <c r="BI261" s="235">
        <f>IF(N261="nulová",J261,0)</f>
        <v>0</v>
      </c>
      <c r="BJ261" s="14" t="s">
        <v>83</v>
      </c>
      <c r="BK261" s="235">
        <f>ROUND(I261*H261,2)</f>
        <v>0</v>
      </c>
      <c r="BL261" s="14" t="s">
        <v>172</v>
      </c>
      <c r="BM261" s="234" t="s">
        <v>509</v>
      </c>
    </row>
    <row r="262" spans="1:65" s="2" customFormat="1" ht="21.75" customHeight="1">
      <c r="A262" s="35"/>
      <c r="B262" s="36"/>
      <c r="C262" s="223" t="s">
        <v>510</v>
      </c>
      <c r="D262" s="223" t="s">
        <v>167</v>
      </c>
      <c r="E262" s="224" t="s">
        <v>518</v>
      </c>
      <c r="F262" s="225" t="s">
        <v>519</v>
      </c>
      <c r="G262" s="226" t="s">
        <v>224</v>
      </c>
      <c r="H262" s="227">
        <v>42</v>
      </c>
      <c r="I262" s="228"/>
      <c r="J262" s="229">
        <f>ROUND(I262*H262,2)</f>
        <v>0</v>
      </c>
      <c r="K262" s="225" t="s">
        <v>171</v>
      </c>
      <c r="L262" s="41"/>
      <c r="M262" s="230" t="s">
        <v>1</v>
      </c>
      <c r="N262" s="231" t="s">
        <v>41</v>
      </c>
      <c r="O262" s="88"/>
      <c r="P262" s="232">
        <f>O262*H262</f>
        <v>0</v>
      </c>
      <c r="Q262" s="232">
        <v>0</v>
      </c>
      <c r="R262" s="232">
        <f>Q262*H262</f>
        <v>0</v>
      </c>
      <c r="S262" s="232">
        <v>0</v>
      </c>
      <c r="T262" s="233">
        <f>S262*H262</f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234" t="s">
        <v>172</v>
      </c>
      <c r="AT262" s="234" t="s">
        <v>167</v>
      </c>
      <c r="AU262" s="234" t="s">
        <v>85</v>
      </c>
      <c r="AY262" s="14" t="s">
        <v>164</v>
      </c>
      <c r="BE262" s="235">
        <f>IF(N262="základní",J262,0)</f>
        <v>0</v>
      </c>
      <c r="BF262" s="235">
        <f>IF(N262="snížená",J262,0)</f>
        <v>0</v>
      </c>
      <c r="BG262" s="235">
        <f>IF(N262="zákl. přenesená",J262,0)</f>
        <v>0</v>
      </c>
      <c r="BH262" s="235">
        <f>IF(N262="sníž. přenesená",J262,0)</f>
        <v>0</v>
      </c>
      <c r="BI262" s="235">
        <f>IF(N262="nulová",J262,0)</f>
        <v>0</v>
      </c>
      <c r="BJ262" s="14" t="s">
        <v>83</v>
      </c>
      <c r="BK262" s="235">
        <f>ROUND(I262*H262,2)</f>
        <v>0</v>
      </c>
      <c r="BL262" s="14" t="s">
        <v>172</v>
      </c>
      <c r="BM262" s="234" t="s">
        <v>513</v>
      </c>
    </row>
    <row r="263" spans="1:47" s="2" customFormat="1" ht="12">
      <c r="A263" s="35"/>
      <c r="B263" s="36"/>
      <c r="C263" s="37"/>
      <c r="D263" s="236" t="s">
        <v>173</v>
      </c>
      <c r="E263" s="37"/>
      <c r="F263" s="237" t="s">
        <v>521</v>
      </c>
      <c r="G263" s="37"/>
      <c r="H263" s="37"/>
      <c r="I263" s="238"/>
      <c r="J263" s="37"/>
      <c r="K263" s="37"/>
      <c r="L263" s="41"/>
      <c r="M263" s="239"/>
      <c r="N263" s="240"/>
      <c r="O263" s="88"/>
      <c r="P263" s="88"/>
      <c r="Q263" s="88"/>
      <c r="R263" s="88"/>
      <c r="S263" s="88"/>
      <c r="T263" s="89"/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T263" s="14" t="s">
        <v>173</v>
      </c>
      <c r="AU263" s="14" t="s">
        <v>85</v>
      </c>
    </row>
    <row r="264" spans="1:65" s="2" customFormat="1" ht="21.75" customHeight="1">
      <c r="A264" s="35"/>
      <c r="B264" s="36"/>
      <c r="C264" s="223" t="s">
        <v>344</v>
      </c>
      <c r="D264" s="223" t="s">
        <v>167</v>
      </c>
      <c r="E264" s="224" t="s">
        <v>522</v>
      </c>
      <c r="F264" s="225" t="s">
        <v>523</v>
      </c>
      <c r="G264" s="226" t="s">
        <v>224</v>
      </c>
      <c r="H264" s="227">
        <v>10</v>
      </c>
      <c r="I264" s="228"/>
      <c r="J264" s="229">
        <f>ROUND(I264*H264,2)</f>
        <v>0</v>
      </c>
      <c r="K264" s="225" t="s">
        <v>171</v>
      </c>
      <c r="L264" s="41"/>
      <c r="M264" s="230" t="s">
        <v>1</v>
      </c>
      <c r="N264" s="231" t="s">
        <v>41</v>
      </c>
      <c r="O264" s="88"/>
      <c r="P264" s="232">
        <f>O264*H264</f>
        <v>0</v>
      </c>
      <c r="Q264" s="232">
        <v>0</v>
      </c>
      <c r="R264" s="232">
        <f>Q264*H264</f>
        <v>0</v>
      </c>
      <c r="S264" s="232">
        <v>0</v>
      </c>
      <c r="T264" s="233">
        <f>S264*H264</f>
        <v>0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234" t="s">
        <v>172</v>
      </c>
      <c r="AT264" s="234" t="s">
        <v>167</v>
      </c>
      <c r="AU264" s="234" t="s">
        <v>85</v>
      </c>
      <c r="AY264" s="14" t="s">
        <v>164</v>
      </c>
      <c r="BE264" s="235">
        <f>IF(N264="základní",J264,0)</f>
        <v>0</v>
      </c>
      <c r="BF264" s="235">
        <f>IF(N264="snížená",J264,0)</f>
        <v>0</v>
      </c>
      <c r="BG264" s="235">
        <f>IF(N264="zákl. přenesená",J264,0)</f>
        <v>0</v>
      </c>
      <c r="BH264" s="235">
        <f>IF(N264="sníž. přenesená",J264,0)</f>
        <v>0</v>
      </c>
      <c r="BI264" s="235">
        <f>IF(N264="nulová",J264,0)</f>
        <v>0</v>
      </c>
      <c r="BJ264" s="14" t="s">
        <v>83</v>
      </c>
      <c r="BK264" s="235">
        <f>ROUND(I264*H264,2)</f>
        <v>0</v>
      </c>
      <c r="BL264" s="14" t="s">
        <v>172</v>
      </c>
      <c r="BM264" s="234" t="s">
        <v>516</v>
      </c>
    </row>
    <row r="265" spans="1:47" s="2" customFormat="1" ht="12">
      <c r="A265" s="35"/>
      <c r="B265" s="36"/>
      <c r="C265" s="37"/>
      <c r="D265" s="236" t="s">
        <v>173</v>
      </c>
      <c r="E265" s="37"/>
      <c r="F265" s="237" t="s">
        <v>525</v>
      </c>
      <c r="G265" s="37"/>
      <c r="H265" s="37"/>
      <c r="I265" s="238"/>
      <c r="J265" s="37"/>
      <c r="K265" s="37"/>
      <c r="L265" s="41"/>
      <c r="M265" s="239"/>
      <c r="N265" s="240"/>
      <c r="O265" s="88"/>
      <c r="P265" s="88"/>
      <c r="Q265" s="88"/>
      <c r="R265" s="88"/>
      <c r="S265" s="88"/>
      <c r="T265" s="89"/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T265" s="14" t="s">
        <v>173</v>
      </c>
      <c r="AU265" s="14" t="s">
        <v>85</v>
      </c>
    </row>
    <row r="266" spans="1:65" s="2" customFormat="1" ht="21.75" customHeight="1">
      <c r="A266" s="35"/>
      <c r="B266" s="36"/>
      <c r="C266" s="223" t="s">
        <v>517</v>
      </c>
      <c r="D266" s="223" t="s">
        <v>167</v>
      </c>
      <c r="E266" s="224" t="s">
        <v>527</v>
      </c>
      <c r="F266" s="225" t="s">
        <v>528</v>
      </c>
      <c r="G266" s="226" t="s">
        <v>224</v>
      </c>
      <c r="H266" s="227">
        <v>85</v>
      </c>
      <c r="I266" s="228"/>
      <c r="J266" s="229">
        <f>ROUND(I266*H266,2)</f>
        <v>0</v>
      </c>
      <c r="K266" s="225" t="s">
        <v>171</v>
      </c>
      <c r="L266" s="41"/>
      <c r="M266" s="230" t="s">
        <v>1</v>
      </c>
      <c r="N266" s="231" t="s">
        <v>41</v>
      </c>
      <c r="O266" s="88"/>
      <c r="P266" s="232">
        <f>O266*H266</f>
        <v>0</v>
      </c>
      <c r="Q266" s="232">
        <v>0</v>
      </c>
      <c r="R266" s="232">
        <f>Q266*H266</f>
        <v>0</v>
      </c>
      <c r="S266" s="232">
        <v>0</v>
      </c>
      <c r="T266" s="233">
        <f>S266*H266</f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234" t="s">
        <v>172</v>
      </c>
      <c r="AT266" s="234" t="s">
        <v>167</v>
      </c>
      <c r="AU266" s="234" t="s">
        <v>85</v>
      </c>
      <c r="AY266" s="14" t="s">
        <v>164</v>
      </c>
      <c r="BE266" s="235">
        <f>IF(N266="základní",J266,0)</f>
        <v>0</v>
      </c>
      <c r="BF266" s="235">
        <f>IF(N266="snížená",J266,0)</f>
        <v>0</v>
      </c>
      <c r="BG266" s="235">
        <f>IF(N266="zákl. přenesená",J266,0)</f>
        <v>0</v>
      </c>
      <c r="BH266" s="235">
        <f>IF(N266="sníž. přenesená",J266,0)</f>
        <v>0</v>
      </c>
      <c r="BI266" s="235">
        <f>IF(N266="nulová",J266,0)</f>
        <v>0</v>
      </c>
      <c r="BJ266" s="14" t="s">
        <v>83</v>
      </c>
      <c r="BK266" s="235">
        <f>ROUND(I266*H266,2)</f>
        <v>0</v>
      </c>
      <c r="BL266" s="14" t="s">
        <v>172</v>
      </c>
      <c r="BM266" s="234" t="s">
        <v>520</v>
      </c>
    </row>
    <row r="267" spans="1:47" s="2" customFormat="1" ht="12">
      <c r="A267" s="35"/>
      <c r="B267" s="36"/>
      <c r="C267" s="37"/>
      <c r="D267" s="236" t="s">
        <v>173</v>
      </c>
      <c r="E267" s="37"/>
      <c r="F267" s="237" t="s">
        <v>530</v>
      </c>
      <c r="G267" s="37"/>
      <c r="H267" s="37"/>
      <c r="I267" s="238"/>
      <c r="J267" s="37"/>
      <c r="K267" s="37"/>
      <c r="L267" s="41"/>
      <c r="M267" s="239"/>
      <c r="N267" s="240"/>
      <c r="O267" s="88"/>
      <c r="P267" s="88"/>
      <c r="Q267" s="88"/>
      <c r="R267" s="88"/>
      <c r="S267" s="88"/>
      <c r="T267" s="89"/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T267" s="14" t="s">
        <v>173</v>
      </c>
      <c r="AU267" s="14" t="s">
        <v>85</v>
      </c>
    </row>
    <row r="268" spans="1:47" s="2" customFormat="1" ht="12">
      <c r="A268" s="35"/>
      <c r="B268" s="36"/>
      <c r="C268" s="37"/>
      <c r="D268" s="251" t="s">
        <v>252</v>
      </c>
      <c r="E268" s="37"/>
      <c r="F268" s="252" t="s">
        <v>531</v>
      </c>
      <c r="G268" s="37"/>
      <c r="H268" s="37"/>
      <c r="I268" s="238"/>
      <c r="J268" s="37"/>
      <c r="K268" s="37"/>
      <c r="L268" s="41"/>
      <c r="M268" s="239"/>
      <c r="N268" s="240"/>
      <c r="O268" s="88"/>
      <c r="P268" s="88"/>
      <c r="Q268" s="88"/>
      <c r="R268" s="88"/>
      <c r="S268" s="88"/>
      <c r="T268" s="89"/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T268" s="14" t="s">
        <v>252</v>
      </c>
      <c r="AU268" s="14" t="s">
        <v>85</v>
      </c>
    </row>
    <row r="269" spans="1:65" s="2" customFormat="1" ht="21.75" customHeight="1">
      <c r="A269" s="35"/>
      <c r="B269" s="36"/>
      <c r="C269" s="223" t="s">
        <v>349</v>
      </c>
      <c r="D269" s="223" t="s">
        <v>167</v>
      </c>
      <c r="E269" s="224" t="s">
        <v>532</v>
      </c>
      <c r="F269" s="225" t="s">
        <v>533</v>
      </c>
      <c r="G269" s="226" t="s">
        <v>224</v>
      </c>
      <c r="H269" s="227">
        <v>107</v>
      </c>
      <c r="I269" s="228"/>
      <c r="J269" s="229">
        <f>ROUND(I269*H269,2)</f>
        <v>0</v>
      </c>
      <c r="K269" s="225" t="s">
        <v>171</v>
      </c>
      <c r="L269" s="41"/>
      <c r="M269" s="230" t="s">
        <v>1</v>
      </c>
      <c r="N269" s="231" t="s">
        <v>41</v>
      </c>
      <c r="O269" s="88"/>
      <c r="P269" s="232">
        <f>O269*H269</f>
        <v>0</v>
      </c>
      <c r="Q269" s="232">
        <v>0</v>
      </c>
      <c r="R269" s="232">
        <f>Q269*H269</f>
        <v>0</v>
      </c>
      <c r="S269" s="232">
        <v>0</v>
      </c>
      <c r="T269" s="233">
        <f>S269*H269</f>
        <v>0</v>
      </c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R269" s="234" t="s">
        <v>172</v>
      </c>
      <c r="AT269" s="234" t="s">
        <v>167</v>
      </c>
      <c r="AU269" s="234" t="s">
        <v>85</v>
      </c>
      <c r="AY269" s="14" t="s">
        <v>164</v>
      </c>
      <c r="BE269" s="235">
        <f>IF(N269="základní",J269,0)</f>
        <v>0</v>
      </c>
      <c r="BF269" s="235">
        <f>IF(N269="snížená",J269,0)</f>
        <v>0</v>
      </c>
      <c r="BG269" s="235">
        <f>IF(N269="zákl. přenesená",J269,0)</f>
        <v>0</v>
      </c>
      <c r="BH269" s="235">
        <f>IF(N269="sníž. přenesená",J269,0)</f>
        <v>0</v>
      </c>
      <c r="BI269" s="235">
        <f>IF(N269="nulová",J269,0)</f>
        <v>0</v>
      </c>
      <c r="BJ269" s="14" t="s">
        <v>83</v>
      </c>
      <c r="BK269" s="235">
        <f>ROUND(I269*H269,2)</f>
        <v>0</v>
      </c>
      <c r="BL269" s="14" t="s">
        <v>172</v>
      </c>
      <c r="BM269" s="234" t="s">
        <v>524</v>
      </c>
    </row>
    <row r="270" spans="1:47" s="2" customFormat="1" ht="12">
      <c r="A270" s="35"/>
      <c r="B270" s="36"/>
      <c r="C270" s="37"/>
      <c r="D270" s="236" t="s">
        <v>173</v>
      </c>
      <c r="E270" s="37"/>
      <c r="F270" s="237" t="s">
        <v>535</v>
      </c>
      <c r="G270" s="37"/>
      <c r="H270" s="37"/>
      <c r="I270" s="238"/>
      <c r="J270" s="37"/>
      <c r="K270" s="37"/>
      <c r="L270" s="41"/>
      <c r="M270" s="239"/>
      <c r="N270" s="240"/>
      <c r="O270" s="88"/>
      <c r="P270" s="88"/>
      <c r="Q270" s="88"/>
      <c r="R270" s="88"/>
      <c r="S270" s="88"/>
      <c r="T270" s="89"/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T270" s="14" t="s">
        <v>173</v>
      </c>
      <c r="AU270" s="14" t="s">
        <v>85</v>
      </c>
    </row>
    <row r="271" spans="1:65" s="2" customFormat="1" ht="21.75" customHeight="1">
      <c r="A271" s="35"/>
      <c r="B271" s="36"/>
      <c r="C271" s="223" t="s">
        <v>526</v>
      </c>
      <c r="D271" s="223" t="s">
        <v>167</v>
      </c>
      <c r="E271" s="224" t="s">
        <v>537</v>
      </c>
      <c r="F271" s="225" t="s">
        <v>538</v>
      </c>
      <c r="G271" s="226" t="s">
        <v>224</v>
      </c>
      <c r="H271" s="227">
        <v>4</v>
      </c>
      <c r="I271" s="228"/>
      <c r="J271" s="229">
        <f>ROUND(I271*H271,2)</f>
        <v>0</v>
      </c>
      <c r="K271" s="225" t="s">
        <v>171</v>
      </c>
      <c r="L271" s="41"/>
      <c r="M271" s="230" t="s">
        <v>1</v>
      </c>
      <c r="N271" s="231" t="s">
        <v>41</v>
      </c>
      <c r="O271" s="88"/>
      <c r="P271" s="232">
        <f>O271*H271</f>
        <v>0</v>
      </c>
      <c r="Q271" s="232">
        <v>0</v>
      </c>
      <c r="R271" s="232">
        <f>Q271*H271</f>
        <v>0</v>
      </c>
      <c r="S271" s="232">
        <v>0</v>
      </c>
      <c r="T271" s="233">
        <f>S271*H271</f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234" t="s">
        <v>172</v>
      </c>
      <c r="AT271" s="234" t="s">
        <v>167</v>
      </c>
      <c r="AU271" s="234" t="s">
        <v>85</v>
      </c>
      <c r="AY271" s="14" t="s">
        <v>164</v>
      </c>
      <c r="BE271" s="235">
        <f>IF(N271="základní",J271,0)</f>
        <v>0</v>
      </c>
      <c r="BF271" s="235">
        <f>IF(N271="snížená",J271,0)</f>
        <v>0</v>
      </c>
      <c r="BG271" s="235">
        <f>IF(N271="zákl. přenesená",J271,0)</f>
        <v>0</v>
      </c>
      <c r="BH271" s="235">
        <f>IF(N271="sníž. přenesená",J271,0)</f>
        <v>0</v>
      </c>
      <c r="BI271" s="235">
        <f>IF(N271="nulová",J271,0)</f>
        <v>0</v>
      </c>
      <c r="BJ271" s="14" t="s">
        <v>83</v>
      </c>
      <c r="BK271" s="235">
        <f>ROUND(I271*H271,2)</f>
        <v>0</v>
      </c>
      <c r="BL271" s="14" t="s">
        <v>172</v>
      </c>
      <c r="BM271" s="234" t="s">
        <v>529</v>
      </c>
    </row>
    <row r="272" spans="1:47" s="2" customFormat="1" ht="12">
      <c r="A272" s="35"/>
      <c r="B272" s="36"/>
      <c r="C272" s="37"/>
      <c r="D272" s="236" t="s">
        <v>173</v>
      </c>
      <c r="E272" s="37"/>
      <c r="F272" s="237" t="s">
        <v>540</v>
      </c>
      <c r="G272" s="37"/>
      <c r="H272" s="37"/>
      <c r="I272" s="238"/>
      <c r="J272" s="37"/>
      <c r="K272" s="37"/>
      <c r="L272" s="41"/>
      <c r="M272" s="239"/>
      <c r="N272" s="240"/>
      <c r="O272" s="88"/>
      <c r="P272" s="88"/>
      <c r="Q272" s="88"/>
      <c r="R272" s="88"/>
      <c r="S272" s="88"/>
      <c r="T272" s="89"/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T272" s="14" t="s">
        <v>173</v>
      </c>
      <c r="AU272" s="14" t="s">
        <v>85</v>
      </c>
    </row>
    <row r="273" spans="1:65" s="2" customFormat="1" ht="21.75" customHeight="1">
      <c r="A273" s="35"/>
      <c r="B273" s="36"/>
      <c r="C273" s="223" t="s">
        <v>355</v>
      </c>
      <c r="D273" s="223" t="s">
        <v>167</v>
      </c>
      <c r="E273" s="224" t="s">
        <v>929</v>
      </c>
      <c r="F273" s="225" t="s">
        <v>930</v>
      </c>
      <c r="G273" s="226" t="s">
        <v>224</v>
      </c>
      <c r="H273" s="227">
        <v>2</v>
      </c>
      <c r="I273" s="228"/>
      <c r="J273" s="229">
        <f>ROUND(I273*H273,2)</f>
        <v>0</v>
      </c>
      <c r="K273" s="225" t="s">
        <v>171</v>
      </c>
      <c r="L273" s="41"/>
      <c r="M273" s="230" t="s">
        <v>1</v>
      </c>
      <c r="N273" s="231" t="s">
        <v>41</v>
      </c>
      <c r="O273" s="88"/>
      <c r="P273" s="232">
        <f>O273*H273</f>
        <v>0</v>
      </c>
      <c r="Q273" s="232">
        <v>0</v>
      </c>
      <c r="R273" s="232">
        <f>Q273*H273</f>
        <v>0</v>
      </c>
      <c r="S273" s="232">
        <v>0</v>
      </c>
      <c r="T273" s="233">
        <f>S273*H273</f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234" t="s">
        <v>172</v>
      </c>
      <c r="AT273" s="234" t="s">
        <v>167</v>
      </c>
      <c r="AU273" s="234" t="s">
        <v>85</v>
      </c>
      <c r="AY273" s="14" t="s">
        <v>164</v>
      </c>
      <c r="BE273" s="235">
        <f>IF(N273="základní",J273,0)</f>
        <v>0</v>
      </c>
      <c r="BF273" s="235">
        <f>IF(N273="snížená",J273,0)</f>
        <v>0</v>
      </c>
      <c r="BG273" s="235">
        <f>IF(N273="zákl. přenesená",J273,0)</f>
        <v>0</v>
      </c>
      <c r="BH273" s="235">
        <f>IF(N273="sníž. přenesená",J273,0)</f>
        <v>0</v>
      </c>
      <c r="BI273" s="235">
        <f>IF(N273="nulová",J273,0)</f>
        <v>0</v>
      </c>
      <c r="BJ273" s="14" t="s">
        <v>83</v>
      </c>
      <c r="BK273" s="235">
        <f>ROUND(I273*H273,2)</f>
        <v>0</v>
      </c>
      <c r="BL273" s="14" t="s">
        <v>172</v>
      </c>
      <c r="BM273" s="234" t="s">
        <v>534</v>
      </c>
    </row>
    <row r="274" spans="1:47" s="2" customFormat="1" ht="12">
      <c r="A274" s="35"/>
      <c r="B274" s="36"/>
      <c r="C274" s="37"/>
      <c r="D274" s="236" t="s">
        <v>173</v>
      </c>
      <c r="E274" s="37"/>
      <c r="F274" s="237" t="s">
        <v>931</v>
      </c>
      <c r="G274" s="37"/>
      <c r="H274" s="37"/>
      <c r="I274" s="238"/>
      <c r="J274" s="37"/>
      <c r="K274" s="37"/>
      <c r="L274" s="41"/>
      <c r="M274" s="239"/>
      <c r="N274" s="240"/>
      <c r="O274" s="88"/>
      <c r="P274" s="88"/>
      <c r="Q274" s="88"/>
      <c r="R274" s="88"/>
      <c r="S274" s="88"/>
      <c r="T274" s="89"/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T274" s="14" t="s">
        <v>173</v>
      </c>
      <c r="AU274" s="14" t="s">
        <v>85</v>
      </c>
    </row>
    <row r="275" spans="1:65" s="2" customFormat="1" ht="21.75" customHeight="1">
      <c r="A275" s="35"/>
      <c r="B275" s="36"/>
      <c r="C275" s="223" t="s">
        <v>536</v>
      </c>
      <c r="D275" s="223" t="s">
        <v>167</v>
      </c>
      <c r="E275" s="224" t="s">
        <v>541</v>
      </c>
      <c r="F275" s="225" t="s">
        <v>542</v>
      </c>
      <c r="G275" s="226" t="s">
        <v>224</v>
      </c>
      <c r="H275" s="227">
        <v>8</v>
      </c>
      <c r="I275" s="228"/>
      <c r="J275" s="229">
        <f>ROUND(I275*H275,2)</f>
        <v>0</v>
      </c>
      <c r="K275" s="225" t="s">
        <v>171</v>
      </c>
      <c r="L275" s="41"/>
      <c r="M275" s="230" t="s">
        <v>1</v>
      </c>
      <c r="N275" s="231" t="s">
        <v>41</v>
      </c>
      <c r="O275" s="88"/>
      <c r="P275" s="232">
        <f>O275*H275</f>
        <v>0</v>
      </c>
      <c r="Q275" s="232">
        <v>0</v>
      </c>
      <c r="R275" s="232">
        <f>Q275*H275</f>
        <v>0</v>
      </c>
      <c r="S275" s="232">
        <v>0</v>
      </c>
      <c r="T275" s="233">
        <f>S275*H275</f>
        <v>0</v>
      </c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R275" s="234" t="s">
        <v>172</v>
      </c>
      <c r="AT275" s="234" t="s">
        <v>167</v>
      </c>
      <c r="AU275" s="234" t="s">
        <v>85</v>
      </c>
      <c r="AY275" s="14" t="s">
        <v>164</v>
      </c>
      <c r="BE275" s="235">
        <f>IF(N275="základní",J275,0)</f>
        <v>0</v>
      </c>
      <c r="BF275" s="235">
        <f>IF(N275="snížená",J275,0)</f>
        <v>0</v>
      </c>
      <c r="BG275" s="235">
        <f>IF(N275="zákl. přenesená",J275,0)</f>
        <v>0</v>
      </c>
      <c r="BH275" s="235">
        <f>IF(N275="sníž. přenesená",J275,0)</f>
        <v>0</v>
      </c>
      <c r="BI275" s="235">
        <f>IF(N275="nulová",J275,0)</f>
        <v>0</v>
      </c>
      <c r="BJ275" s="14" t="s">
        <v>83</v>
      </c>
      <c r="BK275" s="235">
        <f>ROUND(I275*H275,2)</f>
        <v>0</v>
      </c>
      <c r="BL275" s="14" t="s">
        <v>172</v>
      </c>
      <c r="BM275" s="234" t="s">
        <v>539</v>
      </c>
    </row>
    <row r="276" spans="1:47" s="2" customFormat="1" ht="12">
      <c r="A276" s="35"/>
      <c r="B276" s="36"/>
      <c r="C276" s="37"/>
      <c r="D276" s="236" t="s">
        <v>173</v>
      </c>
      <c r="E276" s="37"/>
      <c r="F276" s="237" t="s">
        <v>544</v>
      </c>
      <c r="G276" s="37"/>
      <c r="H276" s="37"/>
      <c r="I276" s="238"/>
      <c r="J276" s="37"/>
      <c r="K276" s="37"/>
      <c r="L276" s="41"/>
      <c r="M276" s="239"/>
      <c r="N276" s="240"/>
      <c r="O276" s="88"/>
      <c r="P276" s="88"/>
      <c r="Q276" s="88"/>
      <c r="R276" s="88"/>
      <c r="S276" s="88"/>
      <c r="T276" s="89"/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T276" s="14" t="s">
        <v>173</v>
      </c>
      <c r="AU276" s="14" t="s">
        <v>85</v>
      </c>
    </row>
    <row r="277" spans="1:65" s="2" customFormat="1" ht="21.75" customHeight="1">
      <c r="A277" s="35"/>
      <c r="B277" s="36"/>
      <c r="C277" s="223" t="s">
        <v>360</v>
      </c>
      <c r="D277" s="223" t="s">
        <v>167</v>
      </c>
      <c r="E277" s="224" t="s">
        <v>546</v>
      </c>
      <c r="F277" s="225" t="s">
        <v>547</v>
      </c>
      <c r="G277" s="226" t="s">
        <v>224</v>
      </c>
      <c r="H277" s="227">
        <v>2</v>
      </c>
      <c r="I277" s="228"/>
      <c r="J277" s="229">
        <f>ROUND(I277*H277,2)</f>
        <v>0</v>
      </c>
      <c r="K277" s="225" t="s">
        <v>171</v>
      </c>
      <c r="L277" s="41"/>
      <c r="M277" s="230" t="s">
        <v>1</v>
      </c>
      <c r="N277" s="231" t="s">
        <v>41</v>
      </c>
      <c r="O277" s="88"/>
      <c r="P277" s="232">
        <f>O277*H277</f>
        <v>0</v>
      </c>
      <c r="Q277" s="232">
        <v>0</v>
      </c>
      <c r="R277" s="232">
        <f>Q277*H277</f>
        <v>0</v>
      </c>
      <c r="S277" s="232">
        <v>0</v>
      </c>
      <c r="T277" s="233">
        <f>S277*H277</f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234" t="s">
        <v>172</v>
      </c>
      <c r="AT277" s="234" t="s">
        <v>167</v>
      </c>
      <c r="AU277" s="234" t="s">
        <v>85</v>
      </c>
      <c r="AY277" s="14" t="s">
        <v>164</v>
      </c>
      <c r="BE277" s="235">
        <f>IF(N277="základní",J277,0)</f>
        <v>0</v>
      </c>
      <c r="BF277" s="235">
        <f>IF(N277="snížená",J277,0)</f>
        <v>0</v>
      </c>
      <c r="BG277" s="235">
        <f>IF(N277="zákl. přenesená",J277,0)</f>
        <v>0</v>
      </c>
      <c r="BH277" s="235">
        <f>IF(N277="sníž. přenesená",J277,0)</f>
        <v>0</v>
      </c>
      <c r="BI277" s="235">
        <f>IF(N277="nulová",J277,0)</f>
        <v>0</v>
      </c>
      <c r="BJ277" s="14" t="s">
        <v>83</v>
      </c>
      <c r="BK277" s="235">
        <f>ROUND(I277*H277,2)</f>
        <v>0</v>
      </c>
      <c r="BL277" s="14" t="s">
        <v>172</v>
      </c>
      <c r="BM277" s="234" t="s">
        <v>543</v>
      </c>
    </row>
    <row r="278" spans="1:47" s="2" customFormat="1" ht="12">
      <c r="A278" s="35"/>
      <c r="B278" s="36"/>
      <c r="C278" s="37"/>
      <c r="D278" s="236" t="s">
        <v>173</v>
      </c>
      <c r="E278" s="37"/>
      <c r="F278" s="237" t="s">
        <v>549</v>
      </c>
      <c r="G278" s="37"/>
      <c r="H278" s="37"/>
      <c r="I278" s="238"/>
      <c r="J278" s="37"/>
      <c r="K278" s="37"/>
      <c r="L278" s="41"/>
      <c r="M278" s="239"/>
      <c r="N278" s="240"/>
      <c r="O278" s="88"/>
      <c r="P278" s="88"/>
      <c r="Q278" s="88"/>
      <c r="R278" s="88"/>
      <c r="S278" s="88"/>
      <c r="T278" s="89"/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T278" s="14" t="s">
        <v>173</v>
      </c>
      <c r="AU278" s="14" t="s">
        <v>85</v>
      </c>
    </row>
    <row r="279" spans="1:65" s="2" customFormat="1" ht="24.15" customHeight="1">
      <c r="A279" s="35"/>
      <c r="B279" s="36"/>
      <c r="C279" s="223" t="s">
        <v>545</v>
      </c>
      <c r="D279" s="223" t="s">
        <v>167</v>
      </c>
      <c r="E279" s="224" t="s">
        <v>932</v>
      </c>
      <c r="F279" s="225" t="s">
        <v>551</v>
      </c>
      <c r="G279" s="226" t="s">
        <v>224</v>
      </c>
      <c r="H279" s="227">
        <v>1</v>
      </c>
      <c r="I279" s="228"/>
      <c r="J279" s="229">
        <f>ROUND(I279*H279,2)</f>
        <v>0</v>
      </c>
      <c r="K279" s="225" t="s">
        <v>265</v>
      </c>
      <c r="L279" s="41"/>
      <c r="M279" s="230" t="s">
        <v>1</v>
      </c>
      <c r="N279" s="231" t="s">
        <v>41</v>
      </c>
      <c r="O279" s="88"/>
      <c r="P279" s="232">
        <f>O279*H279</f>
        <v>0</v>
      </c>
      <c r="Q279" s="232">
        <v>0</v>
      </c>
      <c r="R279" s="232">
        <f>Q279*H279</f>
        <v>0</v>
      </c>
      <c r="S279" s="232">
        <v>0</v>
      </c>
      <c r="T279" s="233">
        <f>S279*H279</f>
        <v>0</v>
      </c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R279" s="234" t="s">
        <v>172</v>
      </c>
      <c r="AT279" s="234" t="s">
        <v>167</v>
      </c>
      <c r="AU279" s="234" t="s">
        <v>85</v>
      </c>
      <c r="AY279" s="14" t="s">
        <v>164</v>
      </c>
      <c r="BE279" s="235">
        <f>IF(N279="základní",J279,0)</f>
        <v>0</v>
      </c>
      <c r="BF279" s="235">
        <f>IF(N279="snížená",J279,0)</f>
        <v>0</v>
      </c>
      <c r="BG279" s="235">
        <f>IF(N279="zákl. přenesená",J279,0)</f>
        <v>0</v>
      </c>
      <c r="BH279" s="235">
        <f>IF(N279="sníž. přenesená",J279,0)</f>
        <v>0</v>
      </c>
      <c r="BI279" s="235">
        <f>IF(N279="nulová",J279,0)</f>
        <v>0</v>
      </c>
      <c r="BJ279" s="14" t="s">
        <v>83</v>
      </c>
      <c r="BK279" s="235">
        <f>ROUND(I279*H279,2)</f>
        <v>0</v>
      </c>
      <c r="BL279" s="14" t="s">
        <v>172</v>
      </c>
      <c r="BM279" s="234" t="s">
        <v>548</v>
      </c>
    </row>
    <row r="280" spans="1:47" s="2" customFormat="1" ht="12">
      <c r="A280" s="35"/>
      <c r="B280" s="36"/>
      <c r="C280" s="37"/>
      <c r="D280" s="251" t="s">
        <v>252</v>
      </c>
      <c r="E280" s="37"/>
      <c r="F280" s="252" t="s">
        <v>553</v>
      </c>
      <c r="G280" s="37"/>
      <c r="H280" s="37"/>
      <c r="I280" s="238"/>
      <c r="J280" s="37"/>
      <c r="K280" s="37"/>
      <c r="L280" s="41"/>
      <c r="M280" s="239"/>
      <c r="N280" s="240"/>
      <c r="O280" s="88"/>
      <c r="P280" s="88"/>
      <c r="Q280" s="88"/>
      <c r="R280" s="88"/>
      <c r="S280" s="88"/>
      <c r="T280" s="89"/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T280" s="14" t="s">
        <v>252</v>
      </c>
      <c r="AU280" s="14" t="s">
        <v>85</v>
      </c>
    </row>
    <row r="281" spans="1:65" s="2" customFormat="1" ht="24.15" customHeight="1">
      <c r="A281" s="35"/>
      <c r="B281" s="36"/>
      <c r="C281" s="223" t="s">
        <v>366</v>
      </c>
      <c r="D281" s="223" t="s">
        <v>167</v>
      </c>
      <c r="E281" s="224" t="s">
        <v>555</v>
      </c>
      <c r="F281" s="225" t="s">
        <v>556</v>
      </c>
      <c r="G281" s="226" t="s">
        <v>224</v>
      </c>
      <c r="H281" s="227">
        <v>1</v>
      </c>
      <c r="I281" s="228"/>
      <c r="J281" s="229">
        <f>ROUND(I281*H281,2)</f>
        <v>0</v>
      </c>
      <c r="K281" s="225" t="s">
        <v>265</v>
      </c>
      <c r="L281" s="41"/>
      <c r="M281" s="230" t="s">
        <v>1</v>
      </c>
      <c r="N281" s="231" t="s">
        <v>41</v>
      </c>
      <c r="O281" s="88"/>
      <c r="P281" s="232">
        <f>O281*H281</f>
        <v>0</v>
      </c>
      <c r="Q281" s="232">
        <v>0</v>
      </c>
      <c r="R281" s="232">
        <f>Q281*H281</f>
        <v>0</v>
      </c>
      <c r="S281" s="232">
        <v>0</v>
      </c>
      <c r="T281" s="233">
        <f>S281*H281</f>
        <v>0</v>
      </c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R281" s="234" t="s">
        <v>172</v>
      </c>
      <c r="AT281" s="234" t="s">
        <v>167</v>
      </c>
      <c r="AU281" s="234" t="s">
        <v>85</v>
      </c>
      <c r="AY281" s="14" t="s">
        <v>164</v>
      </c>
      <c r="BE281" s="235">
        <f>IF(N281="základní",J281,0)</f>
        <v>0</v>
      </c>
      <c r="BF281" s="235">
        <f>IF(N281="snížená",J281,0)</f>
        <v>0</v>
      </c>
      <c r="BG281" s="235">
        <f>IF(N281="zákl. přenesená",J281,0)</f>
        <v>0</v>
      </c>
      <c r="BH281" s="235">
        <f>IF(N281="sníž. přenesená",J281,0)</f>
        <v>0</v>
      </c>
      <c r="BI281" s="235">
        <f>IF(N281="nulová",J281,0)</f>
        <v>0</v>
      </c>
      <c r="BJ281" s="14" t="s">
        <v>83</v>
      </c>
      <c r="BK281" s="235">
        <f>ROUND(I281*H281,2)</f>
        <v>0</v>
      </c>
      <c r="BL281" s="14" t="s">
        <v>172</v>
      </c>
      <c r="BM281" s="234" t="s">
        <v>552</v>
      </c>
    </row>
    <row r="282" spans="1:65" s="2" customFormat="1" ht="24.15" customHeight="1">
      <c r="A282" s="35"/>
      <c r="B282" s="36"/>
      <c r="C282" s="223" t="s">
        <v>554</v>
      </c>
      <c r="D282" s="223" t="s">
        <v>167</v>
      </c>
      <c r="E282" s="224" t="s">
        <v>558</v>
      </c>
      <c r="F282" s="225" t="s">
        <v>559</v>
      </c>
      <c r="G282" s="226" t="s">
        <v>224</v>
      </c>
      <c r="H282" s="227">
        <v>5</v>
      </c>
      <c r="I282" s="228"/>
      <c r="J282" s="229">
        <f>ROUND(I282*H282,2)</f>
        <v>0</v>
      </c>
      <c r="K282" s="225" t="s">
        <v>265</v>
      </c>
      <c r="L282" s="41"/>
      <c r="M282" s="230" t="s">
        <v>1</v>
      </c>
      <c r="N282" s="231" t="s">
        <v>41</v>
      </c>
      <c r="O282" s="88"/>
      <c r="P282" s="232">
        <f>O282*H282</f>
        <v>0</v>
      </c>
      <c r="Q282" s="232">
        <v>0</v>
      </c>
      <c r="R282" s="232">
        <f>Q282*H282</f>
        <v>0</v>
      </c>
      <c r="S282" s="232">
        <v>0</v>
      </c>
      <c r="T282" s="233">
        <f>S282*H282</f>
        <v>0</v>
      </c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R282" s="234" t="s">
        <v>172</v>
      </c>
      <c r="AT282" s="234" t="s">
        <v>167</v>
      </c>
      <c r="AU282" s="234" t="s">
        <v>85</v>
      </c>
      <c r="AY282" s="14" t="s">
        <v>164</v>
      </c>
      <c r="BE282" s="235">
        <f>IF(N282="základní",J282,0)</f>
        <v>0</v>
      </c>
      <c r="BF282" s="235">
        <f>IF(N282="snížená",J282,0)</f>
        <v>0</v>
      </c>
      <c r="BG282" s="235">
        <f>IF(N282="zákl. přenesená",J282,0)</f>
        <v>0</v>
      </c>
      <c r="BH282" s="235">
        <f>IF(N282="sníž. přenesená",J282,0)</f>
        <v>0</v>
      </c>
      <c r="BI282" s="235">
        <f>IF(N282="nulová",J282,0)</f>
        <v>0</v>
      </c>
      <c r="BJ282" s="14" t="s">
        <v>83</v>
      </c>
      <c r="BK282" s="235">
        <f>ROUND(I282*H282,2)</f>
        <v>0</v>
      </c>
      <c r="BL282" s="14" t="s">
        <v>172</v>
      </c>
      <c r="BM282" s="234" t="s">
        <v>557</v>
      </c>
    </row>
    <row r="283" spans="1:65" s="2" customFormat="1" ht="33" customHeight="1">
      <c r="A283" s="35"/>
      <c r="B283" s="36"/>
      <c r="C283" s="223" t="s">
        <v>371</v>
      </c>
      <c r="D283" s="223" t="s">
        <v>167</v>
      </c>
      <c r="E283" s="224" t="s">
        <v>562</v>
      </c>
      <c r="F283" s="225" t="s">
        <v>563</v>
      </c>
      <c r="G283" s="226" t="s">
        <v>224</v>
      </c>
      <c r="H283" s="227">
        <v>4</v>
      </c>
      <c r="I283" s="228"/>
      <c r="J283" s="229">
        <f>ROUND(I283*H283,2)</f>
        <v>0</v>
      </c>
      <c r="K283" s="225" t="s">
        <v>171</v>
      </c>
      <c r="L283" s="41"/>
      <c r="M283" s="230" t="s">
        <v>1</v>
      </c>
      <c r="N283" s="231" t="s">
        <v>41</v>
      </c>
      <c r="O283" s="88"/>
      <c r="P283" s="232">
        <f>O283*H283</f>
        <v>0</v>
      </c>
      <c r="Q283" s="232">
        <v>0</v>
      </c>
      <c r="R283" s="232">
        <f>Q283*H283</f>
        <v>0</v>
      </c>
      <c r="S283" s="232">
        <v>0</v>
      </c>
      <c r="T283" s="233">
        <f>S283*H283</f>
        <v>0</v>
      </c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R283" s="234" t="s">
        <v>172</v>
      </c>
      <c r="AT283" s="234" t="s">
        <v>167</v>
      </c>
      <c r="AU283" s="234" t="s">
        <v>85</v>
      </c>
      <c r="AY283" s="14" t="s">
        <v>164</v>
      </c>
      <c r="BE283" s="235">
        <f>IF(N283="základní",J283,0)</f>
        <v>0</v>
      </c>
      <c r="BF283" s="235">
        <f>IF(N283="snížená",J283,0)</f>
        <v>0</v>
      </c>
      <c r="BG283" s="235">
        <f>IF(N283="zákl. přenesená",J283,0)</f>
        <v>0</v>
      </c>
      <c r="BH283" s="235">
        <f>IF(N283="sníž. přenesená",J283,0)</f>
        <v>0</v>
      </c>
      <c r="BI283" s="235">
        <f>IF(N283="nulová",J283,0)</f>
        <v>0</v>
      </c>
      <c r="BJ283" s="14" t="s">
        <v>83</v>
      </c>
      <c r="BK283" s="235">
        <f>ROUND(I283*H283,2)</f>
        <v>0</v>
      </c>
      <c r="BL283" s="14" t="s">
        <v>172</v>
      </c>
      <c r="BM283" s="234" t="s">
        <v>560</v>
      </c>
    </row>
    <row r="284" spans="1:47" s="2" customFormat="1" ht="12">
      <c r="A284" s="35"/>
      <c r="B284" s="36"/>
      <c r="C284" s="37"/>
      <c r="D284" s="236" t="s">
        <v>173</v>
      </c>
      <c r="E284" s="37"/>
      <c r="F284" s="237" t="s">
        <v>565</v>
      </c>
      <c r="G284" s="37"/>
      <c r="H284" s="37"/>
      <c r="I284" s="238"/>
      <c r="J284" s="37"/>
      <c r="K284" s="37"/>
      <c r="L284" s="41"/>
      <c r="M284" s="239"/>
      <c r="N284" s="240"/>
      <c r="O284" s="88"/>
      <c r="P284" s="88"/>
      <c r="Q284" s="88"/>
      <c r="R284" s="88"/>
      <c r="S284" s="88"/>
      <c r="T284" s="89"/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T284" s="14" t="s">
        <v>173</v>
      </c>
      <c r="AU284" s="14" t="s">
        <v>85</v>
      </c>
    </row>
    <row r="285" spans="1:47" s="2" customFormat="1" ht="12">
      <c r="A285" s="35"/>
      <c r="B285" s="36"/>
      <c r="C285" s="37"/>
      <c r="D285" s="251" t="s">
        <v>252</v>
      </c>
      <c r="E285" s="37"/>
      <c r="F285" s="252" t="s">
        <v>566</v>
      </c>
      <c r="G285" s="37"/>
      <c r="H285" s="37"/>
      <c r="I285" s="238"/>
      <c r="J285" s="37"/>
      <c r="K285" s="37"/>
      <c r="L285" s="41"/>
      <c r="M285" s="239"/>
      <c r="N285" s="240"/>
      <c r="O285" s="88"/>
      <c r="P285" s="88"/>
      <c r="Q285" s="88"/>
      <c r="R285" s="88"/>
      <c r="S285" s="88"/>
      <c r="T285" s="89"/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T285" s="14" t="s">
        <v>252</v>
      </c>
      <c r="AU285" s="14" t="s">
        <v>85</v>
      </c>
    </row>
    <row r="286" spans="1:65" s="2" customFormat="1" ht="16.5" customHeight="1">
      <c r="A286" s="35"/>
      <c r="B286" s="36"/>
      <c r="C286" s="223" t="s">
        <v>561</v>
      </c>
      <c r="D286" s="223" t="s">
        <v>167</v>
      </c>
      <c r="E286" s="224" t="s">
        <v>567</v>
      </c>
      <c r="F286" s="225" t="s">
        <v>568</v>
      </c>
      <c r="G286" s="226" t="s">
        <v>224</v>
      </c>
      <c r="H286" s="227">
        <v>48</v>
      </c>
      <c r="I286" s="228"/>
      <c r="J286" s="229">
        <f>ROUND(I286*H286,2)</f>
        <v>0</v>
      </c>
      <c r="K286" s="225" t="s">
        <v>171</v>
      </c>
      <c r="L286" s="41"/>
      <c r="M286" s="230" t="s">
        <v>1</v>
      </c>
      <c r="N286" s="231" t="s">
        <v>41</v>
      </c>
      <c r="O286" s="88"/>
      <c r="P286" s="232">
        <f>O286*H286</f>
        <v>0</v>
      </c>
      <c r="Q286" s="232">
        <v>0</v>
      </c>
      <c r="R286" s="232">
        <f>Q286*H286</f>
        <v>0</v>
      </c>
      <c r="S286" s="232">
        <v>0</v>
      </c>
      <c r="T286" s="233">
        <f>S286*H286</f>
        <v>0</v>
      </c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R286" s="234" t="s">
        <v>172</v>
      </c>
      <c r="AT286" s="234" t="s">
        <v>167</v>
      </c>
      <c r="AU286" s="234" t="s">
        <v>85</v>
      </c>
      <c r="AY286" s="14" t="s">
        <v>164</v>
      </c>
      <c r="BE286" s="235">
        <f>IF(N286="základní",J286,0)</f>
        <v>0</v>
      </c>
      <c r="BF286" s="235">
        <f>IF(N286="snížená",J286,0)</f>
        <v>0</v>
      </c>
      <c r="BG286" s="235">
        <f>IF(N286="zákl. přenesená",J286,0)</f>
        <v>0</v>
      </c>
      <c r="BH286" s="235">
        <f>IF(N286="sníž. přenesená",J286,0)</f>
        <v>0</v>
      </c>
      <c r="BI286" s="235">
        <f>IF(N286="nulová",J286,0)</f>
        <v>0</v>
      </c>
      <c r="BJ286" s="14" t="s">
        <v>83</v>
      </c>
      <c r="BK286" s="235">
        <f>ROUND(I286*H286,2)</f>
        <v>0</v>
      </c>
      <c r="BL286" s="14" t="s">
        <v>172</v>
      </c>
      <c r="BM286" s="234" t="s">
        <v>564</v>
      </c>
    </row>
    <row r="287" spans="1:47" s="2" customFormat="1" ht="12">
      <c r="A287" s="35"/>
      <c r="B287" s="36"/>
      <c r="C287" s="37"/>
      <c r="D287" s="236" t="s">
        <v>173</v>
      </c>
      <c r="E287" s="37"/>
      <c r="F287" s="237" t="s">
        <v>570</v>
      </c>
      <c r="G287" s="37"/>
      <c r="H287" s="37"/>
      <c r="I287" s="238"/>
      <c r="J287" s="37"/>
      <c r="K287" s="37"/>
      <c r="L287" s="41"/>
      <c r="M287" s="239"/>
      <c r="N287" s="240"/>
      <c r="O287" s="88"/>
      <c r="P287" s="88"/>
      <c r="Q287" s="88"/>
      <c r="R287" s="88"/>
      <c r="S287" s="88"/>
      <c r="T287" s="89"/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T287" s="14" t="s">
        <v>173</v>
      </c>
      <c r="AU287" s="14" t="s">
        <v>85</v>
      </c>
    </row>
    <row r="288" spans="1:65" s="2" customFormat="1" ht="16.5" customHeight="1">
      <c r="A288" s="35"/>
      <c r="B288" s="36"/>
      <c r="C288" s="223" t="s">
        <v>376</v>
      </c>
      <c r="D288" s="223" t="s">
        <v>167</v>
      </c>
      <c r="E288" s="224" t="s">
        <v>572</v>
      </c>
      <c r="F288" s="225" t="s">
        <v>573</v>
      </c>
      <c r="G288" s="226" t="s">
        <v>224</v>
      </c>
      <c r="H288" s="227">
        <v>14</v>
      </c>
      <c r="I288" s="228"/>
      <c r="J288" s="229">
        <f>ROUND(I288*H288,2)</f>
        <v>0</v>
      </c>
      <c r="K288" s="225" t="s">
        <v>171</v>
      </c>
      <c r="L288" s="41"/>
      <c r="M288" s="230" t="s">
        <v>1</v>
      </c>
      <c r="N288" s="231" t="s">
        <v>41</v>
      </c>
      <c r="O288" s="88"/>
      <c r="P288" s="232">
        <f>O288*H288</f>
        <v>0</v>
      </c>
      <c r="Q288" s="232">
        <v>0</v>
      </c>
      <c r="R288" s="232">
        <f>Q288*H288</f>
        <v>0</v>
      </c>
      <c r="S288" s="232">
        <v>0</v>
      </c>
      <c r="T288" s="233">
        <f>S288*H288</f>
        <v>0</v>
      </c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R288" s="234" t="s">
        <v>172</v>
      </c>
      <c r="AT288" s="234" t="s">
        <v>167</v>
      </c>
      <c r="AU288" s="234" t="s">
        <v>85</v>
      </c>
      <c r="AY288" s="14" t="s">
        <v>164</v>
      </c>
      <c r="BE288" s="235">
        <f>IF(N288="základní",J288,0)</f>
        <v>0</v>
      </c>
      <c r="BF288" s="235">
        <f>IF(N288="snížená",J288,0)</f>
        <v>0</v>
      </c>
      <c r="BG288" s="235">
        <f>IF(N288="zákl. přenesená",J288,0)</f>
        <v>0</v>
      </c>
      <c r="BH288" s="235">
        <f>IF(N288="sníž. přenesená",J288,0)</f>
        <v>0</v>
      </c>
      <c r="BI288" s="235">
        <f>IF(N288="nulová",J288,0)</f>
        <v>0</v>
      </c>
      <c r="BJ288" s="14" t="s">
        <v>83</v>
      </c>
      <c r="BK288" s="235">
        <f>ROUND(I288*H288,2)</f>
        <v>0</v>
      </c>
      <c r="BL288" s="14" t="s">
        <v>172</v>
      </c>
      <c r="BM288" s="234" t="s">
        <v>569</v>
      </c>
    </row>
    <row r="289" spans="1:47" s="2" customFormat="1" ht="12">
      <c r="A289" s="35"/>
      <c r="B289" s="36"/>
      <c r="C289" s="37"/>
      <c r="D289" s="236" t="s">
        <v>173</v>
      </c>
      <c r="E289" s="37"/>
      <c r="F289" s="237" t="s">
        <v>575</v>
      </c>
      <c r="G289" s="37"/>
      <c r="H289" s="37"/>
      <c r="I289" s="238"/>
      <c r="J289" s="37"/>
      <c r="K289" s="37"/>
      <c r="L289" s="41"/>
      <c r="M289" s="239"/>
      <c r="N289" s="240"/>
      <c r="O289" s="88"/>
      <c r="P289" s="88"/>
      <c r="Q289" s="88"/>
      <c r="R289" s="88"/>
      <c r="S289" s="88"/>
      <c r="T289" s="89"/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T289" s="14" t="s">
        <v>173</v>
      </c>
      <c r="AU289" s="14" t="s">
        <v>85</v>
      </c>
    </row>
    <row r="290" spans="1:65" s="2" customFormat="1" ht="24.15" customHeight="1">
      <c r="A290" s="35"/>
      <c r="B290" s="36"/>
      <c r="C290" s="223" t="s">
        <v>571</v>
      </c>
      <c r="D290" s="223" t="s">
        <v>167</v>
      </c>
      <c r="E290" s="224" t="s">
        <v>576</v>
      </c>
      <c r="F290" s="225" t="s">
        <v>577</v>
      </c>
      <c r="G290" s="226" t="s">
        <v>224</v>
      </c>
      <c r="H290" s="227">
        <v>11</v>
      </c>
      <c r="I290" s="228"/>
      <c r="J290" s="229">
        <f>ROUND(I290*H290,2)</f>
        <v>0</v>
      </c>
      <c r="K290" s="225" t="s">
        <v>178</v>
      </c>
      <c r="L290" s="41"/>
      <c r="M290" s="230" t="s">
        <v>1</v>
      </c>
      <c r="N290" s="231" t="s">
        <v>41</v>
      </c>
      <c r="O290" s="88"/>
      <c r="P290" s="232">
        <f>O290*H290</f>
        <v>0</v>
      </c>
      <c r="Q290" s="232">
        <v>0</v>
      </c>
      <c r="R290" s="232">
        <f>Q290*H290</f>
        <v>0</v>
      </c>
      <c r="S290" s="232">
        <v>0</v>
      </c>
      <c r="T290" s="233">
        <f>S290*H290</f>
        <v>0</v>
      </c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R290" s="234" t="s">
        <v>172</v>
      </c>
      <c r="AT290" s="234" t="s">
        <v>167</v>
      </c>
      <c r="AU290" s="234" t="s">
        <v>85</v>
      </c>
      <c r="AY290" s="14" t="s">
        <v>164</v>
      </c>
      <c r="BE290" s="235">
        <f>IF(N290="základní",J290,0)</f>
        <v>0</v>
      </c>
      <c r="BF290" s="235">
        <f>IF(N290="snížená",J290,0)</f>
        <v>0</v>
      </c>
      <c r="BG290" s="235">
        <f>IF(N290="zákl. přenesená",J290,0)</f>
        <v>0</v>
      </c>
      <c r="BH290" s="235">
        <f>IF(N290="sníž. přenesená",J290,0)</f>
        <v>0</v>
      </c>
      <c r="BI290" s="235">
        <f>IF(N290="nulová",J290,0)</f>
        <v>0</v>
      </c>
      <c r="BJ290" s="14" t="s">
        <v>83</v>
      </c>
      <c r="BK290" s="235">
        <f>ROUND(I290*H290,2)</f>
        <v>0</v>
      </c>
      <c r="BL290" s="14" t="s">
        <v>172</v>
      </c>
      <c r="BM290" s="234" t="s">
        <v>574</v>
      </c>
    </row>
    <row r="291" spans="1:65" s="2" customFormat="1" ht="37.8" customHeight="1">
      <c r="A291" s="35"/>
      <c r="B291" s="36"/>
      <c r="C291" s="223" t="s">
        <v>380</v>
      </c>
      <c r="D291" s="223" t="s">
        <v>167</v>
      </c>
      <c r="E291" s="224" t="s">
        <v>580</v>
      </c>
      <c r="F291" s="225" t="s">
        <v>581</v>
      </c>
      <c r="G291" s="226" t="s">
        <v>224</v>
      </c>
      <c r="H291" s="227">
        <v>85</v>
      </c>
      <c r="I291" s="228"/>
      <c r="J291" s="229">
        <f>ROUND(I291*H291,2)</f>
        <v>0</v>
      </c>
      <c r="K291" s="225" t="s">
        <v>171</v>
      </c>
      <c r="L291" s="41"/>
      <c r="M291" s="230" t="s">
        <v>1</v>
      </c>
      <c r="N291" s="231" t="s">
        <v>41</v>
      </c>
      <c r="O291" s="88"/>
      <c r="P291" s="232">
        <f>O291*H291</f>
        <v>0</v>
      </c>
      <c r="Q291" s="232">
        <v>0</v>
      </c>
      <c r="R291" s="232">
        <f>Q291*H291</f>
        <v>0</v>
      </c>
      <c r="S291" s="232">
        <v>0</v>
      </c>
      <c r="T291" s="233">
        <f>S291*H291</f>
        <v>0</v>
      </c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R291" s="234" t="s">
        <v>172</v>
      </c>
      <c r="AT291" s="234" t="s">
        <v>167</v>
      </c>
      <c r="AU291" s="234" t="s">
        <v>85</v>
      </c>
      <c r="AY291" s="14" t="s">
        <v>164</v>
      </c>
      <c r="BE291" s="235">
        <f>IF(N291="základní",J291,0)</f>
        <v>0</v>
      </c>
      <c r="BF291" s="235">
        <f>IF(N291="snížená",J291,0)</f>
        <v>0</v>
      </c>
      <c r="BG291" s="235">
        <f>IF(N291="zákl. přenesená",J291,0)</f>
        <v>0</v>
      </c>
      <c r="BH291" s="235">
        <f>IF(N291="sníž. přenesená",J291,0)</f>
        <v>0</v>
      </c>
      <c r="BI291" s="235">
        <f>IF(N291="nulová",J291,0)</f>
        <v>0</v>
      </c>
      <c r="BJ291" s="14" t="s">
        <v>83</v>
      </c>
      <c r="BK291" s="235">
        <f>ROUND(I291*H291,2)</f>
        <v>0</v>
      </c>
      <c r="BL291" s="14" t="s">
        <v>172</v>
      </c>
      <c r="BM291" s="234" t="s">
        <v>578</v>
      </c>
    </row>
    <row r="292" spans="1:47" s="2" customFormat="1" ht="12">
      <c r="A292" s="35"/>
      <c r="B292" s="36"/>
      <c r="C292" s="37"/>
      <c r="D292" s="236" t="s">
        <v>173</v>
      </c>
      <c r="E292" s="37"/>
      <c r="F292" s="237" t="s">
        <v>583</v>
      </c>
      <c r="G292" s="37"/>
      <c r="H292" s="37"/>
      <c r="I292" s="238"/>
      <c r="J292" s="37"/>
      <c r="K292" s="37"/>
      <c r="L292" s="41"/>
      <c r="M292" s="239"/>
      <c r="N292" s="240"/>
      <c r="O292" s="88"/>
      <c r="P292" s="88"/>
      <c r="Q292" s="88"/>
      <c r="R292" s="88"/>
      <c r="S292" s="88"/>
      <c r="T292" s="89"/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T292" s="14" t="s">
        <v>173</v>
      </c>
      <c r="AU292" s="14" t="s">
        <v>85</v>
      </c>
    </row>
    <row r="293" spans="1:47" s="2" customFormat="1" ht="12">
      <c r="A293" s="35"/>
      <c r="B293" s="36"/>
      <c r="C293" s="37"/>
      <c r="D293" s="251" t="s">
        <v>252</v>
      </c>
      <c r="E293" s="37"/>
      <c r="F293" s="252" t="s">
        <v>584</v>
      </c>
      <c r="G293" s="37"/>
      <c r="H293" s="37"/>
      <c r="I293" s="238"/>
      <c r="J293" s="37"/>
      <c r="K293" s="37"/>
      <c r="L293" s="41"/>
      <c r="M293" s="239"/>
      <c r="N293" s="240"/>
      <c r="O293" s="88"/>
      <c r="P293" s="88"/>
      <c r="Q293" s="88"/>
      <c r="R293" s="88"/>
      <c r="S293" s="88"/>
      <c r="T293" s="89"/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T293" s="14" t="s">
        <v>252</v>
      </c>
      <c r="AU293" s="14" t="s">
        <v>85</v>
      </c>
    </row>
    <row r="294" spans="1:65" s="2" customFormat="1" ht="49.05" customHeight="1">
      <c r="A294" s="35"/>
      <c r="B294" s="36"/>
      <c r="C294" s="223" t="s">
        <v>579</v>
      </c>
      <c r="D294" s="223" t="s">
        <v>167</v>
      </c>
      <c r="E294" s="224" t="s">
        <v>585</v>
      </c>
      <c r="F294" s="225" t="s">
        <v>586</v>
      </c>
      <c r="G294" s="226" t="s">
        <v>177</v>
      </c>
      <c r="H294" s="227">
        <v>0.188</v>
      </c>
      <c r="I294" s="228"/>
      <c r="J294" s="229">
        <f>ROUND(I294*H294,2)</f>
        <v>0</v>
      </c>
      <c r="K294" s="225" t="s">
        <v>171</v>
      </c>
      <c r="L294" s="41"/>
      <c r="M294" s="230" t="s">
        <v>1</v>
      </c>
      <c r="N294" s="231" t="s">
        <v>41</v>
      </c>
      <c r="O294" s="88"/>
      <c r="P294" s="232">
        <f>O294*H294</f>
        <v>0</v>
      </c>
      <c r="Q294" s="232">
        <v>0</v>
      </c>
      <c r="R294" s="232">
        <f>Q294*H294</f>
        <v>0</v>
      </c>
      <c r="S294" s="232">
        <v>0</v>
      </c>
      <c r="T294" s="233">
        <f>S294*H294</f>
        <v>0</v>
      </c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R294" s="234" t="s">
        <v>172</v>
      </c>
      <c r="AT294" s="234" t="s">
        <v>167</v>
      </c>
      <c r="AU294" s="234" t="s">
        <v>85</v>
      </c>
      <c r="AY294" s="14" t="s">
        <v>164</v>
      </c>
      <c r="BE294" s="235">
        <f>IF(N294="základní",J294,0)</f>
        <v>0</v>
      </c>
      <c r="BF294" s="235">
        <f>IF(N294="snížená",J294,0)</f>
        <v>0</v>
      </c>
      <c r="BG294" s="235">
        <f>IF(N294="zákl. přenesená",J294,0)</f>
        <v>0</v>
      </c>
      <c r="BH294" s="235">
        <f>IF(N294="sníž. přenesená",J294,0)</f>
        <v>0</v>
      </c>
      <c r="BI294" s="235">
        <f>IF(N294="nulová",J294,0)</f>
        <v>0</v>
      </c>
      <c r="BJ294" s="14" t="s">
        <v>83</v>
      </c>
      <c r="BK294" s="235">
        <f>ROUND(I294*H294,2)</f>
        <v>0</v>
      </c>
      <c r="BL294" s="14" t="s">
        <v>172</v>
      </c>
      <c r="BM294" s="234" t="s">
        <v>582</v>
      </c>
    </row>
    <row r="295" spans="1:47" s="2" customFormat="1" ht="12">
      <c r="A295" s="35"/>
      <c r="B295" s="36"/>
      <c r="C295" s="37"/>
      <c r="D295" s="236" t="s">
        <v>173</v>
      </c>
      <c r="E295" s="37"/>
      <c r="F295" s="237" t="s">
        <v>588</v>
      </c>
      <c r="G295" s="37"/>
      <c r="H295" s="37"/>
      <c r="I295" s="238"/>
      <c r="J295" s="37"/>
      <c r="K295" s="37"/>
      <c r="L295" s="41"/>
      <c r="M295" s="239"/>
      <c r="N295" s="240"/>
      <c r="O295" s="88"/>
      <c r="P295" s="88"/>
      <c r="Q295" s="88"/>
      <c r="R295" s="88"/>
      <c r="S295" s="88"/>
      <c r="T295" s="89"/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T295" s="14" t="s">
        <v>173</v>
      </c>
      <c r="AU295" s="14" t="s">
        <v>85</v>
      </c>
    </row>
    <row r="296" spans="1:63" s="12" customFormat="1" ht="22.8" customHeight="1">
      <c r="A296" s="12"/>
      <c r="B296" s="207"/>
      <c r="C296" s="208"/>
      <c r="D296" s="209" t="s">
        <v>75</v>
      </c>
      <c r="E296" s="221" t="s">
        <v>589</v>
      </c>
      <c r="F296" s="221" t="s">
        <v>590</v>
      </c>
      <c r="G296" s="208"/>
      <c r="H296" s="208"/>
      <c r="I296" s="211"/>
      <c r="J296" s="222">
        <f>BK296</f>
        <v>0</v>
      </c>
      <c r="K296" s="208"/>
      <c r="L296" s="213"/>
      <c r="M296" s="214"/>
      <c r="N296" s="215"/>
      <c r="O296" s="215"/>
      <c r="P296" s="216">
        <f>SUM(P297:P342)</f>
        <v>0</v>
      </c>
      <c r="Q296" s="215"/>
      <c r="R296" s="216">
        <f>SUM(R297:R342)</f>
        <v>0</v>
      </c>
      <c r="S296" s="215"/>
      <c r="T296" s="217">
        <f>SUM(T297:T342)</f>
        <v>0</v>
      </c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R296" s="218" t="s">
        <v>85</v>
      </c>
      <c r="AT296" s="219" t="s">
        <v>75</v>
      </c>
      <c r="AU296" s="219" t="s">
        <v>83</v>
      </c>
      <c r="AY296" s="218" t="s">
        <v>164</v>
      </c>
      <c r="BK296" s="220">
        <f>SUM(BK297:BK342)</f>
        <v>0</v>
      </c>
    </row>
    <row r="297" spans="1:65" s="2" customFormat="1" ht="49.05" customHeight="1">
      <c r="A297" s="35"/>
      <c r="B297" s="36"/>
      <c r="C297" s="223" t="s">
        <v>385</v>
      </c>
      <c r="D297" s="223" t="s">
        <v>167</v>
      </c>
      <c r="E297" s="224" t="s">
        <v>604</v>
      </c>
      <c r="F297" s="225" t="s">
        <v>605</v>
      </c>
      <c r="G297" s="226" t="s">
        <v>224</v>
      </c>
      <c r="H297" s="227">
        <v>41</v>
      </c>
      <c r="I297" s="228"/>
      <c r="J297" s="229">
        <f>ROUND(I297*H297,2)</f>
        <v>0</v>
      </c>
      <c r="K297" s="225" t="s">
        <v>171</v>
      </c>
      <c r="L297" s="41"/>
      <c r="M297" s="230" t="s">
        <v>1</v>
      </c>
      <c r="N297" s="231" t="s">
        <v>41</v>
      </c>
      <c r="O297" s="88"/>
      <c r="P297" s="232">
        <f>O297*H297</f>
        <v>0</v>
      </c>
      <c r="Q297" s="232">
        <v>0</v>
      </c>
      <c r="R297" s="232">
        <f>Q297*H297</f>
        <v>0</v>
      </c>
      <c r="S297" s="232">
        <v>0</v>
      </c>
      <c r="T297" s="233">
        <f>S297*H297</f>
        <v>0</v>
      </c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R297" s="234" t="s">
        <v>172</v>
      </c>
      <c r="AT297" s="234" t="s">
        <v>167</v>
      </c>
      <c r="AU297" s="234" t="s">
        <v>85</v>
      </c>
      <c r="AY297" s="14" t="s">
        <v>164</v>
      </c>
      <c r="BE297" s="235">
        <f>IF(N297="základní",J297,0)</f>
        <v>0</v>
      </c>
      <c r="BF297" s="235">
        <f>IF(N297="snížená",J297,0)</f>
        <v>0</v>
      </c>
      <c r="BG297" s="235">
        <f>IF(N297="zákl. přenesená",J297,0)</f>
        <v>0</v>
      </c>
      <c r="BH297" s="235">
        <f>IF(N297="sníž. přenesená",J297,0)</f>
        <v>0</v>
      </c>
      <c r="BI297" s="235">
        <f>IF(N297="nulová",J297,0)</f>
        <v>0</v>
      </c>
      <c r="BJ297" s="14" t="s">
        <v>83</v>
      </c>
      <c r="BK297" s="235">
        <f>ROUND(I297*H297,2)</f>
        <v>0</v>
      </c>
      <c r="BL297" s="14" t="s">
        <v>172</v>
      </c>
      <c r="BM297" s="234" t="s">
        <v>587</v>
      </c>
    </row>
    <row r="298" spans="1:47" s="2" customFormat="1" ht="12">
      <c r="A298" s="35"/>
      <c r="B298" s="36"/>
      <c r="C298" s="37"/>
      <c r="D298" s="236" t="s">
        <v>173</v>
      </c>
      <c r="E298" s="37"/>
      <c r="F298" s="237" t="s">
        <v>607</v>
      </c>
      <c r="G298" s="37"/>
      <c r="H298" s="37"/>
      <c r="I298" s="238"/>
      <c r="J298" s="37"/>
      <c r="K298" s="37"/>
      <c r="L298" s="41"/>
      <c r="M298" s="239"/>
      <c r="N298" s="240"/>
      <c r="O298" s="88"/>
      <c r="P298" s="88"/>
      <c r="Q298" s="88"/>
      <c r="R298" s="88"/>
      <c r="S298" s="88"/>
      <c r="T298" s="89"/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T298" s="14" t="s">
        <v>173</v>
      </c>
      <c r="AU298" s="14" t="s">
        <v>85</v>
      </c>
    </row>
    <row r="299" spans="1:47" s="2" customFormat="1" ht="12">
      <c r="A299" s="35"/>
      <c r="B299" s="36"/>
      <c r="C299" s="37"/>
      <c r="D299" s="251" t="s">
        <v>252</v>
      </c>
      <c r="E299" s="37"/>
      <c r="F299" s="252" t="s">
        <v>608</v>
      </c>
      <c r="G299" s="37"/>
      <c r="H299" s="37"/>
      <c r="I299" s="238"/>
      <c r="J299" s="37"/>
      <c r="K299" s="37"/>
      <c r="L299" s="41"/>
      <c r="M299" s="239"/>
      <c r="N299" s="240"/>
      <c r="O299" s="88"/>
      <c r="P299" s="88"/>
      <c r="Q299" s="88"/>
      <c r="R299" s="88"/>
      <c r="S299" s="88"/>
      <c r="T299" s="89"/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T299" s="14" t="s">
        <v>252</v>
      </c>
      <c r="AU299" s="14" t="s">
        <v>85</v>
      </c>
    </row>
    <row r="300" spans="1:65" s="2" customFormat="1" ht="49.05" customHeight="1">
      <c r="A300" s="35"/>
      <c r="B300" s="36"/>
      <c r="C300" s="223" t="s">
        <v>591</v>
      </c>
      <c r="D300" s="223" t="s">
        <v>167</v>
      </c>
      <c r="E300" s="224" t="s">
        <v>610</v>
      </c>
      <c r="F300" s="225" t="s">
        <v>611</v>
      </c>
      <c r="G300" s="226" t="s">
        <v>224</v>
      </c>
      <c r="H300" s="227">
        <v>3</v>
      </c>
      <c r="I300" s="228"/>
      <c r="J300" s="229">
        <f>ROUND(I300*H300,2)</f>
        <v>0</v>
      </c>
      <c r="K300" s="225" t="s">
        <v>171</v>
      </c>
      <c r="L300" s="41"/>
      <c r="M300" s="230" t="s">
        <v>1</v>
      </c>
      <c r="N300" s="231" t="s">
        <v>41</v>
      </c>
      <c r="O300" s="88"/>
      <c r="P300" s="232">
        <f>O300*H300</f>
        <v>0</v>
      </c>
      <c r="Q300" s="232">
        <v>0</v>
      </c>
      <c r="R300" s="232">
        <f>Q300*H300</f>
        <v>0</v>
      </c>
      <c r="S300" s="232">
        <v>0</v>
      </c>
      <c r="T300" s="233">
        <f>S300*H300</f>
        <v>0</v>
      </c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R300" s="234" t="s">
        <v>172</v>
      </c>
      <c r="AT300" s="234" t="s">
        <v>167</v>
      </c>
      <c r="AU300" s="234" t="s">
        <v>85</v>
      </c>
      <c r="AY300" s="14" t="s">
        <v>164</v>
      </c>
      <c r="BE300" s="235">
        <f>IF(N300="základní",J300,0)</f>
        <v>0</v>
      </c>
      <c r="BF300" s="235">
        <f>IF(N300="snížená",J300,0)</f>
        <v>0</v>
      </c>
      <c r="BG300" s="235">
        <f>IF(N300="zákl. přenesená",J300,0)</f>
        <v>0</v>
      </c>
      <c r="BH300" s="235">
        <f>IF(N300="sníž. přenesená",J300,0)</f>
        <v>0</v>
      </c>
      <c r="BI300" s="235">
        <f>IF(N300="nulová",J300,0)</f>
        <v>0</v>
      </c>
      <c r="BJ300" s="14" t="s">
        <v>83</v>
      </c>
      <c r="BK300" s="235">
        <f>ROUND(I300*H300,2)</f>
        <v>0</v>
      </c>
      <c r="BL300" s="14" t="s">
        <v>172</v>
      </c>
      <c r="BM300" s="234" t="s">
        <v>594</v>
      </c>
    </row>
    <row r="301" spans="1:47" s="2" customFormat="1" ht="12">
      <c r="A301" s="35"/>
      <c r="B301" s="36"/>
      <c r="C301" s="37"/>
      <c r="D301" s="236" t="s">
        <v>173</v>
      </c>
      <c r="E301" s="37"/>
      <c r="F301" s="237" t="s">
        <v>613</v>
      </c>
      <c r="G301" s="37"/>
      <c r="H301" s="37"/>
      <c r="I301" s="238"/>
      <c r="J301" s="37"/>
      <c r="K301" s="37"/>
      <c r="L301" s="41"/>
      <c r="M301" s="239"/>
      <c r="N301" s="240"/>
      <c r="O301" s="88"/>
      <c r="P301" s="88"/>
      <c r="Q301" s="88"/>
      <c r="R301" s="88"/>
      <c r="S301" s="88"/>
      <c r="T301" s="89"/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T301" s="14" t="s">
        <v>173</v>
      </c>
      <c r="AU301" s="14" t="s">
        <v>85</v>
      </c>
    </row>
    <row r="302" spans="1:47" s="2" customFormat="1" ht="12">
      <c r="A302" s="35"/>
      <c r="B302" s="36"/>
      <c r="C302" s="37"/>
      <c r="D302" s="251" t="s">
        <v>252</v>
      </c>
      <c r="E302" s="37"/>
      <c r="F302" s="252" t="s">
        <v>614</v>
      </c>
      <c r="G302" s="37"/>
      <c r="H302" s="37"/>
      <c r="I302" s="238"/>
      <c r="J302" s="37"/>
      <c r="K302" s="37"/>
      <c r="L302" s="41"/>
      <c r="M302" s="239"/>
      <c r="N302" s="240"/>
      <c r="O302" s="88"/>
      <c r="P302" s="88"/>
      <c r="Q302" s="88"/>
      <c r="R302" s="88"/>
      <c r="S302" s="88"/>
      <c r="T302" s="89"/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T302" s="14" t="s">
        <v>252</v>
      </c>
      <c r="AU302" s="14" t="s">
        <v>85</v>
      </c>
    </row>
    <row r="303" spans="1:65" s="2" customFormat="1" ht="49.05" customHeight="1">
      <c r="A303" s="35"/>
      <c r="B303" s="36"/>
      <c r="C303" s="223" t="s">
        <v>388</v>
      </c>
      <c r="D303" s="223" t="s">
        <v>167</v>
      </c>
      <c r="E303" s="224" t="s">
        <v>615</v>
      </c>
      <c r="F303" s="225" t="s">
        <v>616</v>
      </c>
      <c r="G303" s="226" t="s">
        <v>224</v>
      </c>
      <c r="H303" s="227">
        <v>5</v>
      </c>
      <c r="I303" s="228"/>
      <c r="J303" s="229">
        <f>ROUND(I303*H303,2)</f>
        <v>0</v>
      </c>
      <c r="K303" s="225" t="s">
        <v>171</v>
      </c>
      <c r="L303" s="41"/>
      <c r="M303" s="230" t="s">
        <v>1</v>
      </c>
      <c r="N303" s="231" t="s">
        <v>41</v>
      </c>
      <c r="O303" s="88"/>
      <c r="P303" s="232">
        <f>O303*H303</f>
        <v>0</v>
      </c>
      <c r="Q303" s="232">
        <v>0</v>
      </c>
      <c r="R303" s="232">
        <f>Q303*H303</f>
        <v>0</v>
      </c>
      <c r="S303" s="232">
        <v>0</v>
      </c>
      <c r="T303" s="233">
        <f>S303*H303</f>
        <v>0</v>
      </c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R303" s="234" t="s">
        <v>172</v>
      </c>
      <c r="AT303" s="234" t="s">
        <v>167</v>
      </c>
      <c r="AU303" s="234" t="s">
        <v>85</v>
      </c>
      <c r="AY303" s="14" t="s">
        <v>164</v>
      </c>
      <c r="BE303" s="235">
        <f>IF(N303="základní",J303,0)</f>
        <v>0</v>
      </c>
      <c r="BF303" s="235">
        <f>IF(N303="snížená",J303,0)</f>
        <v>0</v>
      </c>
      <c r="BG303" s="235">
        <f>IF(N303="zákl. přenesená",J303,0)</f>
        <v>0</v>
      </c>
      <c r="BH303" s="235">
        <f>IF(N303="sníž. přenesená",J303,0)</f>
        <v>0</v>
      </c>
      <c r="BI303" s="235">
        <f>IF(N303="nulová",J303,0)</f>
        <v>0</v>
      </c>
      <c r="BJ303" s="14" t="s">
        <v>83</v>
      </c>
      <c r="BK303" s="235">
        <f>ROUND(I303*H303,2)</f>
        <v>0</v>
      </c>
      <c r="BL303" s="14" t="s">
        <v>172</v>
      </c>
      <c r="BM303" s="234" t="s">
        <v>598</v>
      </c>
    </row>
    <row r="304" spans="1:47" s="2" customFormat="1" ht="12">
      <c r="A304" s="35"/>
      <c r="B304" s="36"/>
      <c r="C304" s="37"/>
      <c r="D304" s="236" t="s">
        <v>173</v>
      </c>
      <c r="E304" s="37"/>
      <c r="F304" s="237" t="s">
        <v>618</v>
      </c>
      <c r="G304" s="37"/>
      <c r="H304" s="37"/>
      <c r="I304" s="238"/>
      <c r="J304" s="37"/>
      <c r="K304" s="37"/>
      <c r="L304" s="41"/>
      <c r="M304" s="239"/>
      <c r="N304" s="240"/>
      <c r="O304" s="88"/>
      <c r="P304" s="88"/>
      <c r="Q304" s="88"/>
      <c r="R304" s="88"/>
      <c r="S304" s="88"/>
      <c r="T304" s="89"/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T304" s="14" t="s">
        <v>173</v>
      </c>
      <c r="AU304" s="14" t="s">
        <v>85</v>
      </c>
    </row>
    <row r="305" spans="1:47" s="2" customFormat="1" ht="12">
      <c r="A305" s="35"/>
      <c r="B305" s="36"/>
      <c r="C305" s="37"/>
      <c r="D305" s="251" t="s">
        <v>252</v>
      </c>
      <c r="E305" s="37"/>
      <c r="F305" s="252" t="s">
        <v>619</v>
      </c>
      <c r="G305" s="37"/>
      <c r="H305" s="37"/>
      <c r="I305" s="238"/>
      <c r="J305" s="37"/>
      <c r="K305" s="37"/>
      <c r="L305" s="41"/>
      <c r="M305" s="239"/>
      <c r="N305" s="240"/>
      <c r="O305" s="88"/>
      <c r="P305" s="88"/>
      <c r="Q305" s="88"/>
      <c r="R305" s="88"/>
      <c r="S305" s="88"/>
      <c r="T305" s="89"/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T305" s="14" t="s">
        <v>252</v>
      </c>
      <c r="AU305" s="14" t="s">
        <v>85</v>
      </c>
    </row>
    <row r="306" spans="1:65" s="2" customFormat="1" ht="49.05" customHeight="1">
      <c r="A306" s="35"/>
      <c r="B306" s="36"/>
      <c r="C306" s="223" t="s">
        <v>599</v>
      </c>
      <c r="D306" s="223" t="s">
        <v>167</v>
      </c>
      <c r="E306" s="224" t="s">
        <v>632</v>
      </c>
      <c r="F306" s="225" t="s">
        <v>633</v>
      </c>
      <c r="G306" s="226" t="s">
        <v>224</v>
      </c>
      <c r="H306" s="227">
        <v>1</v>
      </c>
      <c r="I306" s="228"/>
      <c r="J306" s="229">
        <f>ROUND(I306*H306,2)</f>
        <v>0</v>
      </c>
      <c r="K306" s="225" t="s">
        <v>171</v>
      </c>
      <c r="L306" s="41"/>
      <c r="M306" s="230" t="s">
        <v>1</v>
      </c>
      <c r="N306" s="231" t="s">
        <v>41</v>
      </c>
      <c r="O306" s="88"/>
      <c r="P306" s="232">
        <f>O306*H306</f>
        <v>0</v>
      </c>
      <c r="Q306" s="232">
        <v>0</v>
      </c>
      <c r="R306" s="232">
        <f>Q306*H306</f>
        <v>0</v>
      </c>
      <c r="S306" s="232">
        <v>0</v>
      </c>
      <c r="T306" s="233">
        <f>S306*H306</f>
        <v>0</v>
      </c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R306" s="234" t="s">
        <v>172</v>
      </c>
      <c r="AT306" s="234" t="s">
        <v>167</v>
      </c>
      <c r="AU306" s="234" t="s">
        <v>85</v>
      </c>
      <c r="AY306" s="14" t="s">
        <v>164</v>
      </c>
      <c r="BE306" s="235">
        <f>IF(N306="základní",J306,0)</f>
        <v>0</v>
      </c>
      <c r="BF306" s="235">
        <f>IF(N306="snížená",J306,0)</f>
        <v>0</v>
      </c>
      <c r="BG306" s="235">
        <f>IF(N306="zákl. přenesená",J306,0)</f>
        <v>0</v>
      </c>
      <c r="BH306" s="235">
        <f>IF(N306="sníž. přenesená",J306,0)</f>
        <v>0</v>
      </c>
      <c r="BI306" s="235">
        <f>IF(N306="nulová",J306,0)</f>
        <v>0</v>
      </c>
      <c r="BJ306" s="14" t="s">
        <v>83</v>
      </c>
      <c r="BK306" s="235">
        <f>ROUND(I306*H306,2)</f>
        <v>0</v>
      </c>
      <c r="BL306" s="14" t="s">
        <v>172</v>
      </c>
      <c r="BM306" s="234" t="s">
        <v>602</v>
      </c>
    </row>
    <row r="307" spans="1:47" s="2" customFormat="1" ht="12">
      <c r="A307" s="35"/>
      <c r="B307" s="36"/>
      <c r="C307" s="37"/>
      <c r="D307" s="236" t="s">
        <v>173</v>
      </c>
      <c r="E307" s="37"/>
      <c r="F307" s="237" t="s">
        <v>635</v>
      </c>
      <c r="G307" s="37"/>
      <c r="H307" s="37"/>
      <c r="I307" s="238"/>
      <c r="J307" s="37"/>
      <c r="K307" s="37"/>
      <c r="L307" s="41"/>
      <c r="M307" s="239"/>
      <c r="N307" s="240"/>
      <c r="O307" s="88"/>
      <c r="P307" s="88"/>
      <c r="Q307" s="88"/>
      <c r="R307" s="88"/>
      <c r="S307" s="88"/>
      <c r="T307" s="89"/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T307" s="14" t="s">
        <v>173</v>
      </c>
      <c r="AU307" s="14" t="s">
        <v>85</v>
      </c>
    </row>
    <row r="308" spans="1:47" s="2" customFormat="1" ht="12">
      <c r="A308" s="35"/>
      <c r="B308" s="36"/>
      <c r="C308" s="37"/>
      <c r="D308" s="251" t="s">
        <v>252</v>
      </c>
      <c r="E308" s="37"/>
      <c r="F308" s="252" t="s">
        <v>636</v>
      </c>
      <c r="G308" s="37"/>
      <c r="H308" s="37"/>
      <c r="I308" s="238"/>
      <c r="J308" s="37"/>
      <c r="K308" s="37"/>
      <c r="L308" s="41"/>
      <c r="M308" s="239"/>
      <c r="N308" s="240"/>
      <c r="O308" s="88"/>
      <c r="P308" s="88"/>
      <c r="Q308" s="88"/>
      <c r="R308" s="88"/>
      <c r="S308" s="88"/>
      <c r="T308" s="89"/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T308" s="14" t="s">
        <v>252</v>
      </c>
      <c r="AU308" s="14" t="s">
        <v>85</v>
      </c>
    </row>
    <row r="309" spans="1:65" s="2" customFormat="1" ht="49.05" customHeight="1">
      <c r="A309" s="35"/>
      <c r="B309" s="36"/>
      <c r="C309" s="223" t="s">
        <v>392</v>
      </c>
      <c r="D309" s="223" t="s">
        <v>167</v>
      </c>
      <c r="E309" s="224" t="s">
        <v>637</v>
      </c>
      <c r="F309" s="225" t="s">
        <v>638</v>
      </c>
      <c r="G309" s="226" t="s">
        <v>224</v>
      </c>
      <c r="H309" s="227">
        <v>3</v>
      </c>
      <c r="I309" s="228"/>
      <c r="J309" s="229">
        <f>ROUND(I309*H309,2)</f>
        <v>0</v>
      </c>
      <c r="K309" s="225" t="s">
        <v>171</v>
      </c>
      <c r="L309" s="41"/>
      <c r="M309" s="230" t="s">
        <v>1</v>
      </c>
      <c r="N309" s="231" t="s">
        <v>41</v>
      </c>
      <c r="O309" s="88"/>
      <c r="P309" s="232">
        <f>O309*H309</f>
        <v>0</v>
      </c>
      <c r="Q309" s="232">
        <v>0</v>
      </c>
      <c r="R309" s="232">
        <f>Q309*H309</f>
        <v>0</v>
      </c>
      <c r="S309" s="232">
        <v>0</v>
      </c>
      <c r="T309" s="233">
        <f>S309*H309</f>
        <v>0</v>
      </c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R309" s="234" t="s">
        <v>172</v>
      </c>
      <c r="AT309" s="234" t="s">
        <v>167</v>
      </c>
      <c r="AU309" s="234" t="s">
        <v>85</v>
      </c>
      <c r="AY309" s="14" t="s">
        <v>164</v>
      </c>
      <c r="BE309" s="235">
        <f>IF(N309="základní",J309,0)</f>
        <v>0</v>
      </c>
      <c r="BF309" s="235">
        <f>IF(N309="snížená",J309,0)</f>
        <v>0</v>
      </c>
      <c r="BG309" s="235">
        <f>IF(N309="zákl. přenesená",J309,0)</f>
        <v>0</v>
      </c>
      <c r="BH309" s="235">
        <f>IF(N309="sníž. přenesená",J309,0)</f>
        <v>0</v>
      </c>
      <c r="BI309" s="235">
        <f>IF(N309="nulová",J309,0)</f>
        <v>0</v>
      </c>
      <c r="BJ309" s="14" t="s">
        <v>83</v>
      </c>
      <c r="BK309" s="235">
        <f>ROUND(I309*H309,2)</f>
        <v>0</v>
      </c>
      <c r="BL309" s="14" t="s">
        <v>172</v>
      </c>
      <c r="BM309" s="234" t="s">
        <v>606</v>
      </c>
    </row>
    <row r="310" spans="1:47" s="2" customFormat="1" ht="12">
      <c r="A310" s="35"/>
      <c r="B310" s="36"/>
      <c r="C310" s="37"/>
      <c r="D310" s="236" t="s">
        <v>173</v>
      </c>
      <c r="E310" s="37"/>
      <c r="F310" s="237" t="s">
        <v>640</v>
      </c>
      <c r="G310" s="37"/>
      <c r="H310" s="37"/>
      <c r="I310" s="238"/>
      <c r="J310" s="37"/>
      <c r="K310" s="37"/>
      <c r="L310" s="41"/>
      <c r="M310" s="239"/>
      <c r="N310" s="240"/>
      <c r="O310" s="88"/>
      <c r="P310" s="88"/>
      <c r="Q310" s="88"/>
      <c r="R310" s="88"/>
      <c r="S310" s="88"/>
      <c r="T310" s="89"/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T310" s="14" t="s">
        <v>173</v>
      </c>
      <c r="AU310" s="14" t="s">
        <v>85</v>
      </c>
    </row>
    <row r="311" spans="1:47" s="2" customFormat="1" ht="12">
      <c r="A311" s="35"/>
      <c r="B311" s="36"/>
      <c r="C311" s="37"/>
      <c r="D311" s="251" t="s">
        <v>252</v>
      </c>
      <c r="E311" s="37"/>
      <c r="F311" s="252" t="s">
        <v>641</v>
      </c>
      <c r="G311" s="37"/>
      <c r="H311" s="37"/>
      <c r="I311" s="238"/>
      <c r="J311" s="37"/>
      <c r="K311" s="37"/>
      <c r="L311" s="41"/>
      <c r="M311" s="239"/>
      <c r="N311" s="240"/>
      <c r="O311" s="88"/>
      <c r="P311" s="88"/>
      <c r="Q311" s="88"/>
      <c r="R311" s="88"/>
      <c r="S311" s="88"/>
      <c r="T311" s="89"/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T311" s="14" t="s">
        <v>252</v>
      </c>
      <c r="AU311" s="14" t="s">
        <v>85</v>
      </c>
    </row>
    <row r="312" spans="1:65" s="2" customFormat="1" ht="49.05" customHeight="1">
      <c r="A312" s="35"/>
      <c r="B312" s="36"/>
      <c r="C312" s="223" t="s">
        <v>609</v>
      </c>
      <c r="D312" s="223" t="s">
        <v>167</v>
      </c>
      <c r="E312" s="224" t="s">
        <v>933</v>
      </c>
      <c r="F312" s="225" t="s">
        <v>934</v>
      </c>
      <c r="G312" s="226" t="s">
        <v>224</v>
      </c>
      <c r="H312" s="227">
        <v>16</v>
      </c>
      <c r="I312" s="228"/>
      <c r="J312" s="229">
        <f>ROUND(I312*H312,2)</f>
        <v>0</v>
      </c>
      <c r="K312" s="225" t="s">
        <v>171</v>
      </c>
      <c r="L312" s="41"/>
      <c r="M312" s="230" t="s">
        <v>1</v>
      </c>
      <c r="N312" s="231" t="s">
        <v>41</v>
      </c>
      <c r="O312" s="88"/>
      <c r="P312" s="232">
        <f>O312*H312</f>
        <v>0</v>
      </c>
      <c r="Q312" s="232">
        <v>0</v>
      </c>
      <c r="R312" s="232">
        <f>Q312*H312</f>
        <v>0</v>
      </c>
      <c r="S312" s="232">
        <v>0</v>
      </c>
      <c r="T312" s="233">
        <f>S312*H312</f>
        <v>0</v>
      </c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R312" s="234" t="s">
        <v>172</v>
      </c>
      <c r="AT312" s="234" t="s">
        <v>167</v>
      </c>
      <c r="AU312" s="234" t="s">
        <v>85</v>
      </c>
      <c r="AY312" s="14" t="s">
        <v>164</v>
      </c>
      <c r="BE312" s="235">
        <f>IF(N312="základní",J312,0)</f>
        <v>0</v>
      </c>
      <c r="BF312" s="235">
        <f>IF(N312="snížená",J312,0)</f>
        <v>0</v>
      </c>
      <c r="BG312" s="235">
        <f>IF(N312="zákl. přenesená",J312,0)</f>
        <v>0</v>
      </c>
      <c r="BH312" s="235">
        <f>IF(N312="sníž. přenesená",J312,0)</f>
        <v>0</v>
      </c>
      <c r="BI312" s="235">
        <f>IF(N312="nulová",J312,0)</f>
        <v>0</v>
      </c>
      <c r="BJ312" s="14" t="s">
        <v>83</v>
      </c>
      <c r="BK312" s="235">
        <f>ROUND(I312*H312,2)</f>
        <v>0</v>
      </c>
      <c r="BL312" s="14" t="s">
        <v>172</v>
      </c>
      <c r="BM312" s="234" t="s">
        <v>612</v>
      </c>
    </row>
    <row r="313" spans="1:47" s="2" customFormat="1" ht="12">
      <c r="A313" s="35"/>
      <c r="B313" s="36"/>
      <c r="C313" s="37"/>
      <c r="D313" s="236" t="s">
        <v>173</v>
      </c>
      <c r="E313" s="37"/>
      <c r="F313" s="237" t="s">
        <v>935</v>
      </c>
      <c r="G313" s="37"/>
      <c r="H313" s="37"/>
      <c r="I313" s="238"/>
      <c r="J313" s="37"/>
      <c r="K313" s="37"/>
      <c r="L313" s="41"/>
      <c r="M313" s="239"/>
      <c r="N313" s="240"/>
      <c r="O313" s="88"/>
      <c r="P313" s="88"/>
      <c r="Q313" s="88"/>
      <c r="R313" s="88"/>
      <c r="S313" s="88"/>
      <c r="T313" s="89"/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T313" s="14" t="s">
        <v>173</v>
      </c>
      <c r="AU313" s="14" t="s">
        <v>85</v>
      </c>
    </row>
    <row r="314" spans="1:47" s="2" customFormat="1" ht="12">
      <c r="A314" s="35"/>
      <c r="B314" s="36"/>
      <c r="C314" s="37"/>
      <c r="D314" s="251" t="s">
        <v>252</v>
      </c>
      <c r="E314" s="37"/>
      <c r="F314" s="252" t="s">
        <v>936</v>
      </c>
      <c r="G314" s="37"/>
      <c r="H314" s="37"/>
      <c r="I314" s="238"/>
      <c r="J314" s="37"/>
      <c r="K314" s="37"/>
      <c r="L314" s="41"/>
      <c r="M314" s="239"/>
      <c r="N314" s="240"/>
      <c r="O314" s="88"/>
      <c r="P314" s="88"/>
      <c r="Q314" s="88"/>
      <c r="R314" s="88"/>
      <c r="S314" s="88"/>
      <c r="T314" s="89"/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T314" s="14" t="s">
        <v>252</v>
      </c>
      <c r="AU314" s="14" t="s">
        <v>85</v>
      </c>
    </row>
    <row r="315" spans="1:65" s="2" customFormat="1" ht="49.05" customHeight="1">
      <c r="A315" s="35"/>
      <c r="B315" s="36"/>
      <c r="C315" s="223" t="s">
        <v>395</v>
      </c>
      <c r="D315" s="223" t="s">
        <v>167</v>
      </c>
      <c r="E315" s="224" t="s">
        <v>648</v>
      </c>
      <c r="F315" s="225" t="s">
        <v>649</v>
      </c>
      <c r="G315" s="226" t="s">
        <v>224</v>
      </c>
      <c r="H315" s="227">
        <v>4</v>
      </c>
      <c r="I315" s="228"/>
      <c r="J315" s="229">
        <f>ROUND(I315*H315,2)</f>
        <v>0</v>
      </c>
      <c r="K315" s="225" t="s">
        <v>171</v>
      </c>
      <c r="L315" s="41"/>
      <c r="M315" s="230" t="s">
        <v>1</v>
      </c>
      <c r="N315" s="231" t="s">
        <v>41</v>
      </c>
      <c r="O315" s="88"/>
      <c r="P315" s="232">
        <f>O315*H315</f>
        <v>0</v>
      </c>
      <c r="Q315" s="232">
        <v>0</v>
      </c>
      <c r="R315" s="232">
        <f>Q315*H315</f>
        <v>0</v>
      </c>
      <c r="S315" s="232">
        <v>0</v>
      </c>
      <c r="T315" s="233">
        <f>S315*H315</f>
        <v>0</v>
      </c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R315" s="234" t="s">
        <v>172</v>
      </c>
      <c r="AT315" s="234" t="s">
        <v>167</v>
      </c>
      <c r="AU315" s="234" t="s">
        <v>85</v>
      </c>
      <c r="AY315" s="14" t="s">
        <v>164</v>
      </c>
      <c r="BE315" s="235">
        <f>IF(N315="základní",J315,0)</f>
        <v>0</v>
      </c>
      <c r="BF315" s="235">
        <f>IF(N315="snížená",J315,0)</f>
        <v>0</v>
      </c>
      <c r="BG315" s="235">
        <f>IF(N315="zákl. přenesená",J315,0)</f>
        <v>0</v>
      </c>
      <c r="BH315" s="235">
        <f>IF(N315="sníž. přenesená",J315,0)</f>
        <v>0</v>
      </c>
      <c r="BI315" s="235">
        <f>IF(N315="nulová",J315,0)</f>
        <v>0</v>
      </c>
      <c r="BJ315" s="14" t="s">
        <v>83</v>
      </c>
      <c r="BK315" s="235">
        <f>ROUND(I315*H315,2)</f>
        <v>0</v>
      </c>
      <c r="BL315" s="14" t="s">
        <v>172</v>
      </c>
      <c r="BM315" s="234" t="s">
        <v>617</v>
      </c>
    </row>
    <row r="316" spans="1:47" s="2" customFormat="1" ht="12">
      <c r="A316" s="35"/>
      <c r="B316" s="36"/>
      <c r="C316" s="37"/>
      <c r="D316" s="236" t="s">
        <v>173</v>
      </c>
      <c r="E316" s="37"/>
      <c r="F316" s="237" t="s">
        <v>651</v>
      </c>
      <c r="G316" s="37"/>
      <c r="H316" s="37"/>
      <c r="I316" s="238"/>
      <c r="J316" s="37"/>
      <c r="K316" s="37"/>
      <c r="L316" s="41"/>
      <c r="M316" s="239"/>
      <c r="N316" s="240"/>
      <c r="O316" s="88"/>
      <c r="P316" s="88"/>
      <c r="Q316" s="88"/>
      <c r="R316" s="88"/>
      <c r="S316" s="88"/>
      <c r="T316" s="89"/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T316" s="14" t="s">
        <v>173</v>
      </c>
      <c r="AU316" s="14" t="s">
        <v>85</v>
      </c>
    </row>
    <row r="317" spans="1:47" s="2" customFormat="1" ht="12">
      <c r="A317" s="35"/>
      <c r="B317" s="36"/>
      <c r="C317" s="37"/>
      <c r="D317" s="251" t="s">
        <v>252</v>
      </c>
      <c r="E317" s="37"/>
      <c r="F317" s="252" t="s">
        <v>652</v>
      </c>
      <c r="G317" s="37"/>
      <c r="H317" s="37"/>
      <c r="I317" s="238"/>
      <c r="J317" s="37"/>
      <c r="K317" s="37"/>
      <c r="L317" s="41"/>
      <c r="M317" s="239"/>
      <c r="N317" s="240"/>
      <c r="O317" s="88"/>
      <c r="P317" s="88"/>
      <c r="Q317" s="88"/>
      <c r="R317" s="88"/>
      <c r="S317" s="88"/>
      <c r="T317" s="89"/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T317" s="14" t="s">
        <v>252</v>
      </c>
      <c r="AU317" s="14" t="s">
        <v>85</v>
      </c>
    </row>
    <row r="318" spans="1:65" s="2" customFormat="1" ht="49.05" customHeight="1">
      <c r="A318" s="35"/>
      <c r="B318" s="36"/>
      <c r="C318" s="223" t="s">
        <v>620</v>
      </c>
      <c r="D318" s="223" t="s">
        <v>167</v>
      </c>
      <c r="E318" s="224" t="s">
        <v>654</v>
      </c>
      <c r="F318" s="225" t="s">
        <v>655</v>
      </c>
      <c r="G318" s="226" t="s">
        <v>224</v>
      </c>
      <c r="H318" s="227">
        <v>1</v>
      </c>
      <c r="I318" s="228"/>
      <c r="J318" s="229">
        <f>ROUND(I318*H318,2)</f>
        <v>0</v>
      </c>
      <c r="K318" s="225" t="s">
        <v>171</v>
      </c>
      <c r="L318" s="41"/>
      <c r="M318" s="230" t="s">
        <v>1</v>
      </c>
      <c r="N318" s="231" t="s">
        <v>41</v>
      </c>
      <c r="O318" s="88"/>
      <c r="P318" s="232">
        <f>O318*H318</f>
        <v>0</v>
      </c>
      <c r="Q318" s="232">
        <v>0</v>
      </c>
      <c r="R318" s="232">
        <f>Q318*H318</f>
        <v>0</v>
      </c>
      <c r="S318" s="232">
        <v>0</v>
      </c>
      <c r="T318" s="233">
        <f>S318*H318</f>
        <v>0</v>
      </c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R318" s="234" t="s">
        <v>172</v>
      </c>
      <c r="AT318" s="234" t="s">
        <v>167</v>
      </c>
      <c r="AU318" s="234" t="s">
        <v>85</v>
      </c>
      <c r="AY318" s="14" t="s">
        <v>164</v>
      </c>
      <c r="BE318" s="235">
        <f>IF(N318="základní",J318,0)</f>
        <v>0</v>
      </c>
      <c r="BF318" s="235">
        <f>IF(N318="snížená",J318,0)</f>
        <v>0</v>
      </c>
      <c r="BG318" s="235">
        <f>IF(N318="zákl. přenesená",J318,0)</f>
        <v>0</v>
      </c>
      <c r="BH318" s="235">
        <f>IF(N318="sníž. přenesená",J318,0)</f>
        <v>0</v>
      </c>
      <c r="BI318" s="235">
        <f>IF(N318="nulová",J318,0)</f>
        <v>0</v>
      </c>
      <c r="BJ318" s="14" t="s">
        <v>83</v>
      </c>
      <c r="BK318" s="235">
        <f>ROUND(I318*H318,2)</f>
        <v>0</v>
      </c>
      <c r="BL318" s="14" t="s">
        <v>172</v>
      </c>
      <c r="BM318" s="234" t="s">
        <v>623</v>
      </c>
    </row>
    <row r="319" spans="1:47" s="2" customFormat="1" ht="12">
      <c r="A319" s="35"/>
      <c r="B319" s="36"/>
      <c r="C319" s="37"/>
      <c r="D319" s="236" t="s">
        <v>173</v>
      </c>
      <c r="E319" s="37"/>
      <c r="F319" s="237" t="s">
        <v>657</v>
      </c>
      <c r="G319" s="37"/>
      <c r="H319" s="37"/>
      <c r="I319" s="238"/>
      <c r="J319" s="37"/>
      <c r="K319" s="37"/>
      <c r="L319" s="41"/>
      <c r="M319" s="239"/>
      <c r="N319" s="240"/>
      <c r="O319" s="88"/>
      <c r="P319" s="88"/>
      <c r="Q319" s="88"/>
      <c r="R319" s="88"/>
      <c r="S319" s="88"/>
      <c r="T319" s="89"/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T319" s="14" t="s">
        <v>173</v>
      </c>
      <c r="AU319" s="14" t="s">
        <v>85</v>
      </c>
    </row>
    <row r="320" spans="1:47" s="2" customFormat="1" ht="12">
      <c r="A320" s="35"/>
      <c r="B320" s="36"/>
      <c r="C320" s="37"/>
      <c r="D320" s="251" t="s">
        <v>252</v>
      </c>
      <c r="E320" s="37"/>
      <c r="F320" s="252" t="s">
        <v>658</v>
      </c>
      <c r="G320" s="37"/>
      <c r="H320" s="37"/>
      <c r="I320" s="238"/>
      <c r="J320" s="37"/>
      <c r="K320" s="37"/>
      <c r="L320" s="41"/>
      <c r="M320" s="239"/>
      <c r="N320" s="240"/>
      <c r="O320" s="88"/>
      <c r="P320" s="88"/>
      <c r="Q320" s="88"/>
      <c r="R320" s="88"/>
      <c r="S320" s="88"/>
      <c r="T320" s="89"/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T320" s="14" t="s">
        <v>252</v>
      </c>
      <c r="AU320" s="14" t="s">
        <v>85</v>
      </c>
    </row>
    <row r="321" spans="1:65" s="2" customFormat="1" ht="49.05" customHeight="1">
      <c r="A321" s="35"/>
      <c r="B321" s="36"/>
      <c r="C321" s="223" t="s">
        <v>399</v>
      </c>
      <c r="D321" s="223" t="s">
        <v>167</v>
      </c>
      <c r="E321" s="224" t="s">
        <v>659</v>
      </c>
      <c r="F321" s="225" t="s">
        <v>660</v>
      </c>
      <c r="G321" s="226" t="s">
        <v>224</v>
      </c>
      <c r="H321" s="227">
        <v>1</v>
      </c>
      <c r="I321" s="228"/>
      <c r="J321" s="229">
        <f>ROUND(I321*H321,2)</f>
        <v>0</v>
      </c>
      <c r="K321" s="225" t="s">
        <v>171</v>
      </c>
      <c r="L321" s="41"/>
      <c r="M321" s="230" t="s">
        <v>1</v>
      </c>
      <c r="N321" s="231" t="s">
        <v>41</v>
      </c>
      <c r="O321" s="88"/>
      <c r="P321" s="232">
        <f>O321*H321</f>
        <v>0</v>
      </c>
      <c r="Q321" s="232">
        <v>0</v>
      </c>
      <c r="R321" s="232">
        <f>Q321*H321</f>
        <v>0</v>
      </c>
      <c r="S321" s="232">
        <v>0</v>
      </c>
      <c r="T321" s="233">
        <f>S321*H321</f>
        <v>0</v>
      </c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R321" s="234" t="s">
        <v>172</v>
      </c>
      <c r="AT321" s="234" t="s">
        <v>167</v>
      </c>
      <c r="AU321" s="234" t="s">
        <v>85</v>
      </c>
      <c r="AY321" s="14" t="s">
        <v>164</v>
      </c>
      <c r="BE321" s="235">
        <f>IF(N321="základní",J321,0)</f>
        <v>0</v>
      </c>
      <c r="BF321" s="235">
        <f>IF(N321="snížená",J321,0)</f>
        <v>0</v>
      </c>
      <c r="BG321" s="235">
        <f>IF(N321="zákl. přenesená",J321,0)</f>
        <v>0</v>
      </c>
      <c r="BH321" s="235">
        <f>IF(N321="sníž. přenesená",J321,0)</f>
        <v>0</v>
      </c>
      <c r="BI321" s="235">
        <f>IF(N321="nulová",J321,0)</f>
        <v>0</v>
      </c>
      <c r="BJ321" s="14" t="s">
        <v>83</v>
      </c>
      <c r="BK321" s="235">
        <f>ROUND(I321*H321,2)</f>
        <v>0</v>
      </c>
      <c r="BL321" s="14" t="s">
        <v>172</v>
      </c>
      <c r="BM321" s="234" t="s">
        <v>628</v>
      </c>
    </row>
    <row r="322" spans="1:47" s="2" customFormat="1" ht="12">
      <c r="A322" s="35"/>
      <c r="B322" s="36"/>
      <c r="C322" s="37"/>
      <c r="D322" s="236" t="s">
        <v>173</v>
      </c>
      <c r="E322" s="37"/>
      <c r="F322" s="237" t="s">
        <v>662</v>
      </c>
      <c r="G322" s="37"/>
      <c r="H322" s="37"/>
      <c r="I322" s="238"/>
      <c r="J322" s="37"/>
      <c r="K322" s="37"/>
      <c r="L322" s="41"/>
      <c r="M322" s="239"/>
      <c r="N322" s="240"/>
      <c r="O322" s="88"/>
      <c r="P322" s="88"/>
      <c r="Q322" s="88"/>
      <c r="R322" s="88"/>
      <c r="S322" s="88"/>
      <c r="T322" s="89"/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T322" s="14" t="s">
        <v>173</v>
      </c>
      <c r="AU322" s="14" t="s">
        <v>85</v>
      </c>
    </row>
    <row r="323" spans="1:47" s="2" customFormat="1" ht="12">
      <c r="A323" s="35"/>
      <c r="B323" s="36"/>
      <c r="C323" s="37"/>
      <c r="D323" s="251" t="s">
        <v>252</v>
      </c>
      <c r="E323" s="37"/>
      <c r="F323" s="252" t="s">
        <v>663</v>
      </c>
      <c r="G323" s="37"/>
      <c r="H323" s="37"/>
      <c r="I323" s="238"/>
      <c r="J323" s="37"/>
      <c r="K323" s="37"/>
      <c r="L323" s="41"/>
      <c r="M323" s="239"/>
      <c r="N323" s="240"/>
      <c r="O323" s="88"/>
      <c r="P323" s="88"/>
      <c r="Q323" s="88"/>
      <c r="R323" s="88"/>
      <c r="S323" s="88"/>
      <c r="T323" s="89"/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T323" s="14" t="s">
        <v>252</v>
      </c>
      <c r="AU323" s="14" t="s">
        <v>85</v>
      </c>
    </row>
    <row r="324" spans="1:65" s="2" customFormat="1" ht="49.05" customHeight="1">
      <c r="A324" s="35"/>
      <c r="B324" s="36"/>
      <c r="C324" s="223" t="s">
        <v>631</v>
      </c>
      <c r="D324" s="223" t="s">
        <v>167</v>
      </c>
      <c r="E324" s="224" t="s">
        <v>665</v>
      </c>
      <c r="F324" s="225" t="s">
        <v>666</v>
      </c>
      <c r="G324" s="226" t="s">
        <v>224</v>
      </c>
      <c r="H324" s="227">
        <v>1</v>
      </c>
      <c r="I324" s="228"/>
      <c r="J324" s="229">
        <f>ROUND(I324*H324,2)</f>
        <v>0</v>
      </c>
      <c r="K324" s="225" t="s">
        <v>171</v>
      </c>
      <c r="L324" s="41"/>
      <c r="M324" s="230" t="s">
        <v>1</v>
      </c>
      <c r="N324" s="231" t="s">
        <v>41</v>
      </c>
      <c r="O324" s="88"/>
      <c r="P324" s="232">
        <f>O324*H324</f>
        <v>0</v>
      </c>
      <c r="Q324" s="232">
        <v>0</v>
      </c>
      <c r="R324" s="232">
        <f>Q324*H324</f>
        <v>0</v>
      </c>
      <c r="S324" s="232">
        <v>0</v>
      </c>
      <c r="T324" s="233">
        <f>S324*H324</f>
        <v>0</v>
      </c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R324" s="234" t="s">
        <v>172</v>
      </c>
      <c r="AT324" s="234" t="s">
        <v>167</v>
      </c>
      <c r="AU324" s="234" t="s">
        <v>85</v>
      </c>
      <c r="AY324" s="14" t="s">
        <v>164</v>
      </c>
      <c r="BE324" s="235">
        <f>IF(N324="základní",J324,0)</f>
        <v>0</v>
      </c>
      <c r="BF324" s="235">
        <f>IF(N324="snížená",J324,0)</f>
        <v>0</v>
      </c>
      <c r="BG324" s="235">
        <f>IF(N324="zákl. přenesená",J324,0)</f>
        <v>0</v>
      </c>
      <c r="BH324" s="235">
        <f>IF(N324="sníž. přenesená",J324,0)</f>
        <v>0</v>
      </c>
      <c r="BI324" s="235">
        <f>IF(N324="nulová",J324,0)</f>
        <v>0</v>
      </c>
      <c r="BJ324" s="14" t="s">
        <v>83</v>
      </c>
      <c r="BK324" s="235">
        <f>ROUND(I324*H324,2)</f>
        <v>0</v>
      </c>
      <c r="BL324" s="14" t="s">
        <v>172</v>
      </c>
      <c r="BM324" s="234" t="s">
        <v>634</v>
      </c>
    </row>
    <row r="325" spans="1:47" s="2" customFormat="1" ht="12">
      <c r="A325" s="35"/>
      <c r="B325" s="36"/>
      <c r="C325" s="37"/>
      <c r="D325" s="236" t="s">
        <v>173</v>
      </c>
      <c r="E325" s="37"/>
      <c r="F325" s="237" t="s">
        <v>668</v>
      </c>
      <c r="G325" s="37"/>
      <c r="H325" s="37"/>
      <c r="I325" s="238"/>
      <c r="J325" s="37"/>
      <c r="K325" s="37"/>
      <c r="L325" s="41"/>
      <c r="M325" s="239"/>
      <c r="N325" s="240"/>
      <c r="O325" s="88"/>
      <c r="P325" s="88"/>
      <c r="Q325" s="88"/>
      <c r="R325" s="88"/>
      <c r="S325" s="88"/>
      <c r="T325" s="89"/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T325" s="14" t="s">
        <v>173</v>
      </c>
      <c r="AU325" s="14" t="s">
        <v>85</v>
      </c>
    </row>
    <row r="326" spans="1:47" s="2" customFormat="1" ht="12">
      <c r="A326" s="35"/>
      <c r="B326" s="36"/>
      <c r="C326" s="37"/>
      <c r="D326" s="251" t="s">
        <v>252</v>
      </c>
      <c r="E326" s="37"/>
      <c r="F326" s="252" t="s">
        <v>669</v>
      </c>
      <c r="G326" s="37"/>
      <c r="H326" s="37"/>
      <c r="I326" s="238"/>
      <c r="J326" s="37"/>
      <c r="K326" s="37"/>
      <c r="L326" s="41"/>
      <c r="M326" s="239"/>
      <c r="N326" s="240"/>
      <c r="O326" s="88"/>
      <c r="P326" s="88"/>
      <c r="Q326" s="88"/>
      <c r="R326" s="88"/>
      <c r="S326" s="88"/>
      <c r="T326" s="89"/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T326" s="14" t="s">
        <v>252</v>
      </c>
      <c r="AU326" s="14" t="s">
        <v>85</v>
      </c>
    </row>
    <row r="327" spans="1:65" s="2" customFormat="1" ht="49.05" customHeight="1">
      <c r="A327" s="35"/>
      <c r="B327" s="36"/>
      <c r="C327" s="223" t="s">
        <v>402</v>
      </c>
      <c r="D327" s="223" t="s">
        <v>167</v>
      </c>
      <c r="E327" s="224" t="s">
        <v>670</v>
      </c>
      <c r="F327" s="225" t="s">
        <v>671</v>
      </c>
      <c r="G327" s="226" t="s">
        <v>224</v>
      </c>
      <c r="H327" s="227">
        <v>3</v>
      </c>
      <c r="I327" s="228"/>
      <c r="J327" s="229">
        <f>ROUND(I327*H327,2)</f>
        <v>0</v>
      </c>
      <c r="K327" s="225" t="s">
        <v>171</v>
      </c>
      <c r="L327" s="41"/>
      <c r="M327" s="230" t="s">
        <v>1</v>
      </c>
      <c r="N327" s="231" t="s">
        <v>41</v>
      </c>
      <c r="O327" s="88"/>
      <c r="P327" s="232">
        <f>O327*H327</f>
        <v>0</v>
      </c>
      <c r="Q327" s="232">
        <v>0</v>
      </c>
      <c r="R327" s="232">
        <f>Q327*H327</f>
        <v>0</v>
      </c>
      <c r="S327" s="232">
        <v>0</v>
      </c>
      <c r="T327" s="233">
        <f>S327*H327</f>
        <v>0</v>
      </c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R327" s="234" t="s">
        <v>172</v>
      </c>
      <c r="AT327" s="234" t="s">
        <v>167</v>
      </c>
      <c r="AU327" s="234" t="s">
        <v>85</v>
      </c>
      <c r="AY327" s="14" t="s">
        <v>164</v>
      </c>
      <c r="BE327" s="235">
        <f>IF(N327="základní",J327,0)</f>
        <v>0</v>
      </c>
      <c r="BF327" s="235">
        <f>IF(N327="snížená",J327,0)</f>
        <v>0</v>
      </c>
      <c r="BG327" s="235">
        <f>IF(N327="zákl. přenesená",J327,0)</f>
        <v>0</v>
      </c>
      <c r="BH327" s="235">
        <f>IF(N327="sníž. přenesená",J327,0)</f>
        <v>0</v>
      </c>
      <c r="BI327" s="235">
        <f>IF(N327="nulová",J327,0)</f>
        <v>0</v>
      </c>
      <c r="BJ327" s="14" t="s">
        <v>83</v>
      </c>
      <c r="BK327" s="235">
        <f>ROUND(I327*H327,2)</f>
        <v>0</v>
      </c>
      <c r="BL327" s="14" t="s">
        <v>172</v>
      </c>
      <c r="BM327" s="234" t="s">
        <v>639</v>
      </c>
    </row>
    <row r="328" spans="1:47" s="2" customFormat="1" ht="12">
      <c r="A328" s="35"/>
      <c r="B328" s="36"/>
      <c r="C328" s="37"/>
      <c r="D328" s="236" t="s">
        <v>173</v>
      </c>
      <c r="E328" s="37"/>
      <c r="F328" s="237" t="s">
        <v>673</v>
      </c>
      <c r="G328" s="37"/>
      <c r="H328" s="37"/>
      <c r="I328" s="238"/>
      <c r="J328" s="37"/>
      <c r="K328" s="37"/>
      <c r="L328" s="41"/>
      <c r="M328" s="239"/>
      <c r="N328" s="240"/>
      <c r="O328" s="88"/>
      <c r="P328" s="88"/>
      <c r="Q328" s="88"/>
      <c r="R328" s="88"/>
      <c r="S328" s="88"/>
      <c r="T328" s="89"/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T328" s="14" t="s">
        <v>173</v>
      </c>
      <c r="AU328" s="14" t="s">
        <v>85</v>
      </c>
    </row>
    <row r="329" spans="1:47" s="2" customFormat="1" ht="12">
      <c r="A329" s="35"/>
      <c r="B329" s="36"/>
      <c r="C329" s="37"/>
      <c r="D329" s="251" t="s">
        <v>252</v>
      </c>
      <c r="E329" s="37"/>
      <c r="F329" s="252" t="s">
        <v>674</v>
      </c>
      <c r="G329" s="37"/>
      <c r="H329" s="37"/>
      <c r="I329" s="238"/>
      <c r="J329" s="37"/>
      <c r="K329" s="37"/>
      <c r="L329" s="41"/>
      <c r="M329" s="239"/>
      <c r="N329" s="240"/>
      <c r="O329" s="88"/>
      <c r="P329" s="88"/>
      <c r="Q329" s="88"/>
      <c r="R329" s="88"/>
      <c r="S329" s="88"/>
      <c r="T329" s="89"/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T329" s="14" t="s">
        <v>252</v>
      </c>
      <c r="AU329" s="14" t="s">
        <v>85</v>
      </c>
    </row>
    <row r="330" spans="1:65" s="2" customFormat="1" ht="49.05" customHeight="1">
      <c r="A330" s="35"/>
      <c r="B330" s="36"/>
      <c r="C330" s="223" t="s">
        <v>642</v>
      </c>
      <c r="D330" s="223" t="s">
        <v>167</v>
      </c>
      <c r="E330" s="224" t="s">
        <v>676</v>
      </c>
      <c r="F330" s="225" t="s">
        <v>677</v>
      </c>
      <c r="G330" s="226" t="s">
        <v>224</v>
      </c>
      <c r="H330" s="227">
        <v>2</v>
      </c>
      <c r="I330" s="228"/>
      <c r="J330" s="229">
        <f>ROUND(I330*H330,2)</f>
        <v>0</v>
      </c>
      <c r="K330" s="225" t="s">
        <v>171</v>
      </c>
      <c r="L330" s="41"/>
      <c r="M330" s="230" t="s">
        <v>1</v>
      </c>
      <c r="N330" s="231" t="s">
        <v>41</v>
      </c>
      <c r="O330" s="88"/>
      <c r="P330" s="232">
        <f>O330*H330</f>
        <v>0</v>
      </c>
      <c r="Q330" s="232">
        <v>0</v>
      </c>
      <c r="R330" s="232">
        <f>Q330*H330</f>
        <v>0</v>
      </c>
      <c r="S330" s="232">
        <v>0</v>
      </c>
      <c r="T330" s="233">
        <f>S330*H330</f>
        <v>0</v>
      </c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R330" s="234" t="s">
        <v>172</v>
      </c>
      <c r="AT330" s="234" t="s">
        <v>167</v>
      </c>
      <c r="AU330" s="234" t="s">
        <v>85</v>
      </c>
      <c r="AY330" s="14" t="s">
        <v>164</v>
      </c>
      <c r="BE330" s="235">
        <f>IF(N330="základní",J330,0)</f>
        <v>0</v>
      </c>
      <c r="BF330" s="235">
        <f>IF(N330="snížená",J330,0)</f>
        <v>0</v>
      </c>
      <c r="BG330" s="235">
        <f>IF(N330="zákl. přenesená",J330,0)</f>
        <v>0</v>
      </c>
      <c r="BH330" s="235">
        <f>IF(N330="sníž. přenesená",J330,0)</f>
        <v>0</v>
      </c>
      <c r="BI330" s="235">
        <f>IF(N330="nulová",J330,0)</f>
        <v>0</v>
      </c>
      <c r="BJ330" s="14" t="s">
        <v>83</v>
      </c>
      <c r="BK330" s="235">
        <f>ROUND(I330*H330,2)</f>
        <v>0</v>
      </c>
      <c r="BL330" s="14" t="s">
        <v>172</v>
      </c>
      <c r="BM330" s="234" t="s">
        <v>645</v>
      </c>
    </row>
    <row r="331" spans="1:47" s="2" customFormat="1" ht="12">
      <c r="A331" s="35"/>
      <c r="B331" s="36"/>
      <c r="C331" s="37"/>
      <c r="D331" s="236" t="s">
        <v>173</v>
      </c>
      <c r="E331" s="37"/>
      <c r="F331" s="237" t="s">
        <v>679</v>
      </c>
      <c r="G331" s="37"/>
      <c r="H331" s="37"/>
      <c r="I331" s="238"/>
      <c r="J331" s="37"/>
      <c r="K331" s="37"/>
      <c r="L331" s="41"/>
      <c r="M331" s="239"/>
      <c r="N331" s="240"/>
      <c r="O331" s="88"/>
      <c r="P331" s="88"/>
      <c r="Q331" s="88"/>
      <c r="R331" s="88"/>
      <c r="S331" s="88"/>
      <c r="T331" s="89"/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T331" s="14" t="s">
        <v>173</v>
      </c>
      <c r="AU331" s="14" t="s">
        <v>85</v>
      </c>
    </row>
    <row r="332" spans="1:47" s="2" customFormat="1" ht="12">
      <c r="A332" s="35"/>
      <c r="B332" s="36"/>
      <c r="C332" s="37"/>
      <c r="D332" s="251" t="s">
        <v>252</v>
      </c>
      <c r="E332" s="37"/>
      <c r="F332" s="252" t="s">
        <v>680</v>
      </c>
      <c r="G332" s="37"/>
      <c r="H332" s="37"/>
      <c r="I332" s="238"/>
      <c r="J332" s="37"/>
      <c r="K332" s="37"/>
      <c r="L332" s="41"/>
      <c r="M332" s="239"/>
      <c r="N332" s="240"/>
      <c r="O332" s="88"/>
      <c r="P332" s="88"/>
      <c r="Q332" s="88"/>
      <c r="R332" s="88"/>
      <c r="S332" s="88"/>
      <c r="T332" s="89"/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T332" s="14" t="s">
        <v>252</v>
      </c>
      <c r="AU332" s="14" t="s">
        <v>85</v>
      </c>
    </row>
    <row r="333" spans="1:65" s="2" customFormat="1" ht="37.8" customHeight="1">
      <c r="A333" s="35"/>
      <c r="B333" s="36"/>
      <c r="C333" s="223" t="s">
        <v>406</v>
      </c>
      <c r="D333" s="223" t="s">
        <v>167</v>
      </c>
      <c r="E333" s="224" t="s">
        <v>681</v>
      </c>
      <c r="F333" s="225" t="s">
        <v>682</v>
      </c>
      <c r="G333" s="226" t="s">
        <v>224</v>
      </c>
      <c r="H333" s="227">
        <v>4</v>
      </c>
      <c r="I333" s="228"/>
      <c r="J333" s="229">
        <f>ROUND(I333*H333,2)</f>
        <v>0</v>
      </c>
      <c r="K333" s="225" t="s">
        <v>178</v>
      </c>
      <c r="L333" s="41"/>
      <c r="M333" s="230" t="s">
        <v>1</v>
      </c>
      <c r="N333" s="231" t="s">
        <v>41</v>
      </c>
      <c r="O333" s="88"/>
      <c r="P333" s="232">
        <f>O333*H333</f>
        <v>0</v>
      </c>
      <c r="Q333" s="232">
        <v>0</v>
      </c>
      <c r="R333" s="232">
        <f>Q333*H333</f>
        <v>0</v>
      </c>
      <c r="S333" s="232">
        <v>0</v>
      </c>
      <c r="T333" s="233">
        <f>S333*H333</f>
        <v>0</v>
      </c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R333" s="234" t="s">
        <v>172</v>
      </c>
      <c r="AT333" s="234" t="s">
        <v>167</v>
      </c>
      <c r="AU333" s="234" t="s">
        <v>85</v>
      </c>
      <c r="AY333" s="14" t="s">
        <v>164</v>
      </c>
      <c r="BE333" s="235">
        <f>IF(N333="základní",J333,0)</f>
        <v>0</v>
      </c>
      <c r="BF333" s="235">
        <f>IF(N333="snížená",J333,0)</f>
        <v>0</v>
      </c>
      <c r="BG333" s="235">
        <f>IF(N333="zákl. přenesená",J333,0)</f>
        <v>0</v>
      </c>
      <c r="BH333" s="235">
        <f>IF(N333="sníž. přenesená",J333,0)</f>
        <v>0</v>
      </c>
      <c r="BI333" s="235">
        <f>IF(N333="nulová",J333,0)</f>
        <v>0</v>
      </c>
      <c r="BJ333" s="14" t="s">
        <v>83</v>
      </c>
      <c r="BK333" s="235">
        <f>ROUND(I333*H333,2)</f>
        <v>0</v>
      </c>
      <c r="BL333" s="14" t="s">
        <v>172</v>
      </c>
      <c r="BM333" s="234" t="s">
        <v>650</v>
      </c>
    </row>
    <row r="334" spans="1:47" s="2" customFormat="1" ht="12">
      <c r="A334" s="35"/>
      <c r="B334" s="36"/>
      <c r="C334" s="37"/>
      <c r="D334" s="251" t="s">
        <v>252</v>
      </c>
      <c r="E334" s="37"/>
      <c r="F334" s="252" t="s">
        <v>684</v>
      </c>
      <c r="G334" s="37"/>
      <c r="H334" s="37"/>
      <c r="I334" s="238"/>
      <c r="J334" s="37"/>
      <c r="K334" s="37"/>
      <c r="L334" s="41"/>
      <c r="M334" s="239"/>
      <c r="N334" s="240"/>
      <c r="O334" s="88"/>
      <c r="P334" s="88"/>
      <c r="Q334" s="88"/>
      <c r="R334" s="88"/>
      <c r="S334" s="88"/>
      <c r="T334" s="89"/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T334" s="14" t="s">
        <v>252</v>
      </c>
      <c r="AU334" s="14" t="s">
        <v>85</v>
      </c>
    </row>
    <row r="335" spans="1:65" s="2" customFormat="1" ht="24.15" customHeight="1">
      <c r="A335" s="35"/>
      <c r="B335" s="36"/>
      <c r="C335" s="223" t="s">
        <v>653</v>
      </c>
      <c r="D335" s="223" t="s">
        <v>167</v>
      </c>
      <c r="E335" s="224" t="s">
        <v>937</v>
      </c>
      <c r="F335" s="225" t="s">
        <v>938</v>
      </c>
      <c r="G335" s="226" t="s">
        <v>224</v>
      </c>
      <c r="H335" s="227">
        <v>4</v>
      </c>
      <c r="I335" s="228"/>
      <c r="J335" s="229">
        <f>ROUND(I335*H335,2)</f>
        <v>0</v>
      </c>
      <c r="K335" s="225" t="s">
        <v>171</v>
      </c>
      <c r="L335" s="41"/>
      <c r="M335" s="230" t="s">
        <v>1</v>
      </c>
      <c r="N335" s="231" t="s">
        <v>41</v>
      </c>
      <c r="O335" s="88"/>
      <c r="P335" s="232">
        <f>O335*H335</f>
        <v>0</v>
      </c>
      <c r="Q335" s="232">
        <v>0</v>
      </c>
      <c r="R335" s="232">
        <f>Q335*H335</f>
        <v>0</v>
      </c>
      <c r="S335" s="232">
        <v>0</v>
      </c>
      <c r="T335" s="233">
        <f>S335*H335</f>
        <v>0</v>
      </c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R335" s="234" t="s">
        <v>172</v>
      </c>
      <c r="AT335" s="234" t="s">
        <v>167</v>
      </c>
      <c r="AU335" s="234" t="s">
        <v>85</v>
      </c>
      <c r="AY335" s="14" t="s">
        <v>164</v>
      </c>
      <c r="BE335" s="235">
        <f>IF(N335="základní",J335,0)</f>
        <v>0</v>
      </c>
      <c r="BF335" s="235">
        <f>IF(N335="snížená",J335,0)</f>
        <v>0</v>
      </c>
      <c r="BG335" s="235">
        <f>IF(N335="zákl. přenesená",J335,0)</f>
        <v>0</v>
      </c>
      <c r="BH335" s="235">
        <f>IF(N335="sníž. přenesená",J335,0)</f>
        <v>0</v>
      </c>
      <c r="BI335" s="235">
        <f>IF(N335="nulová",J335,0)</f>
        <v>0</v>
      </c>
      <c r="BJ335" s="14" t="s">
        <v>83</v>
      </c>
      <c r="BK335" s="235">
        <f>ROUND(I335*H335,2)</f>
        <v>0</v>
      </c>
      <c r="BL335" s="14" t="s">
        <v>172</v>
      </c>
      <c r="BM335" s="234" t="s">
        <v>656</v>
      </c>
    </row>
    <row r="336" spans="1:47" s="2" customFormat="1" ht="12">
      <c r="A336" s="35"/>
      <c r="B336" s="36"/>
      <c r="C336" s="37"/>
      <c r="D336" s="236" t="s">
        <v>173</v>
      </c>
      <c r="E336" s="37"/>
      <c r="F336" s="237" t="s">
        <v>939</v>
      </c>
      <c r="G336" s="37"/>
      <c r="H336" s="37"/>
      <c r="I336" s="238"/>
      <c r="J336" s="37"/>
      <c r="K336" s="37"/>
      <c r="L336" s="41"/>
      <c r="M336" s="239"/>
      <c r="N336" s="240"/>
      <c r="O336" s="88"/>
      <c r="P336" s="88"/>
      <c r="Q336" s="88"/>
      <c r="R336" s="88"/>
      <c r="S336" s="88"/>
      <c r="T336" s="89"/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T336" s="14" t="s">
        <v>173</v>
      </c>
      <c r="AU336" s="14" t="s">
        <v>85</v>
      </c>
    </row>
    <row r="337" spans="1:65" s="2" customFormat="1" ht="16.5" customHeight="1">
      <c r="A337" s="35"/>
      <c r="B337" s="36"/>
      <c r="C337" s="223" t="s">
        <v>409</v>
      </c>
      <c r="D337" s="223" t="s">
        <v>167</v>
      </c>
      <c r="E337" s="224" t="s">
        <v>940</v>
      </c>
      <c r="F337" s="225" t="s">
        <v>695</v>
      </c>
      <c r="G337" s="226" t="s">
        <v>224</v>
      </c>
      <c r="H337" s="227">
        <v>85</v>
      </c>
      <c r="I337" s="228"/>
      <c r="J337" s="229">
        <f>ROUND(I337*H337,2)</f>
        <v>0</v>
      </c>
      <c r="K337" s="225" t="s">
        <v>178</v>
      </c>
      <c r="L337" s="41"/>
      <c r="M337" s="230" t="s">
        <v>1</v>
      </c>
      <c r="N337" s="231" t="s">
        <v>41</v>
      </c>
      <c r="O337" s="88"/>
      <c r="P337" s="232">
        <f>O337*H337</f>
        <v>0</v>
      </c>
      <c r="Q337" s="232">
        <v>0</v>
      </c>
      <c r="R337" s="232">
        <f>Q337*H337</f>
        <v>0</v>
      </c>
      <c r="S337" s="232">
        <v>0</v>
      </c>
      <c r="T337" s="233">
        <f>S337*H337</f>
        <v>0</v>
      </c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R337" s="234" t="s">
        <v>172</v>
      </c>
      <c r="AT337" s="234" t="s">
        <v>167</v>
      </c>
      <c r="AU337" s="234" t="s">
        <v>85</v>
      </c>
      <c r="AY337" s="14" t="s">
        <v>164</v>
      </c>
      <c r="BE337" s="235">
        <f>IF(N337="základní",J337,0)</f>
        <v>0</v>
      </c>
      <c r="BF337" s="235">
        <f>IF(N337="snížená",J337,0)</f>
        <v>0</v>
      </c>
      <c r="BG337" s="235">
        <f>IF(N337="zákl. přenesená",J337,0)</f>
        <v>0</v>
      </c>
      <c r="BH337" s="235">
        <f>IF(N337="sníž. přenesená",J337,0)</f>
        <v>0</v>
      </c>
      <c r="BI337" s="235">
        <f>IF(N337="nulová",J337,0)</f>
        <v>0</v>
      </c>
      <c r="BJ337" s="14" t="s">
        <v>83</v>
      </c>
      <c r="BK337" s="235">
        <f>ROUND(I337*H337,2)</f>
        <v>0</v>
      </c>
      <c r="BL337" s="14" t="s">
        <v>172</v>
      </c>
      <c r="BM337" s="234" t="s">
        <v>661</v>
      </c>
    </row>
    <row r="338" spans="1:65" s="2" customFormat="1" ht="16.5" customHeight="1">
      <c r="A338" s="35"/>
      <c r="B338" s="36"/>
      <c r="C338" s="223" t="s">
        <v>664</v>
      </c>
      <c r="D338" s="223" t="s">
        <v>167</v>
      </c>
      <c r="E338" s="224" t="s">
        <v>941</v>
      </c>
      <c r="F338" s="225" t="s">
        <v>698</v>
      </c>
      <c r="G338" s="226" t="s">
        <v>260</v>
      </c>
      <c r="H338" s="227">
        <v>48</v>
      </c>
      <c r="I338" s="228"/>
      <c r="J338" s="229">
        <f>ROUND(I338*H338,2)</f>
        <v>0</v>
      </c>
      <c r="K338" s="225" t="s">
        <v>178</v>
      </c>
      <c r="L338" s="41"/>
      <c r="M338" s="230" t="s">
        <v>1</v>
      </c>
      <c r="N338" s="231" t="s">
        <v>41</v>
      </c>
      <c r="O338" s="88"/>
      <c r="P338" s="232">
        <f>O338*H338</f>
        <v>0</v>
      </c>
      <c r="Q338" s="232">
        <v>0</v>
      </c>
      <c r="R338" s="232">
        <f>Q338*H338</f>
        <v>0</v>
      </c>
      <c r="S338" s="232">
        <v>0</v>
      </c>
      <c r="T338" s="233">
        <f>S338*H338</f>
        <v>0</v>
      </c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R338" s="234" t="s">
        <v>172</v>
      </c>
      <c r="AT338" s="234" t="s">
        <v>167</v>
      </c>
      <c r="AU338" s="234" t="s">
        <v>85</v>
      </c>
      <c r="AY338" s="14" t="s">
        <v>164</v>
      </c>
      <c r="BE338" s="235">
        <f>IF(N338="základní",J338,0)</f>
        <v>0</v>
      </c>
      <c r="BF338" s="235">
        <f>IF(N338="snížená",J338,0)</f>
        <v>0</v>
      </c>
      <c r="BG338" s="235">
        <f>IF(N338="zákl. přenesená",J338,0)</f>
        <v>0</v>
      </c>
      <c r="BH338" s="235">
        <f>IF(N338="sníž. přenesená",J338,0)</f>
        <v>0</v>
      </c>
      <c r="BI338" s="235">
        <f>IF(N338="nulová",J338,0)</f>
        <v>0</v>
      </c>
      <c r="BJ338" s="14" t="s">
        <v>83</v>
      </c>
      <c r="BK338" s="235">
        <f>ROUND(I338*H338,2)</f>
        <v>0</v>
      </c>
      <c r="BL338" s="14" t="s">
        <v>172</v>
      </c>
      <c r="BM338" s="234" t="s">
        <v>667</v>
      </c>
    </row>
    <row r="339" spans="1:65" s="2" customFormat="1" ht="16.5" customHeight="1">
      <c r="A339" s="35"/>
      <c r="B339" s="36"/>
      <c r="C339" s="223" t="s">
        <v>413</v>
      </c>
      <c r="D339" s="223" t="s">
        <v>167</v>
      </c>
      <c r="E339" s="224" t="s">
        <v>697</v>
      </c>
      <c r="F339" s="225" t="s">
        <v>942</v>
      </c>
      <c r="G339" s="226" t="s">
        <v>224</v>
      </c>
      <c r="H339" s="227">
        <v>32</v>
      </c>
      <c r="I339" s="228"/>
      <c r="J339" s="229">
        <f>ROUND(I339*H339,2)</f>
        <v>0</v>
      </c>
      <c r="K339" s="225" t="s">
        <v>178</v>
      </c>
      <c r="L339" s="41"/>
      <c r="M339" s="230" t="s">
        <v>1</v>
      </c>
      <c r="N339" s="231" t="s">
        <v>41</v>
      </c>
      <c r="O339" s="88"/>
      <c r="P339" s="232">
        <f>O339*H339</f>
        <v>0</v>
      </c>
      <c r="Q339" s="232">
        <v>0</v>
      </c>
      <c r="R339" s="232">
        <f>Q339*H339</f>
        <v>0</v>
      </c>
      <c r="S339" s="232">
        <v>0</v>
      </c>
      <c r="T339" s="233">
        <f>S339*H339</f>
        <v>0</v>
      </c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R339" s="234" t="s">
        <v>172</v>
      </c>
      <c r="AT339" s="234" t="s">
        <v>167</v>
      </c>
      <c r="AU339" s="234" t="s">
        <v>85</v>
      </c>
      <c r="AY339" s="14" t="s">
        <v>164</v>
      </c>
      <c r="BE339" s="235">
        <f>IF(N339="základní",J339,0)</f>
        <v>0</v>
      </c>
      <c r="BF339" s="235">
        <f>IF(N339="snížená",J339,0)</f>
        <v>0</v>
      </c>
      <c r="BG339" s="235">
        <f>IF(N339="zákl. přenesená",J339,0)</f>
        <v>0</v>
      </c>
      <c r="BH339" s="235">
        <f>IF(N339="sníž. přenesená",J339,0)</f>
        <v>0</v>
      </c>
      <c r="BI339" s="235">
        <f>IF(N339="nulová",J339,0)</f>
        <v>0</v>
      </c>
      <c r="BJ339" s="14" t="s">
        <v>83</v>
      </c>
      <c r="BK339" s="235">
        <f>ROUND(I339*H339,2)</f>
        <v>0</v>
      </c>
      <c r="BL339" s="14" t="s">
        <v>172</v>
      </c>
      <c r="BM339" s="234" t="s">
        <v>672</v>
      </c>
    </row>
    <row r="340" spans="1:65" s="2" customFormat="1" ht="16.5" customHeight="1">
      <c r="A340" s="35"/>
      <c r="B340" s="36"/>
      <c r="C340" s="223" t="s">
        <v>675</v>
      </c>
      <c r="D340" s="223" t="s">
        <v>167</v>
      </c>
      <c r="E340" s="224" t="s">
        <v>943</v>
      </c>
      <c r="F340" s="225" t="s">
        <v>944</v>
      </c>
      <c r="G340" s="226" t="s">
        <v>224</v>
      </c>
      <c r="H340" s="227">
        <v>32</v>
      </c>
      <c r="I340" s="228"/>
      <c r="J340" s="229">
        <f>ROUND(I340*H340,2)</f>
        <v>0</v>
      </c>
      <c r="K340" s="225" t="s">
        <v>178</v>
      </c>
      <c r="L340" s="41"/>
      <c r="M340" s="230" t="s">
        <v>1</v>
      </c>
      <c r="N340" s="231" t="s">
        <v>41</v>
      </c>
      <c r="O340" s="88"/>
      <c r="P340" s="232">
        <f>O340*H340</f>
        <v>0</v>
      </c>
      <c r="Q340" s="232">
        <v>0</v>
      </c>
      <c r="R340" s="232">
        <f>Q340*H340</f>
        <v>0</v>
      </c>
      <c r="S340" s="232">
        <v>0</v>
      </c>
      <c r="T340" s="233">
        <f>S340*H340</f>
        <v>0</v>
      </c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R340" s="234" t="s">
        <v>172</v>
      </c>
      <c r="AT340" s="234" t="s">
        <v>167</v>
      </c>
      <c r="AU340" s="234" t="s">
        <v>85</v>
      </c>
      <c r="AY340" s="14" t="s">
        <v>164</v>
      </c>
      <c r="BE340" s="235">
        <f>IF(N340="základní",J340,0)</f>
        <v>0</v>
      </c>
      <c r="BF340" s="235">
        <f>IF(N340="snížená",J340,0)</f>
        <v>0</v>
      </c>
      <c r="BG340" s="235">
        <f>IF(N340="zákl. přenesená",J340,0)</f>
        <v>0</v>
      </c>
      <c r="BH340" s="235">
        <f>IF(N340="sníž. přenesená",J340,0)</f>
        <v>0</v>
      </c>
      <c r="BI340" s="235">
        <f>IF(N340="nulová",J340,0)</f>
        <v>0</v>
      </c>
      <c r="BJ340" s="14" t="s">
        <v>83</v>
      </c>
      <c r="BK340" s="235">
        <f>ROUND(I340*H340,2)</f>
        <v>0</v>
      </c>
      <c r="BL340" s="14" t="s">
        <v>172</v>
      </c>
      <c r="BM340" s="234" t="s">
        <v>678</v>
      </c>
    </row>
    <row r="341" spans="1:65" s="2" customFormat="1" ht="49.05" customHeight="1">
      <c r="A341" s="35"/>
      <c r="B341" s="36"/>
      <c r="C341" s="223" t="s">
        <v>416</v>
      </c>
      <c r="D341" s="223" t="s">
        <v>167</v>
      </c>
      <c r="E341" s="224" t="s">
        <v>701</v>
      </c>
      <c r="F341" s="225" t="s">
        <v>702</v>
      </c>
      <c r="G341" s="226" t="s">
        <v>177</v>
      </c>
      <c r="H341" s="227">
        <v>4.855</v>
      </c>
      <c r="I341" s="228"/>
      <c r="J341" s="229">
        <f>ROUND(I341*H341,2)</f>
        <v>0</v>
      </c>
      <c r="K341" s="225" t="s">
        <v>171</v>
      </c>
      <c r="L341" s="41"/>
      <c r="M341" s="230" t="s">
        <v>1</v>
      </c>
      <c r="N341" s="231" t="s">
        <v>41</v>
      </c>
      <c r="O341" s="88"/>
      <c r="P341" s="232">
        <f>O341*H341</f>
        <v>0</v>
      </c>
      <c r="Q341" s="232">
        <v>0</v>
      </c>
      <c r="R341" s="232">
        <f>Q341*H341</f>
        <v>0</v>
      </c>
      <c r="S341" s="232">
        <v>0</v>
      </c>
      <c r="T341" s="233">
        <f>S341*H341</f>
        <v>0</v>
      </c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R341" s="234" t="s">
        <v>172</v>
      </c>
      <c r="AT341" s="234" t="s">
        <v>167</v>
      </c>
      <c r="AU341" s="234" t="s">
        <v>85</v>
      </c>
      <c r="AY341" s="14" t="s">
        <v>164</v>
      </c>
      <c r="BE341" s="235">
        <f>IF(N341="základní",J341,0)</f>
        <v>0</v>
      </c>
      <c r="BF341" s="235">
        <f>IF(N341="snížená",J341,0)</f>
        <v>0</v>
      </c>
      <c r="BG341" s="235">
        <f>IF(N341="zákl. přenesená",J341,0)</f>
        <v>0</v>
      </c>
      <c r="BH341" s="235">
        <f>IF(N341="sníž. přenesená",J341,0)</f>
        <v>0</v>
      </c>
      <c r="BI341" s="235">
        <f>IF(N341="nulová",J341,0)</f>
        <v>0</v>
      </c>
      <c r="BJ341" s="14" t="s">
        <v>83</v>
      </c>
      <c r="BK341" s="235">
        <f>ROUND(I341*H341,2)</f>
        <v>0</v>
      </c>
      <c r="BL341" s="14" t="s">
        <v>172</v>
      </c>
      <c r="BM341" s="234" t="s">
        <v>683</v>
      </c>
    </row>
    <row r="342" spans="1:47" s="2" customFormat="1" ht="12">
      <c r="A342" s="35"/>
      <c r="B342" s="36"/>
      <c r="C342" s="37"/>
      <c r="D342" s="236" t="s">
        <v>173</v>
      </c>
      <c r="E342" s="37"/>
      <c r="F342" s="237" t="s">
        <v>704</v>
      </c>
      <c r="G342" s="37"/>
      <c r="H342" s="37"/>
      <c r="I342" s="238"/>
      <c r="J342" s="37"/>
      <c r="K342" s="37"/>
      <c r="L342" s="41"/>
      <c r="M342" s="239"/>
      <c r="N342" s="240"/>
      <c r="O342" s="88"/>
      <c r="P342" s="88"/>
      <c r="Q342" s="88"/>
      <c r="R342" s="88"/>
      <c r="S342" s="88"/>
      <c r="T342" s="89"/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T342" s="14" t="s">
        <v>173</v>
      </c>
      <c r="AU342" s="14" t="s">
        <v>85</v>
      </c>
    </row>
    <row r="343" spans="1:63" s="12" customFormat="1" ht="22.8" customHeight="1">
      <c r="A343" s="12"/>
      <c r="B343" s="207"/>
      <c r="C343" s="208"/>
      <c r="D343" s="209" t="s">
        <v>75</v>
      </c>
      <c r="E343" s="221" t="s">
        <v>705</v>
      </c>
      <c r="F343" s="221" t="s">
        <v>706</v>
      </c>
      <c r="G343" s="208"/>
      <c r="H343" s="208"/>
      <c r="I343" s="211"/>
      <c r="J343" s="222">
        <f>BK343</f>
        <v>0</v>
      </c>
      <c r="K343" s="208"/>
      <c r="L343" s="213"/>
      <c r="M343" s="214"/>
      <c r="N343" s="215"/>
      <c r="O343" s="215"/>
      <c r="P343" s="216">
        <f>SUM(P344:P349)</f>
        <v>0</v>
      </c>
      <c r="Q343" s="215"/>
      <c r="R343" s="216">
        <f>SUM(R344:R349)</f>
        <v>0</v>
      </c>
      <c r="S343" s="215"/>
      <c r="T343" s="217">
        <f>SUM(T344:T349)</f>
        <v>0</v>
      </c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R343" s="218" t="s">
        <v>85</v>
      </c>
      <c r="AT343" s="219" t="s">
        <v>75</v>
      </c>
      <c r="AU343" s="219" t="s">
        <v>83</v>
      </c>
      <c r="AY343" s="218" t="s">
        <v>164</v>
      </c>
      <c r="BK343" s="220">
        <f>SUM(BK344:BK349)</f>
        <v>0</v>
      </c>
    </row>
    <row r="344" spans="1:65" s="2" customFormat="1" ht="24.15" customHeight="1">
      <c r="A344" s="35"/>
      <c r="B344" s="36"/>
      <c r="C344" s="223" t="s">
        <v>685</v>
      </c>
      <c r="D344" s="223" t="s">
        <v>167</v>
      </c>
      <c r="E344" s="224" t="s">
        <v>707</v>
      </c>
      <c r="F344" s="225" t="s">
        <v>708</v>
      </c>
      <c r="G344" s="226" t="s">
        <v>170</v>
      </c>
      <c r="H344" s="227">
        <v>76</v>
      </c>
      <c r="I344" s="228"/>
      <c r="J344" s="229">
        <f>ROUND(I344*H344,2)</f>
        <v>0</v>
      </c>
      <c r="K344" s="225" t="s">
        <v>171</v>
      </c>
      <c r="L344" s="41"/>
      <c r="M344" s="230" t="s">
        <v>1</v>
      </c>
      <c r="N344" s="231" t="s">
        <v>41</v>
      </c>
      <c r="O344" s="88"/>
      <c r="P344" s="232">
        <f>O344*H344</f>
        <v>0</v>
      </c>
      <c r="Q344" s="232">
        <v>0</v>
      </c>
      <c r="R344" s="232">
        <f>Q344*H344</f>
        <v>0</v>
      </c>
      <c r="S344" s="232">
        <v>0</v>
      </c>
      <c r="T344" s="233">
        <f>S344*H344</f>
        <v>0</v>
      </c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R344" s="234" t="s">
        <v>172</v>
      </c>
      <c r="AT344" s="234" t="s">
        <v>167</v>
      </c>
      <c r="AU344" s="234" t="s">
        <v>85</v>
      </c>
      <c r="AY344" s="14" t="s">
        <v>164</v>
      </c>
      <c r="BE344" s="235">
        <f>IF(N344="základní",J344,0)</f>
        <v>0</v>
      </c>
      <c r="BF344" s="235">
        <f>IF(N344="snížená",J344,0)</f>
        <v>0</v>
      </c>
      <c r="BG344" s="235">
        <f>IF(N344="zákl. přenesená",J344,0)</f>
        <v>0</v>
      </c>
      <c r="BH344" s="235">
        <f>IF(N344="sníž. přenesená",J344,0)</f>
        <v>0</v>
      </c>
      <c r="BI344" s="235">
        <f>IF(N344="nulová",J344,0)</f>
        <v>0</v>
      </c>
      <c r="BJ344" s="14" t="s">
        <v>83</v>
      </c>
      <c r="BK344" s="235">
        <f>ROUND(I344*H344,2)</f>
        <v>0</v>
      </c>
      <c r="BL344" s="14" t="s">
        <v>172</v>
      </c>
      <c r="BM344" s="234" t="s">
        <v>688</v>
      </c>
    </row>
    <row r="345" spans="1:47" s="2" customFormat="1" ht="12">
      <c r="A345" s="35"/>
      <c r="B345" s="36"/>
      <c r="C345" s="37"/>
      <c r="D345" s="236" t="s">
        <v>173</v>
      </c>
      <c r="E345" s="37"/>
      <c r="F345" s="237" t="s">
        <v>710</v>
      </c>
      <c r="G345" s="37"/>
      <c r="H345" s="37"/>
      <c r="I345" s="238"/>
      <c r="J345" s="37"/>
      <c r="K345" s="37"/>
      <c r="L345" s="41"/>
      <c r="M345" s="239"/>
      <c r="N345" s="240"/>
      <c r="O345" s="88"/>
      <c r="P345" s="88"/>
      <c r="Q345" s="88"/>
      <c r="R345" s="88"/>
      <c r="S345" s="88"/>
      <c r="T345" s="89"/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T345" s="14" t="s">
        <v>173</v>
      </c>
      <c r="AU345" s="14" t="s">
        <v>85</v>
      </c>
    </row>
    <row r="346" spans="1:47" s="2" customFormat="1" ht="12">
      <c r="A346" s="35"/>
      <c r="B346" s="36"/>
      <c r="C346" s="37"/>
      <c r="D346" s="251" t="s">
        <v>252</v>
      </c>
      <c r="E346" s="37"/>
      <c r="F346" s="252" t="s">
        <v>912</v>
      </c>
      <c r="G346" s="37"/>
      <c r="H346" s="37"/>
      <c r="I346" s="238"/>
      <c r="J346" s="37"/>
      <c r="K346" s="37"/>
      <c r="L346" s="41"/>
      <c r="M346" s="239"/>
      <c r="N346" s="240"/>
      <c r="O346" s="88"/>
      <c r="P346" s="88"/>
      <c r="Q346" s="88"/>
      <c r="R346" s="88"/>
      <c r="S346" s="88"/>
      <c r="T346" s="89"/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T346" s="14" t="s">
        <v>252</v>
      </c>
      <c r="AU346" s="14" t="s">
        <v>85</v>
      </c>
    </row>
    <row r="347" spans="1:65" s="2" customFormat="1" ht="37.8" customHeight="1">
      <c r="A347" s="35"/>
      <c r="B347" s="36"/>
      <c r="C347" s="223" t="s">
        <v>423</v>
      </c>
      <c r="D347" s="223" t="s">
        <v>167</v>
      </c>
      <c r="E347" s="224" t="s">
        <v>713</v>
      </c>
      <c r="F347" s="225" t="s">
        <v>714</v>
      </c>
      <c r="G347" s="226" t="s">
        <v>170</v>
      </c>
      <c r="H347" s="227">
        <v>392</v>
      </c>
      <c r="I347" s="228"/>
      <c r="J347" s="229">
        <f>ROUND(I347*H347,2)</f>
        <v>0</v>
      </c>
      <c r="K347" s="225" t="s">
        <v>171</v>
      </c>
      <c r="L347" s="41"/>
      <c r="M347" s="230" t="s">
        <v>1</v>
      </c>
      <c r="N347" s="231" t="s">
        <v>41</v>
      </c>
      <c r="O347" s="88"/>
      <c r="P347" s="232">
        <f>O347*H347</f>
        <v>0</v>
      </c>
      <c r="Q347" s="232">
        <v>0</v>
      </c>
      <c r="R347" s="232">
        <f>Q347*H347</f>
        <v>0</v>
      </c>
      <c r="S347" s="232">
        <v>0</v>
      </c>
      <c r="T347" s="233">
        <f>S347*H347</f>
        <v>0</v>
      </c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R347" s="234" t="s">
        <v>172</v>
      </c>
      <c r="AT347" s="234" t="s">
        <v>167</v>
      </c>
      <c r="AU347" s="234" t="s">
        <v>85</v>
      </c>
      <c r="AY347" s="14" t="s">
        <v>164</v>
      </c>
      <c r="BE347" s="235">
        <f>IF(N347="základní",J347,0)</f>
        <v>0</v>
      </c>
      <c r="BF347" s="235">
        <f>IF(N347="snížená",J347,0)</f>
        <v>0</v>
      </c>
      <c r="BG347" s="235">
        <f>IF(N347="zákl. přenesená",J347,0)</f>
        <v>0</v>
      </c>
      <c r="BH347" s="235">
        <f>IF(N347="sníž. přenesená",J347,0)</f>
        <v>0</v>
      </c>
      <c r="BI347" s="235">
        <f>IF(N347="nulová",J347,0)</f>
        <v>0</v>
      </c>
      <c r="BJ347" s="14" t="s">
        <v>83</v>
      </c>
      <c r="BK347" s="235">
        <f>ROUND(I347*H347,2)</f>
        <v>0</v>
      </c>
      <c r="BL347" s="14" t="s">
        <v>172</v>
      </c>
      <c r="BM347" s="234" t="s">
        <v>692</v>
      </c>
    </row>
    <row r="348" spans="1:47" s="2" customFormat="1" ht="12">
      <c r="A348" s="35"/>
      <c r="B348" s="36"/>
      <c r="C348" s="37"/>
      <c r="D348" s="236" t="s">
        <v>173</v>
      </c>
      <c r="E348" s="37"/>
      <c r="F348" s="237" t="s">
        <v>716</v>
      </c>
      <c r="G348" s="37"/>
      <c r="H348" s="37"/>
      <c r="I348" s="238"/>
      <c r="J348" s="37"/>
      <c r="K348" s="37"/>
      <c r="L348" s="41"/>
      <c r="M348" s="239"/>
      <c r="N348" s="240"/>
      <c r="O348" s="88"/>
      <c r="P348" s="88"/>
      <c r="Q348" s="88"/>
      <c r="R348" s="88"/>
      <c r="S348" s="88"/>
      <c r="T348" s="89"/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T348" s="14" t="s">
        <v>173</v>
      </c>
      <c r="AU348" s="14" t="s">
        <v>85</v>
      </c>
    </row>
    <row r="349" spans="1:47" s="2" customFormat="1" ht="12">
      <c r="A349" s="35"/>
      <c r="B349" s="36"/>
      <c r="C349" s="37"/>
      <c r="D349" s="251" t="s">
        <v>252</v>
      </c>
      <c r="E349" s="37"/>
      <c r="F349" s="252" t="s">
        <v>945</v>
      </c>
      <c r="G349" s="37"/>
      <c r="H349" s="37"/>
      <c r="I349" s="238"/>
      <c r="J349" s="37"/>
      <c r="K349" s="37"/>
      <c r="L349" s="41"/>
      <c r="M349" s="253"/>
      <c r="N349" s="254"/>
      <c r="O349" s="255"/>
      <c r="P349" s="255"/>
      <c r="Q349" s="255"/>
      <c r="R349" s="255"/>
      <c r="S349" s="255"/>
      <c r="T349" s="256"/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T349" s="14" t="s">
        <v>252</v>
      </c>
      <c r="AU349" s="14" t="s">
        <v>85</v>
      </c>
    </row>
    <row r="350" spans="1:31" s="2" customFormat="1" ht="6.95" customHeight="1">
      <c r="A350" s="35"/>
      <c r="B350" s="63"/>
      <c r="C350" s="64"/>
      <c r="D350" s="64"/>
      <c r="E350" s="64"/>
      <c r="F350" s="64"/>
      <c r="G350" s="64"/>
      <c r="H350" s="64"/>
      <c r="I350" s="64"/>
      <c r="J350" s="64"/>
      <c r="K350" s="64"/>
      <c r="L350" s="41"/>
      <c r="M350" s="35"/>
      <c r="O350" s="35"/>
      <c r="P350" s="35"/>
      <c r="Q350" s="35"/>
      <c r="R350" s="35"/>
      <c r="S350" s="35"/>
      <c r="T350" s="35"/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</row>
  </sheetData>
  <sheetProtection password="CC35" sheet="1" objects="1" scenarios="1" formatColumns="0" formatRows="0" autoFilter="0"/>
  <autoFilter ref="C126:K349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5:H115"/>
    <mergeCell ref="E117:H117"/>
    <mergeCell ref="E119:H119"/>
    <mergeCell ref="L2:V2"/>
  </mergeCells>
  <hyperlinks>
    <hyperlink ref="F131" r:id="rId1" display="https://podminky.urs.cz/item/CS_URS_2024_01/713461811"/>
    <hyperlink ref="F142" r:id="rId2" display="https://podminky.urs.cz/item/CS_URS_2024_01/713463131"/>
    <hyperlink ref="F144" r:id="rId3" display="https://podminky.urs.cz/item/CS_URS_2024_01/713463211"/>
    <hyperlink ref="F146" r:id="rId4" display="https://podminky.urs.cz/item/CS_URS_2024_01/713463212"/>
    <hyperlink ref="F149" r:id="rId5" display="https://podminky.urs.cz/item/CS_URS_2024_01/998713103"/>
    <hyperlink ref="F152" r:id="rId6" display="https://podminky.urs.cz/item/CS_URS_2024_01/731200826"/>
    <hyperlink ref="F155" r:id="rId7" display="https://podminky.urs.cz/item/CS_URS_2024_01/732320812"/>
    <hyperlink ref="F166" r:id="rId8" display="https://podminky.urs.cz/item/CS_URS_2024_01/998731102"/>
    <hyperlink ref="F169" r:id="rId9" display="https://podminky.urs.cz/item/CS_URS_2024_01/733120815"/>
    <hyperlink ref="F171" r:id="rId10" display="https://podminky.urs.cz/item/CS_URS_2024_01/733120819"/>
    <hyperlink ref="F174" r:id="rId11" display="https://podminky.urs.cz/item/CS_URS_2024_01/733111227"/>
    <hyperlink ref="F176" r:id="rId12" display="https://podminky.urs.cz/item/CS_URS_2024_01/733111228"/>
    <hyperlink ref="F178" r:id="rId13" display="https://podminky.urs.cz/item/CS_URS_2024_01/733121162"/>
    <hyperlink ref="F180" r:id="rId14" display="https://podminky.urs.cz/item/CS_URS_2024_01/733121165"/>
    <hyperlink ref="F182" r:id="rId15" display="https://podminky.urs.cz/item/CS_URS_2024_01/733122202"/>
    <hyperlink ref="F185" r:id="rId16" display="https://podminky.urs.cz/item/CS_URS_2024_01/733122203"/>
    <hyperlink ref="F188" r:id="rId17" display="https://podminky.urs.cz/item/CS_URS_2024_01/733122204"/>
    <hyperlink ref="F191" r:id="rId18" display="https://podminky.urs.cz/item/CS_URS_2024_01/733122205"/>
    <hyperlink ref="F194" r:id="rId19" display="https://podminky.urs.cz/item/CS_URS_2024_01/733122206"/>
    <hyperlink ref="F197" r:id="rId20" display="https://podminky.urs.cz/item/CS_URS_2024_01/733122207"/>
    <hyperlink ref="F200" r:id="rId21" display="https://podminky.urs.cz/item/CS_URS_2024_01/733122208"/>
    <hyperlink ref="F203" r:id="rId22" display="https://podminky.urs.cz/item/CS_URS_2024_01/733190217"/>
    <hyperlink ref="F205" r:id="rId23" display="https://podminky.urs.cz/item/CS_URS_2024_01/733190219"/>
    <hyperlink ref="F207" r:id="rId24" display="https://podminky.urs.cz/item/CS_URS_2024_01/733190225"/>
    <hyperlink ref="F218" r:id="rId25" display="https://podminky.urs.cz/item/CS_URS_2024_01/998733103"/>
    <hyperlink ref="F221" r:id="rId26" display="https://podminky.urs.cz/item/CS_URS_2024_01/734200822"/>
    <hyperlink ref="F223" r:id="rId27" display="https://podminky.urs.cz/item/CS_URS_2024_01/734200824"/>
    <hyperlink ref="F226" r:id="rId28" display="https://podminky.urs.cz/item/CS_URS_2024_01/734211120"/>
    <hyperlink ref="F229" r:id="rId29" display="https://podminky.urs.cz/item/CS_URS_2024_01/734291123"/>
    <hyperlink ref="F231" r:id="rId30" display="https://podminky.urs.cz/item/CS_URS_2024_01/734291124"/>
    <hyperlink ref="F233" r:id="rId31" display="https://podminky.urs.cz/item/CS_URS_2024_01/734292713"/>
    <hyperlink ref="F235" r:id="rId32" display="https://podminky.urs.cz/item/CS_URS_2024_01/734292714"/>
    <hyperlink ref="F252" r:id="rId33" display="https://podminky.urs.cz/item/CS_URS_2024_01/734494213"/>
    <hyperlink ref="F254" r:id="rId34" display="https://podminky.urs.cz/item/CS_URS_2024_01/734494214"/>
    <hyperlink ref="F256" r:id="rId35" display="https://podminky.urs.cz/item/CS_URS_2024_01/734411113"/>
    <hyperlink ref="F258" r:id="rId36" display="https://podminky.urs.cz/item/CS_URS_2024_01/734421101"/>
    <hyperlink ref="F263" r:id="rId37" display="https://podminky.urs.cz/item/CS_URS_2024_01/734209103"/>
    <hyperlink ref="F265" r:id="rId38" display="https://podminky.urs.cz/item/CS_URS_2024_01/734209104"/>
    <hyperlink ref="F267" r:id="rId39" display="https://podminky.urs.cz/item/CS_URS_2024_01/734209105"/>
    <hyperlink ref="F270" r:id="rId40" display="https://podminky.urs.cz/item/CS_URS_2024_01/734209113"/>
    <hyperlink ref="F272" r:id="rId41" display="https://podminky.urs.cz/item/CS_URS_2024_01/734209114"/>
    <hyperlink ref="F274" r:id="rId42" display="https://podminky.urs.cz/item/CS_URS_2024_01/734209115"/>
    <hyperlink ref="F276" r:id="rId43" display="https://podminky.urs.cz/item/CS_URS_2024_01/734209116"/>
    <hyperlink ref="F278" r:id="rId44" display="https://podminky.urs.cz/item/CS_URS_2024_01/734209117"/>
    <hyperlink ref="F284" r:id="rId45" display="https://podminky.urs.cz/item/CS_URS_2024_01/734419111"/>
    <hyperlink ref="F287" r:id="rId46" display="https://podminky.urs.cz/item/CS_URS_2024_01/734499211"/>
    <hyperlink ref="F289" r:id="rId47" display="https://podminky.urs.cz/item/CS_URS_2024_01/734499212"/>
    <hyperlink ref="F292" r:id="rId48" display="https://podminky.urs.cz/item/CS_URS_2024_01/735000912"/>
    <hyperlink ref="F295" r:id="rId49" display="https://podminky.urs.cz/item/CS_URS_2024_01/998734103"/>
    <hyperlink ref="F298" r:id="rId50" display="https://podminky.urs.cz/item/CS_URS_2024_01/735152281"/>
    <hyperlink ref="F301" r:id="rId51" display="https://podminky.urs.cz/item/CS_URS_2024_01/735152282"/>
    <hyperlink ref="F304" r:id="rId52" display="https://podminky.urs.cz/item/CS_URS_2024_01/735152283"/>
    <hyperlink ref="F307" r:id="rId53" display="https://podminky.urs.cz/item/CS_URS_2024_01/735152477"/>
    <hyperlink ref="F310" r:id="rId54" display="https://podminky.urs.cz/item/CS_URS_2024_01/735152482"/>
    <hyperlink ref="F313" r:id="rId55" display="https://podminky.urs.cz/item/CS_URS_2024_01/735152456"/>
    <hyperlink ref="F316" r:id="rId56" display="https://podminky.urs.cz/item/CS_URS_2024_01/735152583"/>
    <hyperlink ref="F319" r:id="rId57" display="https://podminky.urs.cz/item/CS_URS_2024_01/735152597"/>
    <hyperlink ref="F322" r:id="rId58" display="https://podminky.urs.cz/item/CS_URS_2024_01/735152677"/>
    <hyperlink ref="F325" r:id="rId59" display="https://podminky.urs.cz/item/CS_URS_2024_01/735152682"/>
    <hyperlink ref="F328" r:id="rId60" display="https://podminky.urs.cz/item/CS_URS_2024_01/735152695"/>
    <hyperlink ref="F331" r:id="rId61" display="https://podminky.urs.cz/item/CS_URS_2024_01/735152699"/>
    <hyperlink ref="F336" r:id="rId62" display="https://podminky.urs.cz/item/CS_URS_2024_01/735159210"/>
    <hyperlink ref="F342" r:id="rId63" display="https://podminky.urs.cz/item/CS_URS_2024_01/998735103"/>
    <hyperlink ref="F345" r:id="rId64" display="https://podminky.urs.cz/item/CS_URS_2024_01/783614551"/>
    <hyperlink ref="F348" r:id="rId65" display="https://podminky.urs.cz/item/CS_URS_2024_01/78361456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6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109</v>
      </c>
    </row>
    <row r="3" spans="2:46" s="1" customFormat="1" ht="6.95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7"/>
      <c r="AT3" s="14" t="s">
        <v>85</v>
      </c>
    </row>
    <row r="4" spans="2:46" s="1" customFormat="1" ht="24.95" customHeight="1">
      <c r="B4" s="17"/>
      <c r="D4" s="145" t="s">
        <v>131</v>
      </c>
      <c r="L4" s="17"/>
      <c r="M4" s="146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47" t="s">
        <v>16</v>
      </c>
      <c r="L6" s="17"/>
    </row>
    <row r="7" spans="2:12" s="1" customFormat="1" ht="26.25" customHeight="1">
      <c r="B7" s="17"/>
      <c r="E7" s="148" t="str">
        <f>'Rekapitulace stavby'!K6</f>
        <v>Rekonstrukce vytápění – Teoretické ústavy, Hněvotínská 3, 775 15 Olomouc</v>
      </c>
      <c r="F7" s="147"/>
      <c r="G7" s="147"/>
      <c r="H7" s="147"/>
      <c r="L7" s="17"/>
    </row>
    <row r="8" spans="2:12" s="1" customFormat="1" ht="12" customHeight="1">
      <c r="B8" s="17"/>
      <c r="D8" s="147" t="s">
        <v>132</v>
      </c>
      <c r="L8" s="17"/>
    </row>
    <row r="9" spans="1:31" s="2" customFormat="1" ht="16.5" customHeight="1">
      <c r="A9" s="35"/>
      <c r="B9" s="41"/>
      <c r="C9" s="35"/>
      <c r="D9" s="35"/>
      <c r="E9" s="148" t="s">
        <v>915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1"/>
      <c r="C10" s="35"/>
      <c r="D10" s="147" t="s">
        <v>134</v>
      </c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6.5" customHeight="1">
      <c r="A11" s="35"/>
      <c r="B11" s="41"/>
      <c r="C11" s="35"/>
      <c r="D11" s="35"/>
      <c r="E11" s="149" t="s">
        <v>946</v>
      </c>
      <c r="F11" s="35"/>
      <c r="G11" s="35"/>
      <c r="H11" s="35"/>
      <c r="I11" s="35"/>
      <c r="J11" s="35"/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>
      <c r="A12" s="35"/>
      <c r="B12" s="41"/>
      <c r="C12" s="35"/>
      <c r="D12" s="35"/>
      <c r="E12" s="35"/>
      <c r="F12" s="35"/>
      <c r="G12" s="35"/>
      <c r="H12" s="35"/>
      <c r="I12" s="35"/>
      <c r="J12" s="35"/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2" customHeight="1">
      <c r="A13" s="35"/>
      <c r="B13" s="41"/>
      <c r="C13" s="35"/>
      <c r="D13" s="147" t="s">
        <v>18</v>
      </c>
      <c r="E13" s="35"/>
      <c r="F13" s="138" t="s">
        <v>1</v>
      </c>
      <c r="G13" s="35"/>
      <c r="H13" s="35"/>
      <c r="I13" s="147" t="s">
        <v>19</v>
      </c>
      <c r="J13" s="138" t="s">
        <v>1</v>
      </c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47" t="s">
        <v>20</v>
      </c>
      <c r="E14" s="35"/>
      <c r="F14" s="138" t="s">
        <v>21</v>
      </c>
      <c r="G14" s="35"/>
      <c r="H14" s="35"/>
      <c r="I14" s="147" t="s">
        <v>22</v>
      </c>
      <c r="J14" s="150" t="str">
        <f>'Rekapitulace stavby'!AN8</f>
        <v>21. 1. 2024</v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0.8" customHeight="1">
      <c r="A15" s="35"/>
      <c r="B15" s="41"/>
      <c r="C15" s="35"/>
      <c r="D15" s="35"/>
      <c r="E15" s="35"/>
      <c r="F15" s="35"/>
      <c r="G15" s="35"/>
      <c r="H15" s="35"/>
      <c r="I15" s="35"/>
      <c r="J15" s="35"/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41"/>
      <c r="C16" s="35"/>
      <c r="D16" s="147" t="s">
        <v>24</v>
      </c>
      <c r="E16" s="35"/>
      <c r="F16" s="35"/>
      <c r="G16" s="35"/>
      <c r="H16" s="35"/>
      <c r="I16" s="147" t="s">
        <v>25</v>
      </c>
      <c r="J16" s="138" t="str">
        <f>IF('Rekapitulace stavby'!AN10="","",'Rekapitulace stavby'!AN10)</f>
        <v/>
      </c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1"/>
      <c r="C17" s="35"/>
      <c r="D17" s="35"/>
      <c r="E17" s="138" t="str">
        <f>IF('Rekapitulace stavby'!E11="","",'Rekapitulace stavby'!E11)</f>
        <v>Univerzita Palackého v Olomouc, Křížkovského 8</v>
      </c>
      <c r="F17" s="35"/>
      <c r="G17" s="35"/>
      <c r="H17" s="35"/>
      <c r="I17" s="147" t="s">
        <v>27</v>
      </c>
      <c r="J17" s="138" t="str">
        <f>IF('Rekapitulace stavby'!AN11="","",'Rekapitulace stavby'!AN11)</f>
        <v/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1"/>
      <c r="C18" s="35"/>
      <c r="D18" s="35"/>
      <c r="E18" s="35"/>
      <c r="F18" s="35"/>
      <c r="G18" s="35"/>
      <c r="H18" s="35"/>
      <c r="I18" s="35"/>
      <c r="J18" s="35"/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1"/>
      <c r="C19" s="35"/>
      <c r="D19" s="147" t="s">
        <v>28</v>
      </c>
      <c r="E19" s="35"/>
      <c r="F19" s="35"/>
      <c r="G19" s="35"/>
      <c r="H19" s="35"/>
      <c r="I19" s="147" t="s">
        <v>25</v>
      </c>
      <c r="J19" s="30" t="str">
        <f>'Rekapitulace stavby'!AN13</f>
        <v>Vyplň údaj</v>
      </c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1"/>
      <c r="C20" s="35"/>
      <c r="D20" s="35"/>
      <c r="E20" s="30" t="str">
        <f>'Rekapitulace stavby'!E14</f>
        <v>Vyplň údaj</v>
      </c>
      <c r="F20" s="138"/>
      <c r="G20" s="138"/>
      <c r="H20" s="138"/>
      <c r="I20" s="147" t="s">
        <v>27</v>
      </c>
      <c r="J20" s="30" t="str">
        <f>'Rekapitulace stavby'!AN14</f>
        <v>Vyplň údaj</v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1"/>
      <c r="C21" s="35"/>
      <c r="D21" s="35"/>
      <c r="E21" s="35"/>
      <c r="F21" s="35"/>
      <c r="G21" s="35"/>
      <c r="H21" s="35"/>
      <c r="I21" s="35"/>
      <c r="J21" s="35"/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1"/>
      <c r="C22" s="35"/>
      <c r="D22" s="147" t="s">
        <v>30</v>
      </c>
      <c r="E22" s="35"/>
      <c r="F22" s="35"/>
      <c r="G22" s="35"/>
      <c r="H22" s="35"/>
      <c r="I22" s="147" t="s">
        <v>25</v>
      </c>
      <c r="J22" s="138" t="s">
        <v>1</v>
      </c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1"/>
      <c r="C23" s="35"/>
      <c r="D23" s="35"/>
      <c r="E23" s="138" t="s">
        <v>31</v>
      </c>
      <c r="F23" s="35"/>
      <c r="G23" s="35"/>
      <c r="H23" s="35"/>
      <c r="I23" s="147" t="s">
        <v>27</v>
      </c>
      <c r="J23" s="138" t="s">
        <v>1</v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1"/>
      <c r="C24" s="35"/>
      <c r="D24" s="35"/>
      <c r="E24" s="35"/>
      <c r="F24" s="35"/>
      <c r="G24" s="35"/>
      <c r="H24" s="35"/>
      <c r="I24" s="35"/>
      <c r="J24" s="35"/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1"/>
      <c r="C25" s="35"/>
      <c r="D25" s="147" t="s">
        <v>33</v>
      </c>
      <c r="E25" s="35"/>
      <c r="F25" s="35"/>
      <c r="G25" s="35"/>
      <c r="H25" s="35"/>
      <c r="I25" s="147" t="s">
        <v>25</v>
      </c>
      <c r="J25" s="138" t="s">
        <v>1</v>
      </c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1"/>
      <c r="C26" s="35"/>
      <c r="D26" s="35"/>
      <c r="E26" s="138" t="s">
        <v>34</v>
      </c>
      <c r="F26" s="35"/>
      <c r="G26" s="35"/>
      <c r="H26" s="35"/>
      <c r="I26" s="147" t="s">
        <v>27</v>
      </c>
      <c r="J26" s="138" t="s">
        <v>1</v>
      </c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1"/>
      <c r="C27" s="35"/>
      <c r="D27" s="35"/>
      <c r="E27" s="35"/>
      <c r="F27" s="35"/>
      <c r="G27" s="35"/>
      <c r="H27" s="35"/>
      <c r="I27" s="35"/>
      <c r="J27" s="35"/>
      <c r="K27" s="35"/>
      <c r="L27" s="60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1"/>
      <c r="C28" s="35"/>
      <c r="D28" s="147" t="s">
        <v>35</v>
      </c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151"/>
      <c r="B29" s="152"/>
      <c r="C29" s="151"/>
      <c r="D29" s="151"/>
      <c r="E29" s="153" t="s">
        <v>1</v>
      </c>
      <c r="F29" s="153"/>
      <c r="G29" s="153"/>
      <c r="H29" s="153"/>
      <c r="I29" s="151"/>
      <c r="J29" s="151"/>
      <c r="K29" s="151"/>
      <c r="L29" s="154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</row>
    <row r="30" spans="1:31" s="2" customFormat="1" ht="6.95" customHeight="1">
      <c r="A30" s="35"/>
      <c r="B30" s="41"/>
      <c r="C30" s="35"/>
      <c r="D30" s="35"/>
      <c r="E30" s="35"/>
      <c r="F30" s="35"/>
      <c r="G30" s="35"/>
      <c r="H30" s="35"/>
      <c r="I30" s="35"/>
      <c r="J30" s="35"/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55"/>
      <c r="E31" s="155"/>
      <c r="F31" s="155"/>
      <c r="G31" s="155"/>
      <c r="H31" s="155"/>
      <c r="I31" s="155"/>
      <c r="J31" s="155"/>
      <c r="K31" s="155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4" customHeight="1">
      <c r="A32" s="35"/>
      <c r="B32" s="41"/>
      <c r="C32" s="35"/>
      <c r="D32" s="156" t="s">
        <v>36</v>
      </c>
      <c r="E32" s="35"/>
      <c r="F32" s="35"/>
      <c r="G32" s="35"/>
      <c r="H32" s="35"/>
      <c r="I32" s="35"/>
      <c r="J32" s="157">
        <f>ROUND(J124,2)</f>
        <v>0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1"/>
      <c r="C33" s="35"/>
      <c r="D33" s="155"/>
      <c r="E33" s="155"/>
      <c r="F33" s="155"/>
      <c r="G33" s="155"/>
      <c r="H33" s="155"/>
      <c r="I33" s="155"/>
      <c r="J33" s="155"/>
      <c r="K33" s="15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35"/>
      <c r="F34" s="158" t="s">
        <v>38</v>
      </c>
      <c r="G34" s="35"/>
      <c r="H34" s="35"/>
      <c r="I34" s="158" t="s">
        <v>37</v>
      </c>
      <c r="J34" s="158" t="s">
        <v>39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>
      <c r="A35" s="35"/>
      <c r="B35" s="41"/>
      <c r="C35" s="35"/>
      <c r="D35" s="159" t="s">
        <v>40</v>
      </c>
      <c r="E35" s="147" t="s">
        <v>41</v>
      </c>
      <c r="F35" s="160">
        <f>ROUND((SUM(BE124:BE158)),2)</f>
        <v>0</v>
      </c>
      <c r="G35" s="35"/>
      <c r="H35" s="35"/>
      <c r="I35" s="161">
        <v>0.21</v>
      </c>
      <c r="J35" s="160">
        <f>ROUND(((SUM(BE124:BE158))*I35),2)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>
      <c r="A36" s="35"/>
      <c r="B36" s="41"/>
      <c r="C36" s="35"/>
      <c r="D36" s="35"/>
      <c r="E36" s="147" t="s">
        <v>42</v>
      </c>
      <c r="F36" s="160">
        <f>ROUND((SUM(BF124:BF158)),2)</f>
        <v>0</v>
      </c>
      <c r="G36" s="35"/>
      <c r="H36" s="35"/>
      <c r="I36" s="161">
        <v>0.12</v>
      </c>
      <c r="J36" s="160">
        <f>ROUND(((SUM(BF124:BF158))*I36),2)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47" t="s">
        <v>43</v>
      </c>
      <c r="F37" s="160">
        <f>ROUND((SUM(BG124:BG158)),2)</f>
        <v>0</v>
      </c>
      <c r="G37" s="35"/>
      <c r="H37" s="35"/>
      <c r="I37" s="161">
        <v>0.21</v>
      </c>
      <c r="J37" s="160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" customHeight="1" hidden="1">
      <c r="A38" s="35"/>
      <c r="B38" s="41"/>
      <c r="C38" s="35"/>
      <c r="D38" s="35"/>
      <c r="E38" s="147" t="s">
        <v>44</v>
      </c>
      <c r="F38" s="160">
        <f>ROUND((SUM(BH124:BH158)),2)</f>
        <v>0</v>
      </c>
      <c r="G38" s="35"/>
      <c r="H38" s="35"/>
      <c r="I38" s="161">
        <v>0.12</v>
      </c>
      <c r="J38" s="160">
        <f>0</f>
        <v>0</v>
      </c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" customHeight="1" hidden="1">
      <c r="A39" s="35"/>
      <c r="B39" s="41"/>
      <c r="C39" s="35"/>
      <c r="D39" s="35"/>
      <c r="E39" s="147" t="s">
        <v>45</v>
      </c>
      <c r="F39" s="160">
        <f>ROUND((SUM(BI124:BI158)),2)</f>
        <v>0</v>
      </c>
      <c r="G39" s="35"/>
      <c r="H39" s="35"/>
      <c r="I39" s="161">
        <v>0</v>
      </c>
      <c r="J39" s="160">
        <f>0</f>
        <v>0</v>
      </c>
      <c r="K39" s="35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4" customHeight="1">
      <c r="A41" s="35"/>
      <c r="B41" s="41"/>
      <c r="C41" s="162"/>
      <c r="D41" s="163" t="s">
        <v>46</v>
      </c>
      <c r="E41" s="164"/>
      <c r="F41" s="164"/>
      <c r="G41" s="165" t="s">
        <v>47</v>
      </c>
      <c r="H41" s="166" t="s">
        <v>48</v>
      </c>
      <c r="I41" s="164"/>
      <c r="J41" s="167">
        <f>SUM(J32:J39)</f>
        <v>0</v>
      </c>
      <c r="K41" s="168"/>
      <c r="L41" s="60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0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2:12" s="1" customFormat="1" ht="14.4" customHeight="1">
      <c r="B43" s="17"/>
      <c r="L43" s="17"/>
    </row>
    <row r="44" spans="2:12" s="1" customFormat="1" ht="14.4" customHeight="1">
      <c r="B44" s="17"/>
      <c r="L44" s="1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60"/>
      <c r="D50" s="169" t="s">
        <v>49</v>
      </c>
      <c r="E50" s="170"/>
      <c r="F50" s="170"/>
      <c r="G50" s="169" t="s">
        <v>50</v>
      </c>
      <c r="H50" s="170"/>
      <c r="I50" s="170"/>
      <c r="J50" s="170"/>
      <c r="K50" s="170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71" t="s">
        <v>51</v>
      </c>
      <c r="E61" s="172"/>
      <c r="F61" s="173" t="s">
        <v>52</v>
      </c>
      <c r="G61" s="171" t="s">
        <v>51</v>
      </c>
      <c r="H61" s="172"/>
      <c r="I61" s="172"/>
      <c r="J61" s="174" t="s">
        <v>52</v>
      </c>
      <c r="K61" s="172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9" t="s">
        <v>53</v>
      </c>
      <c r="E65" s="175"/>
      <c r="F65" s="175"/>
      <c r="G65" s="169" t="s">
        <v>54</v>
      </c>
      <c r="H65" s="175"/>
      <c r="I65" s="175"/>
      <c r="J65" s="175"/>
      <c r="K65" s="175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71" t="s">
        <v>51</v>
      </c>
      <c r="E76" s="172"/>
      <c r="F76" s="173" t="s">
        <v>52</v>
      </c>
      <c r="G76" s="171" t="s">
        <v>51</v>
      </c>
      <c r="H76" s="172"/>
      <c r="I76" s="172"/>
      <c r="J76" s="174" t="s">
        <v>52</v>
      </c>
      <c r="K76" s="172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76"/>
      <c r="C77" s="177"/>
      <c r="D77" s="177"/>
      <c r="E77" s="177"/>
      <c r="F77" s="177"/>
      <c r="G77" s="177"/>
      <c r="H77" s="177"/>
      <c r="I77" s="177"/>
      <c r="J77" s="177"/>
      <c r="K77" s="177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78"/>
      <c r="C81" s="179"/>
      <c r="D81" s="179"/>
      <c r="E81" s="179"/>
      <c r="F81" s="179"/>
      <c r="G81" s="179"/>
      <c r="H81" s="179"/>
      <c r="I81" s="179"/>
      <c r="J81" s="179"/>
      <c r="K81" s="179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137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26.25" customHeight="1">
      <c r="A85" s="35"/>
      <c r="B85" s="36"/>
      <c r="C85" s="37"/>
      <c r="D85" s="37"/>
      <c r="E85" s="180" t="str">
        <f>E7</f>
        <v>Rekonstrukce vytápění – Teoretické ústavy, Hněvotínská 3, 775 15 Olomouc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2:12" s="1" customFormat="1" ht="12" customHeight="1">
      <c r="B86" s="18"/>
      <c r="C86" s="29" t="s">
        <v>132</v>
      </c>
      <c r="D86" s="19"/>
      <c r="E86" s="19"/>
      <c r="F86" s="19"/>
      <c r="G86" s="19"/>
      <c r="H86" s="19"/>
      <c r="I86" s="19"/>
      <c r="J86" s="19"/>
      <c r="K86" s="19"/>
      <c r="L86" s="17"/>
    </row>
    <row r="87" spans="1:31" s="2" customFormat="1" ht="16.5" customHeight="1">
      <c r="A87" s="35"/>
      <c r="B87" s="36"/>
      <c r="C87" s="37"/>
      <c r="D87" s="37"/>
      <c r="E87" s="180" t="s">
        <v>915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>
      <c r="A88" s="35"/>
      <c r="B88" s="36"/>
      <c r="C88" s="29" t="s">
        <v>134</v>
      </c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6.5" customHeight="1">
      <c r="A89" s="35"/>
      <c r="B89" s="36"/>
      <c r="C89" s="37"/>
      <c r="D89" s="37"/>
      <c r="E89" s="73" t="str">
        <f>E11</f>
        <v>02 - Blok B1 - Vzduchotechnika</v>
      </c>
      <c r="F89" s="37"/>
      <c r="G89" s="37"/>
      <c r="H89" s="37"/>
      <c r="I89" s="37"/>
      <c r="J89" s="37"/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customHeight="1">
      <c r="A91" s="35"/>
      <c r="B91" s="36"/>
      <c r="C91" s="29" t="s">
        <v>20</v>
      </c>
      <c r="D91" s="37"/>
      <c r="E91" s="37"/>
      <c r="F91" s="24" t="str">
        <f>F14</f>
        <v>Hněvotínská 3, 775 15 Olomouc</v>
      </c>
      <c r="G91" s="37"/>
      <c r="H91" s="37"/>
      <c r="I91" s="29" t="s">
        <v>22</v>
      </c>
      <c r="J91" s="76" t="str">
        <f>IF(J14="","",J14)</f>
        <v>21. 1. 2024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5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5.15" customHeight="1">
      <c r="A93" s="35"/>
      <c r="B93" s="36"/>
      <c r="C93" s="29" t="s">
        <v>24</v>
      </c>
      <c r="D93" s="37"/>
      <c r="E93" s="37"/>
      <c r="F93" s="24" t="str">
        <f>E17</f>
        <v>Univerzita Palackého v Olomouc, Křížkovského 8</v>
      </c>
      <c r="G93" s="37"/>
      <c r="H93" s="37"/>
      <c r="I93" s="29" t="s">
        <v>30</v>
      </c>
      <c r="J93" s="33" t="str">
        <f>E23</f>
        <v>Ing. Petr Machalec</v>
      </c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40.05" customHeight="1">
      <c r="A94" s="35"/>
      <c r="B94" s="36"/>
      <c r="C94" s="29" t="s">
        <v>28</v>
      </c>
      <c r="D94" s="37"/>
      <c r="E94" s="37"/>
      <c r="F94" s="24" t="str">
        <f>IF(E20="","",E20)</f>
        <v>Vyplň údaj</v>
      </c>
      <c r="G94" s="37"/>
      <c r="H94" s="37"/>
      <c r="I94" s="29" t="s">
        <v>33</v>
      </c>
      <c r="J94" s="33" t="str">
        <f>E26</f>
        <v>Ing. Petr Machalec, Werichova 13, Olomouc</v>
      </c>
      <c r="K94" s="37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29.25" customHeight="1">
      <c r="A96" s="35"/>
      <c r="B96" s="36"/>
      <c r="C96" s="181" t="s">
        <v>138</v>
      </c>
      <c r="D96" s="182"/>
      <c r="E96" s="182"/>
      <c r="F96" s="182"/>
      <c r="G96" s="182"/>
      <c r="H96" s="182"/>
      <c r="I96" s="182"/>
      <c r="J96" s="183" t="s">
        <v>139</v>
      </c>
      <c r="K96" s="182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31" s="2" customFormat="1" ht="10.3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0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47" s="2" customFormat="1" ht="22.8" customHeight="1">
      <c r="A98" s="35"/>
      <c r="B98" s="36"/>
      <c r="C98" s="184" t="s">
        <v>140</v>
      </c>
      <c r="D98" s="37"/>
      <c r="E98" s="37"/>
      <c r="F98" s="37"/>
      <c r="G98" s="37"/>
      <c r="H98" s="37"/>
      <c r="I98" s="37"/>
      <c r="J98" s="107">
        <f>J124</f>
        <v>0</v>
      </c>
      <c r="K98" s="37"/>
      <c r="L98" s="60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4" t="s">
        <v>141</v>
      </c>
    </row>
    <row r="99" spans="1:31" s="9" customFormat="1" ht="24.95" customHeight="1">
      <c r="A99" s="9"/>
      <c r="B99" s="185"/>
      <c r="C99" s="186"/>
      <c r="D99" s="187" t="s">
        <v>142</v>
      </c>
      <c r="E99" s="188"/>
      <c r="F99" s="188"/>
      <c r="G99" s="188"/>
      <c r="H99" s="188"/>
      <c r="I99" s="188"/>
      <c r="J99" s="189">
        <f>J125</f>
        <v>0</v>
      </c>
      <c r="K99" s="186"/>
      <c r="L99" s="190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1"/>
      <c r="C100" s="130"/>
      <c r="D100" s="192" t="s">
        <v>145</v>
      </c>
      <c r="E100" s="193"/>
      <c r="F100" s="193"/>
      <c r="G100" s="193"/>
      <c r="H100" s="193"/>
      <c r="I100" s="193"/>
      <c r="J100" s="194">
        <f>J126</f>
        <v>0</v>
      </c>
      <c r="K100" s="130"/>
      <c r="L100" s="19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1"/>
      <c r="C101" s="130"/>
      <c r="D101" s="192" t="s">
        <v>146</v>
      </c>
      <c r="E101" s="193"/>
      <c r="F101" s="193"/>
      <c r="G101" s="193"/>
      <c r="H101" s="193"/>
      <c r="I101" s="193"/>
      <c r="J101" s="194">
        <f>J139</f>
        <v>0</v>
      </c>
      <c r="K101" s="130"/>
      <c r="L101" s="19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1"/>
      <c r="C102" s="130"/>
      <c r="D102" s="192" t="s">
        <v>148</v>
      </c>
      <c r="E102" s="193"/>
      <c r="F102" s="193"/>
      <c r="G102" s="193"/>
      <c r="H102" s="193"/>
      <c r="I102" s="193"/>
      <c r="J102" s="194">
        <f>J155</f>
        <v>0</v>
      </c>
      <c r="K102" s="130"/>
      <c r="L102" s="19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5"/>
      <c r="B103" s="36"/>
      <c r="C103" s="37"/>
      <c r="D103" s="37"/>
      <c r="E103" s="37"/>
      <c r="F103" s="37"/>
      <c r="G103" s="37"/>
      <c r="H103" s="37"/>
      <c r="I103" s="37"/>
      <c r="J103" s="37"/>
      <c r="K103" s="37"/>
      <c r="L103" s="60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6.95" customHeight="1">
      <c r="A104" s="35"/>
      <c r="B104" s="63"/>
      <c r="C104" s="64"/>
      <c r="D104" s="64"/>
      <c r="E104" s="64"/>
      <c r="F104" s="64"/>
      <c r="G104" s="64"/>
      <c r="H104" s="64"/>
      <c r="I104" s="64"/>
      <c r="J104" s="64"/>
      <c r="K104" s="64"/>
      <c r="L104" s="60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8" spans="1:31" s="2" customFormat="1" ht="6.95" customHeight="1">
      <c r="A108" s="35"/>
      <c r="B108" s="65"/>
      <c r="C108" s="66"/>
      <c r="D108" s="66"/>
      <c r="E108" s="66"/>
      <c r="F108" s="66"/>
      <c r="G108" s="66"/>
      <c r="H108" s="66"/>
      <c r="I108" s="66"/>
      <c r="J108" s="66"/>
      <c r="K108" s="66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24.95" customHeight="1">
      <c r="A109" s="35"/>
      <c r="B109" s="36"/>
      <c r="C109" s="20" t="s">
        <v>149</v>
      </c>
      <c r="D109" s="37"/>
      <c r="E109" s="37"/>
      <c r="F109" s="37"/>
      <c r="G109" s="37"/>
      <c r="H109" s="37"/>
      <c r="I109" s="37"/>
      <c r="J109" s="37"/>
      <c r="K109" s="37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5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29" t="s">
        <v>16</v>
      </c>
      <c r="D111" s="37"/>
      <c r="E111" s="37"/>
      <c r="F111" s="37"/>
      <c r="G111" s="37"/>
      <c r="H111" s="37"/>
      <c r="I111" s="37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26.25" customHeight="1">
      <c r="A112" s="35"/>
      <c r="B112" s="36"/>
      <c r="C112" s="37"/>
      <c r="D112" s="37"/>
      <c r="E112" s="180" t="str">
        <f>E7</f>
        <v>Rekonstrukce vytápění – Teoretické ústavy, Hněvotínská 3, 775 15 Olomouc</v>
      </c>
      <c r="F112" s="29"/>
      <c r="G112" s="29"/>
      <c r="H112" s="29"/>
      <c r="I112" s="37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2:12" s="1" customFormat="1" ht="12" customHeight="1">
      <c r="B113" s="18"/>
      <c r="C113" s="29" t="s">
        <v>132</v>
      </c>
      <c r="D113" s="19"/>
      <c r="E113" s="19"/>
      <c r="F113" s="19"/>
      <c r="G113" s="19"/>
      <c r="H113" s="19"/>
      <c r="I113" s="19"/>
      <c r="J113" s="19"/>
      <c r="K113" s="19"/>
      <c r="L113" s="17"/>
    </row>
    <row r="114" spans="1:31" s="2" customFormat="1" ht="16.5" customHeight="1">
      <c r="A114" s="35"/>
      <c r="B114" s="36"/>
      <c r="C114" s="37"/>
      <c r="D114" s="37"/>
      <c r="E114" s="180" t="s">
        <v>915</v>
      </c>
      <c r="F114" s="37"/>
      <c r="G114" s="37"/>
      <c r="H114" s="37"/>
      <c r="I114" s="37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2" customHeight="1">
      <c r="A115" s="35"/>
      <c r="B115" s="36"/>
      <c r="C115" s="29" t="s">
        <v>134</v>
      </c>
      <c r="D115" s="37"/>
      <c r="E115" s="37"/>
      <c r="F115" s="37"/>
      <c r="G115" s="37"/>
      <c r="H115" s="37"/>
      <c r="I115" s="37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6.5" customHeight="1">
      <c r="A116" s="35"/>
      <c r="B116" s="36"/>
      <c r="C116" s="37"/>
      <c r="D116" s="37"/>
      <c r="E116" s="73" t="str">
        <f>E11</f>
        <v>02 - Blok B1 - Vzduchotechnika</v>
      </c>
      <c r="F116" s="37"/>
      <c r="G116" s="37"/>
      <c r="H116" s="37"/>
      <c r="I116" s="37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6.95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2" customHeight="1">
      <c r="A118" s="35"/>
      <c r="B118" s="36"/>
      <c r="C118" s="29" t="s">
        <v>20</v>
      </c>
      <c r="D118" s="37"/>
      <c r="E118" s="37"/>
      <c r="F118" s="24" t="str">
        <f>F14</f>
        <v>Hněvotínská 3, 775 15 Olomouc</v>
      </c>
      <c r="G118" s="37"/>
      <c r="H118" s="37"/>
      <c r="I118" s="29" t="s">
        <v>22</v>
      </c>
      <c r="J118" s="76" t="str">
        <f>IF(J14="","",J14)</f>
        <v>21. 1. 2024</v>
      </c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6.95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5.15" customHeight="1">
      <c r="A120" s="35"/>
      <c r="B120" s="36"/>
      <c r="C120" s="29" t="s">
        <v>24</v>
      </c>
      <c r="D120" s="37"/>
      <c r="E120" s="37"/>
      <c r="F120" s="24" t="str">
        <f>E17</f>
        <v>Univerzita Palackého v Olomouc, Křížkovského 8</v>
      </c>
      <c r="G120" s="37"/>
      <c r="H120" s="37"/>
      <c r="I120" s="29" t="s">
        <v>30</v>
      </c>
      <c r="J120" s="33" t="str">
        <f>E23</f>
        <v>Ing. Petr Machalec</v>
      </c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40.05" customHeight="1">
      <c r="A121" s="35"/>
      <c r="B121" s="36"/>
      <c r="C121" s="29" t="s">
        <v>28</v>
      </c>
      <c r="D121" s="37"/>
      <c r="E121" s="37"/>
      <c r="F121" s="24" t="str">
        <f>IF(E20="","",E20)</f>
        <v>Vyplň údaj</v>
      </c>
      <c r="G121" s="37"/>
      <c r="H121" s="37"/>
      <c r="I121" s="29" t="s">
        <v>33</v>
      </c>
      <c r="J121" s="33" t="str">
        <f>E26</f>
        <v>Ing. Petr Machalec, Werichova 13, Olomouc</v>
      </c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0.3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60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11" customFormat="1" ht="29.25" customHeight="1">
      <c r="A123" s="196"/>
      <c r="B123" s="197"/>
      <c r="C123" s="198" t="s">
        <v>150</v>
      </c>
      <c r="D123" s="199" t="s">
        <v>61</v>
      </c>
      <c r="E123" s="199" t="s">
        <v>57</v>
      </c>
      <c r="F123" s="199" t="s">
        <v>58</v>
      </c>
      <c r="G123" s="199" t="s">
        <v>151</v>
      </c>
      <c r="H123" s="199" t="s">
        <v>152</v>
      </c>
      <c r="I123" s="199" t="s">
        <v>153</v>
      </c>
      <c r="J123" s="199" t="s">
        <v>139</v>
      </c>
      <c r="K123" s="200" t="s">
        <v>154</v>
      </c>
      <c r="L123" s="201"/>
      <c r="M123" s="97" t="s">
        <v>1</v>
      </c>
      <c r="N123" s="98" t="s">
        <v>40</v>
      </c>
      <c r="O123" s="98" t="s">
        <v>155</v>
      </c>
      <c r="P123" s="98" t="s">
        <v>156</v>
      </c>
      <c r="Q123" s="98" t="s">
        <v>157</v>
      </c>
      <c r="R123" s="98" t="s">
        <v>158</v>
      </c>
      <c r="S123" s="98" t="s">
        <v>159</v>
      </c>
      <c r="T123" s="99" t="s">
        <v>160</v>
      </c>
      <c r="U123" s="196"/>
      <c r="V123" s="196"/>
      <c r="W123" s="196"/>
      <c r="X123" s="196"/>
      <c r="Y123" s="196"/>
      <c r="Z123" s="196"/>
      <c r="AA123" s="196"/>
      <c r="AB123" s="196"/>
      <c r="AC123" s="196"/>
      <c r="AD123" s="196"/>
      <c r="AE123" s="196"/>
    </row>
    <row r="124" spans="1:63" s="2" customFormat="1" ht="22.8" customHeight="1">
      <c r="A124" s="35"/>
      <c r="B124" s="36"/>
      <c r="C124" s="104" t="s">
        <v>161</v>
      </c>
      <c r="D124" s="37"/>
      <c r="E124" s="37"/>
      <c r="F124" s="37"/>
      <c r="G124" s="37"/>
      <c r="H124" s="37"/>
      <c r="I124" s="37"/>
      <c r="J124" s="202">
        <f>BK124</f>
        <v>0</v>
      </c>
      <c r="K124" s="37"/>
      <c r="L124" s="41"/>
      <c r="M124" s="100"/>
      <c r="N124" s="203"/>
      <c r="O124" s="101"/>
      <c r="P124" s="204">
        <f>P125</f>
        <v>0</v>
      </c>
      <c r="Q124" s="101"/>
      <c r="R124" s="204">
        <f>R125</f>
        <v>0</v>
      </c>
      <c r="S124" s="101"/>
      <c r="T124" s="205">
        <f>T125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4" t="s">
        <v>75</v>
      </c>
      <c r="AU124" s="14" t="s">
        <v>141</v>
      </c>
      <c r="BK124" s="206">
        <f>BK125</f>
        <v>0</v>
      </c>
    </row>
    <row r="125" spans="1:63" s="12" customFormat="1" ht="25.9" customHeight="1">
      <c r="A125" s="12"/>
      <c r="B125" s="207"/>
      <c r="C125" s="208"/>
      <c r="D125" s="209" t="s">
        <v>75</v>
      </c>
      <c r="E125" s="210" t="s">
        <v>162</v>
      </c>
      <c r="F125" s="210" t="s">
        <v>163</v>
      </c>
      <c r="G125" s="208"/>
      <c r="H125" s="208"/>
      <c r="I125" s="211"/>
      <c r="J125" s="212">
        <f>BK125</f>
        <v>0</v>
      </c>
      <c r="K125" s="208"/>
      <c r="L125" s="213"/>
      <c r="M125" s="214"/>
      <c r="N125" s="215"/>
      <c r="O125" s="215"/>
      <c r="P125" s="216">
        <f>P126+P139+P155</f>
        <v>0</v>
      </c>
      <c r="Q125" s="215"/>
      <c r="R125" s="216">
        <f>R126+R139+R155</f>
        <v>0</v>
      </c>
      <c r="S125" s="215"/>
      <c r="T125" s="217">
        <f>T126+T139+T155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8" t="s">
        <v>85</v>
      </c>
      <c r="AT125" s="219" t="s">
        <v>75</v>
      </c>
      <c r="AU125" s="219" t="s">
        <v>76</v>
      </c>
      <c r="AY125" s="218" t="s">
        <v>164</v>
      </c>
      <c r="BK125" s="220">
        <f>BK126+BK139+BK155</f>
        <v>0</v>
      </c>
    </row>
    <row r="126" spans="1:63" s="12" customFormat="1" ht="22.8" customHeight="1">
      <c r="A126" s="12"/>
      <c r="B126" s="207"/>
      <c r="C126" s="208"/>
      <c r="D126" s="209" t="s">
        <v>75</v>
      </c>
      <c r="E126" s="221" t="s">
        <v>289</v>
      </c>
      <c r="F126" s="221" t="s">
        <v>290</v>
      </c>
      <c r="G126" s="208"/>
      <c r="H126" s="208"/>
      <c r="I126" s="211"/>
      <c r="J126" s="222">
        <f>BK126</f>
        <v>0</v>
      </c>
      <c r="K126" s="208"/>
      <c r="L126" s="213"/>
      <c r="M126" s="214"/>
      <c r="N126" s="215"/>
      <c r="O126" s="215"/>
      <c r="P126" s="216">
        <f>SUM(P127:P138)</f>
        <v>0</v>
      </c>
      <c r="Q126" s="215"/>
      <c r="R126" s="216">
        <f>SUM(R127:R138)</f>
        <v>0</v>
      </c>
      <c r="S126" s="215"/>
      <c r="T126" s="217">
        <f>SUM(T127:T138)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8" t="s">
        <v>85</v>
      </c>
      <c r="AT126" s="219" t="s">
        <v>75</v>
      </c>
      <c r="AU126" s="219" t="s">
        <v>83</v>
      </c>
      <c r="AY126" s="218" t="s">
        <v>164</v>
      </c>
      <c r="BK126" s="220">
        <f>SUM(BK127:BK138)</f>
        <v>0</v>
      </c>
    </row>
    <row r="127" spans="1:65" s="2" customFormat="1" ht="37.8" customHeight="1">
      <c r="A127" s="35"/>
      <c r="B127" s="36"/>
      <c r="C127" s="223" t="s">
        <v>83</v>
      </c>
      <c r="D127" s="223" t="s">
        <v>167</v>
      </c>
      <c r="E127" s="224" t="s">
        <v>947</v>
      </c>
      <c r="F127" s="225" t="s">
        <v>948</v>
      </c>
      <c r="G127" s="226" t="s">
        <v>170</v>
      </c>
      <c r="H127" s="227">
        <v>36</v>
      </c>
      <c r="I127" s="228"/>
      <c r="J127" s="229">
        <f>ROUND(I127*H127,2)</f>
        <v>0</v>
      </c>
      <c r="K127" s="225" t="s">
        <v>171</v>
      </c>
      <c r="L127" s="41"/>
      <c r="M127" s="230" t="s">
        <v>1</v>
      </c>
      <c r="N127" s="231" t="s">
        <v>41</v>
      </c>
      <c r="O127" s="88"/>
      <c r="P127" s="232">
        <f>O127*H127</f>
        <v>0</v>
      </c>
      <c r="Q127" s="232">
        <v>0</v>
      </c>
      <c r="R127" s="232">
        <f>Q127*H127</f>
        <v>0</v>
      </c>
      <c r="S127" s="232">
        <v>0</v>
      </c>
      <c r="T127" s="233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34" t="s">
        <v>172</v>
      </c>
      <c r="AT127" s="234" t="s">
        <v>167</v>
      </c>
      <c r="AU127" s="234" t="s">
        <v>85</v>
      </c>
      <c r="AY127" s="14" t="s">
        <v>164</v>
      </c>
      <c r="BE127" s="235">
        <f>IF(N127="základní",J127,0)</f>
        <v>0</v>
      </c>
      <c r="BF127" s="235">
        <f>IF(N127="snížená",J127,0)</f>
        <v>0</v>
      </c>
      <c r="BG127" s="235">
        <f>IF(N127="zákl. přenesená",J127,0)</f>
        <v>0</v>
      </c>
      <c r="BH127" s="235">
        <f>IF(N127="sníž. přenesená",J127,0)</f>
        <v>0</v>
      </c>
      <c r="BI127" s="235">
        <f>IF(N127="nulová",J127,0)</f>
        <v>0</v>
      </c>
      <c r="BJ127" s="14" t="s">
        <v>83</v>
      </c>
      <c r="BK127" s="235">
        <f>ROUND(I127*H127,2)</f>
        <v>0</v>
      </c>
      <c r="BL127" s="14" t="s">
        <v>172</v>
      </c>
      <c r="BM127" s="234" t="s">
        <v>85</v>
      </c>
    </row>
    <row r="128" spans="1:47" s="2" customFormat="1" ht="12">
      <c r="A128" s="35"/>
      <c r="B128" s="36"/>
      <c r="C128" s="37"/>
      <c r="D128" s="236" t="s">
        <v>173</v>
      </c>
      <c r="E128" s="37"/>
      <c r="F128" s="237" t="s">
        <v>949</v>
      </c>
      <c r="G128" s="37"/>
      <c r="H128" s="37"/>
      <c r="I128" s="238"/>
      <c r="J128" s="37"/>
      <c r="K128" s="37"/>
      <c r="L128" s="41"/>
      <c r="M128" s="239"/>
      <c r="N128" s="240"/>
      <c r="O128" s="88"/>
      <c r="P128" s="88"/>
      <c r="Q128" s="88"/>
      <c r="R128" s="88"/>
      <c r="S128" s="88"/>
      <c r="T128" s="89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4" t="s">
        <v>173</v>
      </c>
      <c r="AU128" s="14" t="s">
        <v>85</v>
      </c>
    </row>
    <row r="129" spans="1:65" s="2" customFormat="1" ht="37.8" customHeight="1">
      <c r="A129" s="35"/>
      <c r="B129" s="36"/>
      <c r="C129" s="223" t="s">
        <v>85</v>
      </c>
      <c r="D129" s="223" t="s">
        <v>167</v>
      </c>
      <c r="E129" s="224" t="s">
        <v>313</v>
      </c>
      <c r="F129" s="225" t="s">
        <v>314</v>
      </c>
      <c r="G129" s="226" t="s">
        <v>170</v>
      </c>
      <c r="H129" s="227">
        <v>140</v>
      </c>
      <c r="I129" s="228"/>
      <c r="J129" s="229">
        <f>ROUND(I129*H129,2)</f>
        <v>0</v>
      </c>
      <c r="K129" s="225" t="s">
        <v>171</v>
      </c>
      <c r="L129" s="41"/>
      <c r="M129" s="230" t="s">
        <v>1</v>
      </c>
      <c r="N129" s="231" t="s">
        <v>41</v>
      </c>
      <c r="O129" s="88"/>
      <c r="P129" s="232">
        <f>O129*H129</f>
        <v>0</v>
      </c>
      <c r="Q129" s="232">
        <v>0</v>
      </c>
      <c r="R129" s="232">
        <f>Q129*H129</f>
        <v>0</v>
      </c>
      <c r="S129" s="232">
        <v>0</v>
      </c>
      <c r="T129" s="233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34" t="s">
        <v>172</v>
      </c>
      <c r="AT129" s="234" t="s">
        <v>167</v>
      </c>
      <c r="AU129" s="234" t="s">
        <v>85</v>
      </c>
      <c r="AY129" s="14" t="s">
        <v>164</v>
      </c>
      <c r="BE129" s="235">
        <f>IF(N129="základní",J129,0)</f>
        <v>0</v>
      </c>
      <c r="BF129" s="235">
        <f>IF(N129="snížená",J129,0)</f>
        <v>0</v>
      </c>
      <c r="BG129" s="235">
        <f>IF(N129="zákl. přenesená",J129,0)</f>
        <v>0</v>
      </c>
      <c r="BH129" s="235">
        <f>IF(N129="sníž. přenesená",J129,0)</f>
        <v>0</v>
      </c>
      <c r="BI129" s="235">
        <f>IF(N129="nulová",J129,0)</f>
        <v>0</v>
      </c>
      <c r="BJ129" s="14" t="s">
        <v>83</v>
      </c>
      <c r="BK129" s="235">
        <f>ROUND(I129*H129,2)</f>
        <v>0</v>
      </c>
      <c r="BL129" s="14" t="s">
        <v>172</v>
      </c>
      <c r="BM129" s="234" t="s">
        <v>179</v>
      </c>
    </row>
    <row r="130" spans="1:47" s="2" customFormat="1" ht="12">
      <c r="A130" s="35"/>
      <c r="B130" s="36"/>
      <c r="C130" s="37"/>
      <c r="D130" s="236" t="s">
        <v>173</v>
      </c>
      <c r="E130" s="37"/>
      <c r="F130" s="237" t="s">
        <v>316</v>
      </c>
      <c r="G130" s="37"/>
      <c r="H130" s="37"/>
      <c r="I130" s="238"/>
      <c r="J130" s="37"/>
      <c r="K130" s="37"/>
      <c r="L130" s="41"/>
      <c r="M130" s="239"/>
      <c r="N130" s="240"/>
      <c r="O130" s="88"/>
      <c r="P130" s="88"/>
      <c r="Q130" s="88"/>
      <c r="R130" s="88"/>
      <c r="S130" s="88"/>
      <c r="T130" s="89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4" t="s">
        <v>173</v>
      </c>
      <c r="AU130" s="14" t="s">
        <v>85</v>
      </c>
    </row>
    <row r="131" spans="1:65" s="2" customFormat="1" ht="44.25" customHeight="1">
      <c r="A131" s="35"/>
      <c r="B131" s="36"/>
      <c r="C131" s="223" t="s">
        <v>180</v>
      </c>
      <c r="D131" s="223" t="s">
        <v>167</v>
      </c>
      <c r="E131" s="224" t="s">
        <v>369</v>
      </c>
      <c r="F131" s="225" t="s">
        <v>370</v>
      </c>
      <c r="G131" s="226" t="s">
        <v>170</v>
      </c>
      <c r="H131" s="227">
        <v>176</v>
      </c>
      <c r="I131" s="228"/>
      <c r="J131" s="229">
        <f>ROUND(I131*H131,2)</f>
        <v>0</v>
      </c>
      <c r="K131" s="225" t="s">
        <v>171</v>
      </c>
      <c r="L131" s="41"/>
      <c r="M131" s="230" t="s">
        <v>1</v>
      </c>
      <c r="N131" s="231" t="s">
        <v>41</v>
      </c>
      <c r="O131" s="88"/>
      <c r="P131" s="232">
        <f>O131*H131</f>
        <v>0</v>
      </c>
      <c r="Q131" s="232">
        <v>0</v>
      </c>
      <c r="R131" s="232">
        <f>Q131*H131</f>
        <v>0</v>
      </c>
      <c r="S131" s="232">
        <v>0</v>
      </c>
      <c r="T131" s="233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34" t="s">
        <v>172</v>
      </c>
      <c r="AT131" s="234" t="s">
        <v>167</v>
      </c>
      <c r="AU131" s="234" t="s">
        <v>85</v>
      </c>
      <c r="AY131" s="14" t="s">
        <v>164</v>
      </c>
      <c r="BE131" s="235">
        <f>IF(N131="základní",J131,0)</f>
        <v>0</v>
      </c>
      <c r="BF131" s="235">
        <f>IF(N131="snížená",J131,0)</f>
        <v>0</v>
      </c>
      <c r="BG131" s="235">
        <f>IF(N131="zákl. přenesená",J131,0)</f>
        <v>0</v>
      </c>
      <c r="BH131" s="235">
        <f>IF(N131="sníž. přenesená",J131,0)</f>
        <v>0</v>
      </c>
      <c r="BI131" s="235">
        <f>IF(N131="nulová",J131,0)</f>
        <v>0</v>
      </c>
      <c r="BJ131" s="14" t="s">
        <v>83</v>
      </c>
      <c r="BK131" s="235">
        <f>ROUND(I131*H131,2)</f>
        <v>0</v>
      </c>
      <c r="BL131" s="14" t="s">
        <v>172</v>
      </c>
      <c r="BM131" s="234" t="s">
        <v>185</v>
      </c>
    </row>
    <row r="132" spans="1:47" s="2" customFormat="1" ht="12">
      <c r="A132" s="35"/>
      <c r="B132" s="36"/>
      <c r="C132" s="37"/>
      <c r="D132" s="236" t="s">
        <v>173</v>
      </c>
      <c r="E132" s="37"/>
      <c r="F132" s="237" t="s">
        <v>372</v>
      </c>
      <c r="G132" s="37"/>
      <c r="H132" s="37"/>
      <c r="I132" s="238"/>
      <c r="J132" s="37"/>
      <c r="K132" s="37"/>
      <c r="L132" s="41"/>
      <c r="M132" s="239"/>
      <c r="N132" s="240"/>
      <c r="O132" s="88"/>
      <c r="P132" s="88"/>
      <c r="Q132" s="88"/>
      <c r="R132" s="88"/>
      <c r="S132" s="88"/>
      <c r="T132" s="89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T132" s="14" t="s">
        <v>173</v>
      </c>
      <c r="AU132" s="14" t="s">
        <v>85</v>
      </c>
    </row>
    <row r="133" spans="1:65" s="2" customFormat="1" ht="16.5" customHeight="1">
      <c r="A133" s="35"/>
      <c r="B133" s="36"/>
      <c r="C133" s="223" t="s">
        <v>179</v>
      </c>
      <c r="D133" s="223" t="s">
        <v>167</v>
      </c>
      <c r="E133" s="224" t="s">
        <v>383</v>
      </c>
      <c r="F133" s="225" t="s">
        <v>275</v>
      </c>
      <c r="G133" s="226" t="s">
        <v>224</v>
      </c>
      <c r="H133" s="227">
        <v>4</v>
      </c>
      <c r="I133" s="228"/>
      <c r="J133" s="229">
        <f>ROUND(I133*H133,2)</f>
        <v>0</v>
      </c>
      <c r="K133" s="225" t="s">
        <v>178</v>
      </c>
      <c r="L133" s="41"/>
      <c r="M133" s="230" t="s">
        <v>1</v>
      </c>
      <c r="N133" s="231" t="s">
        <v>41</v>
      </c>
      <c r="O133" s="88"/>
      <c r="P133" s="232">
        <f>O133*H133</f>
        <v>0</v>
      </c>
      <c r="Q133" s="232">
        <v>0</v>
      </c>
      <c r="R133" s="232">
        <f>Q133*H133</f>
        <v>0</v>
      </c>
      <c r="S133" s="232">
        <v>0</v>
      </c>
      <c r="T133" s="233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34" t="s">
        <v>172</v>
      </c>
      <c r="AT133" s="234" t="s">
        <v>167</v>
      </c>
      <c r="AU133" s="234" t="s">
        <v>85</v>
      </c>
      <c r="AY133" s="14" t="s">
        <v>164</v>
      </c>
      <c r="BE133" s="235">
        <f>IF(N133="základní",J133,0)</f>
        <v>0</v>
      </c>
      <c r="BF133" s="235">
        <f>IF(N133="snížená",J133,0)</f>
        <v>0</v>
      </c>
      <c r="BG133" s="235">
        <f>IF(N133="zákl. přenesená",J133,0)</f>
        <v>0</v>
      </c>
      <c r="BH133" s="235">
        <f>IF(N133="sníž. přenesená",J133,0)</f>
        <v>0</v>
      </c>
      <c r="BI133" s="235">
        <f>IF(N133="nulová",J133,0)</f>
        <v>0</v>
      </c>
      <c r="BJ133" s="14" t="s">
        <v>83</v>
      </c>
      <c r="BK133" s="235">
        <f>ROUND(I133*H133,2)</f>
        <v>0</v>
      </c>
      <c r="BL133" s="14" t="s">
        <v>172</v>
      </c>
      <c r="BM133" s="234" t="s">
        <v>188</v>
      </c>
    </row>
    <row r="134" spans="1:65" s="2" customFormat="1" ht="16.5" customHeight="1">
      <c r="A134" s="35"/>
      <c r="B134" s="36"/>
      <c r="C134" s="223" t="s">
        <v>189</v>
      </c>
      <c r="D134" s="223" t="s">
        <v>167</v>
      </c>
      <c r="E134" s="224" t="s">
        <v>386</v>
      </c>
      <c r="F134" s="225" t="s">
        <v>698</v>
      </c>
      <c r="G134" s="226" t="s">
        <v>260</v>
      </c>
      <c r="H134" s="227">
        <v>24</v>
      </c>
      <c r="I134" s="228"/>
      <c r="J134" s="229">
        <f>ROUND(I134*H134,2)</f>
        <v>0</v>
      </c>
      <c r="K134" s="225" t="s">
        <v>178</v>
      </c>
      <c r="L134" s="41"/>
      <c r="M134" s="230" t="s">
        <v>1</v>
      </c>
      <c r="N134" s="231" t="s">
        <v>41</v>
      </c>
      <c r="O134" s="88"/>
      <c r="P134" s="232">
        <f>O134*H134</f>
        <v>0</v>
      </c>
      <c r="Q134" s="232">
        <v>0</v>
      </c>
      <c r="R134" s="232">
        <f>Q134*H134</f>
        <v>0</v>
      </c>
      <c r="S134" s="232">
        <v>0</v>
      </c>
      <c r="T134" s="233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34" t="s">
        <v>172</v>
      </c>
      <c r="AT134" s="234" t="s">
        <v>167</v>
      </c>
      <c r="AU134" s="234" t="s">
        <v>85</v>
      </c>
      <c r="AY134" s="14" t="s">
        <v>164</v>
      </c>
      <c r="BE134" s="235">
        <f>IF(N134="základní",J134,0)</f>
        <v>0</v>
      </c>
      <c r="BF134" s="235">
        <f>IF(N134="snížená",J134,0)</f>
        <v>0</v>
      </c>
      <c r="BG134" s="235">
        <f>IF(N134="zákl. přenesená",J134,0)</f>
        <v>0</v>
      </c>
      <c r="BH134" s="235">
        <f>IF(N134="sníž. přenesená",J134,0)</f>
        <v>0</v>
      </c>
      <c r="BI134" s="235">
        <f>IF(N134="nulová",J134,0)</f>
        <v>0</v>
      </c>
      <c r="BJ134" s="14" t="s">
        <v>83</v>
      </c>
      <c r="BK134" s="235">
        <f>ROUND(I134*H134,2)</f>
        <v>0</v>
      </c>
      <c r="BL134" s="14" t="s">
        <v>172</v>
      </c>
      <c r="BM134" s="234" t="s">
        <v>192</v>
      </c>
    </row>
    <row r="135" spans="1:65" s="2" customFormat="1" ht="16.5" customHeight="1">
      <c r="A135" s="35"/>
      <c r="B135" s="36"/>
      <c r="C135" s="223" t="s">
        <v>185</v>
      </c>
      <c r="D135" s="223" t="s">
        <v>167</v>
      </c>
      <c r="E135" s="224" t="s">
        <v>390</v>
      </c>
      <c r="F135" s="225" t="s">
        <v>725</v>
      </c>
      <c r="G135" s="226" t="s">
        <v>260</v>
      </c>
      <c r="H135" s="227">
        <v>24</v>
      </c>
      <c r="I135" s="228"/>
      <c r="J135" s="229">
        <f>ROUND(I135*H135,2)</f>
        <v>0</v>
      </c>
      <c r="K135" s="225" t="s">
        <v>178</v>
      </c>
      <c r="L135" s="41"/>
      <c r="M135" s="230" t="s">
        <v>1</v>
      </c>
      <c r="N135" s="231" t="s">
        <v>41</v>
      </c>
      <c r="O135" s="88"/>
      <c r="P135" s="232">
        <f>O135*H135</f>
        <v>0</v>
      </c>
      <c r="Q135" s="232">
        <v>0</v>
      </c>
      <c r="R135" s="232">
        <f>Q135*H135</f>
        <v>0</v>
      </c>
      <c r="S135" s="232">
        <v>0</v>
      </c>
      <c r="T135" s="233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34" t="s">
        <v>172</v>
      </c>
      <c r="AT135" s="234" t="s">
        <v>167</v>
      </c>
      <c r="AU135" s="234" t="s">
        <v>85</v>
      </c>
      <c r="AY135" s="14" t="s">
        <v>164</v>
      </c>
      <c r="BE135" s="235">
        <f>IF(N135="základní",J135,0)</f>
        <v>0</v>
      </c>
      <c r="BF135" s="235">
        <f>IF(N135="snížená",J135,0)</f>
        <v>0</v>
      </c>
      <c r="BG135" s="235">
        <f>IF(N135="zákl. přenesená",J135,0)</f>
        <v>0</v>
      </c>
      <c r="BH135" s="235">
        <f>IF(N135="sníž. přenesená",J135,0)</f>
        <v>0</v>
      </c>
      <c r="BI135" s="235">
        <f>IF(N135="nulová",J135,0)</f>
        <v>0</v>
      </c>
      <c r="BJ135" s="14" t="s">
        <v>83</v>
      </c>
      <c r="BK135" s="235">
        <f>ROUND(I135*H135,2)</f>
        <v>0</v>
      </c>
      <c r="BL135" s="14" t="s">
        <v>172</v>
      </c>
      <c r="BM135" s="234" t="s">
        <v>8</v>
      </c>
    </row>
    <row r="136" spans="1:65" s="2" customFormat="1" ht="21.75" customHeight="1">
      <c r="A136" s="35"/>
      <c r="B136" s="36"/>
      <c r="C136" s="223" t="s">
        <v>195</v>
      </c>
      <c r="D136" s="223" t="s">
        <v>167</v>
      </c>
      <c r="E136" s="224" t="s">
        <v>393</v>
      </c>
      <c r="F136" s="225" t="s">
        <v>950</v>
      </c>
      <c r="G136" s="226" t="s">
        <v>224</v>
      </c>
      <c r="H136" s="227">
        <v>16</v>
      </c>
      <c r="I136" s="228"/>
      <c r="J136" s="229">
        <f>ROUND(I136*H136,2)</f>
        <v>0</v>
      </c>
      <c r="K136" s="225" t="s">
        <v>178</v>
      </c>
      <c r="L136" s="41"/>
      <c r="M136" s="230" t="s">
        <v>1</v>
      </c>
      <c r="N136" s="231" t="s">
        <v>41</v>
      </c>
      <c r="O136" s="88"/>
      <c r="P136" s="232">
        <f>O136*H136</f>
        <v>0</v>
      </c>
      <c r="Q136" s="232">
        <v>0</v>
      </c>
      <c r="R136" s="232">
        <f>Q136*H136</f>
        <v>0</v>
      </c>
      <c r="S136" s="232">
        <v>0</v>
      </c>
      <c r="T136" s="233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34" t="s">
        <v>172</v>
      </c>
      <c r="AT136" s="234" t="s">
        <v>167</v>
      </c>
      <c r="AU136" s="234" t="s">
        <v>85</v>
      </c>
      <c r="AY136" s="14" t="s">
        <v>164</v>
      </c>
      <c r="BE136" s="235">
        <f>IF(N136="základní",J136,0)</f>
        <v>0</v>
      </c>
      <c r="BF136" s="235">
        <f>IF(N136="snížená",J136,0)</f>
        <v>0</v>
      </c>
      <c r="BG136" s="235">
        <f>IF(N136="zákl. přenesená",J136,0)</f>
        <v>0</v>
      </c>
      <c r="BH136" s="235">
        <f>IF(N136="sníž. přenesená",J136,0)</f>
        <v>0</v>
      </c>
      <c r="BI136" s="235">
        <f>IF(N136="nulová",J136,0)</f>
        <v>0</v>
      </c>
      <c r="BJ136" s="14" t="s">
        <v>83</v>
      </c>
      <c r="BK136" s="235">
        <f>ROUND(I136*H136,2)</f>
        <v>0</v>
      </c>
      <c r="BL136" s="14" t="s">
        <v>172</v>
      </c>
      <c r="BM136" s="234" t="s">
        <v>198</v>
      </c>
    </row>
    <row r="137" spans="1:65" s="2" customFormat="1" ht="49.05" customHeight="1">
      <c r="A137" s="35"/>
      <c r="B137" s="36"/>
      <c r="C137" s="223" t="s">
        <v>188</v>
      </c>
      <c r="D137" s="223" t="s">
        <v>167</v>
      </c>
      <c r="E137" s="224" t="s">
        <v>414</v>
      </c>
      <c r="F137" s="225" t="s">
        <v>415</v>
      </c>
      <c r="G137" s="226" t="s">
        <v>177</v>
      </c>
      <c r="H137" s="227">
        <v>0.741</v>
      </c>
      <c r="I137" s="228"/>
      <c r="J137" s="229">
        <f>ROUND(I137*H137,2)</f>
        <v>0</v>
      </c>
      <c r="K137" s="225" t="s">
        <v>171</v>
      </c>
      <c r="L137" s="41"/>
      <c r="M137" s="230" t="s">
        <v>1</v>
      </c>
      <c r="N137" s="231" t="s">
        <v>41</v>
      </c>
      <c r="O137" s="88"/>
      <c r="P137" s="232">
        <f>O137*H137</f>
        <v>0</v>
      </c>
      <c r="Q137" s="232">
        <v>0</v>
      </c>
      <c r="R137" s="232">
        <f>Q137*H137</f>
        <v>0</v>
      </c>
      <c r="S137" s="232">
        <v>0</v>
      </c>
      <c r="T137" s="233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34" t="s">
        <v>172</v>
      </c>
      <c r="AT137" s="234" t="s">
        <v>167</v>
      </c>
      <c r="AU137" s="234" t="s">
        <v>85</v>
      </c>
      <c r="AY137" s="14" t="s">
        <v>164</v>
      </c>
      <c r="BE137" s="235">
        <f>IF(N137="základní",J137,0)</f>
        <v>0</v>
      </c>
      <c r="BF137" s="235">
        <f>IF(N137="snížená",J137,0)</f>
        <v>0</v>
      </c>
      <c r="BG137" s="235">
        <f>IF(N137="zákl. přenesená",J137,0)</f>
        <v>0</v>
      </c>
      <c r="BH137" s="235">
        <f>IF(N137="sníž. přenesená",J137,0)</f>
        <v>0</v>
      </c>
      <c r="BI137" s="235">
        <f>IF(N137="nulová",J137,0)</f>
        <v>0</v>
      </c>
      <c r="BJ137" s="14" t="s">
        <v>83</v>
      </c>
      <c r="BK137" s="235">
        <f>ROUND(I137*H137,2)</f>
        <v>0</v>
      </c>
      <c r="BL137" s="14" t="s">
        <v>172</v>
      </c>
      <c r="BM137" s="234" t="s">
        <v>172</v>
      </c>
    </row>
    <row r="138" spans="1:47" s="2" customFormat="1" ht="12">
      <c r="A138" s="35"/>
      <c r="B138" s="36"/>
      <c r="C138" s="37"/>
      <c r="D138" s="236" t="s">
        <v>173</v>
      </c>
      <c r="E138" s="37"/>
      <c r="F138" s="237" t="s">
        <v>417</v>
      </c>
      <c r="G138" s="37"/>
      <c r="H138" s="37"/>
      <c r="I138" s="238"/>
      <c r="J138" s="37"/>
      <c r="K138" s="37"/>
      <c r="L138" s="41"/>
      <c r="M138" s="239"/>
      <c r="N138" s="240"/>
      <c r="O138" s="88"/>
      <c r="P138" s="88"/>
      <c r="Q138" s="88"/>
      <c r="R138" s="88"/>
      <c r="S138" s="88"/>
      <c r="T138" s="89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T138" s="14" t="s">
        <v>173</v>
      </c>
      <c r="AU138" s="14" t="s">
        <v>85</v>
      </c>
    </row>
    <row r="139" spans="1:63" s="12" customFormat="1" ht="22.8" customHeight="1">
      <c r="A139" s="12"/>
      <c r="B139" s="207"/>
      <c r="C139" s="208"/>
      <c r="D139" s="209" t="s">
        <v>75</v>
      </c>
      <c r="E139" s="221" t="s">
        <v>418</v>
      </c>
      <c r="F139" s="221" t="s">
        <v>419</v>
      </c>
      <c r="G139" s="208"/>
      <c r="H139" s="208"/>
      <c r="I139" s="211"/>
      <c r="J139" s="222">
        <f>BK139</f>
        <v>0</v>
      </c>
      <c r="K139" s="208"/>
      <c r="L139" s="213"/>
      <c r="M139" s="214"/>
      <c r="N139" s="215"/>
      <c r="O139" s="215"/>
      <c r="P139" s="216">
        <f>SUM(P140:P154)</f>
        <v>0</v>
      </c>
      <c r="Q139" s="215"/>
      <c r="R139" s="216">
        <f>SUM(R140:R154)</f>
        <v>0</v>
      </c>
      <c r="S139" s="215"/>
      <c r="T139" s="217">
        <f>SUM(T140:T154)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18" t="s">
        <v>85</v>
      </c>
      <c r="AT139" s="219" t="s">
        <v>75</v>
      </c>
      <c r="AU139" s="219" t="s">
        <v>83</v>
      </c>
      <c r="AY139" s="218" t="s">
        <v>164</v>
      </c>
      <c r="BK139" s="220">
        <f>SUM(BK140:BK154)</f>
        <v>0</v>
      </c>
    </row>
    <row r="140" spans="1:65" s="2" customFormat="1" ht="24.15" customHeight="1">
      <c r="A140" s="35"/>
      <c r="B140" s="36"/>
      <c r="C140" s="223" t="s">
        <v>201</v>
      </c>
      <c r="D140" s="223" t="s">
        <v>167</v>
      </c>
      <c r="E140" s="224" t="s">
        <v>446</v>
      </c>
      <c r="F140" s="225" t="s">
        <v>447</v>
      </c>
      <c r="G140" s="226" t="s">
        <v>224</v>
      </c>
      <c r="H140" s="227">
        <v>2</v>
      </c>
      <c r="I140" s="228"/>
      <c r="J140" s="229">
        <f>ROUND(I140*H140,2)</f>
        <v>0</v>
      </c>
      <c r="K140" s="225" t="s">
        <v>171</v>
      </c>
      <c r="L140" s="41"/>
      <c r="M140" s="230" t="s">
        <v>1</v>
      </c>
      <c r="N140" s="231" t="s">
        <v>41</v>
      </c>
      <c r="O140" s="88"/>
      <c r="P140" s="232">
        <f>O140*H140</f>
        <v>0</v>
      </c>
      <c r="Q140" s="232">
        <v>0</v>
      </c>
      <c r="R140" s="232">
        <f>Q140*H140</f>
        <v>0</v>
      </c>
      <c r="S140" s="232">
        <v>0</v>
      </c>
      <c r="T140" s="233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34" t="s">
        <v>172</v>
      </c>
      <c r="AT140" s="234" t="s">
        <v>167</v>
      </c>
      <c r="AU140" s="234" t="s">
        <v>85</v>
      </c>
      <c r="AY140" s="14" t="s">
        <v>164</v>
      </c>
      <c r="BE140" s="235">
        <f>IF(N140="základní",J140,0)</f>
        <v>0</v>
      </c>
      <c r="BF140" s="235">
        <f>IF(N140="snížená",J140,0)</f>
        <v>0</v>
      </c>
      <c r="BG140" s="235">
        <f>IF(N140="zákl. přenesená",J140,0)</f>
        <v>0</v>
      </c>
      <c r="BH140" s="235">
        <f>IF(N140="sníž. přenesená",J140,0)</f>
        <v>0</v>
      </c>
      <c r="BI140" s="235">
        <f>IF(N140="nulová",J140,0)</f>
        <v>0</v>
      </c>
      <c r="BJ140" s="14" t="s">
        <v>83</v>
      </c>
      <c r="BK140" s="235">
        <f>ROUND(I140*H140,2)</f>
        <v>0</v>
      </c>
      <c r="BL140" s="14" t="s">
        <v>172</v>
      </c>
      <c r="BM140" s="234" t="s">
        <v>204</v>
      </c>
    </row>
    <row r="141" spans="1:47" s="2" customFormat="1" ht="12">
      <c r="A141" s="35"/>
      <c r="B141" s="36"/>
      <c r="C141" s="37"/>
      <c r="D141" s="236" t="s">
        <v>173</v>
      </c>
      <c r="E141" s="37"/>
      <c r="F141" s="237" t="s">
        <v>449</v>
      </c>
      <c r="G141" s="37"/>
      <c r="H141" s="37"/>
      <c r="I141" s="238"/>
      <c r="J141" s="37"/>
      <c r="K141" s="37"/>
      <c r="L141" s="41"/>
      <c r="M141" s="239"/>
      <c r="N141" s="240"/>
      <c r="O141" s="88"/>
      <c r="P141" s="88"/>
      <c r="Q141" s="88"/>
      <c r="R141" s="88"/>
      <c r="S141" s="88"/>
      <c r="T141" s="89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T141" s="14" t="s">
        <v>173</v>
      </c>
      <c r="AU141" s="14" t="s">
        <v>85</v>
      </c>
    </row>
    <row r="142" spans="1:65" s="2" customFormat="1" ht="24.15" customHeight="1">
      <c r="A142" s="35"/>
      <c r="B142" s="36"/>
      <c r="C142" s="223" t="s">
        <v>192</v>
      </c>
      <c r="D142" s="223" t="s">
        <v>167</v>
      </c>
      <c r="E142" s="224" t="s">
        <v>455</v>
      </c>
      <c r="F142" s="225" t="s">
        <v>456</v>
      </c>
      <c r="G142" s="226" t="s">
        <v>224</v>
      </c>
      <c r="H142" s="227">
        <v>4</v>
      </c>
      <c r="I142" s="228"/>
      <c r="J142" s="229">
        <f>ROUND(I142*H142,2)</f>
        <v>0</v>
      </c>
      <c r="K142" s="225" t="s">
        <v>171</v>
      </c>
      <c r="L142" s="41"/>
      <c r="M142" s="230" t="s">
        <v>1</v>
      </c>
      <c r="N142" s="231" t="s">
        <v>41</v>
      </c>
      <c r="O142" s="88"/>
      <c r="P142" s="232">
        <f>O142*H142</f>
        <v>0</v>
      </c>
      <c r="Q142" s="232">
        <v>0</v>
      </c>
      <c r="R142" s="232">
        <f>Q142*H142</f>
        <v>0</v>
      </c>
      <c r="S142" s="232">
        <v>0</v>
      </c>
      <c r="T142" s="233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34" t="s">
        <v>172</v>
      </c>
      <c r="AT142" s="234" t="s">
        <v>167</v>
      </c>
      <c r="AU142" s="234" t="s">
        <v>85</v>
      </c>
      <c r="AY142" s="14" t="s">
        <v>164</v>
      </c>
      <c r="BE142" s="235">
        <f>IF(N142="základní",J142,0)</f>
        <v>0</v>
      </c>
      <c r="BF142" s="235">
        <f>IF(N142="snížená",J142,0)</f>
        <v>0</v>
      </c>
      <c r="BG142" s="235">
        <f>IF(N142="zákl. přenesená",J142,0)</f>
        <v>0</v>
      </c>
      <c r="BH142" s="235">
        <f>IF(N142="sníž. přenesená",J142,0)</f>
        <v>0</v>
      </c>
      <c r="BI142" s="235">
        <f>IF(N142="nulová",J142,0)</f>
        <v>0</v>
      </c>
      <c r="BJ142" s="14" t="s">
        <v>83</v>
      </c>
      <c r="BK142" s="235">
        <f>ROUND(I142*H142,2)</f>
        <v>0</v>
      </c>
      <c r="BL142" s="14" t="s">
        <v>172</v>
      </c>
      <c r="BM142" s="234" t="s">
        <v>207</v>
      </c>
    </row>
    <row r="143" spans="1:47" s="2" customFormat="1" ht="12">
      <c r="A143" s="35"/>
      <c r="B143" s="36"/>
      <c r="C143" s="37"/>
      <c r="D143" s="236" t="s">
        <v>173</v>
      </c>
      <c r="E143" s="37"/>
      <c r="F143" s="237" t="s">
        <v>458</v>
      </c>
      <c r="G143" s="37"/>
      <c r="H143" s="37"/>
      <c r="I143" s="238"/>
      <c r="J143" s="37"/>
      <c r="K143" s="37"/>
      <c r="L143" s="41"/>
      <c r="M143" s="239"/>
      <c r="N143" s="240"/>
      <c r="O143" s="88"/>
      <c r="P143" s="88"/>
      <c r="Q143" s="88"/>
      <c r="R143" s="88"/>
      <c r="S143" s="88"/>
      <c r="T143" s="89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T143" s="14" t="s">
        <v>173</v>
      </c>
      <c r="AU143" s="14" t="s">
        <v>85</v>
      </c>
    </row>
    <row r="144" spans="1:65" s="2" customFormat="1" ht="21.75" customHeight="1">
      <c r="A144" s="35"/>
      <c r="B144" s="36"/>
      <c r="C144" s="223" t="s">
        <v>208</v>
      </c>
      <c r="D144" s="223" t="s">
        <v>167</v>
      </c>
      <c r="E144" s="224" t="s">
        <v>494</v>
      </c>
      <c r="F144" s="225" t="s">
        <v>495</v>
      </c>
      <c r="G144" s="226" t="s">
        <v>224</v>
      </c>
      <c r="H144" s="227">
        <v>6</v>
      </c>
      <c r="I144" s="228"/>
      <c r="J144" s="229">
        <f>ROUND(I144*H144,2)</f>
        <v>0</v>
      </c>
      <c r="K144" s="225" t="s">
        <v>171</v>
      </c>
      <c r="L144" s="41"/>
      <c r="M144" s="230" t="s">
        <v>1</v>
      </c>
      <c r="N144" s="231" t="s">
        <v>41</v>
      </c>
      <c r="O144" s="88"/>
      <c r="P144" s="232">
        <f>O144*H144</f>
        <v>0</v>
      </c>
      <c r="Q144" s="232">
        <v>0</v>
      </c>
      <c r="R144" s="232">
        <f>Q144*H144</f>
        <v>0</v>
      </c>
      <c r="S144" s="232">
        <v>0</v>
      </c>
      <c r="T144" s="233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34" t="s">
        <v>172</v>
      </c>
      <c r="AT144" s="234" t="s">
        <v>167</v>
      </c>
      <c r="AU144" s="234" t="s">
        <v>85</v>
      </c>
      <c r="AY144" s="14" t="s">
        <v>164</v>
      </c>
      <c r="BE144" s="235">
        <f>IF(N144="základní",J144,0)</f>
        <v>0</v>
      </c>
      <c r="BF144" s="235">
        <f>IF(N144="snížená",J144,0)</f>
        <v>0</v>
      </c>
      <c r="BG144" s="235">
        <f>IF(N144="zákl. přenesená",J144,0)</f>
        <v>0</v>
      </c>
      <c r="BH144" s="235">
        <f>IF(N144="sníž. přenesená",J144,0)</f>
        <v>0</v>
      </c>
      <c r="BI144" s="235">
        <f>IF(N144="nulová",J144,0)</f>
        <v>0</v>
      </c>
      <c r="BJ144" s="14" t="s">
        <v>83</v>
      </c>
      <c r="BK144" s="235">
        <f>ROUND(I144*H144,2)</f>
        <v>0</v>
      </c>
      <c r="BL144" s="14" t="s">
        <v>172</v>
      </c>
      <c r="BM144" s="234" t="s">
        <v>211</v>
      </c>
    </row>
    <row r="145" spans="1:47" s="2" customFormat="1" ht="12">
      <c r="A145" s="35"/>
      <c r="B145" s="36"/>
      <c r="C145" s="37"/>
      <c r="D145" s="236" t="s">
        <v>173</v>
      </c>
      <c r="E145" s="37"/>
      <c r="F145" s="237" t="s">
        <v>497</v>
      </c>
      <c r="G145" s="37"/>
      <c r="H145" s="37"/>
      <c r="I145" s="238"/>
      <c r="J145" s="37"/>
      <c r="K145" s="37"/>
      <c r="L145" s="41"/>
      <c r="M145" s="239"/>
      <c r="N145" s="240"/>
      <c r="O145" s="88"/>
      <c r="P145" s="88"/>
      <c r="Q145" s="88"/>
      <c r="R145" s="88"/>
      <c r="S145" s="88"/>
      <c r="T145" s="89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T145" s="14" t="s">
        <v>173</v>
      </c>
      <c r="AU145" s="14" t="s">
        <v>85</v>
      </c>
    </row>
    <row r="146" spans="1:65" s="2" customFormat="1" ht="16.5" customHeight="1">
      <c r="A146" s="35"/>
      <c r="B146" s="36"/>
      <c r="C146" s="223" t="s">
        <v>8</v>
      </c>
      <c r="D146" s="223" t="s">
        <v>167</v>
      </c>
      <c r="E146" s="224" t="s">
        <v>438</v>
      </c>
      <c r="F146" s="225" t="s">
        <v>439</v>
      </c>
      <c r="G146" s="226" t="s">
        <v>224</v>
      </c>
      <c r="H146" s="227">
        <v>4</v>
      </c>
      <c r="I146" s="228"/>
      <c r="J146" s="229">
        <f>ROUND(I146*H146,2)</f>
        <v>0</v>
      </c>
      <c r="K146" s="225" t="s">
        <v>178</v>
      </c>
      <c r="L146" s="41"/>
      <c r="M146" s="230" t="s">
        <v>1</v>
      </c>
      <c r="N146" s="231" t="s">
        <v>41</v>
      </c>
      <c r="O146" s="88"/>
      <c r="P146" s="232">
        <f>O146*H146</f>
        <v>0</v>
      </c>
      <c r="Q146" s="232">
        <v>0</v>
      </c>
      <c r="R146" s="232">
        <f>Q146*H146</f>
        <v>0</v>
      </c>
      <c r="S146" s="232">
        <v>0</v>
      </c>
      <c r="T146" s="233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34" t="s">
        <v>172</v>
      </c>
      <c r="AT146" s="234" t="s">
        <v>167</v>
      </c>
      <c r="AU146" s="234" t="s">
        <v>85</v>
      </c>
      <c r="AY146" s="14" t="s">
        <v>164</v>
      </c>
      <c r="BE146" s="235">
        <f>IF(N146="základní",J146,0)</f>
        <v>0</v>
      </c>
      <c r="BF146" s="235">
        <f>IF(N146="snížená",J146,0)</f>
        <v>0</v>
      </c>
      <c r="BG146" s="235">
        <f>IF(N146="zákl. přenesená",J146,0)</f>
        <v>0</v>
      </c>
      <c r="BH146" s="235">
        <f>IF(N146="sníž. přenesená",J146,0)</f>
        <v>0</v>
      </c>
      <c r="BI146" s="235">
        <f>IF(N146="nulová",J146,0)</f>
        <v>0</v>
      </c>
      <c r="BJ146" s="14" t="s">
        <v>83</v>
      </c>
      <c r="BK146" s="235">
        <f>ROUND(I146*H146,2)</f>
        <v>0</v>
      </c>
      <c r="BL146" s="14" t="s">
        <v>172</v>
      </c>
      <c r="BM146" s="234" t="s">
        <v>215</v>
      </c>
    </row>
    <row r="147" spans="1:65" s="2" customFormat="1" ht="21.75" customHeight="1">
      <c r="A147" s="35"/>
      <c r="B147" s="36"/>
      <c r="C147" s="223" t="s">
        <v>217</v>
      </c>
      <c r="D147" s="223" t="s">
        <v>167</v>
      </c>
      <c r="E147" s="224" t="s">
        <v>522</v>
      </c>
      <c r="F147" s="225" t="s">
        <v>523</v>
      </c>
      <c r="G147" s="226" t="s">
        <v>224</v>
      </c>
      <c r="H147" s="227">
        <v>6</v>
      </c>
      <c r="I147" s="228"/>
      <c r="J147" s="229">
        <f>ROUND(I147*H147,2)</f>
        <v>0</v>
      </c>
      <c r="K147" s="225" t="s">
        <v>171</v>
      </c>
      <c r="L147" s="41"/>
      <c r="M147" s="230" t="s">
        <v>1</v>
      </c>
      <c r="N147" s="231" t="s">
        <v>41</v>
      </c>
      <c r="O147" s="88"/>
      <c r="P147" s="232">
        <f>O147*H147</f>
        <v>0</v>
      </c>
      <c r="Q147" s="232">
        <v>0</v>
      </c>
      <c r="R147" s="232">
        <f>Q147*H147</f>
        <v>0</v>
      </c>
      <c r="S147" s="232">
        <v>0</v>
      </c>
      <c r="T147" s="233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34" t="s">
        <v>172</v>
      </c>
      <c r="AT147" s="234" t="s">
        <v>167</v>
      </c>
      <c r="AU147" s="234" t="s">
        <v>85</v>
      </c>
      <c r="AY147" s="14" t="s">
        <v>164</v>
      </c>
      <c r="BE147" s="235">
        <f>IF(N147="základní",J147,0)</f>
        <v>0</v>
      </c>
      <c r="BF147" s="235">
        <f>IF(N147="snížená",J147,0)</f>
        <v>0</v>
      </c>
      <c r="BG147" s="235">
        <f>IF(N147="zákl. přenesená",J147,0)</f>
        <v>0</v>
      </c>
      <c r="BH147" s="235">
        <f>IF(N147="sníž. přenesená",J147,0)</f>
        <v>0</v>
      </c>
      <c r="BI147" s="235">
        <f>IF(N147="nulová",J147,0)</f>
        <v>0</v>
      </c>
      <c r="BJ147" s="14" t="s">
        <v>83</v>
      </c>
      <c r="BK147" s="235">
        <f>ROUND(I147*H147,2)</f>
        <v>0</v>
      </c>
      <c r="BL147" s="14" t="s">
        <v>172</v>
      </c>
      <c r="BM147" s="234" t="s">
        <v>220</v>
      </c>
    </row>
    <row r="148" spans="1:47" s="2" customFormat="1" ht="12">
      <c r="A148" s="35"/>
      <c r="B148" s="36"/>
      <c r="C148" s="37"/>
      <c r="D148" s="236" t="s">
        <v>173</v>
      </c>
      <c r="E148" s="37"/>
      <c r="F148" s="237" t="s">
        <v>525</v>
      </c>
      <c r="G148" s="37"/>
      <c r="H148" s="37"/>
      <c r="I148" s="238"/>
      <c r="J148" s="37"/>
      <c r="K148" s="37"/>
      <c r="L148" s="41"/>
      <c r="M148" s="239"/>
      <c r="N148" s="240"/>
      <c r="O148" s="88"/>
      <c r="P148" s="88"/>
      <c r="Q148" s="88"/>
      <c r="R148" s="88"/>
      <c r="S148" s="88"/>
      <c r="T148" s="89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T148" s="14" t="s">
        <v>173</v>
      </c>
      <c r="AU148" s="14" t="s">
        <v>85</v>
      </c>
    </row>
    <row r="149" spans="1:65" s="2" customFormat="1" ht="21.75" customHeight="1">
      <c r="A149" s="35"/>
      <c r="B149" s="36"/>
      <c r="C149" s="223" t="s">
        <v>198</v>
      </c>
      <c r="D149" s="223" t="s">
        <v>167</v>
      </c>
      <c r="E149" s="224" t="s">
        <v>537</v>
      </c>
      <c r="F149" s="225" t="s">
        <v>538</v>
      </c>
      <c r="G149" s="226" t="s">
        <v>224</v>
      </c>
      <c r="H149" s="227">
        <v>4</v>
      </c>
      <c r="I149" s="228"/>
      <c r="J149" s="229">
        <f>ROUND(I149*H149,2)</f>
        <v>0</v>
      </c>
      <c r="K149" s="225" t="s">
        <v>171</v>
      </c>
      <c r="L149" s="41"/>
      <c r="M149" s="230" t="s">
        <v>1</v>
      </c>
      <c r="N149" s="231" t="s">
        <v>41</v>
      </c>
      <c r="O149" s="88"/>
      <c r="P149" s="232">
        <f>O149*H149</f>
        <v>0</v>
      </c>
      <c r="Q149" s="232">
        <v>0</v>
      </c>
      <c r="R149" s="232">
        <f>Q149*H149</f>
        <v>0</v>
      </c>
      <c r="S149" s="232">
        <v>0</v>
      </c>
      <c r="T149" s="233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34" t="s">
        <v>172</v>
      </c>
      <c r="AT149" s="234" t="s">
        <v>167</v>
      </c>
      <c r="AU149" s="234" t="s">
        <v>85</v>
      </c>
      <c r="AY149" s="14" t="s">
        <v>164</v>
      </c>
      <c r="BE149" s="235">
        <f>IF(N149="základní",J149,0)</f>
        <v>0</v>
      </c>
      <c r="BF149" s="235">
        <f>IF(N149="snížená",J149,0)</f>
        <v>0</v>
      </c>
      <c r="BG149" s="235">
        <f>IF(N149="zákl. přenesená",J149,0)</f>
        <v>0</v>
      </c>
      <c r="BH149" s="235">
        <f>IF(N149="sníž. přenesená",J149,0)</f>
        <v>0</v>
      </c>
      <c r="BI149" s="235">
        <f>IF(N149="nulová",J149,0)</f>
        <v>0</v>
      </c>
      <c r="BJ149" s="14" t="s">
        <v>83</v>
      </c>
      <c r="BK149" s="235">
        <f>ROUND(I149*H149,2)</f>
        <v>0</v>
      </c>
      <c r="BL149" s="14" t="s">
        <v>172</v>
      </c>
      <c r="BM149" s="234" t="s">
        <v>225</v>
      </c>
    </row>
    <row r="150" spans="1:47" s="2" customFormat="1" ht="12">
      <c r="A150" s="35"/>
      <c r="B150" s="36"/>
      <c r="C150" s="37"/>
      <c r="D150" s="236" t="s">
        <v>173</v>
      </c>
      <c r="E150" s="37"/>
      <c r="F150" s="237" t="s">
        <v>540</v>
      </c>
      <c r="G150" s="37"/>
      <c r="H150" s="37"/>
      <c r="I150" s="238"/>
      <c r="J150" s="37"/>
      <c r="K150" s="37"/>
      <c r="L150" s="41"/>
      <c r="M150" s="239"/>
      <c r="N150" s="240"/>
      <c r="O150" s="88"/>
      <c r="P150" s="88"/>
      <c r="Q150" s="88"/>
      <c r="R150" s="88"/>
      <c r="S150" s="88"/>
      <c r="T150" s="89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T150" s="14" t="s">
        <v>173</v>
      </c>
      <c r="AU150" s="14" t="s">
        <v>85</v>
      </c>
    </row>
    <row r="151" spans="1:65" s="2" customFormat="1" ht="16.5" customHeight="1">
      <c r="A151" s="35"/>
      <c r="B151" s="36"/>
      <c r="C151" s="223" t="s">
        <v>226</v>
      </c>
      <c r="D151" s="223" t="s">
        <v>167</v>
      </c>
      <c r="E151" s="224" t="s">
        <v>572</v>
      </c>
      <c r="F151" s="225" t="s">
        <v>573</v>
      </c>
      <c r="G151" s="226" t="s">
        <v>224</v>
      </c>
      <c r="H151" s="227">
        <v>6</v>
      </c>
      <c r="I151" s="228"/>
      <c r="J151" s="229">
        <f>ROUND(I151*H151,2)</f>
        <v>0</v>
      </c>
      <c r="K151" s="225" t="s">
        <v>171</v>
      </c>
      <c r="L151" s="41"/>
      <c r="M151" s="230" t="s">
        <v>1</v>
      </c>
      <c r="N151" s="231" t="s">
        <v>41</v>
      </c>
      <c r="O151" s="88"/>
      <c r="P151" s="232">
        <f>O151*H151</f>
        <v>0</v>
      </c>
      <c r="Q151" s="232">
        <v>0</v>
      </c>
      <c r="R151" s="232">
        <f>Q151*H151</f>
        <v>0</v>
      </c>
      <c r="S151" s="232">
        <v>0</v>
      </c>
      <c r="T151" s="233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34" t="s">
        <v>172</v>
      </c>
      <c r="AT151" s="234" t="s">
        <v>167</v>
      </c>
      <c r="AU151" s="234" t="s">
        <v>85</v>
      </c>
      <c r="AY151" s="14" t="s">
        <v>164</v>
      </c>
      <c r="BE151" s="235">
        <f>IF(N151="základní",J151,0)</f>
        <v>0</v>
      </c>
      <c r="BF151" s="235">
        <f>IF(N151="snížená",J151,0)</f>
        <v>0</v>
      </c>
      <c r="BG151" s="235">
        <f>IF(N151="zákl. přenesená",J151,0)</f>
        <v>0</v>
      </c>
      <c r="BH151" s="235">
        <f>IF(N151="sníž. přenesená",J151,0)</f>
        <v>0</v>
      </c>
      <c r="BI151" s="235">
        <f>IF(N151="nulová",J151,0)</f>
        <v>0</v>
      </c>
      <c r="BJ151" s="14" t="s">
        <v>83</v>
      </c>
      <c r="BK151" s="235">
        <f>ROUND(I151*H151,2)</f>
        <v>0</v>
      </c>
      <c r="BL151" s="14" t="s">
        <v>172</v>
      </c>
      <c r="BM151" s="234" t="s">
        <v>229</v>
      </c>
    </row>
    <row r="152" spans="1:47" s="2" customFormat="1" ht="12">
      <c r="A152" s="35"/>
      <c r="B152" s="36"/>
      <c r="C152" s="37"/>
      <c r="D152" s="236" t="s">
        <v>173</v>
      </c>
      <c r="E152" s="37"/>
      <c r="F152" s="237" t="s">
        <v>575</v>
      </c>
      <c r="G152" s="37"/>
      <c r="H152" s="37"/>
      <c r="I152" s="238"/>
      <c r="J152" s="37"/>
      <c r="K152" s="37"/>
      <c r="L152" s="41"/>
      <c r="M152" s="239"/>
      <c r="N152" s="240"/>
      <c r="O152" s="88"/>
      <c r="P152" s="88"/>
      <c r="Q152" s="88"/>
      <c r="R152" s="88"/>
      <c r="S152" s="88"/>
      <c r="T152" s="89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T152" s="14" t="s">
        <v>173</v>
      </c>
      <c r="AU152" s="14" t="s">
        <v>85</v>
      </c>
    </row>
    <row r="153" spans="1:65" s="2" customFormat="1" ht="49.05" customHeight="1">
      <c r="A153" s="35"/>
      <c r="B153" s="36"/>
      <c r="C153" s="223" t="s">
        <v>172</v>
      </c>
      <c r="D153" s="223" t="s">
        <v>167</v>
      </c>
      <c r="E153" s="224" t="s">
        <v>585</v>
      </c>
      <c r="F153" s="225" t="s">
        <v>586</v>
      </c>
      <c r="G153" s="226" t="s">
        <v>177</v>
      </c>
      <c r="H153" s="227">
        <v>0.065</v>
      </c>
      <c r="I153" s="228"/>
      <c r="J153" s="229">
        <f>ROUND(I153*H153,2)</f>
        <v>0</v>
      </c>
      <c r="K153" s="225" t="s">
        <v>171</v>
      </c>
      <c r="L153" s="41"/>
      <c r="M153" s="230" t="s">
        <v>1</v>
      </c>
      <c r="N153" s="231" t="s">
        <v>41</v>
      </c>
      <c r="O153" s="88"/>
      <c r="P153" s="232">
        <f>O153*H153</f>
        <v>0</v>
      </c>
      <c r="Q153" s="232">
        <v>0</v>
      </c>
      <c r="R153" s="232">
        <f>Q153*H153</f>
        <v>0</v>
      </c>
      <c r="S153" s="232">
        <v>0</v>
      </c>
      <c r="T153" s="233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34" t="s">
        <v>172</v>
      </c>
      <c r="AT153" s="234" t="s">
        <v>167</v>
      </c>
      <c r="AU153" s="234" t="s">
        <v>85</v>
      </c>
      <c r="AY153" s="14" t="s">
        <v>164</v>
      </c>
      <c r="BE153" s="235">
        <f>IF(N153="základní",J153,0)</f>
        <v>0</v>
      </c>
      <c r="BF153" s="235">
        <f>IF(N153="snížená",J153,0)</f>
        <v>0</v>
      </c>
      <c r="BG153" s="235">
        <f>IF(N153="zákl. přenesená",J153,0)</f>
        <v>0</v>
      </c>
      <c r="BH153" s="235">
        <f>IF(N153="sníž. přenesená",J153,0)</f>
        <v>0</v>
      </c>
      <c r="BI153" s="235">
        <f>IF(N153="nulová",J153,0)</f>
        <v>0</v>
      </c>
      <c r="BJ153" s="14" t="s">
        <v>83</v>
      </c>
      <c r="BK153" s="235">
        <f>ROUND(I153*H153,2)</f>
        <v>0</v>
      </c>
      <c r="BL153" s="14" t="s">
        <v>172</v>
      </c>
      <c r="BM153" s="234" t="s">
        <v>184</v>
      </c>
    </row>
    <row r="154" spans="1:47" s="2" customFormat="1" ht="12">
      <c r="A154" s="35"/>
      <c r="B154" s="36"/>
      <c r="C154" s="37"/>
      <c r="D154" s="236" t="s">
        <v>173</v>
      </c>
      <c r="E154" s="37"/>
      <c r="F154" s="237" t="s">
        <v>588</v>
      </c>
      <c r="G154" s="37"/>
      <c r="H154" s="37"/>
      <c r="I154" s="238"/>
      <c r="J154" s="37"/>
      <c r="K154" s="37"/>
      <c r="L154" s="41"/>
      <c r="M154" s="239"/>
      <c r="N154" s="240"/>
      <c r="O154" s="88"/>
      <c r="P154" s="88"/>
      <c r="Q154" s="88"/>
      <c r="R154" s="88"/>
      <c r="S154" s="88"/>
      <c r="T154" s="89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T154" s="14" t="s">
        <v>173</v>
      </c>
      <c r="AU154" s="14" t="s">
        <v>85</v>
      </c>
    </row>
    <row r="155" spans="1:63" s="12" customFormat="1" ht="22.8" customHeight="1">
      <c r="A155" s="12"/>
      <c r="B155" s="207"/>
      <c r="C155" s="208"/>
      <c r="D155" s="209" t="s">
        <v>75</v>
      </c>
      <c r="E155" s="221" t="s">
        <v>705</v>
      </c>
      <c r="F155" s="221" t="s">
        <v>706</v>
      </c>
      <c r="G155" s="208"/>
      <c r="H155" s="208"/>
      <c r="I155" s="211"/>
      <c r="J155" s="222">
        <f>BK155</f>
        <v>0</v>
      </c>
      <c r="K155" s="208"/>
      <c r="L155" s="213"/>
      <c r="M155" s="214"/>
      <c r="N155" s="215"/>
      <c r="O155" s="215"/>
      <c r="P155" s="216">
        <f>SUM(P156:P158)</f>
        <v>0</v>
      </c>
      <c r="Q155" s="215"/>
      <c r="R155" s="216">
        <f>SUM(R156:R158)</f>
        <v>0</v>
      </c>
      <c r="S155" s="215"/>
      <c r="T155" s="217">
        <f>SUM(T156:T158)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18" t="s">
        <v>85</v>
      </c>
      <c r="AT155" s="219" t="s">
        <v>75</v>
      </c>
      <c r="AU155" s="219" t="s">
        <v>83</v>
      </c>
      <c r="AY155" s="218" t="s">
        <v>164</v>
      </c>
      <c r="BK155" s="220">
        <f>SUM(BK156:BK158)</f>
        <v>0</v>
      </c>
    </row>
    <row r="156" spans="1:65" s="2" customFormat="1" ht="24.15" customHeight="1">
      <c r="A156" s="35"/>
      <c r="B156" s="36"/>
      <c r="C156" s="223" t="s">
        <v>236</v>
      </c>
      <c r="D156" s="223" t="s">
        <v>167</v>
      </c>
      <c r="E156" s="224" t="s">
        <v>707</v>
      </c>
      <c r="F156" s="225" t="s">
        <v>708</v>
      </c>
      <c r="G156" s="226" t="s">
        <v>170</v>
      </c>
      <c r="H156" s="227">
        <v>352</v>
      </c>
      <c r="I156" s="228"/>
      <c r="J156" s="229">
        <f>ROUND(I156*H156,2)</f>
        <v>0</v>
      </c>
      <c r="K156" s="225" t="s">
        <v>171</v>
      </c>
      <c r="L156" s="41"/>
      <c r="M156" s="230" t="s">
        <v>1</v>
      </c>
      <c r="N156" s="231" t="s">
        <v>41</v>
      </c>
      <c r="O156" s="88"/>
      <c r="P156" s="232">
        <f>O156*H156</f>
        <v>0</v>
      </c>
      <c r="Q156" s="232">
        <v>0</v>
      </c>
      <c r="R156" s="232">
        <f>Q156*H156</f>
        <v>0</v>
      </c>
      <c r="S156" s="232">
        <v>0</v>
      </c>
      <c r="T156" s="233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34" t="s">
        <v>172</v>
      </c>
      <c r="AT156" s="234" t="s">
        <v>167</v>
      </c>
      <c r="AU156" s="234" t="s">
        <v>85</v>
      </c>
      <c r="AY156" s="14" t="s">
        <v>164</v>
      </c>
      <c r="BE156" s="235">
        <f>IF(N156="základní",J156,0)</f>
        <v>0</v>
      </c>
      <c r="BF156" s="235">
        <f>IF(N156="snížená",J156,0)</f>
        <v>0</v>
      </c>
      <c r="BG156" s="235">
        <f>IF(N156="zákl. přenesená",J156,0)</f>
        <v>0</v>
      </c>
      <c r="BH156" s="235">
        <f>IF(N156="sníž. přenesená",J156,0)</f>
        <v>0</v>
      </c>
      <c r="BI156" s="235">
        <f>IF(N156="nulová",J156,0)</f>
        <v>0</v>
      </c>
      <c r="BJ156" s="14" t="s">
        <v>83</v>
      </c>
      <c r="BK156" s="235">
        <f>ROUND(I156*H156,2)</f>
        <v>0</v>
      </c>
      <c r="BL156" s="14" t="s">
        <v>172</v>
      </c>
      <c r="BM156" s="234" t="s">
        <v>239</v>
      </c>
    </row>
    <row r="157" spans="1:47" s="2" customFormat="1" ht="12">
      <c r="A157" s="35"/>
      <c r="B157" s="36"/>
      <c r="C157" s="37"/>
      <c r="D157" s="236" t="s">
        <v>173</v>
      </c>
      <c r="E157" s="37"/>
      <c r="F157" s="237" t="s">
        <v>710</v>
      </c>
      <c r="G157" s="37"/>
      <c r="H157" s="37"/>
      <c r="I157" s="238"/>
      <c r="J157" s="37"/>
      <c r="K157" s="37"/>
      <c r="L157" s="41"/>
      <c r="M157" s="239"/>
      <c r="N157" s="240"/>
      <c r="O157" s="88"/>
      <c r="P157" s="88"/>
      <c r="Q157" s="88"/>
      <c r="R157" s="88"/>
      <c r="S157" s="88"/>
      <c r="T157" s="89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T157" s="14" t="s">
        <v>173</v>
      </c>
      <c r="AU157" s="14" t="s">
        <v>85</v>
      </c>
    </row>
    <row r="158" spans="1:47" s="2" customFormat="1" ht="12">
      <c r="A158" s="35"/>
      <c r="B158" s="36"/>
      <c r="C158" s="37"/>
      <c r="D158" s="251" t="s">
        <v>252</v>
      </c>
      <c r="E158" s="37"/>
      <c r="F158" s="252" t="s">
        <v>951</v>
      </c>
      <c r="G158" s="37"/>
      <c r="H158" s="37"/>
      <c r="I158" s="238"/>
      <c r="J158" s="37"/>
      <c r="K158" s="37"/>
      <c r="L158" s="41"/>
      <c r="M158" s="253"/>
      <c r="N158" s="254"/>
      <c r="O158" s="255"/>
      <c r="P158" s="255"/>
      <c r="Q158" s="255"/>
      <c r="R158" s="255"/>
      <c r="S158" s="255"/>
      <c r="T158" s="256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T158" s="14" t="s">
        <v>252</v>
      </c>
      <c r="AU158" s="14" t="s">
        <v>85</v>
      </c>
    </row>
    <row r="159" spans="1:31" s="2" customFormat="1" ht="6.95" customHeight="1">
      <c r="A159" s="35"/>
      <c r="B159" s="63"/>
      <c r="C159" s="64"/>
      <c r="D159" s="64"/>
      <c r="E159" s="64"/>
      <c r="F159" s="64"/>
      <c r="G159" s="64"/>
      <c r="H159" s="64"/>
      <c r="I159" s="64"/>
      <c r="J159" s="64"/>
      <c r="K159" s="64"/>
      <c r="L159" s="41"/>
      <c r="M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</row>
  </sheetData>
  <sheetProtection password="CC35" sheet="1" objects="1" scenarios="1" formatColumns="0" formatRows="0" autoFilter="0"/>
  <autoFilter ref="C123:K158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2:H112"/>
    <mergeCell ref="E114:H114"/>
    <mergeCell ref="E116:H116"/>
    <mergeCell ref="L2:V2"/>
  </mergeCells>
  <hyperlinks>
    <hyperlink ref="F128" r:id="rId1" display="https://podminky.urs.cz/item/CS_URS_2024_01/733111226"/>
    <hyperlink ref="F130" r:id="rId2" display="https://podminky.urs.cz/item/CS_URS_2024_01/733111227"/>
    <hyperlink ref="F132" r:id="rId3" display="https://podminky.urs.cz/item/CS_URS_2024_01/733190217"/>
    <hyperlink ref="F138" r:id="rId4" display="https://podminky.urs.cz/item/CS_URS_2024_01/998733103"/>
    <hyperlink ref="F141" r:id="rId5" display="https://podminky.urs.cz/item/CS_URS_2024_01/734291124"/>
    <hyperlink ref="F143" r:id="rId6" display="https://podminky.urs.cz/item/CS_URS_2024_01/734292714"/>
    <hyperlink ref="F145" r:id="rId7" display="https://podminky.urs.cz/item/CS_URS_2024_01/734494214"/>
    <hyperlink ref="F148" r:id="rId8" display="https://podminky.urs.cz/item/CS_URS_2024_01/734209104"/>
    <hyperlink ref="F150" r:id="rId9" display="https://podminky.urs.cz/item/CS_URS_2024_01/734209114"/>
    <hyperlink ref="F152" r:id="rId10" display="https://podminky.urs.cz/item/CS_URS_2024_01/734499212"/>
    <hyperlink ref="F154" r:id="rId11" display="https://podminky.urs.cz/item/CS_URS_2024_01/998734103"/>
    <hyperlink ref="F157" r:id="rId12" display="https://podminky.urs.cz/item/CS_URS_2024_01/78361455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111</v>
      </c>
    </row>
    <row r="3" spans="2:46" s="1" customFormat="1" ht="6.95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7"/>
      <c r="AT3" s="14" t="s">
        <v>85</v>
      </c>
    </row>
    <row r="4" spans="2:46" s="1" customFormat="1" ht="24.95" customHeight="1">
      <c r="B4" s="17"/>
      <c r="D4" s="145" t="s">
        <v>131</v>
      </c>
      <c r="L4" s="17"/>
      <c r="M4" s="146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47" t="s">
        <v>16</v>
      </c>
      <c r="L6" s="17"/>
    </row>
    <row r="7" spans="2:12" s="1" customFormat="1" ht="26.25" customHeight="1">
      <c r="B7" s="17"/>
      <c r="E7" s="148" t="str">
        <f>'Rekapitulace stavby'!K6</f>
        <v>Rekonstrukce vytápění – Teoretické ústavy, Hněvotínská 3, 775 15 Olomouc</v>
      </c>
      <c r="F7" s="147"/>
      <c r="G7" s="147"/>
      <c r="H7" s="147"/>
      <c r="L7" s="17"/>
    </row>
    <row r="8" spans="2:12" s="1" customFormat="1" ht="12" customHeight="1">
      <c r="B8" s="17"/>
      <c r="D8" s="147" t="s">
        <v>132</v>
      </c>
      <c r="L8" s="17"/>
    </row>
    <row r="9" spans="1:31" s="2" customFormat="1" ht="16.5" customHeight="1">
      <c r="A9" s="35"/>
      <c r="B9" s="41"/>
      <c r="C9" s="35"/>
      <c r="D9" s="35"/>
      <c r="E9" s="148" t="s">
        <v>915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1"/>
      <c r="C10" s="35"/>
      <c r="D10" s="147" t="s">
        <v>134</v>
      </c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6.5" customHeight="1">
      <c r="A11" s="35"/>
      <c r="B11" s="41"/>
      <c r="C11" s="35"/>
      <c r="D11" s="35"/>
      <c r="E11" s="149" t="s">
        <v>952</v>
      </c>
      <c r="F11" s="35"/>
      <c r="G11" s="35"/>
      <c r="H11" s="35"/>
      <c r="I11" s="35"/>
      <c r="J11" s="35"/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>
      <c r="A12" s="35"/>
      <c r="B12" s="41"/>
      <c r="C12" s="35"/>
      <c r="D12" s="35"/>
      <c r="E12" s="35"/>
      <c r="F12" s="35"/>
      <c r="G12" s="35"/>
      <c r="H12" s="35"/>
      <c r="I12" s="35"/>
      <c r="J12" s="35"/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2" customHeight="1">
      <c r="A13" s="35"/>
      <c r="B13" s="41"/>
      <c r="C13" s="35"/>
      <c r="D13" s="147" t="s">
        <v>18</v>
      </c>
      <c r="E13" s="35"/>
      <c r="F13" s="138" t="s">
        <v>1</v>
      </c>
      <c r="G13" s="35"/>
      <c r="H13" s="35"/>
      <c r="I13" s="147" t="s">
        <v>19</v>
      </c>
      <c r="J13" s="138" t="s">
        <v>1</v>
      </c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47" t="s">
        <v>20</v>
      </c>
      <c r="E14" s="35"/>
      <c r="F14" s="138" t="s">
        <v>21</v>
      </c>
      <c r="G14" s="35"/>
      <c r="H14" s="35"/>
      <c r="I14" s="147" t="s">
        <v>22</v>
      </c>
      <c r="J14" s="150" t="str">
        <f>'Rekapitulace stavby'!AN8</f>
        <v>21. 1. 2024</v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0.8" customHeight="1">
      <c r="A15" s="35"/>
      <c r="B15" s="41"/>
      <c r="C15" s="35"/>
      <c r="D15" s="35"/>
      <c r="E15" s="35"/>
      <c r="F15" s="35"/>
      <c r="G15" s="35"/>
      <c r="H15" s="35"/>
      <c r="I15" s="35"/>
      <c r="J15" s="35"/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41"/>
      <c r="C16" s="35"/>
      <c r="D16" s="147" t="s">
        <v>24</v>
      </c>
      <c r="E16" s="35"/>
      <c r="F16" s="35"/>
      <c r="G16" s="35"/>
      <c r="H16" s="35"/>
      <c r="I16" s="147" t="s">
        <v>25</v>
      </c>
      <c r="J16" s="138" t="str">
        <f>IF('Rekapitulace stavby'!AN10="","",'Rekapitulace stavby'!AN10)</f>
        <v/>
      </c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1"/>
      <c r="C17" s="35"/>
      <c r="D17" s="35"/>
      <c r="E17" s="138" t="str">
        <f>IF('Rekapitulace stavby'!E11="","",'Rekapitulace stavby'!E11)</f>
        <v>Univerzita Palackého v Olomouc, Křížkovského 8</v>
      </c>
      <c r="F17" s="35"/>
      <c r="G17" s="35"/>
      <c r="H17" s="35"/>
      <c r="I17" s="147" t="s">
        <v>27</v>
      </c>
      <c r="J17" s="138" t="str">
        <f>IF('Rekapitulace stavby'!AN11="","",'Rekapitulace stavby'!AN11)</f>
        <v/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1"/>
      <c r="C18" s="35"/>
      <c r="D18" s="35"/>
      <c r="E18" s="35"/>
      <c r="F18" s="35"/>
      <c r="G18" s="35"/>
      <c r="H18" s="35"/>
      <c r="I18" s="35"/>
      <c r="J18" s="35"/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1"/>
      <c r="C19" s="35"/>
      <c r="D19" s="147" t="s">
        <v>28</v>
      </c>
      <c r="E19" s="35"/>
      <c r="F19" s="35"/>
      <c r="G19" s="35"/>
      <c r="H19" s="35"/>
      <c r="I19" s="147" t="s">
        <v>25</v>
      </c>
      <c r="J19" s="30" t="str">
        <f>'Rekapitulace stavby'!AN13</f>
        <v>Vyplň údaj</v>
      </c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1"/>
      <c r="C20" s="35"/>
      <c r="D20" s="35"/>
      <c r="E20" s="30" t="str">
        <f>'Rekapitulace stavby'!E14</f>
        <v>Vyplň údaj</v>
      </c>
      <c r="F20" s="138"/>
      <c r="G20" s="138"/>
      <c r="H20" s="138"/>
      <c r="I20" s="147" t="s">
        <v>27</v>
      </c>
      <c r="J20" s="30" t="str">
        <f>'Rekapitulace stavby'!AN14</f>
        <v>Vyplň údaj</v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1"/>
      <c r="C21" s="35"/>
      <c r="D21" s="35"/>
      <c r="E21" s="35"/>
      <c r="F21" s="35"/>
      <c r="G21" s="35"/>
      <c r="H21" s="35"/>
      <c r="I21" s="35"/>
      <c r="J21" s="35"/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1"/>
      <c r="C22" s="35"/>
      <c r="D22" s="147" t="s">
        <v>30</v>
      </c>
      <c r="E22" s="35"/>
      <c r="F22" s="35"/>
      <c r="G22" s="35"/>
      <c r="H22" s="35"/>
      <c r="I22" s="147" t="s">
        <v>25</v>
      </c>
      <c r="J22" s="138" t="s">
        <v>1</v>
      </c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1"/>
      <c r="C23" s="35"/>
      <c r="D23" s="35"/>
      <c r="E23" s="138" t="s">
        <v>31</v>
      </c>
      <c r="F23" s="35"/>
      <c r="G23" s="35"/>
      <c r="H23" s="35"/>
      <c r="I23" s="147" t="s">
        <v>27</v>
      </c>
      <c r="J23" s="138" t="s">
        <v>1</v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1"/>
      <c r="C24" s="35"/>
      <c r="D24" s="35"/>
      <c r="E24" s="35"/>
      <c r="F24" s="35"/>
      <c r="G24" s="35"/>
      <c r="H24" s="35"/>
      <c r="I24" s="35"/>
      <c r="J24" s="35"/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1"/>
      <c r="C25" s="35"/>
      <c r="D25" s="147" t="s">
        <v>33</v>
      </c>
      <c r="E25" s="35"/>
      <c r="F25" s="35"/>
      <c r="G25" s="35"/>
      <c r="H25" s="35"/>
      <c r="I25" s="147" t="s">
        <v>25</v>
      </c>
      <c r="J25" s="138" t="s">
        <v>1</v>
      </c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1"/>
      <c r="C26" s="35"/>
      <c r="D26" s="35"/>
      <c r="E26" s="138" t="s">
        <v>34</v>
      </c>
      <c r="F26" s="35"/>
      <c r="G26" s="35"/>
      <c r="H26" s="35"/>
      <c r="I26" s="147" t="s">
        <v>27</v>
      </c>
      <c r="J26" s="138" t="s">
        <v>1</v>
      </c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1"/>
      <c r="C27" s="35"/>
      <c r="D27" s="35"/>
      <c r="E27" s="35"/>
      <c r="F27" s="35"/>
      <c r="G27" s="35"/>
      <c r="H27" s="35"/>
      <c r="I27" s="35"/>
      <c r="J27" s="35"/>
      <c r="K27" s="35"/>
      <c r="L27" s="60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1"/>
      <c r="C28" s="35"/>
      <c r="D28" s="147" t="s">
        <v>35</v>
      </c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151"/>
      <c r="B29" s="152"/>
      <c r="C29" s="151"/>
      <c r="D29" s="151"/>
      <c r="E29" s="153" t="s">
        <v>1</v>
      </c>
      <c r="F29" s="153"/>
      <c r="G29" s="153"/>
      <c r="H29" s="153"/>
      <c r="I29" s="151"/>
      <c r="J29" s="151"/>
      <c r="K29" s="151"/>
      <c r="L29" s="154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</row>
    <row r="30" spans="1:31" s="2" customFormat="1" ht="6.95" customHeight="1">
      <c r="A30" s="35"/>
      <c r="B30" s="41"/>
      <c r="C30" s="35"/>
      <c r="D30" s="35"/>
      <c r="E30" s="35"/>
      <c r="F30" s="35"/>
      <c r="G30" s="35"/>
      <c r="H30" s="35"/>
      <c r="I30" s="35"/>
      <c r="J30" s="35"/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55"/>
      <c r="E31" s="155"/>
      <c r="F31" s="155"/>
      <c r="G31" s="155"/>
      <c r="H31" s="155"/>
      <c r="I31" s="155"/>
      <c r="J31" s="155"/>
      <c r="K31" s="155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4" customHeight="1">
      <c r="A32" s="35"/>
      <c r="B32" s="41"/>
      <c r="C32" s="35"/>
      <c r="D32" s="156" t="s">
        <v>36</v>
      </c>
      <c r="E32" s="35"/>
      <c r="F32" s="35"/>
      <c r="G32" s="35"/>
      <c r="H32" s="35"/>
      <c r="I32" s="35"/>
      <c r="J32" s="157">
        <f>ROUND(J130,2)</f>
        <v>0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1"/>
      <c r="C33" s="35"/>
      <c r="D33" s="155"/>
      <c r="E33" s="155"/>
      <c r="F33" s="155"/>
      <c r="G33" s="155"/>
      <c r="H33" s="155"/>
      <c r="I33" s="155"/>
      <c r="J33" s="155"/>
      <c r="K33" s="15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35"/>
      <c r="F34" s="158" t="s">
        <v>38</v>
      </c>
      <c r="G34" s="35"/>
      <c r="H34" s="35"/>
      <c r="I34" s="158" t="s">
        <v>37</v>
      </c>
      <c r="J34" s="158" t="s">
        <v>39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>
      <c r="A35" s="35"/>
      <c r="B35" s="41"/>
      <c r="C35" s="35"/>
      <c r="D35" s="159" t="s">
        <v>40</v>
      </c>
      <c r="E35" s="147" t="s">
        <v>41</v>
      </c>
      <c r="F35" s="160">
        <f>ROUND((SUM(BE130:BE216)),2)</f>
        <v>0</v>
      </c>
      <c r="G35" s="35"/>
      <c r="H35" s="35"/>
      <c r="I35" s="161">
        <v>0.21</v>
      </c>
      <c r="J35" s="160">
        <f>ROUND(((SUM(BE130:BE216))*I35),2)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>
      <c r="A36" s="35"/>
      <c r="B36" s="41"/>
      <c r="C36" s="35"/>
      <c r="D36" s="35"/>
      <c r="E36" s="147" t="s">
        <v>42</v>
      </c>
      <c r="F36" s="160">
        <f>ROUND((SUM(BF130:BF216)),2)</f>
        <v>0</v>
      </c>
      <c r="G36" s="35"/>
      <c r="H36" s="35"/>
      <c r="I36" s="161">
        <v>0.12</v>
      </c>
      <c r="J36" s="160">
        <f>ROUND(((SUM(BF130:BF216))*I36),2)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47" t="s">
        <v>43</v>
      </c>
      <c r="F37" s="160">
        <f>ROUND((SUM(BG130:BG216)),2)</f>
        <v>0</v>
      </c>
      <c r="G37" s="35"/>
      <c r="H37" s="35"/>
      <c r="I37" s="161">
        <v>0.21</v>
      </c>
      <c r="J37" s="160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" customHeight="1" hidden="1">
      <c r="A38" s="35"/>
      <c r="B38" s="41"/>
      <c r="C38" s="35"/>
      <c r="D38" s="35"/>
      <c r="E38" s="147" t="s">
        <v>44</v>
      </c>
      <c r="F38" s="160">
        <f>ROUND((SUM(BH130:BH216)),2)</f>
        <v>0</v>
      </c>
      <c r="G38" s="35"/>
      <c r="H38" s="35"/>
      <c r="I38" s="161">
        <v>0.12</v>
      </c>
      <c r="J38" s="160">
        <f>0</f>
        <v>0</v>
      </c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" customHeight="1" hidden="1">
      <c r="A39" s="35"/>
      <c r="B39" s="41"/>
      <c r="C39" s="35"/>
      <c r="D39" s="35"/>
      <c r="E39" s="147" t="s">
        <v>45</v>
      </c>
      <c r="F39" s="160">
        <f>ROUND((SUM(BI130:BI216)),2)</f>
        <v>0</v>
      </c>
      <c r="G39" s="35"/>
      <c r="H39" s="35"/>
      <c r="I39" s="161">
        <v>0</v>
      </c>
      <c r="J39" s="160">
        <f>0</f>
        <v>0</v>
      </c>
      <c r="K39" s="35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4" customHeight="1">
      <c r="A41" s="35"/>
      <c r="B41" s="41"/>
      <c r="C41" s="162"/>
      <c r="D41" s="163" t="s">
        <v>46</v>
      </c>
      <c r="E41" s="164"/>
      <c r="F41" s="164"/>
      <c r="G41" s="165" t="s">
        <v>47</v>
      </c>
      <c r="H41" s="166" t="s">
        <v>48</v>
      </c>
      <c r="I41" s="164"/>
      <c r="J41" s="167">
        <f>SUM(J32:J39)</f>
        <v>0</v>
      </c>
      <c r="K41" s="168"/>
      <c r="L41" s="60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0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2:12" s="1" customFormat="1" ht="14.4" customHeight="1">
      <c r="B43" s="17"/>
      <c r="L43" s="17"/>
    </row>
    <row r="44" spans="2:12" s="1" customFormat="1" ht="14.4" customHeight="1">
      <c r="B44" s="17"/>
      <c r="L44" s="1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60"/>
      <c r="D50" s="169" t="s">
        <v>49</v>
      </c>
      <c r="E50" s="170"/>
      <c r="F50" s="170"/>
      <c r="G50" s="169" t="s">
        <v>50</v>
      </c>
      <c r="H50" s="170"/>
      <c r="I50" s="170"/>
      <c r="J50" s="170"/>
      <c r="K50" s="170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71" t="s">
        <v>51</v>
      </c>
      <c r="E61" s="172"/>
      <c r="F61" s="173" t="s">
        <v>52</v>
      </c>
      <c r="G61" s="171" t="s">
        <v>51</v>
      </c>
      <c r="H61" s="172"/>
      <c r="I61" s="172"/>
      <c r="J61" s="174" t="s">
        <v>52</v>
      </c>
      <c r="K61" s="172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9" t="s">
        <v>53</v>
      </c>
      <c r="E65" s="175"/>
      <c r="F65" s="175"/>
      <c r="G65" s="169" t="s">
        <v>54</v>
      </c>
      <c r="H65" s="175"/>
      <c r="I65" s="175"/>
      <c r="J65" s="175"/>
      <c r="K65" s="175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71" t="s">
        <v>51</v>
      </c>
      <c r="E76" s="172"/>
      <c r="F76" s="173" t="s">
        <v>52</v>
      </c>
      <c r="G76" s="171" t="s">
        <v>51</v>
      </c>
      <c r="H76" s="172"/>
      <c r="I76" s="172"/>
      <c r="J76" s="174" t="s">
        <v>52</v>
      </c>
      <c r="K76" s="172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76"/>
      <c r="C77" s="177"/>
      <c r="D77" s="177"/>
      <c r="E77" s="177"/>
      <c r="F77" s="177"/>
      <c r="G77" s="177"/>
      <c r="H77" s="177"/>
      <c r="I77" s="177"/>
      <c r="J77" s="177"/>
      <c r="K77" s="177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78"/>
      <c r="C81" s="179"/>
      <c r="D81" s="179"/>
      <c r="E81" s="179"/>
      <c r="F81" s="179"/>
      <c r="G81" s="179"/>
      <c r="H81" s="179"/>
      <c r="I81" s="179"/>
      <c r="J81" s="179"/>
      <c r="K81" s="179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137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26.25" customHeight="1">
      <c r="A85" s="35"/>
      <c r="B85" s="36"/>
      <c r="C85" s="37"/>
      <c r="D85" s="37"/>
      <c r="E85" s="180" t="str">
        <f>E7</f>
        <v>Rekonstrukce vytápění – Teoretické ústavy, Hněvotínská 3, 775 15 Olomouc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2:12" s="1" customFormat="1" ht="12" customHeight="1">
      <c r="B86" s="18"/>
      <c r="C86" s="29" t="s">
        <v>132</v>
      </c>
      <c r="D86" s="19"/>
      <c r="E86" s="19"/>
      <c r="F86" s="19"/>
      <c r="G86" s="19"/>
      <c r="H86" s="19"/>
      <c r="I86" s="19"/>
      <c r="J86" s="19"/>
      <c r="K86" s="19"/>
      <c r="L86" s="17"/>
    </row>
    <row r="87" spans="1:31" s="2" customFormat="1" ht="16.5" customHeight="1">
      <c r="A87" s="35"/>
      <c r="B87" s="36"/>
      <c r="C87" s="37"/>
      <c r="D87" s="37"/>
      <c r="E87" s="180" t="s">
        <v>915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>
      <c r="A88" s="35"/>
      <c r="B88" s="36"/>
      <c r="C88" s="29" t="s">
        <v>134</v>
      </c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6.5" customHeight="1">
      <c r="A89" s="35"/>
      <c r="B89" s="36"/>
      <c r="C89" s="37"/>
      <c r="D89" s="37"/>
      <c r="E89" s="73" t="str">
        <f>E11</f>
        <v>03 - Blok B1 - Měření a regulace</v>
      </c>
      <c r="F89" s="37"/>
      <c r="G89" s="37"/>
      <c r="H89" s="37"/>
      <c r="I89" s="37"/>
      <c r="J89" s="37"/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customHeight="1">
      <c r="A91" s="35"/>
      <c r="B91" s="36"/>
      <c r="C91" s="29" t="s">
        <v>20</v>
      </c>
      <c r="D91" s="37"/>
      <c r="E91" s="37"/>
      <c r="F91" s="24" t="str">
        <f>F14</f>
        <v>Hněvotínská 3, 775 15 Olomouc</v>
      </c>
      <c r="G91" s="37"/>
      <c r="H91" s="37"/>
      <c r="I91" s="29" t="s">
        <v>22</v>
      </c>
      <c r="J91" s="76" t="str">
        <f>IF(J14="","",J14)</f>
        <v>21. 1. 2024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5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5.15" customHeight="1">
      <c r="A93" s="35"/>
      <c r="B93" s="36"/>
      <c r="C93" s="29" t="s">
        <v>24</v>
      </c>
      <c r="D93" s="37"/>
      <c r="E93" s="37"/>
      <c r="F93" s="24" t="str">
        <f>E17</f>
        <v>Univerzita Palackého v Olomouc, Křížkovského 8</v>
      </c>
      <c r="G93" s="37"/>
      <c r="H93" s="37"/>
      <c r="I93" s="29" t="s">
        <v>30</v>
      </c>
      <c r="J93" s="33" t="str">
        <f>E23</f>
        <v>Ing. Petr Machalec</v>
      </c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40.05" customHeight="1">
      <c r="A94" s="35"/>
      <c r="B94" s="36"/>
      <c r="C94" s="29" t="s">
        <v>28</v>
      </c>
      <c r="D94" s="37"/>
      <c r="E94" s="37"/>
      <c r="F94" s="24" t="str">
        <f>IF(E20="","",E20)</f>
        <v>Vyplň údaj</v>
      </c>
      <c r="G94" s="37"/>
      <c r="H94" s="37"/>
      <c r="I94" s="29" t="s">
        <v>33</v>
      </c>
      <c r="J94" s="33" t="str">
        <f>E26</f>
        <v>Ing. Petr Machalec, Werichova 13, Olomouc</v>
      </c>
      <c r="K94" s="37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29.25" customHeight="1">
      <c r="A96" s="35"/>
      <c r="B96" s="36"/>
      <c r="C96" s="181" t="s">
        <v>138</v>
      </c>
      <c r="D96" s="182"/>
      <c r="E96" s="182"/>
      <c r="F96" s="182"/>
      <c r="G96" s="182"/>
      <c r="H96" s="182"/>
      <c r="I96" s="182"/>
      <c r="J96" s="183" t="s">
        <v>139</v>
      </c>
      <c r="K96" s="182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31" s="2" customFormat="1" ht="10.3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0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47" s="2" customFormat="1" ht="22.8" customHeight="1">
      <c r="A98" s="35"/>
      <c r="B98" s="36"/>
      <c r="C98" s="184" t="s">
        <v>140</v>
      </c>
      <c r="D98" s="37"/>
      <c r="E98" s="37"/>
      <c r="F98" s="37"/>
      <c r="G98" s="37"/>
      <c r="H98" s="37"/>
      <c r="I98" s="37"/>
      <c r="J98" s="107">
        <f>J130</f>
        <v>0</v>
      </c>
      <c r="K98" s="37"/>
      <c r="L98" s="60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4" t="s">
        <v>141</v>
      </c>
    </row>
    <row r="99" spans="1:31" s="9" customFormat="1" ht="24.95" customHeight="1">
      <c r="A99" s="9"/>
      <c r="B99" s="185"/>
      <c r="C99" s="186"/>
      <c r="D99" s="187" t="s">
        <v>729</v>
      </c>
      <c r="E99" s="188"/>
      <c r="F99" s="188"/>
      <c r="G99" s="188"/>
      <c r="H99" s="188"/>
      <c r="I99" s="188"/>
      <c r="J99" s="189">
        <f>J131</f>
        <v>0</v>
      </c>
      <c r="K99" s="186"/>
      <c r="L99" s="190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1"/>
      <c r="C100" s="130"/>
      <c r="D100" s="192" t="s">
        <v>730</v>
      </c>
      <c r="E100" s="193"/>
      <c r="F100" s="193"/>
      <c r="G100" s="193"/>
      <c r="H100" s="193"/>
      <c r="I100" s="193"/>
      <c r="J100" s="194">
        <f>J132</f>
        <v>0</v>
      </c>
      <c r="K100" s="130"/>
      <c r="L100" s="19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1"/>
      <c r="C101" s="130"/>
      <c r="D101" s="192" t="s">
        <v>731</v>
      </c>
      <c r="E101" s="193"/>
      <c r="F101" s="193"/>
      <c r="G101" s="193"/>
      <c r="H101" s="193"/>
      <c r="I101" s="193"/>
      <c r="J101" s="194">
        <f>J134</f>
        <v>0</v>
      </c>
      <c r="K101" s="130"/>
      <c r="L101" s="19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85"/>
      <c r="C102" s="186"/>
      <c r="D102" s="187" t="s">
        <v>732</v>
      </c>
      <c r="E102" s="188"/>
      <c r="F102" s="188"/>
      <c r="G102" s="188"/>
      <c r="H102" s="188"/>
      <c r="I102" s="188"/>
      <c r="J102" s="189">
        <f>J138</f>
        <v>0</v>
      </c>
      <c r="K102" s="186"/>
      <c r="L102" s="190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185"/>
      <c r="C103" s="186"/>
      <c r="D103" s="187" t="s">
        <v>733</v>
      </c>
      <c r="E103" s="188"/>
      <c r="F103" s="188"/>
      <c r="G103" s="188"/>
      <c r="H103" s="188"/>
      <c r="I103" s="188"/>
      <c r="J103" s="189">
        <f>J139</f>
        <v>0</v>
      </c>
      <c r="K103" s="186"/>
      <c r="L103" s="190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191"/>
      <c r="C104" s="130"/>
      <c r="D104" s="192" t="s">
        <v>734</v>
      </c>
      <c r="E104" s="193"/>
      <c r="F104" s="193"/>
      <c r="G104" s="193"/>
      <c r="H104" s="193"/>
      <c r="I104" s="193"/>
      <c r="J104" s="194">
        <f>J140</f>
        <v>0</v>
      </c>
      <c r="K104" s="130"/>
      <c r="L104" s="195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1"/>
      <c r="C105" s="130"/>
      <c r="D105" s="192" t="s">
        <v>735</v>
      </c>
      <c r="E105" s="193"/>
      <c r="F105" s="193"/>
      <c r="G105" s="193"/>
      <c r="H105" s="193"/>
      <c r="I105" s="193"/>
      <c r="J105" s="194">
        <f>J191</f>
        <v>0</v>
      </c>
      <c r="K105" s="130"/>
      <c r="L105" s="195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91"/>
      <c r="C106" s="130"/>
      <c r="D106" s="192" t="s">
        <v>736</v>
      </c>
      <c r="E106" s="193"/>
      <c r="F106" s="193"/>
      <c r="G106" s="193"/>
      <c r="H106" s="193"/>
      <c r="I106" s="193"/>
      <c r="J106" s="194">
        <f>J199</f>
        <v>0</v>
      </c>
      <c r="K106" s="130"/>
      <c r="L106" s="195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9" customFormat="1" ht="24.95" customHeight="1">
      <c r="A107" s="9"/>
      <c r="B107" s="185"/>
      <c r="C107" s="186"/>
      <c r="D107" s="187" t="s">
        <v>737</v>
      </c>
      <c r="E107" s="188"/>
      <c r="F107" s="188"/>
      <c r="G107" s="188"/>
      <c r="H107" s="188"/>
      <c r="I107" s="188"/>
      <c r="J107" s="189">
        <f>J208</f>
        <v>0</v>
      </c>
      <c r="K107" s="186"/>
      <c r="L107" s="190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10" customFormat="1" ht="19.9" customHeight="1">
      <c r="A108" s="10"/>
      <c r="B108" s="191"/>
      <c r="C108" s="130"/>
      <c r="D108" s="192" t="s">
        <v>738</v>
      </c>
      <c r="E108" s="193"/>
      <c r="F108" s="193"/>
      <c r="G108" s="193"/>
      <c r="H108" s="193"/>
      <c r="I108" s="193"/>
      <c r="J108" s="194">
        <f>J209</f>
        <v>0</v>
      </c>
      <c r="K108" s="130"/>
      <c r="L108" s="195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2" customFormat="1" ht="21.8" customHeight="1">
      <c r="A109" s="35"/>
      <c r="B109" s="36"/>
      <c r="C109" s="37"/>
      <c r="D109" s="37"/>
      <c r="E109" s="37"/>
      <c r="F109" s="37"/>
      <c r="G109" s="37"/>
      <c r="H109" s="37"/>
      <c r="I109" s="37"/>
      <c r="J109" s="37"/>
      <c r="K109" s="37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5" customHeight="1">
      <c r="A110" s="35"/>
      <c r="B110" s="63"/>
      <c r="C110" s="64"/>
      <c r="D110" s="64"/>
      <c r="E110" s="64"/>
      <c r="F110" s="64"/>
      <c r="G110" s="64"/>
      <c r="H110" s="64"/>
      <c r="I110" s="64"/>
      <c r="J110" s="64"/>
      <c r="K110" s="64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4" spans="1:31" s="2" customFormat="1" ht="6.95" customHeight="1">
      <c r="A114" s="35"/>
      <c r="B114" s="65"/>
      <c r="C114" s="66"/>
      <c r="D114" s="66"/>
      <c r="E114" s="66"/>
      <c r="F114" s="66"/>
      <c r="G114" s="66"/>
      <c r="H114" s="66"/>
      <c r="I114" s="66"/>
      <c r="J114" s="66"/>
      <c r="K114" s="66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24.95" customHeight="1">
      <c r="A115" s="35"/>
      <c r="B115" s="36"/>
      <c r="C115" s="20" t="s">
        <v>149</v>
      </c>
      <c r="D115" s="37"/>
      <c r="E115" s="37"/>
      <c r="F115" s="37"/>
      <c r="G115" s="37"/>
      <c r="H115" s="37"/>
      <c r="I115" s="37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6.95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2" customHeight="1">
      <c r="A117" s="35"/>
      <c r="B117" s="36"/>
      <c r="C117" s="29" t="s">
        <v>16</v>
      </c>
      <c r="D117" s="37"/>
      <c r="E117" s="37"/>
      <c r="F117" s="37"/>
      <c r="G117" s="37"/>
      <c r="H117" s="37"/>
      <c r="I117" s="37"/>
      <c r="J117" s="37"/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26.25" customHeight="1">
      <c r="A118" s="35"/>
      <c r="B118" s="36"/>
      <c r="C118" s="37"/>
      <c r="D118" s="37"/>
      <c r="E118" s="180" t="str">
        <f>E7</f>
        <v>Rekonstrukce vytápění – Teoretické ústavy, Hněvotínská 3, 775 15 Olomouc</v>
      </c>
      <c r="F118" s="29"/>
      <c r="G118" s="29"/>
      <c r="H118" s="29"/>
      <c r="I118" s="37"/>
      <c r="J118" s="37"/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2:12" s="1" customFormat="1" ht="12" customHeight="1">
      <c r="B119" s="18"/>
      <c r="C119" s="29" t="s">
        <v>132</v>
      </c>
      <c r="D119" s="19"/>
      <c r="E119" s="19"/>
      <c r="F119" s="19"/>
      <c r="G119" s="19"/>
      <c r="H119" s="19"/>
      <c r="I119" s="19"/>
      <c r="J119" s="19"/>
      <c r="K119" s="19"/>
      <c r="L119" s="17"/>
    </row>
    <row r="120" spans="1:31" s="2" customFormat="1" ht="16.5" customHeight="1">
      <c r="A120" s="35"/>
      <c r="B120" s="36"/>
      <c r="C120" s="37"/>
      <c r="D120" s="37"/>
      <c r="E120" s="180" t="s">
        <v>915</v>
      </c>
      <c r="F120" s="37"/>
      <c r="G120" s="37"/>
      <c r="H120" s="37"/>
      <c r="I120" s="37"/>
      <c r="J120" s="37"/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2" customHeight="1">
      <c r="A121" s="35"/>
      <c r="B121" s="36"/>
      <c r="C121" s="29" t="s">
        <v>134</v>
      </c>
      <c r="D121" s="37"/>
      <c r="E121" s="37"/>
      <c r="F121" s="37"/>
      <c r="G121" s="37"/>
      <c r="H121" s="37"/>
      <c r="I121" s="37"/>
      <c r="J121" s="37"/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6.5" customHeight="1">
      <c r="A122" s="35"/>
      <c r="B122" s="36"/>
      <c r="C122" s="37"/>
      <c r="D122" s="37"/>
      <c r="E122" s="73" t="str">
        <f>E11</f>
        <v>03 - Blok B1 - Měření a regulace</v>
      </c>
      <c r="F122" s="37"/>
      <c r="G122" s="37"/>
      <c r="H122" s="37"/>
      <c r="I122" s="37"/>
      <c r="J122" s="37"/>
      <c r="K122" s="37"/>
      <c r="L122" s="60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6.95" customHeight="1">
      <c r="A123" s="35"/>
      <c r="B123" s="36"/>
      <c r="C123" s="37"/>
      <c r="D123" s="37"/>
      <c r="E123" s="37"/>
      <c r="F123" s="37"/>
      <c r="G123" s="37"/>
      <c r="H123" s="37"/>
      <c r="I123" s="37"/>
      <c r="J123" s="37"/>
      <c r="K123" s="37"/>
      <c r="L123" s="60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2" customHeight="1">
      <c r="A124" s="35"/>
      <c r="B124" s="36"/>
      <c r="C124" s="29" t="s">
        <v>20</v>
      </c>
      <c r="D124" s="37"/>
      <c r="E124" s="37"/>
      <c r="F124" s="24" t="str">
        <f>F14</f>
        <v>Hněvotínská 3, 775 15 Olomouc</v>
      </c>
      <c r="G124" s="37"/>
      <c r="H124" s="37"/>
      <c r="I124" s="29" t="s">
        <v>22</v>
      </c>
      <c r="J124" s="76" t="str">
        <f>IF(J14="","",J14)</f>
        <v>21. 1. 2024</v>
      </c>
      <c r="K124" s="37"/>
      <c r="L124" s="60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6.95" customHeight="1">
      <c r="A125" s="35"/>
      <c r="B125" s="36"/>
      <c r="C125" s="37"/>
      <c r="D125" s="37"/>
      <c r="E125" s="37"/>
      <c r="F125" s="37"/>
      <c r="G125" s="37"/>
      <c r="H125" s="37"/>
      <c r="I125" s="37"/>
      <c r="J125" s="37"/>
      <c r="K125" s="37"/>
      <c r="L125" s="60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15.15" customHeight="1">
      <c r="A126" s="35"/>
      <c r="B126" s="36"/>
      <c r="C126" s="29" t="s">
        <v>24</v>
      </c>
      <c r="D126" s="37"/>
      <c r="E126" s="37"/>
      <c r="F126" s="24" t="str">
        <f>E17</f>
        <v>Univerzita Palackého v Olomouc, Křížkovského 8</v>
      </c>
      <c r="G126" s="37"/>
      <c r="H126" s="37"/>
      <c r="I126" s="29" t="s">
        <v>30</v>
      </c>
      <c r="J126" s="33" t="str">
        <f>E23</f>
        <v>Ing. Petr Machalec</v>
      </c>
      <c r="K126" s="37"/>
      <c r="L126" s="60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40.05" customHeight="1">
      <c r="A127" s="35"/>
      <c r="B127" s="36"/>
      <c r="C127" s="29" t="s">
        <v>28</v>
      </c>
      <c r="D127" s="37"/>
      <c r="E127" s="37"/>
      <c r="F127" s="24" t="str">
        <f>IF(E20="","",E20)</f>
        <v>Vyplň údaj</v>
      </c>
      <c r="G127" s="37"/>
      <c r="H127" s="37"/>
      <c r="I127" s="29" t="s">
        <v>33</v>
      </c>
      <c r="J127" s="33" t="str">
        <f>E26</f>
        <v>Ing. Petr Machalec, Werichova 13, Olomouc</v>
      </c>
      <c r="K127" s="37"/>
      <c r="L127" s="60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10.3" customHeight="1">
      <c r="A128" s="35"/>
      <c r="B128" s="36"/>
      <c r="C128" s="37"/>
      <c r="D128" s="37"/>
      <c r="E128" s="37"/>
      <c r="F128" s="37"/>
      <c r="G128" s="37"/>
      <c r="H128" s="37"/>
      <c r="I128" s="37"/>
      <c r="J128" s="37"/>
      <c r="K128" s="37"/>
      <c r="L128" s="60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31" s="11" customFormat="1" ht="29.25" customHeight="1">
      <c r="A129" s="196"/>
      <c r="B129" s="197"/>
      <c r="C129" s="198" t="s">
        <v>150</v>
      </c>
      <c r="D129" s="199" t="s">
        <v>61</v>
      </c>
      <c r="E129" s="199" t="s">
        <v>57</v>
      </c>
      <c r="F129" s="199" t="s">
        <v>58</v>
      </c>
      <c r="G129" s="199" t="s">
        <v>151</v>
      </c>
      <c r="H129" s="199" t="s">
        <v>152</v>
      </c>
      <c r="I129" s="199" t="s">
        <v>153</v>
      </c>
      <c r="J129" s="199" t="s">
        <v>139</v>
      </c>
      <c r="K129" s="200" t="s">
        <v>154</v>
      </c>
      <c r="L129" s="201"/>
      <c r="M129" s="97" t="s">
        <v>1</v>
      </c>
      <c r="N129" s="98" t="s">
        <v>40</v>
      </c>
      <c r="O129" s="98" t="s">
        <v>155</v>
      </c>
      <c r="P129" s="98" t="s">
        <v>156</v>
      </c>
      <c r="Q129" s="98" t="s">
        <v>157</v>
      </c>
      <c r="R129" s="98" t="s">
        <v>158</v>
      </c>
      <c r="S129" s="98" t="s">
        <v>159</v>
      </c>
      <c r="T129" s="99" t="s">
        <v>160</v>
      </c>
      <c r="U129" s="196"/>
      <c r="V129" s="196"/>
      <c r="W129" s="196"/>
      <c r="X129" s="196"/>
      <c r="Y129" s="196"/>
      <c r="Z129" s="196"/>
      <c r="AA129" s="196"/>
      <c r="AB129" s="196"/>
      <c r="AC129" s="196"/>
      <c r="AD129" s="196"/>
      <c r="AE129" s="196"/>
    </row>
    <row r="130" spans="1:63" s="2" customFormat="1" ht="22.8" customHeight="1">
      <c r="A130" s="35"/>
      <c r="B130" s="36"/>
      <c r="C130" s="104" t="s">
        <v>161</v>
      </c>
      <c r="D130" s="37"/>
      <c r="E130" s="37"/>
      <c r="F130" s="37"/>
      <c r="G130" s="37"/>
      <c r="H130" s="37"/>
      <c r="I130" s="37"/>
      <c r="J130" s="202">
        <f>BK130</f>
        <v>0</v>
      </c>
      <c r="K130" s="37"/>
      <c r="L130" s="41"/>
      <c r="M130" s="100"/>
      <c r="N130" s="203"/>
      <c r="O130" s="101"/>
      <c r="P130" s="204">
        <f>P131+P138+P139+P208</f>
        <v>0</v>
      </c>
      <c r="Q130" s="101"/>
      <c r="R130" s="204">
        <f>R131+R138+R139+R208</f>
        <v>0</v>
      </c>
      <c r="S130" s="101"/>
      <c r="T130" s="205">
        <f>T131+T138+T139+T208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4" t="s">
        <v>75</v>
      </c>
      <c r="AU130" s="14" t="s">
        <v>141</v>
      </c>
      <c r="BK130" s="206">
        <f>BK131+BK138+BK139+BK208</f>
        <v>0</v>
      </c>
    </row>
    <row r="131" spans="1:63" s="12" customFormat="1" ht="25.9" customHeight="1">
      <c r="A131" s="12"/>
      <c r="B131" s="207"/>
      <c r="C131" s="208"/>
      <c r="D131" s="209" t="s">
        <v>75</v>
      </c>
      <c r="E131" s="210" t="s">
        <v>739</v>
      </c>
      <c r="F131" s="210" t="s">
        <v>740</v>
      </c>
      <c r="G131" s="208"/>
      <c r="H131" s="208"/>
      <c r="I131" s="211"/>
      <c r="J131" s="212">
        <f>BK131</f>
        <v>0</v>
      </c>
      <c r="K131" s="208"/>
      <c r="L131" s="213"/>
      <c r="M131" s="214"/>
      <c r="N131" s="215"/>
      <c r="O131" s="215"/>
      <c r="P131" s="216">
        <f>P132+P134</f>
        <v>0</v>
      </c>
      <c r="Q131" s="215"/>
      <c r="R131" s="216">
        <f>R132+R134</f>
        <v>0</v>
      </c>
      <c r="S131" s="215"/>
      <c r="T131" s="217">
        <f>T132+T134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18" t="s">
        <v>83</v>
      </c>
      <c r="AT131" s="219" t="s">
        <v>75</v>
      </c>
      <c r="AU131" s="219" t="s">
        <v>76</v>
      </c>
      <c r="AY131" s="218" t="s">
        <v>164</v>
      </c>
      <c r="BK131" s="220">
        <f>BK132+BK134</f>
        <v>0</v>
      </c>
    </row>
    <row r="132" spans="1:63" s="12" customFormat="1" ht="22.8" customHeight="1">
      <c r="A132" s="12"/>
      <c r="B132" s="207"/>
      <c r="C132" s="208"/>
      <c r="D132" s="209" t="s">
        <v>75</v>
      </c>
      <c r="E132" s="221" t="s">
        <v>185</v>
      </c>
      <c r="F132" s="221" t="s">
        <v>741</v>
      </c>
      <c r="G132" s="208"/>
      <c r="H132" s="208"/>
      <c r="I132" s="211"/>
      <c r="J132" s="222">
        <f>BK132</f>
        <v>0</v>
      </c>
      <c r="K132" s="208"/>
      <c r="L132" s="213"/>
      <c r="M132" s="214"/>
      <c r="N132" s="215"/>
      <c r="O132" s="215"/>
      <c r="P132" s="216">
        <f>P133</f>
        <v>0</v>
      </c>
      <c r="Q132" s="215"/>
      <c r="R132" s="216">
        <f>R133</f>
        <v>0</v>
      </c>
      <c r="S132" s="215"/>
      <c r="T132" s="217">
        <f>T133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18" t="s">
        <v>83</v>
      </c>
      <c r="AT132" s="219" t="s">
        <v>75</v>
      </c>
      <c r="AU132" s="219" t="s">
        <v>83</v>
      </c>
      <c r="AY132" s="218" t="s">
        <v>164</v>
      </c>
      <c r="BK132" s="220">
        <f>BK133</f>
        <v>0</v>
      </c>
    </row>
    <row r="133" spans="1:65" s="2" customFormat="1" ht="21.75" customHeight="1">
      <c r="A133" s="35"/>
      <c r="B133" s="36"/>
      <c r="C133" s="223" t="s">
        <v>83</v>
      </c>
      <c r="D133" s="223" t="s">
        <v>167</v>
      </c>
      <c r="E133" s="224" t="s">
        <v>742</v>
      </c>
      <c r="F133" s="225" t="s">
        <v>743</v>
      </c>
      <c r="G133" s="226" t="s">
        <v>744</v>
      </c>
      <c r="H133" s="227">
        <v>1</v>
      </c>
      <c r="I133" s="228"/>
      <c r="J133" s="229">
        <f>ROUND(I133*H133,2)</f>
        <v>0</v>
      </c>
      <c r="K133" s="225" t="s">
        <v>1</v>
      </c>
      <c r="L133" s="41"/>
      <c r="M133" s="230" t="s">
        <v>1</v>
      </c>
      <c r="N133" s="231" t="s">
        <v>41</v>
      </c>
      <c r="O133" s="88"/>
      <c r="P133" s="232">
        <f>O133*H133</f>
        <v>0</v>
      </c>
      <c r="Q133" s="232">
        <v>0</v>
      </c>
      <c r="R133" s="232">
        <f>Q133*H133</f>
        <v>0</v>
      </c>
      <c r="S133" s="232">
        <v>0</v>
      </c>
      <c r="T133" s="233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34" t="s">
        <v>179</v>
      </c>
      <c r="AT133" s="234" t="s">
        <v>167</v>
      </c>
      <c r="AU133" s="234" t="s">
        <v>85</v>
      </c>
      <c r="AY133" s="14" t="s">
        <v>164</v>
      </c>
      <c r="BE133" s="235">
        <f>IF(N133="základní",J133,0)</f>
        <v>0</v>
      </c>
      <c r="BF133" s="235">
        <f>IF(N133="snížená",J133,0)</f>
        <v>0</v>
      </c>
      <c r="BG133" s="235">
        <f>IF(N133="zákl. přenesená",J133,0)</f>
        <v>0</v>
      </c>
      <c r="BH133" s="235">
        <f>IF(N133="sníž. přenesená",J133,0)</f>
        <v>0</v>
      </c>
      <c r="BI133" s="235">
        <f>IF(N133="nulová",J133,0)</f>
        <v>0</v>
      </c>
      <c r="BJ133" s="14" t="s">
        <v>83</v>
      </c>
      <c r="BK133" s="235">
        <f>ROUND(I133*H133,2)</f>
        <v>0</v>
      </c>
      <c r="BL133" s="14" t="s">
        <v>179</v>
      </c>
      <c r="BM133" s="234" t="s">
        <v>85</v>
      </c>
    </row>
    <row r="134" spans="1:63" s="12" customFormat="1" ht="22.8" customHeight="1">
      <c r="A134" s="12"/>
      <c r="B134" s="207"/>
      <c r="C134" s="208"/>
      <c r="D134" s="209" t="s">
        <v>75</v>
      </c>
      <c r="E134" s="221" t="s">
        <v>201</v>
      </c>
      <c r="F134" s="221" t="s">
        <v>745</v>
      </c>
      <c r="G134" s="208"/>
      <c r="H134" s="208"/>
      <c r="I134" s="211"/>
      <c r="J134" s="222">
        <f>BK134</f>
        <v>0</v>
      </c>
      <c r="K134" s="208"/>
      <c r="L134" s="213"/>
      <c r="M134" s="214"/>
      <c r="N134" s="215"/>
      <c r="O134" s="215"/>
      <c r="P134" s="216">
        <f>SUM(P135:P137)</f>
        <v>0</v>
      </c>
      <c r="Q134" s="215"/>
      <c r="R134" s="216">
        <f>SUM(R135:R137)</f>
        <v>0</v>
      </c>
      <c r="S134" s="215"/>
      <c r="T134" s="217">
        <f>SUM(T135:T137)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18" t="s">
        <v>83</v>
      </c>
      <c r="AT134" s="219" t="s">
        <v>75</v>
      </c>
      <c r="AU134" s="219" t="s">
        <v>83</v>
      </c>
      <c r="AY134" s="218" t="s">
        <v>164</v>
      </c>
      <c r="BK134" s="220">
        <f>SUM(BK135:BK137)</f>
        <v>0</v>
      </c>
    </row>
    <row r="135" spans="1:65" s="2" customFormat="1" ht="33" customHeight="1">
      <c r="A135" s="35"/>
      <c r="B135" s="36"/>
      <c r="C135" s="223" t="s">
        <v>85</v>
      </c>
      <c r="D135" s="223" t="s">
        <v>167</v>
      </c>
      <c r="E135" s="224" t="s">
        <v>746</v>
      </c>
      <c r="F135" s="225" t="s">
        <v>747</v>
      </c>
      <c r="G135" s="226" t="s">
        <v>224</v>
      </c>
      <c r="H135" s="227">
        <v>2</v>
      </c>
      <c r="I135" s="228"/>
      <c r="J135" s="229">
        <f>ROUND(I135*H135,2)</f>
        <v>0</v>
      </c>
      <c r="K135" s="225" t="s">
        <v>1</v>
      </c>
      <c r="L135" s="41"/>
      <c r="M135" s="230" t="s">
        <v>1</v>
      </c>
      <c r="N135" s="231" t="s">
        <v>41</v>
      </c>
      <c r="O135" s="88"/>
      <c r="P135" s="232">
        <f>O135*H135</f>
        <v>0</v>
      </c>
      <c r="Q135" s="232">
        <v>0</v>
      </c>
      <c r="R135" s="232">
        <f>Q135*H135</f>
        <v>0</v>
      </c>
      <c r="S135" s="232">
        <v>0</v>
      </c>
      <c r="T135" s="233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34" t="s">
        <v>179</v>
      </c>
      <c r="AT135" s="234" t="s">
        <v>167</v>
      </c>
      <c r="AU135" s="234" t="s">
        <v>85</v>
      </c>
      <c r="AY135" s="14" t="s">
        <v>164</v>
      </c>
      <c r="BE135" s="235">
        <f>IF(N135="základní",J135,0)</f>
        <v>0</v>
      </c>
      <c r="BF135" s="235">
        <f>IF(N135="snížená",J135,0)</f>
        <v>0</v>
      </c>
      <c r="BG135" s="235">
        <f>IF(N135="zákl. přenesená",J135,0)</f>
        <v>0</v>
      </c>
      <c r="BH135" s="235">
        <f>IF(N135="sníž. přenesená",J135,0)</f>
        <v>0</v>
      </c>
      <c r="BI135" s="235">
        <f>IF(N135="nulová",J135,0)</f>
        <v>0</v>
      </c>
      <c r="BJ135" s="14" t="s">
        <v>83</v>
      </c>
      <c r="BK135" s="235">
        <f>ROUND(I135*H135,2)</f>
        <v>0</v>
      </c>
      <c r="BL135" s="14" t="s">
        <v>179</v>
      </c>
      <c r="BM135" s="234" t="s">
        <v>179</v>
      </c>
    </row>
    <row r="136" spans="1:65" s="2" customFormat="1" ht="24.15" customHeight="1">
      <c r="A136" s="35"/>
      <c r="B136" s="36"/>
      <c r="C136" s="223" t="s">
        <v>180</v>
      </c>
      <c r="D136" s="223" t="s">
        <v>167</v>
      </c>
      <c r="E136" s="224" t="s">
        <v>748</v>
      </c>
      <c r="F136" s="225" t="s">
        <v>749</v>
      </c>
      <c r="G136" s="226" t="s">
        <v>170</v>
      </c>
      <c r="H136" s="227">
        <v>3</v>
      </c>
      <c r="I136" s="228"/>
      <c r="J136" s="229">
        <f>ROUND(I136*H136,2)</f>
        <v>0</v>
      </c>
      <c r="K136" s="225" t="s">
        <v>1</v>
      </c>
      <c r="L136" s="41"/>
      <c r="M136" s="230" t="s">
        <v>1</v>
      </c>
      <c r="N136" s="231" t="s">
        <v>41</v>
      </c>
      <c r="O136" s="88"/>
      <c r="P136" s="232">
        <f>O136*H136</f>
        <v>0</v>
      </c>
      <c r="Q136" s="232">
        <v>0</v>
      </c>
      <c r="R136" s="232">
        <f>Q136*H136</f>
        <v>0</v>
      </c>
      <c r="S136" s="232">
        <v>0</v>
      </c>
      <c r="T136" s="233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34" t="s">
        <v>179</v>
      </c>
      <c r="AT136" s="234" t="s">
        <v>167</v>
      </c>
      <c r="AU136" s="234" t="s">
        <v>85</v>
      </c>
      <c r="AY136" s="14" t="s">
        <v>164</v>
      </c>
      <c r="BE136" s="235">
        <f>IF(N136="základní",J136,0)</f>
        <v>0</v>
      </c>
      <c r="BF136" s="235">
        <f>IF(N136="snížená",J136,0)</f>
        <v>0</v>
      </c>
      <c r="BG136" s="235">
        <f>IF(N136="zákl. přenesená",J136,0)</f>
        <v>0</v>
      </c>
      <c r="BH136" s="235">
        <f>IF(N136="sníž. přenesená",J136,0)</f>
        <v>0</v>
      </c>
      <c r="BI136" s="235">
        <f>IF(N136="nulová",J136,0)</f>
        <v>0</v>
      </c>
      <c r="BJ136" s="14" t="s">
        <v>83</v>
      </c>
      <c r="BK136" s="235">
        <f>ROUND(I136*H136,2)</f>
        <v>0</v>
      </c>
      <c r="BL136" s="14" t="s">
        <v>179</v>
      </c>
      <c r="BM136" s="234" t="s">
        <v>185</v>
      </c>
    </row>
    <row r="137" spans="1:65" s="2" customFormat="1" ht="24.15" customHeight="1">
      <c r="A137" s="35"/>
      <c r="B137" s="36"/>
      <c r="C137" s="223" t="s">
        <v>179</v>
      </c>
      <c r="D137" s="223" t="s">
        <v>167</v>
      </c>
      <c r="E137" s="224" t="s">
        <v>750</v>
      </c>
      <c r="F137" s="225" t="s">
        <v>751</v>
      </c>
      <c r="G137" s="226" t="s">
        <v>170</v>
      </c>
      <c r="H137" s="227">
        <v>12</v>
      </c>
      <c r="I137" s="228"/>
      <c r="J137" s="229">
        <f>ROUND(I137*H137,2)</f>
        <v>0</v>
      </c>
      <c r="K137" s="225" t="s">
        <v>1</v>
      </c>
      <c r="L137" s="41"/>
      <c r="M137" s="230" t="s">
        <v>1</v>
      </c>
      <c r="N137" s="231" t="s">
        <v>41</v>
      </c>
      <c r="O137" s="88"/>
      <c r="P137" s="232">
        <f>O137*H137</f>
        <v>0</v>
      </c>
      <c r="Q137" s="232">
        <v>0</v>
      </c>
      <c r="R137" s="232">
        <f>Q137*H137</f>
        <v>0</v>
      </c>
      <c r="S137" s="232">
        <v>0</v>
      </c>
      <c r="T137" s="233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34" t="s">
        <v>179</v>
      </c>
      <c r="AT137" s="234" t="s">
        <v>167</v>
      </c>
      <c r="AU137" s="234" t="s">
        <v>85</v>
      </c>
      <c r="AY137" s="14" t="s">
        <v>164</v>
      </c>
      <c r="BE137" s="235">
        <f>IF(N137="základní",J137,0)</f>
        <v>0</v>
      </c>
      <c r="BF137" s="235">
        <f>IF(N137="snížená",J137,0)</f>
        <v>0</v>
      </c>
      <c r="BG137" s="235">
        <f>IF(N137="zákl. přenesená",J137,0)</f>
        <v>0</v>
      </c>
      <c r="BH137" s="235">
        <f>IF(N137="sníž. přenesená",J137,0)</f>
        <v>0</v>
      </c>
      <c r="BI137" s="235">
        <f>IF(N137="nulová",J137,0)</f>
        <v>0</v>
      </c>
      <c r="BJ137" s="14" t="s">
        <v>83</v>
      </c>
      <c r="BK137" s="235">
        <f>ROUND(I137*H137,2)</f>
        <v>0</v>
      </c>
      <c r="BL137" s="14" t="s">
        <v>179</v>
      </c>
      <c r="BM137" s="234" t="s">
        <v>188</v>
      </c>
    </row>
    <row r="138" spans="1:63" s="12" customFormat="1" ht="25.9" customHeight="1">
      <c r="A138" s="12"/>
      <c r="B138" s="207"/>
      <c r="C138" s="208"/>
      <c r="D138" s="209" t="s">
        <v>75</v>
      </c>
      <c r="E138" s="210" t="s">
        <v>162</v>
      </c>
      <c r="F138" s="210" t="s">
        <v>162</v>
      </c>
      <c r="G138" s="208"/>
      <c r="H138" s="208"/>
      <c r="I138" s="211"/>
      <c r="J138" s="212">
        <f>BK138</f>
        <v>0</v>
      </c>
      <c r="K138" s="208"/>
      <c r="L138" s="213"/>
      <c r="M138" s="214"/>
      <c r="N138" s="215"/>
      <c r="O138" s="215"/>
      <c r="P138" s="216">
        <v>0</v>
      </c>
      <c r="Q138" s="215"/>
      <c r="R138" s="216">
        <v>0</v>
      </c>
      <c r="S138" s="215"/>
      <c r="T138" s="217"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18" t="s">
        <v>85</v>
      </c>
      <c r="AT138" s="219" t="s">
        <v>75</v>
      </c>
      <c r="AU138" s="219" t="s">
        <v>76</v>
      </c>
      <c r="AY138" s="218" t="s">
        <v>164</v>
      </c>
      <c r="BK138" s="220">
        <v>0</v>
      </c>
    </row>
    <row r="139" spans="1:63" s="12" customFormat="1" ht="25.9" customHeight="1">
      <c r="A139" s="12"/>
      <c r="B139" s="207"/>
      <c r="C139" s="208"/>
      <c r="D139" s="209" t="s">
        <v>75</v>
      </c>
      <c r="E139" s="210" t="s">
        <v>181</v>
      </c>
      <c r="F139" s="210" t="s">
        <v>752</v>
      </c>
      <c r="G139" s="208"/>
      <c r="H139" s="208"/>
      <c r="I139" s="211"/>
      <c r="J139" s="212">
        <f>BK139</f>
        <v>0</v>
      </c>
      <c r="K139" s="208"/>
      <c r="L139" s="213"/>
      <c r="M139" s="214"/>
      <c r="N139" s="215"/>
      <c r="O139" s="215"/>
      <c r="P139" s="216">
        <f>P140+P191+P199</f>
        <v>0</v>
      </c>
      <c r="Q139" s="215"/>
      <c r="R139" s="216">
        <f>R140+R191+R199</f>
        <v>0</v>
      </c>
      <c r="S139" s="215"/>
      <c r="T139" s="217">
        <f>T140+T191+T199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18" t="s">
        <v>180</v>
      </c>
      <c r="AT139" s="219" t="s">
        <v>75</v>
      </c>
      <c r="AU139" s="219" t="s">
        <v>76</v>
      </c>
      <c r="AY139" s="218" t="s">
        <v>164</v>
      </c>
      <c r="BK139" s="220">
        <f>BK140+BK191+BK199</f>
        <v>0</v>
      </c>
    </row>
    <row r="140" spans="1:63" s="12" customFormat="1" ht="22.8" customHeight="1">
      <c r="A140" s="12"/>
      <c r="B140" s="207"/>
      <c r="C140" s="208"/>
      <c r="D140" s="209" t="s">
        <v>75</v>
      </c>
      <c r="E140" s="221" t="s">
        <v>753</v>
      </c>
      <c r="F140" s="221" t="s">
        <v>754</v>
      </c>
      <c r="G140" s="208"/>
      <c r="H140" s="208"/>
      <c r="I140" s="211"/>
      <c r="J140" s="222">
        <f>BK140</f>
        <v>0</v>
      </c>
      <c r="K140" s="208"/>
      <c r="L140" s="213"/>
      <c r="M140" s="214"/>
      <c r="N140" s="215"/>
      <c r="O140" s="215"/>
      <c r="P140" s="216">
        <f>SUM(P141:P190)</f>
        <v>0</v>
      </c>
      <c r="Q140" s="215"/>
      <c r="R140" s="216">
        <f>SUM(R141:R190)</f>
        <v>0</v>
      </c>
      <c r="S140" s="215"/>
      <c r="T140" s="217">
        <f>SUM(T141:T190)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18" t="s">
        <v>180</v>
      </c>
      <c r="AT140" s="219" t="s">
        <v>75</v>
      </c>
      <c r="AU140" s="219" t="s">
        <v>83</v>
      </c>
      <c r="AY140" s="218" t="s">
        <v>164</v>
      </c>
      <c r="BK140" s="220">
        <f>SUM(BK141:BK190)</f>
        <v>0</v>
      </c>
    </row>
    <row r="141" spans="1:65" s="2" customFormat="1" ht="24.15" customHeight="1">
      <c r="A141" s="35"/>
      <c r="B141" s="36"/>
      <c r="C141" s="223" t="s">
        <v>189</v>
      </c>
      <c r="D141" s="223" t="s">
        <v>167</v>
      </c>
      <c r="E141" s="224" t="s">
        <v>755</v>
      </c>
      <c r="F141" s="225" t="s">
        <v>756</v>
      </c>
      <c r="G141" s="226" t="s">
        <v>170</v>
      </c>
      <c r="H141" s="227">
        <v>12</v>
      </c>
      <c r="I141" s="228"/>
      <c r="J141" s="229">
        <f>ROUND(I141*H141,2)</f>
        <v>0</v>
      </c>
      <c r="K141" s="225" t="s">
        <v>1</v>
      </c>
      <c r="L141" s="41"/>
      <c r="M141" s="230" t="s">
        <v>1</v>
      </c>
      <c r="N141" s="231" t="s">
        <v>41</v>
      </c>
      <c r="O141" s="88"/>
      <c r="P141" s="232">
        <f>O141*H141</f>
        <v>0</v>
      </c>
      <c r="Q141" s="232">
        <v>0</v>
      </c>
      <c r="R141" s="232">
        <f>Q141*H141</f>
        <v>0</v>
      </c>
      <c r="S141" s="232">
        <v>0</v>
      </c>
      <c r="T141" s="233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34" t="s">
        <v>302</v>
      </c>
      <c r="AT141" s="234" t="s">
        <v>167</v>
      </c>
      <c r="AU141" s="234" t="s">
        <v>85</v>
      </c>
      <c r="AY141" s="14" t="s">
        <v>164</v>
      </c>
      <c r="BE141" s="235">
        <f>IF(N141="základní",J141,0)</f>
        <v>0</v>
      </c>
      <c r="BF141" s="235">
        <f>IF(N141="snížená",J141,0)</f>
        <v>0</v>
      </c>
      <c r="BG141" s="235">
        <f>IF(N141="zákl. přenesená",J141,0)</f>
        <v>0</v>
      </c>
      <c r="BH141" s="235">
        <f>IF(N141="sníž. přenesená",J141,0)</f>
        <v>0</v>
      </c>
      <c r="BI141" s="235">
        <f>IF(N141="nulová",J141,0)</f>
        <v>0</v>
      </c>
      <c r="BJ141" s="14" t="s">
        <v>83</v>
      </c>
      <c r="BK141" s="235">
        <f>ROUND(I141*H141,2)</f>
        <v>0</v>
      </c>
      <c r="BL141" s="14" t="s">
        <v>302</v>
      </c>
      <c r="BM141" s="234" t="s">
        <v>192</v>
      </c>
    </row>
    <row r="142" spans="1:65" s="2" customFormat="1" ht="24.15" customHeight="1">
      <c r="A142" s="35"/>
      <c r="B142" s="36"/>
      <c r="C142" s="241" t="s">
        <v>185</v>
      </c>
      <c r="D142" s="241" t="s">
        <v>181</v>
      </c>
      <c r="E142" s="242" t="s">
        <v>757</v>
      </c>
      <c r="F142" s="243" t="s">
        <v>758</v>
      </c>
      <c r="G142" s="244" t="s">
        <v>170</v>
      </c>
      <c r="H142" s="245">
        <v>12</v>
      </c>
      <c r="I142" s="246"/>
      <c r="J142" s="247">
        <f>ROUND(I142*H142,2)</f>
        <v>0</v>
      </c>
      <c r="K142" s="243" t="s">
        <v>1</v>
      </c>
      <c r="L142" s="248"/>
      <c r="M142" s="249" t="s">
        <v>1</v>
      </c>
      <c r="N142" s="250" t="s">
        <v>41</v>
      </c>
      <c r="O142" s="88"/>
      <c r="P142" s="232">
        <f>O142*H142</f>
        <v>0</v>
      </c>
      <c r="Q142" s="232">
        <v>0</v>
      </c>
      <c r="R142" s="232">
        <f>Q142*H142</f>
        <v>0</v>
      </c>
      <c r="S142" s="232">
        <v>0</v>
      </c>
      <c r="T142" s="233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34" t="s">
        <v>759</v>
      </c>
      <c r="AT142" s="234" t="s">
        <v>181</v>
      </c>
      <c r="AU142" s="234" t="s">
        <v>85</v>
      </c>
      <c r="AY142" s="14" t="s">
        <v>164</v>
      </c>
      <c r="BE142" s="235">
        <f>IF(N142="základní",J142,0)</f>
        <v>0</v>
      </c>
      <c r="BF142" s="235">
        <f>IF(N142="snížená",J142,0)</f>
        <v>0</v>
      </c>
      <c r="BG142" s="235">
        <f>IF(N142="zákl. přenesená",J142,0)</f>
        <v>0</v>
      </c>
      <c r="BH142" s="235">
        <f>IF(N142="sníž. přenesená",J142,0)</f>
        <v>0</v>
      </c>
      <c r="BI142" s="235">
        <f>IF(N142="nulová",J142,0)</f>
        <v>0</v>
      </c>
      <c r="BJ142" s="14" t="s">
        <v>83</v>
      </c>
      <c r="BK142" s="235">
        <f>ROUND(I142*H142,2)</f>
        <v>0</v>
      </c>
      <c r="BL142" s="14" t="s">
        <v>302</v>
      </c>
      <c r="BM142" s="234" t="s">
        <v>8</v>
      </c>
    </row>
    <row r="143" spans="1:65" s="2" customFormat="1" ht="24.15" customHeight="1">
      <c r="A143" s="35"/>
      <c r="B143" s="36"/>
      <c r="C143" s="223" t="s">
        <v>195</v>
      </c>
      <c r="D143" s="223" t="s">
        <v>167</v>
      </c>
      <c r="E143" s="224" t="s">
        <v>760</v>
      </c>
      <c r="F143" s="225" t="s">
        <v>761</v>
      </c>
      <c r="G143" s="226" t="s">
        <v>170</v>
      </c>
      <c r="H143" s="227">
        <v>8</v>
      </c>
      <c r="I143" s="228"/>
      <c r="J143" s="229">
        <f>ROUND(I143*H143,2)</f>
        <v>0</v>
      </c>
      <c r="K143" s="225" t="s">
        <v>1</v>
      </c>
      <c r="L143" s="41"/>
      <c r="M143" s="230" t="s">
        <v>1</v>
      </c>
      <c r="N143" s="231" t="s">
        <v>41</v>
      </c>
      <c r="O143" s="88"/>
      <c r="P143" s="232">
        <f>O143*H143</f>
        <v>0</v>
      </c>
      <c r="Q143" s="232">
        <v>0</v>
      </c>
      <c r="R143" s="232">
        <f>Q143*H143</f>
        <v>0</v>
      </c>
      <c r="S143" s="232">
        <v>0</v>
      </c>
      <c r="T143" s="233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34" t="s">
        <v>302</v>
      </c>
      <c r="AT143" s="234" t="s">
        <v>167</v>
      </c>
      <c r="AU143" s="234" t="s">
        <v>85</v>
      </c>
      <c r="AY143" s="14" t="s">
        <v>164</v>
      </c>
      <c r="BE143" s="235">
        <f>IF(N143="základní",J143,0)</f>
        <v>0</v>
      </c>
      <c r="BF143" s="235">
        <f>IF(N143="snížená",J143,0)</f>
        <v>0</v>
      </c>
      <c r="BG143" s="235">
        <f>IF(N143="zákl. přenesená",J143,0)</f>
        <v>0</v>
      </c>
      <c r="BH143" s="235">
        <f>IF(N143="sníž. přenesená",J143,0)</f>
        <v>0</v>
      </c>
      <c r="BI143" s="235">
        <f>IF(N143="nulová",J143,0)</f>
        <v>0</v>
      </c>
      <c r="BJ143" s="14" t="s">
        <v>83</v>
      </c>
      <c r="BK143" s="235">
        <f>ROUND(I143*H143,2)</f>
        <v>0</v>
      </c>
      <c r="BL143" s="14" t="s">
        <v>302</v>
      </c>
      <c r="BM143" s="234" t="s">
        <v>198</v>
      </c>
    </row>
    <row r="144" spans="1:65" s="2" customFormat="1" ht="24.15" customHeight="1">
      <c r="A144" s="35"/>
      <c r="B144" s="36"/>
      <c r="C144" s="241" t="s">
        <v>188</v>
      </c>
      <c r="D144" s="241" t="s">
        <v>181</v>
      </c>
      <c r="E144" s="242" t="s">
        <v>762</v>
      </c>
      <c r="F144" s="243" t="s">
        <v>763</v>
      </c>
      <c r="G144" s="244" t="s">
        <v>170</v>
      </c>
      <c r="H144" s="245">
        <v>8</v>
      </c>
      <c r="I144" s="246"/>
      <c r="J144" s="247">
        <f>ROUND(I144*H144,2)</f>
        <v>0</v>
      </c>
      <c r="K144" s="243" t="s">
        <v>1</v>
      </c>
      <c r="L144" s="248"/>
      <c r="M144" s="249" t="s">
        <v>1</v>
      </c>
      <c r="N144" s="250" t="s">
        <v>41</v>
      </c>
      <c r="O144" s="88"/>
      <c r="P144" s="232">
        <f>O144*H144</f>
        <v>0</v>
      </c>
      <c r="Q144" s="232">
        <v>0</v>
      </c>
      <c r="R144" s="232">
        <f>Q144*H144</f>
        <v>0</v>
      </c>
      <c r="S144" s="232">
        <v>0</v>
      </c>
      <c r="T144" s="233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34" t="s">
        <v>759</v>
      </c>
      <c r="AT144" s="234" t="s">
        <v>181</v>
      </c>
      <c r="AU144" s="234" t="s">
        <v>85</v>
      </c>
      <c r="AY144" s="14" t="s">
        <v>164</v>
      </c>
      <c r="BE144" s="235">
        <f>IF(N144="základní",J144,0)</f>
        <v>0</v>
      </c>
      <c r="BF144" s="235">
        <f>IF(N144="snížená",J144,0)</f>
        <v>0</v>
      </c>
      <c r="BG144" s="235">
        <f>IF(N144="zákl. přenesená",J144,0)</f>
        <v>0</v>
      </c>
      <c r="BH144" s="235">
        <f>IF(N144="sníž. přenesená",J144,0)</f>
        <v>0</v>
      </c>
      <c r="BI144" s="235">
        <f>IF(N144="nulová",J144,0)</f>
        <v>0</v>
      </c>
      <c r="BJ144" s="14" t="s">
        <v>83</v>
      </c>
      <c r="BK144" s="235">
        <f>ROUND(I144*H144,2)</f>
        <v>0</v>
      </c>
      <c r="BL144" s="14" t="s">
        <v>302</v>
      </c>
      <c r="BM144" s="234" t="s">
        <v>172</v>
      </c>
    </row>
    <row r="145" spans="1:65" s="2" customFormat="1" ht="24.15" customHeight="1">
      <c r="A145" s="35"/>
      <c r="B145" s="36"/>
      <c r="C145" s="223" t="s">
        <v>201</v>
      </c>
      <c r="D145" s="223" t="s">
        <v>167</v>
      </c>
      <c r="E145" s="224" t="s">
        <v>764</v>
      </c>
      <c r="F145" s="225" t="s">
        <v>765</v>
      </c>
      <c r="G145" s="226" t="s">
        <v>170</v>
      </c>
      <c r="H145" s="227">
        <v>6</v>
      </c>
      <c r="I145" s="228"/>
      <c r="J145" s="229">
        <f>ROUND(I145*H145,2)</f>
        <v>0</v>
      </c>
      <c r="K145" s="225" t="s">
        <v>1</v>
      </c>
      <c r="L145" s="41"/>
      <c r="M145" s="230" t="s">
        <v>1</v>
      </c>
      <c r="N145" s="231" t="s">
        <v>41</v>
      </c>
      <c r="O145" s="88"/>
      <c r="P145" s="232">
        <f>O145*H145</f>
        <v>0</v>
      </c>
      <c r="Q145" s="232">
        <v>0</v>
      </c>
      <c r="R145" s="232">
        <f>Q145*H145</f>
        <v>0</v>
      </c>
      <c r="S145" s="232">
        <v>0</v>
      </c>
      <c r="T145" s="233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34" t="s">
        <v>302</v>
      </c>
      <c r="AT145" s="234" t="s">
        <v>167</v>
      </c>
      <c r="AU145" s="234" t="s">
        <v>85</v>
      </c>
      <c r="AY145" s="14" t="s">
        <v>164</v>
      </c>
      <c r="BE145" s="235">
        <f>IF(N145="základní",J145,0)</f>
        <v>0</v>
      </c>
      <c r="BF145" s="235">
        <f>IF(N145="snížená",J145,0)</f>
        <v>0</v>
      </c>
      <c r="BG145" s="235">
        <f>IF(N145="zákl. přenesená",J145,0)</f>
        <v>0</v>
      </c>
      <c r="BH145" s="235">
        <f>IF(N145="sníž. přenesená",J145,0)</f>
        <v>0</v>
      </c>
      <c r="BI145" s="235">
        <f>IF(N145="nulová",J145,0)</f>
        <v>0</v>
      </c>
      <c r="BJ145" s="14" t="s">
        <v>83</v>
      </c>
      <c r="BK145" s="235">
        <f>ROUND(I145*H145,2)</f>
        <v>0</v>
      </c>
      <c r="BL145" s="14" t="s">
        <v>302</v>
      </c>
      <c r="BM145" s="234" t="s">
        <v>204</v>
      </c>
    </row>
    <row r="146" spans="1:65" s="2" customFormat="1" ht="24.15" customHeight="1">
      <c r="A146" s="35"/>
      <c r="B146" s="36"/>
      <c r="C146" s="241" t="s">
        <v>192</v>
      </c>
      <c r="D146" s="241" t="s">
        <v>181</v>
      </c>
      <c r="E146" s="242" t="s">
        <v>766</v>
      </c>
      <c r="F146" s="243" t="s">
        <v>767</v>
      </c>
      <c r="G146" s="244" t="s">
        <v>170</v>
      </c>
      <c r="H146" s="245">
        <v>6</v>
      </c>
      <c r="I146" s="246"/>
      <c r="J146" s="247">
        <f>ROUND(I146*H146,2)</f>
        <v>0</v>
      </c>
      <c r="K146" s="243" t="s">
        <v>1</v>
      </c>
      <c r="L146" s="248"/>
      <c r="M146" s="249" t="s">
        <v>1</v>
      </c>
      <c r="N146" s="250" t="s">
        <v>41</v>
      </c>
      <c r="O146" s="88"/>
      <c r="P146" s="232">
        <f>O146*H146</f>
        <v>0</v>
      </c>
      <c r="Q146" s="232">
        <v>0</v>
      </c>
      <c r="R146" s="232">
        <f>Q146*H146</f>
        <v>0</v>
      </c>
      <c r="S146" s="232">
        <v>0</v>
      </c>
      <c r="T146" s="233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34" t="s">
        <v>759</v>
      </c>
      <c r="AT146" s="234" t="s">
        <v>181</v>
      </c>
      <c r="AU146" s="234" t="s">
        <v>85</v>
      </c>
      <c r="AY146" s="14" t="s">
        <v>164</v>
      </c>
      <c r="BE146" s="235">
        <f>IF(N146="základní",J146,0)</f>
        <v>0</v>
      </c>
      <c r="BF146" s="235">
        <f>IF(N146="snížená",J146,0)</f>
        <v>0</v>
      </c>
      <c r="BG146" s="235">
        <f>IF(N146="zákl. přenesená",J146,0)</f>
        <v>0</v>
      </c>
      <c r="BH146" s="235">
        <f>IF(N146="sníž. přenesená",J146,0)</f>
        <v>0</v>
      </c>
      <c r="BI146" s="235">
        <f>IF(N146="nulová",J146,0)</f>
        <v>0</v>
      </c>
      <c r="BJ146" s="14" t="s">
        <v>83</v>
      </c>
      <c r="BK146" s="235">
        <f>ROUND(I146*H146,2)</f>
        <v>0</v>
      </c>
      <c r="BL146" s="14" t="s">
        <v>302</v>
      </c>
      <c r="BM146" s="234" t="s">
        <v>207</v>
      </c>
    </row>
    <row r="147" spans="1:65" s="2" customFormat="1" ht="24.15" customHeight="1">
      <c r="A147" s="35"/>
      <c r="B147" s="36"/>
      <c r="C147" s="223" t="s">
        <v>208</v>
      </c>
      <c r="D147" s="223" t="s">
        <v>167</v>
      </c>
      <c r="E147" s="224" t="s">
        <v>768</v>
      </c>
      <c r="F147" s="225" t="s">
        <v>769</v>
      </c>
      <c r="G147" s="226" t="s">
        <v>170</v>
      </c>
      <c r="H147" s="227">
        <v>7</v>
      </c>
      <c r="I147" s="228"/>
      <c r="J147" s="229">
        <f>ROUND(I147*H147,2)</f>
        <v>0</v>
      </c>
      <c r="K147" s="225" t="s">
        <v>1</v>
      </c>
      <c r="L147" s="41"/>
      <c r="M147" s="230" t="s">
        <v>1</v>
      </c>
      <c r="N147" s="231" t="s">
        <v>41</v>
      </c>
      <c r="O147" s="88"/>
      <c r="P147" s="232">
        <f>O147*H147</f>
        <v>0</v>
      </c>
      <c r="Q147" s="232">
        <v>0</v>
      </c>
      <c r="R147" s="232">
        <f>Q147*H147</f>
        <v>0</v>
      </c>
      <c r="S147" s="232">
        <v>0</v>
      </c>
      <c r="T147" s="233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34" t="s">
        <v>302</v>
      </c>
      <c r="AT147" s="234" t="s">
        <v>167</v>
      </c>
      <c r="AU147" s="234" t="s">
        <v>85</v>
      </c>
      <c r="AY147" s="14" t="s">
        <v>164</v>
      </c>
      <c r="BE147" s="235">
        <f>IF(N147="základní",J147,0)</f>
        <v>0</v>
      </c>
      <c r="BF147" s="235">
        <f>IF(N147="snížená",J147,0)</f>
        <v>0</v>
      </c>
      <c r="BG147" s="235">
        <f>IF(N147="zákl. přenesená",J147,0)</f>
        <v>0</v>
      </c>
      <c r="BH147" s="235">
        <f>IF(N147="sníž. přenesená",J147,0)</f>
        <v>0</v>
      </c>
      <c r="BI147" s="235">
        <f>IF(N147="nulová",J147,0)</f>
        <v>0</v>
      </c>
      <c r="BJ147" s="14" t="s">
        <v>83</v>
      </c>
      <c r="BK147" s="235">
        <f>ROUND(I147*H147,2)</f>
        <v>0</v>
      </c>
      <c r="BL147" s="14" t="s">
        <v>302</v>
      </c>
      <c r="BM147" s="234" t="s">
        <v>211</v>
      </c>
    </row>
    <row r="148" spans="1:65" s="2" customFormat="1" ht="24.15" customHeight="1">
      <c r="A148" s="35"/>
      <c r="B148" s="36"/>
      <c r="C148" s="241" t="s">
        <v>8</v>
      </c>
      <c r="D148" s="241" t="s">
        <v>181</v>
      </c>
      <c r="E148" s="242" t="s">
        <v>770</v>
      </c>
      <c r="F148" s="243" t="s">
        <v>771</v>
      </c>
      <c r="G148" s="244" t="s">
        <v>170</v>
      </c>
      <c r="H148" s="245">
        <v>7</v>
      </c>
      <c r="I148" s="246"/>
      <c r="J148" s="247">
        <f>ROUND(I148*H148,2)</f>
        <v>0</v>
      </c>
      <c r="K148" s="243" t="s">
        <v>1</v>
      </c>
      <c r="L148" s="248"/>
      <c r="M148" s="249" t="s">
        <v>1</v>
      </c>
      <c r="N148" s="250" t="s">
        <v>41</v>
      </c>
      <c r="O148" s="88"/>
      <c r="P148" s="232">
        <f>O148*H148</f>
        <v>0</v>
      </c>
      <c r="Q148" s="232">
        <v>0</v>
      </c>
      <c r="R148" s="232">
        <f>Q148*H148</f>
        <v>0</v>
      </c>
      <c r="S148" s="232">
        <v>0</v>
      </c>
      <c r="T148" s="233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34" t="s">
        <v>759</v>
      </c>
      <c r="AT148" s="234" t="s">
        <v>181</v>
      </c>
      <c r="AU148" s="234" t="s">
        <v>85</v>
      </c>
      <c r="AY148" s="14" t="s">
        <v>164</v>
      </c>
      <c r="BE148" s="235">
        <f>IF(N148="základní",J148,0)</f>
        <v>0</v>
      </c>
      <c r="BF148" s="235">
        <f>IF(N148="snížená",J148,0)</f>
        <v>0</v>
      </c>
      <c r="BG148" s="235">
        <f>IF(N148="zákl. přenesená",J148,0)</f>
        <v>0</v>
      </c>
      <c r="BH148" s="235">
        <f>IF(N148="sníž. přenesená",J148,0)</f>
        <v>0</v>
      </c>
      <c r="BI148" s="235">
        <f>IF(N148="nulová",J148,0)</f>
        <v>0</v>
      </c>
      <c r="BJ148" s="14" t="s">
        <v>83</v>
      </c>
      <c r="BK148" s="235">
        <f>ROUND(I148*H148,2)</f>
        <v>0</v>
      </c>
      <c r="BL148" s="14" t="s">
        <v>302</v>
      </c>
      <c r="BM148" s="234" t="s">
        <v>215</v>
      </c>
    </row>
    <row r="149" spans="1:65" s="2" customFormat="1" ht="24.15" customHeight="1">
      <c r="A149" s="35"/>
      <c r="B149" s="36"/>
      <c r="C149" s="223" t="s">
        <v>217</v>
      </c>
      <c r="D149" s="223" t="s">
        <v>167</v>
      </c>
      <c r="E149" s="224" t="s">
        <v>772</v>
      </c>
      <c r="F149" s="225" t="s">
        <v>773</v>
      </c>
      <c r="G149" s="226" t="s">
        <v>170</v>
      </c>
      <c r="H149" s="227">
        <v>72</v>
      </c>
      <c r="I149" s="228"/>
      <c r="J149" s="229">
        <f>ROUND(I149*H149,2)</f>
        <v>0</v>
      </c>
      <c r="K149" s="225" t="s">
        <v>1</v>
      </c>
      <c r="L149" s="41"/>
      <c r="M149" s="230" t="s">
        <v>1</v>
      </c>
      <c r="N149" s="231" t="s">
        <v>41</v>
      </c>
      <c r="O149" s="88"/>
      <c r="P149" s="232">
        <f>O149*H149</f>
        <v>0</v>
      </c>
      <c r="Q149" s="232">
        <v>0</v>
      </c>
      <c r="R149" s="232">
        <f>Q149*H149</f>
        <v>0</v>
      </c>
      <c r="S149" s="232">
        <v>0</v>
      </c>
      <c r="T149" s="233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34" t="s">
        <v>302</v>
      </c>
      <c r="AT149" s="234" t="s">
        <v>167</v>
      </c>
      <c r="AU149" s="234" t="s">
        <v>85</v>
      </c>
      <c r="AY149" s="14" t="s">
        <v>164</v>
      </c>
      <c r="BE149" s="235">
        <f>IF(N149="základní",J149,0)</f>
        <v>0</v>
      </c>
      <c r="BF149" s="235">
        <f>IF(N149="snížená",J149,0)</f>
        <v>0</v>
      </c>
      <c r="BG149" s="235">
        <f>IF(N149="zákl. přenesená",J149,0)</f>
        <v>0</v>
      </c>
      <c r="BH149" s="235">
        <f>IF(N149="sníž. přenesená",J149,0)</f>
        <v>0</v>
      </c>
      <c r="BI149" s="235">
        <f>IF(N149="nulová",J149,0)</f>
        <v>0</v>
      </c>
      <c r="BJ149" s="14" t="s">
        <v>83</v>
      </c>
      <c r="BK149" s="235">
        <f>ROUND(I149*H149,2)</f>
        <v>0</v>
      </c>
      <c r="BL149" s="14" t="s">
        <v>302</v>
      </c>
      <c r="BM149" s="234" t="s">
        <v>220</v>
      </c>
    </row>
    <row r="150" spans="1:65" s="2" customFormat="1" ht="24.15" customHeight="1">
      <c r="A150" s="35"/>
      <c r="B150" s="36"/>
      <c r="C150" s="241" t="s">
        <v>198</v>
      </c>
      <c r="D150" s="241" t="s">
        <v>181</v>
      </c>
      <c r="E150" s="242" t="s">
        <v>774</v>
      </c>
      <c r="F150" s="243" t="s">
        <v>775</v>
      </c>
      <c r="G150" s="244" t="s">
        <v>170</v>
      </c>
      <c r="H150" s="245">
        <v>72</v>
      </c>
      <c r="I150" s="246"/>
      <c r="J150" s="247">
        <f>ROUND(I150*H150,2)</f>
        <v>0</v>
      </c>
      <c r="K150" s="243" t="s">
        <v>1</v>
      </c>
      <c r="L150" s="248"/>
      <c r="M150" s="249" t="s">
        <v>1</v>
      </c>
      <c r="N150" s="250" t="s">
        <v>41</v>
      </c>
      <c r="O150" s="88"/>
      <c r="P150" s="232">
        <f>O150*H150</f>
        <v>0</v>
      </c>
      <c r="Q150" s="232">
        <v>0</v>
      </c>
      <c r="R150" s="232">
        <f>Q150*H150</f>
        <v>0</v>
      </c>
      <c r="S150" s="232">
        <v>0</v>
      </c>
      <c r="T150" s="233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34" t="s">
        <v>759</v>
      </c>
      <c r="AT150" s="234" t="s">
        <v>181</v>
      </c>
      <c r="AU150" s="234" t="s">
        <v>85</v>
      </c>
      <c r="AY150" s="14" t="s">
        <v>164</v>
      </c>
      <c r="BE150" s="235">
        <f>IF(N150="základní",J150,0)</f>
        <v>0</v>
      </c>
      <c r="BF150" s="235">
        <f>IF(N150="snížená",J150,0)</f>
        <v>0</v>
      </c>
      <c r="BG150" s="235">
        <f>IF(N150="zákl. přenesená",J150,0)</f>
        <v>0</v>
      </c>
      <c r="BH150" s="235">
        <f>IF(N150="sníž. přenesená",J150,0)</f>
        <v>0</v>
      </c>
      <c r="BI150" s="235">
        <f>IF(N150="nulová",J150,0)</f>
        <v>0</v>
      </c>
      <c r="BJ150" s="14" t="s">
        <v>83</v>
      </c>
      <c r="BK150" s="235">
        <f>ROUND(I150*H150,2)</f>
        <v>0</v>
      </c>
      <c r="BL150" s="14" t="s">
        <v>302</v>
      </c>
      <c r="BM150" s="234" t="s">
        <v>225</v>
      </c>
    </row>
    <row r="151" spans="1:65" s="2" customFormat="1" ht="24.15" customHeight="1">
      <c r="A151" s="35"/>
      <c r="B151" s="36"/>
      <c r="C151" s="223" t="s">
        <v>226</v>
      </c>
      <c r="D151" s="223" t="s">
        <v>167</v>
      </c>
      <c r="E151" s="224" t="s">
        <v>776</v>
      </c>
      <c r="F151" s="225" t="s">
        <v>777</v>
      </c>
      <c r="G151" s="226" t="s">
        <v>170</v>
      </c>
      <c r="H151" s="227">
        <v>6</v>
      </c>
      <c r="I151" s="228"/>
      <c r="J151" s="229">
        <f>ROUND(I151*H151,2)</f>
        <v>0</v>
      </c>
      <c r="K151" s="225" t="s">
        <v>1</v>
      </c>
      <c r="L151" s="41"/>
      <c r="M151" s="230" t="s">
        <v>1</v>
      </c>
      <c r="N151" s="231" t="s">
        <v>41</v>
      </c>
      <c r="O151" s="88"/>
      <c r="P151" s="232">
        <f>O151*H151</f>
        <v>0</v>
      </c>
      <c r="Q151" s="232">
        <v>0</v>
      </c>
      <c r="R151" s="232">
        <f>Q151*H151</f>
        <v>0</v>
      </c>
      <c r="S151" s="232">
        <v>0</v>
      </c>
      <c r="T151" s="233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34" t="s">
        <v>302</v>
      </c>
      <c r="AT151" s="234" t="s">
        <v>167</v>
      </c>
      <c r="AU151" s="234" t="s">
        <v>85</v>
      </c>
      <c r="AY151" s="14" t="s">
        <v>164</v>
      </c>
      <c r="BE151" s="235">
        <f>IF(N151="základní",J151,0)</f>
        <v>0</v>
      </c>
      <c r="BF151" s="235">
        <f>IF(N151="snížená",J151,0)</f>
        <v>0</v>
      </c>
      <c r="BG151" s="235">
        <f>IF(N151="zákl. přenesená",J151,0)</f>
        <v>0</v>
      </c>
      <c r="BH151" s="235">
        <f>IF(N151="sníž. přenesená",J151,0)</f>
        <v>0</v>
      </c>
      <c r="BI151" s="235">
        <f>IF(N151="nulová",J151,0)</f>
        <v>0</v>
      </c>
      <c r="BJ151" s="14" t="s">
        <v>83</v>
      </c>
      <c r="BK151" s="235">
        <f>ROUND(I151*H151,2)</f>
        <v>0</v>
      </c>
      <c r="BL151" s="14" t="s">
        <v>302</v>
      </c>
      <c r="BM151" s="234" t="s">
        <v>229</v>
      </c>
    </row>
    <row r="152" spans="1:65" s="2" customFormat="1" ht="24.15" customHeight="1">
      <c r="A152" s="35"/>
      <c r="B152" s="36"/>
      <c r="C152" s="241" t="s">
        <v>172</v>
      </c>
      <c r="D152" s="241" t="s">
        <v>181</v>
      </c>
      <c r="E152" s="242" t="s">
        <v>778</v>
      </c>
      <c r="F152" s="243" t="s">
        <v>779</v>
      </c>
      <c r="G152" s="244" t="s">
        <v>170</v>
      </c>
      <c r="H152" s="245">
        <v>6</v>
      </c>
      <c r="I152" s="246"/>
      <c r="J152" s="247">
        <f>ROUND(I152*H152,2)</f>
        <v>0</v>
      </c>
      <c r="K152" s="243" t="s">
        <v>1</v>
      </c>
      <c r="L152" s="248"/>
      <c r="M152" s="249" t="s">
        <v>1</v>
      </c>
      <c r="N152" s="250" t="s">
        <v>41</v>
      </c>
      <c r="O152" s="88"/>
      <c r="P152" s="232">
        <f>O152*H152</f>
        <v>0</v>
      </c>
      <c r="Q152" s="232">
        <v>0</v>
      </c>
      <c r="R152" s="232">
        <f>Q152*H152</f>
        <v>0</v>
      </c>
      <c r="S152" s="232">
        <v>0</v>
      </c>
      <c r="T152" s="233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34" t="s">
        <v>759</v>
      </c>
      <c r="AT152" s="234" t="s">
        <v>181</v>
      </c>
      <c r="AU152" s="234" t="s">
        <v>85</v>
      </c>
      <c r="AY152" s="14" t="s">
        <v>164</v>
      </c>
      <c r="BE152" s="235">
        <f>IF(N152="základní",J152,0)</f>
        <v>0</v>
      </c>
      <c r="BF152" s="235">
        <f>IF(N152="snížená",J152,0)</f>
        <v>0</v>
      </c>
      <c r="BG152" s="235">
        <f>IF(N152="zákl. přenesená",J152,0)</f>
        <v>0</v>
      </c>
      <c r="BH152" s="235">
        <f>IF(N152="sníž. přenesená",J152,0)</f>
        <v>0</v>
      </c>
      <c r="BI152" s="235">
        <f>IF(N152="nulová",J152,0)</f>
        <v>0</v>
      </c>
      <c r="BJ152" s="14" t="s">
        <v>83</v>
      </c>
      <c r="BK152" s="235">
        <f>ROUND(I152*H152,2)</f>
        <v>0</v>
      </c>
      <c r="BL152" s="14" t="s">
        <v>302</v>
      </c>
      <c r="BM152" s="234" t="s">
        <v>184</v>
      </c>
    </row>
    <row r="153" spans="1:65" s="2" customFormat="1" ht="24.15" customHeight="1">
      <c r="A153" s="35"/>
      <c r="B153" s="36"/>
      <c r="C153" s="223" t="s">
        <v>236</v>
      </c>
      <c r="D153" s="223" t="s">
        <v>167</v>
      </c>
      <c r="E153" s="224" t="s">
        <v>780</v>
      </c>
      <c r="F153" s="225" t="s">
        <v>781</v>
      </c>
      <c r="G153" s="226" t="s">
        <v>170</v>
      </c>
      <c r="H153" s="227">
        <v>4</v>
      </c>
      <c r="I153" s="228"/>
      <c r="J153" s="229">
        <f>ROUND(I153*H153,2)</f>
        <v>0</v>
      </c>
      <c r="K153" s="225" t="s">
        <v>1</v>
      </c>
      <c r="L153" s="41"/>
      <c r="M153" s="230" t="s">
        <v>1</v>
      </c>
      <c r="N153" s="231" t="s">
        <v>41</v>
      </c>
      <c r="O153" s="88"/>
      <c r="P153" s="232">
        <f>O153*H153</f>
        <v>0</v>
      </c>
      <c r="Q153" s="232">
        <v>0</v>
      </c>
      <c r="R153" s="232">
        <f>Q153*H153</f>
        <v>0</v>
      </c>
      <c r="S153" s="232">
        <v>0</v>
      </c>
      <c r="T153" s="233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34" t="s">
        <v>302</v>
      </c>
      <c r="AT153" s="234" t="s">
        <v>167</v>
      </c>
      <c r="AU153" s="234" t="s">
        <v>85</v>
      </c>
      <c r="AY153" s="14" t="s">
        <v>164</v>
      </c>
      <c r="BE153" s="235">
        <f>IF(N153="základní",J153,0)</f>
        <v>0</v>
      </c>
      <c r="BF153" s="235">
        <f>IF(N153="snížená",J153,0)</f>
        <v>0</v>
      </c>
      <c r="BG153" s="235">
        <f>IF(N153="zákl. přenesená",J153,0)</f>
        <v>0</v>
      </c>
      <c r="BH153" s="235">
        <f>IF(N153="sníž. přenesená",J153,0)</f>
        <v>0</v>
      </c>
      <c r="BI153" s="235">
        <f>IF(N153="nulová",J153,0)</f>
        <v>0</v>
      </c>
      <c r="BJ153" s="14" t="s">
        <v>83</v>
      </c>
      <c r="BK153" s="235">
        <f>ROUND(I153*H153,2)</f>
        <v>0</v>
      </c>
      <c r="BL153" s="14" t="s">
        <v>302</v>
      </c>
      <c r="BM153" s="234" t="s">
        <v>239</v>
      </c>
    </row>
    <row r="154" spans="1:65" s="2" customFormat="1" ht="24.15" customHeight="1">
      <c r="A154" s="35"/>
      <c r="B154" s="36"/>
      <c r="C154" s="241" t="s">
        <v>204</v>
      </c>
      <c r="D154" s="241" t="s">
        <v>181</v>
      </c>
      <c r="E154" s="242" t="s">
        <v>782</v>
      </c>
      <c r="F154" s="243" t="s">
        <v>783</v>
      </c>
      <c r="G154" s="244" t="s">
        <v>170</v>
      </c>
      <c r="H154" s="245">
        <v>4</v>
      </c>
      <c r="I154" s="246"/>
      <c r="J154" s="247">
        <f>ROUND(I154*H154,2)</f>
        <v>0</v>
      </c>
      <c r="K154" s="243" t="s">
        <v>1</v>
      </c>
      <c r="L154" s="248"/>
      <c r="M154" s="249" t="s">
        <v>1</v>
      </c>
      <c r="N154" s="250" t="s">
        <v>41</v>
      </c>
      <c r="O154" s="88"/>
      <c r="P154" s="232">
        <f>O154*H154</f>
        <v>0</v>
      </c>
      <c r="Q154" s="232">
        <v>0</v>
      </c>
      <c r="R154" s="232">
        <f>Q154*H154</f>
        <v>0</v>
      </c>
      <c r="S154" s="232">
        <v>0</v>
      </c>
      <c r="T154" s="233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34" t="s">
        <v>759</v>
      </c>
      <c r="AT154" s="234" t="s">
        <v>181</v>
      </c>
      <c r="AU154" s="234" t="s">
        <v>85</v>
      </c>
      <c r="AY154" s="14" t="s">
        <v>164</v>
      </c>
      <c r="BE154" s="235">
        <f>IF(N154="základní",J154,0)</f>
        <v>0</v>
      </c>
      <c r="BF154" s="235">
        <f>IF(N154="snížená",J154,0)</f>
        <v>0</v>
      </c>
      <c r="BG154" s="235">
        <f>IF(N154="zákl. přenesená",J154,0)</f>
        <v>0</v>
      </c>
      <c r="BH154" s="235">
        <f>IF(N154="sníž. přenesená",J154,0)</f>
        <v>0</v>
      </c>
      <c r="BI154" s="235">
        <f>IF(N154="nulová",J154,0)</f>
        <v>0</v>
      </c>
      <c r="BJ154" s="14" t="s">
        <v>83</v>
      </c>
      <c r="BK154" s="235">
        <f>ROUND(I154*H154,2)</f>
        <v>0</v>
      </c>
      <c r="BL154" s="14" t="s">
        <v>302</v>
      </c>
      <c r="BM154" s="234" t="s">
        <v>243</v>
      </c>
    </row>
    <row r="155" spans="1:65" s="2" customFormat="1" ht="21.75" customHeight="1">
      <c r="A155" s="35"/>
      <c r="B155" s="36"/>
      <c r="C155" s="223" t="s">
        <v>244</v>
      </c>
      <c r="D155" s="223" t="s">
        <v>167</v>
      </c>
      <c r="E155" s="224" t="s">
        <v>784</v>
      </c>
      <c r="F155" s="225" t="s">
        <v>785</v>
      </c>
      <c r="G155" s="226" t="s">
        <v>170</v>
      </c>
      <c r="H155" s="227">
        <v>62</v>
      </c>
      <c r="I155" s="228"/>
      <c r="J155" s="229">
        <f>ROUND(I155*H155,2)</f>
        <v>0</v>
      </c>
      <c r="K155" s="225" t="s">
        <v>1</v>
      </c>
      <c r="L155" s="41"/>
      <c r="M155" s="230" t="s">
        <v>1</v>
      </c>
      <c r="N155" s="231" t="s">
        <v>41</v>
      </c>
      <c r="O155" s="88"/>
      <c r="P155" s="232">
        <f>O155*H155</f>
        <v>0</v>
      </c>
      <c r="Q155" s="232">
        <v>0</v>
      </c>
      <c r="R155" s="232">
        <f>Q155*H155</f>
        <v>0</v>
      </c>
      <c r="S155" s="232">
        <v>0</v>
      </c>
      <c r="T155" s="233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34" t="s">
        <v>302</v>
      </c>
      <c r="AT155" s="234" t="s">
        <v>167</v>
      </c>
      <c r="AU155" s="234" t="s">
        <v>85</v>
      </c>
      <c r="AY155" s="14" t="s">
        <v>164</v>
      </c>
      <c r="BE155" s="235">
        <f>IF(N155="základní",J155,0)</f>
        <v>0</v>
      </c>
      <c r="BF155" s="235">
        <f>IF(N155="snížená",J155,0)</f>
        <v>0</v>
      </c>
      <c r="BG155" s="235">
        <f>IF(N155="zákl. přenesená",J155,0)</f>
        <v>0</v>
      </c>
      <c r="BH155" s="235">
        <f>IF(N155="sníž. přenesená",J155,0)</f>
        <v>0</v>
      </c>
      <c r="BI155" s="235">
        <f>IF(N155="nulová",J155,0)</f>
        <v>0</v>
      </c>
      <c r="BJ155" s="14" t="s">
        <v>83</v>
      </c>
      <c r="BK155" s="235">
        <f>ROUND(I155*H155,2)</f>
        <v>0</v>
      </c>
      <c r="BL155" s="14" t="s">
        <v>302</v>
      </c>
      <c r="BM155" s="234" t="s">
        <v>247</v>
      </c>
    </row>
    <row r="156" spans="1:65" s="2" customFormat="1" ht="16.5" customHeight="1">
      <c r="A156" s="35"/>
      <c r="B156" s="36"/>
      <c r="C156" s="241" t="s">
        <v>207</v>
      </c>
      <c r="D156" s="241" t="s">
        <v>181</v>
      </c>
      <c r="E156" s="242" t="s">
        <v>786</v>
      </c>
      <c r="F156" s="243" t="s">
        <v>787</v>
      </c>
      <c r="G156" s="244" t="s">
        <v>170</v>
      </c>
      <c r="H156" s="245">
        <v>42</v>
      </c>
      <c r="I156" s="246"/>
      <c r="J156" s="247">
        <f>ROUND(I156*H156,2)</f>
        <v>0</v>
      </c>
      <c r="K156" s="243" t="s">
        <v>1</v>
      </c>
      <c r="L156" s="248"/>
      <c r="M156" s="249" t="s">
        <v>1</v>
      </c>
      <c r="N156" s="250" t="s">
        <v>41</v>
      </c>
      <c r="O156" s="88"/>
      <c r="P156" s="232">
        <f>O156*H156</f>
        <v>0</v>
      </c>
      <c r="Q156" s="232">
        <v>0</v>
      </c>
      <c r="R156" s="232">
        <f>Q156*H156</f>
        <v>0</v>
      </c>
      <c r="S156" s="232">
        <v>0</v>
      </c>
      <c r="T156" s="233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34" t="s">
        <v>759</v>
      </c>
      <c r="AT156" s="234" t="s">
        <v>181</v>
      </c>
      <c r="AU156" s="234" t="s">
        <v>85</v>
      </c>
      <c r="AY156" s="14" t="s">
        <v>164</v>
      </c>
      <c r="BE156" s="235">
        <f>IF(N156="základní",J156,0)</f>
        <v>0</v>
      </c>
      <c r="BF156" s="235">
        <f>IF(N156="snížená",J156,0)</f>
        <v>0</v>
      </c>
      <c r="BG156" s="235">
        <f>IF(N156="zákl. přenesená",J156,0)</f>
        <v>0</v>
      </c>
      <c r="BH156" s="235">
        <f>IF(N156="sníž. přenesená",J156,0)</f>
        <v>0</v>
      </c>
      <c r="BI156" s="235">
        <f>IF(N156="nulová",J156,0)</f>
        <v>0</v>
      </c>
      <c r="BJ156" s="14" t="s">
        <v>83</v>
      </c>
      <c r="BK156" s="235">
        <f>ROUND(I156*H156,2)</f>
        <v>0</v>
      </c>
      <c r="BL156" s="14" t="s">
        <v>302</v>
      </c>
      <c r="BM156" s="234" t="s">
        <v>250</v>
      </c>
    </row>
    <row r="157" spans="1:65" s="2" customFormat="1" ht="16.5" customHeight="1">
      <c r="A157" s="35"/>
      <c r="B157" s="36"/>
      <c r="C157" s="241" t="s">
        <v>7</v>
      </c>
      <c r="D157" s="241" t="s">
        <v>181</v>
      </c>
      <c r="E157" s="242" t="s">
        <v>788</v>
      </c>
      <c r="F157" s="243" t="s">
        <v>789</v>
      </c>
      <c r="G157" s="244" t="s">
        <v>170</v>
      </c>
      <c r="H157" s="245">
        <v>12</v>
      </c>
      <c r="I157" s="246"/>
      <c r="J157" s="247">
        <f>ROUND(I157*H157,2)</f>
        <v>0</v>
      </c>
      <c r="K157" s="243" t="s">
        <v>1</v>
      </c>
      <c r="L157" s="248"/>
      <c r="M157" s="249" t="s">
        <v>1</v>
      </c>
      <c r="N157" s="250" t="s">
        <v>41</v>
      </c>
      <c r="O157" s="88"/>
      <c r="P157" s="232">
        <f>O157*H157</f>
        <v>0</v>
      </c>
      <c r="Q157" s="232">
        <v>0</v>
      </c>
      <c r="R157" s="232">
        <f>Q157*H157</f>
        <v>0</v>
      </c>
      <c r="S157" s="232">
        <v>0</v>
      </c>
      <c r="T157" s="233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34" t="s">
        <v>759</v>
      </c>
      <c r="AT157" s="234" t="s">
        <v>181</v>
      </c>
      <c r="AU157" s="234" t="s">
        <v>85</v>
      </c>
      <c r="AY157" s="14" t="s">
        <v>164</v>
      </c>
      <c r="BE157" s="235">
        <f>IF(N157="základní",J157,0)</f>
        <v>0</v>
      </c>
      <c r="BF157" s="235">
        <f>IF(N157="snížená",J157,0)</f>
        <v>0</v>
      </c>
      <c r="BG157" s="235">
        <f>IF(N157="zákl. přenesená",J157,0)</f>
        <v>0</v>
      </c>
      <c r="BH157" s="235">
        <f>IF(N157="sníž. přenesená",J157,0)</f>
        <v>0</v>
      </c>
      <c r="BI157" s="235">
        <f>IF(N157="nulová",J157,0)</f>
        <v>0</v>
      </c>
      <c r="BJ157" s="14" t="s">
        <v>83</v>
      </c>
      <c r="BK157" s="235">
        <f>ROUND(I157*H157,2)</f>
        <v>0</v>
      </c>
      <c r="BL157" s="14" t="s">
        <v>302</v>
      </c>
      <c r="BM157" s="234" t="s">
        <v>256</v>
      </c>
    </row>
    <row r="158" spans="1:65" s="2" customFormat="1" ht="16.5" customHeight="1">
      <c r="A158" s="35"/>
      <c r="B158" s="36"/>
      <c r="C158" s="241" t="s">
        <v>211</v>
      </c>
      <c r="D158" s="241" t="s">
        <v>181</v>
      </c>
      <c r="E158" s="242" t="s">
        <v>513</v>
      </c>
      <c r="F158" s="243" t="s">
        <v>790</v>
      </c>
      <c r="G158" s="244" t="s">
        <v>170</v>
      </c>
      <c r="H158" s="245">
        <v>8</v>
      </c>
      <c r="I158" s="246"/>
      <c r="J158" s="247">
        <f>ROUND(I158*H158,2)</f>
        <v>0</v>
      </c>
      <c r="K158" s="243" t="s">
        <v>1</v>
      </c>
      <c r="L158" s="248"/>
      <c r="M158" s="249" t="s">
        <v>1</v>
      </c>
      <c r="N158" s="250" t="s">
        <v>41</v>
      </c>
      <c r="O158" s="88"/>
      <c r="P158" s="232">
        <f>O158*H158</f>
        <v>0</v>
      </c>
      <c r="Q158" s="232">
        <v>0</v>
      </c>
      <c r="R158" s="232">
        <f>Q158*H158</f>
        <v>0</v>
      </c>
      <c r="S158" s="232">
        <v>0</v>
      </c>
      <c r="T158" s="233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34" t="s">
        <v>759</v>
      </c>
      <c r="AT158" s="234" t="s">
        <v>181</v>
      </c>
      <c r="AU158" s="234" t="s">
        <v>85</v>
      </c>
      <c r="AY158" s="14" t="s">
        <v>164</v>
      </c>
      <c r="BE158" s="235">
        <f>IF(N158="základní",J158,0)</f>
        <v>0</v>
      </c>
      <c r="BF158" s="235">
        <f>IF(N158="snížená",J158,0)</f>
        <v>0</v>
      </c>
      <c r="BG158" s="235">
        <f>IF(N158="zákl. přenesená",J158,0)</f>
        <v>0</v>
      </c>
      <c r="BH158" s="235">
        <f>IF(N158="sníž. přenesená",J158,0)</f>
        <v>0</v>
      </c>
      <c r="BI158" s="235">
        <f>IF(N158="nulová",J158,0)</f>
        <v>0</v>
      </c>
      <c r="BJ158" s="14" t="s">
        <v>83</v>
      </c>
      <c r="BK158" s="235">
        <f>ROUND(I158*H158,2)</f>
        <v>0</v>
      </c>
      <c r="BL158" s="14" t="s">
        <v>302</v>
      </c>
      <c r="BM158" s="234" t="s">
        <v>261</v>
      </c>
    </row>
    <row r="159" spans="1:65" s="2" customFormat="1" ht="24.15" customHeight="1">
      <c r="A159" s="35"/>
      <c r="B159" s="36"/>
      <c r="C159" s="223" t="s">
        <v>262</v>
      </c>
      <c r="D159" s="223" t="s">
        <v>167</v>
      </c>
      <c r="E159" s="224" t="s">
        <v>791</v>
      </c>
      <c r="F159" s="225" t="s">
        <v>792</v>
      </c>
      <c r="G159" s="226" t="s">
        <v>224</v>
      </c>
      <c r="H159" s="227">
        <v>3</v>
      </c>
      <c r="I159" s="228"/>
      <c r="J159" s="229">
        <f>ROUND(I159*H159,2)</f>
        <v>0</v>
      </c>
      <c r="K159" s="225" t="s">
        <v>1</v>
      </c>
      <c r="L159" s="41"/>
      <c r="M159" s="230" t="s">
        <v>1</v>
      </c>
      <c r="N159" s="231" t="s">
        <v>41</v>
      </c>
      <c r="O159" s="88"/>
      <c r="P159" s="232">
        <f>O159*H159</f>
        <v>0</v>
      </c>
      <c r="Q159" s="232">
        <v>0</v>
      </c>
      <c r="R159" s="232">
        <f>Q159*H159</f>
        <v>0</v>
      </c>
      <c r="S159" s="232">
        <v>0</v>
      </c>
      <c r="T159" s="233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34" t="s">
        <v>302</v>
      </c>
      <c r="AT159" s="234" t="s">
        <v>167</v>
      </c>
      <c r="AU159" s="234" t="s">
        <v>85</v>
      </c>
      <c r="AY159" s="14" t="s">
        <v>164</v>
      </c>
      <c r="BE159" s="235">
        <f>IF(N159="základní",J159,0)</f>
        <v>0</v>
      </c>
      <c r="BF159" s="235">
        <f>IF(N159="snížená",J159,0)</f>
        <v>0</v>
      </c>
      <c r="BG159" s="235">
        <f>IF(N159="zákl. přenesená",J159,0)</f>
        <v>0</v>
      </c>
      <c r="BH159" s="235">
        <f>IF(N159="sníž. přenesená",J159,0)</f>
        <v>0</v>
      </c>
      <c r="BI159" s="235">
        <f>IF(N159="nulová",J159,0)</f>
        <v>0</v>
      </c>
      <c r="BJ159" s="14" t="s">
        <v>83</v>
      </c>
      <c r="BK159" s="235">
        <f>ROUND(I159*H159,2)</f>
        <v>0</v>
      </c>
      <c r="BL159" s="14" t="s">
        <v>302</v>
      </c>
      <c r="BM159" s="234" t="s">
        <v>266</v>
      </c>
    </row>
    <row r="160" spans="1:65" s="2" customFormat="1" ht="24.15" customHeight="1">
      <c r="A160" s="35"/>
      <c r="B160" s="36"/>
      <c r="C160" s="241" t="s">
        <v>215</v>
      </c>
      <c r="D160" s="241" t="s">
        <v>181</v>
      </c>
      <c r="E160" s="242" t="s">
        <v>793</v>
      </c>
      <c r="F160" s="243" t="s">
        <v>794</v>
      </c>
      <c r="G160" s="244" t="s">
        <v>224</v>
      </c>
      <c r="H160" s="245">
        <v>3</v>
      </c>
      <c r="I160" s="246"/>
      <c r="J160" s="247">
        <f>ROUND(I160*H160,2)</f>
        <v>0</v>
      </c>
      <c r="K160" s="243" t="s">
        <v>1</v>
      </c>
      <c r="L160" s="248"/>
      <c r="M160" s="249" t="s">
        <v>1</v>
      </c>
      <c r="N160" s="250" t="s">
        <v>41</v>
      </c>
      <c r="O160" s="88"/>
      <c r="P160" s="232">
        <f>O160*H160</f>
        <v>0</v>
      </c>
      <c r="Q160" s="232">
        <v>0</v>
      </c>
      <c r="R160" s="232">
        <f>Q160*H160</f>
        <v>0</v>
      </c>
      <c r="S160" s="232">
        <v>0</v>
      </c>
      <c r="T160" s="233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34" t="s">
        <v>759</v>
      </c>
      <c r="AT160" s="234" t="s">
        <v>181</v>
      </c>
      <c r="AU160" s="234" t="s">
        <v>85</v>
      </c>
      <c r="AY160" s="14" t="s">
        <v>164</v>
      </c>
      <c r="BE160" s="235">
        <f>IF(N160="základní",J160,0)</f>
        <v>0</v>
      </c>
      <c r="BF160" s="235">
        <f>IF(N160="snížená",J160,0)</f>
        <v>0</v>
      </c>
      <c r="BG160" s="235">
        <f>IF(N160="zákl. přenesená",J160,0)</f>
        <v>0</v>
      </c>
      <c r="BH160" s="235">
        <f>IF(N160="sníž. přenesená",J160,0)</f>
        <v>0</v>
      </c>
      <c r="BI160" s="235">
        <f>IF(N160="nulová",J160,0)</f>
        <v>0</v>
      </c>
      <c r="BJ160" s="14" t="s">
        <v>83</v>
      </c>
      <c r="BK160" s="235">
        <f>ROUND(I160*H160,2)</f>
        <v>0</v>
      </c>
      <c r="BL160" s="14" t="s">
        <v>302</v>
      </c>
      <c r="BM160" s="234" t="s">
        <v>269</v>
      </c>
    </row>
    <row r="161" spans="1:65" s="2" customFormat="1" ht="21.75" customHeight="1">
      <c r="A161" s="35"/>
      <c r="B161" s="36"/>
      <c r="C161" s="223" t="s">
        <v>270</v>
      </c>
      <c r="D161" s="223" t="s">
        <v>167</v>
      </c>
      <c r="E161" s="224" t="s">
        <v>795</v>
      </c>
      <c r="F161" s="225" t="s">
        <v>796</v>
      </c>
      <c r="G161" s="226" t="s">
        <v>224</v>
      </c>
      <c r="H161" s="227">
        <v>1</v>
      </c>
      <c r="I161" s="228"/>
      <c r="J161" s="229">
        <f>ROUND(I161*H161,2)</f>
        <v>0</v>
      </c>
      <c r="K161" s="225" t="s">
        <v>1</v>
      </c>
      <c r="L161" s="41"/>
      <c r="M161" s="230" t="s">
        <v>1</v>
      </c>
      <c r="N161" s="231" t="s">
        <v>41</v>
      </c>
      <c r="O161" s="88"/>
      <c r="P161" s="232">
        <f>O161*H161</f>
        <v>0</v>
      </c>
      <c r="Q161" s="232">
        <v>0</v>
      </c>
      <c r="R161" s="232">
        <f>Q161*H161</f>
        <v>0</v>
      </c>
      <c r="S161" s="232">
        <v>0</v>
      </c>
      <c r="T161" s="233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34" t="s">
        <v>302</v>
      </c>
      <c r="AT161" s="234" t="s">
        <v>167</v>
      </c>
      <c r="AU161" s="234" t="s">
        <v>85</v>
      </c>
      <c r="AY161" s="14" t="s">
        <v>164</v>
      </c>
      <c r="BE161" s="235">
        <f>IF(N161="základní",J161,0)</f>
        <v>0</v>
      </c>
      <c r="BF161" s="235">
        <f>IF(N161="snížená",J161,0)</f>
        <v>0</v>
      </c>
      <c r="BG161" s="235">
        <f>IF(N161="zákl. přenesená",J161,0)</f>
        <v>0</v>
      </c>
      <c r="BH161" s="235">
        <f>IF(N161="sníž. přenesená",J161,0)</f>
        <v>0</v>
      </c>
      <c r="BI161" s="235">
        <f>IF(N161="nulová",J161,0)</f>
        <v>0</v>
      </c>
      <c r="BJ161" s="14" t="s">
        <v>83</v>
      </c>
      <c r="BK161" s="235">
        <f>ROUND(I161*H161,2)</f>
        <v>0</v>
      </c>
      <c r="BL161" s="14" t="s">
        <v>302</v>
      </c>
      <c r="BM161" s="234" t="s">
        <v>273</v>
      </c>
    </row>
    <row r="162" spans="1:65" s="2" customFormat="1" ht="33" customHeight="1">
      <c r="A162" s="35"/>
      <c r="B162" s="36"/>
      <c r="C162" s="241" t="s">
        <v>220</v>
      </c>
      <c r="D162" s="241" t="s">
        <v>181</v>
      </c>
      <c r="E162" s="242" t="s">
        <v>797</v>
      </c>
      <c r="F162" s="243" t="s">
        <v>798</v>
      </c>
      <c r="G162" s="244" t="s">
        <v>224</v>
      </c>
      <c r="H162" s="245">
        <v>1</v>
      </c>
      <c r="I162" s="246"/>
      <c r="J162" s="247">
        <f>ROUND(I162*H162,2)</f>
        <v>0</v>
      </c>
      <c r="K162" s="243" t="s">
        <v>1</v>
      </c>
      <c r="L162" s="248"/>
      <c r="M162" s="249" t="s">
        <v>1</v>
      </c>
      <c r="N162" s="250" t="s">
        <v>41</v>
      </c>
      <c r="O162" s="88"/>
      <c r="P162" s="232">
        <f>O162*H162</f>
        <v>0</v>
      </c>
      <c r="Q162" s="232">
        <v>0</v>
      </c>
      <c r="R162" s="232">
        <f>Q162*H162</f>
        <v>0</v>
      </c>
      <c r="S162" s="232">
        <v>0</v>
      </c>
      <c r="T162" s="233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34" t="s">
        <v>759</v>
      </c>
      <c r="AT162" s="234" t="s">
        <v>181</v>
      </c>
      <c r="AU162" s="234" t="s">
        <v>85</v>
      </c>
      <c r="AY162" s="14" t="s">
        <v>164</v>
      </c>
      <c r="BE162" s="235">
        <f>IF(N162="základní",J162,0)</f>
        <v>0</v>
      </c>
      <c r="BF162" s="235">
        <f>IF(N162="snížená",J162,0)</f>
        <v>0</v>
      </c>
      <c r="BG162" s="235">
        <f>IF(N162="zákl. přenesená",J162,0)</f>
        <v>0</v>
      </c>
      <c r="BH162" s="235">
        <f>IF(N162="sníž. přenesená",J162,0)</f>
        <v>0</v>
      </c>
      <c r="BI162" s="235">
        <f>IF(N162="nulová",J162,0)</f>
        <v>0</v>
      </c>
      <c r="BJ162" s="14" t="s">
        <v>83</v>
      </c>
      <c r="BK162" s="235">
        <f>ROUND(I162*H162,2)</f>
        <v>0</v>
      </c>
      <c r="BL162" s="14" t="s">
        <v>302</v>
      </c>
      <c r="BM162" s="234" t="s">
        <v>276</v>
      </c>
    </row>
    <row r="163" spans="1:65" s="2" customFormat="1" ht="21.75" customHeight="1">
      <c r="A163" s="35"/>
      <c r="B163" s="36"/>
      <c r="C163" s="223" t="s">
        <v>277</v>
      </c>
      <c r="D163" s="223" t="s">
        <v>167</v>
      </c>
      <c r="E163" s="224" t="s">
        <v>799</v>
      </c>
      <c r="F163" s="225" t="s">
        <v>800</v>
      </c>
      <c r="G163" s="226" t="s">
        <v>224</v>
      </c>
      <c r="H163" s="227">
        <v>3</v>
      </c>
      <c r="I163" s="228"/>
      <c r="J163" s="229">
        <f>ROUND(I163*H163,2)</f>
        <v>0</v>
      </c>
      <c r="K163" s="225" t="s">
        <v>1</v>
      </c>
      <c r="L163" s="41"/>
      <c r="M163" s="230" t="s">
        <v>1</v>
      </c>
      <c r="N163" s="231" t="s">
        <v>41</v>
      </c>
      <c r="O163" s="88"/>
      <c r="P163" s="232">
        <f>O163*H163</f>
        <v>0</v>
      </c>
      <c r="Q163" s="232">
        <v>0</v>
      </c>
      <c r="R163" s="232">
        <f>Q163*H163</f>
        <v>0</v>
      </c>
      <c r="S163" s="232">
        <v>0</v>
      </c>
      <c r="T163" s="233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34" t="s">
        <v>302</v>
      </c>
      <c r="AT163" s="234" t="s">
        <v>167</v>
      </c>
      <c r="AU163" s="234" t="s">
        <v>85</v>
      </c>
      <c r="AY163" s="14" t="s">
        <v>164</v>
      </c>
      <c r="BE163" s="235">
        <f>IF(N163="základní",J163,0)</f>
        <v>0</v>
      </c>
      <c r="BF163" s="235">
        <f>IF(N163="snížená",J163,0)</f>
        <v>0</v>
      </c>
      <c r="BG163" s="235">
        <f>IF(N163="zákl. přenesená",J163,0)</f>
        <v>0</v>
      </c>
      <c r="BH163" s="235">
        <f>IF(N163="sníž. přenesená",J163,0)</f>
        <v>0</v>
      </c>
      <c r="BI163" s="235">
        <f>IF(N163="nulová",J163,0)</f>
        <v>0</v>
      </c>
      <c r="BJ163" s="14" t="s">
        <v>83</v>
      </c>
      <c r="BK163" s="235">
        <f>ROUND(I163*H163,2)</f>
        <v>0</v>
      </c>
      <c r="BL163" s="14" t="s">
        <v>302</v>
      </c>
      <c r="BM163" s="234" t="s">
        <v>280</v>
      </c>
    </row>
    <row r="164" spans="1:65" s="2" customFormat="1" ht="21.75" customHeight="1">
      <c r="A164" s="35"/>
      <c r="B164" s="36"/>
      <c r="C164" s="223" t="s">
        <v>225</v>
      </c>
      <c r="D164" s="223" t="s">
        <v>167</v>
      </c>
      <c r="E164" s="224" t="s">
        <v>801</v>
      </c>
      <c r="F164" s="225" t="s">
        <v>802</v>
      </c>
      <c r="G164" s="226" t="s">
        <v>224</v>
      </c>
      <c r="H164" s="227">
        <v>1</v>
      </c>
      <c r="I164" s="228"/>
      <c r="J164" s="229">
        <f>ROUND(I164*H164,2)</f>
        <v>0</v>
      </c>
      <c r="K164" s="225" t="s">
        <v>1</v>
      </c>
      <c r="L164" s="41"/>
      <c r="M164" s="230" t="s">
        <v>1</v>
      </c>
      <c r="N164" s="231" t="s">
        <v>41</v>
      </c>
      <c r="O164" s="88"/>
      <c r="P164" s="232">
        <f>O164*H164</f>
        <v>0</v>
      </c>
      <c r="Q164" s="232">
        <v>0</v>
      </c>
      <c r="R164" s="232">
        <f>Q164*H164</f>
        <v>0</v>
      </c>
      <c r="S164" s="232">
        <v>0</v>
      </c>
      <c r="T164" s="233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34" t="s">
        <v>302</v>
      </c>
      <c r="AT164" s="234" t="s">
        <v>167</v>
      </c>
      <c r="AU164" s="234" t="s">
        <v>85</v>
      </c>
      <c r="AY164" s="14" t="s">
        <v>164</v>
      </c>
      <c r="BE164" s="235">
        <f>IF(N164="základní",J164,0)</f>
        <v>0</v>
      </c>
      <c r="BF164" s="235">
        <f>IF(N164="snížená",J164,0)</f>
        <v>0</v>
      </c>
      <c r="BG164" s="235">
        <f>IF(N164="zákl. přenesená",J164,0)</f>
        <v>0</v>
      </c>
      <c r="BH164" s="235">
        <f>IF(N164="sníž. přenesená",J164,0)</f>
        <v>0</v>
      </c>
      <c r="BI164" s="235">
        <f>IF(N164="nulová",J164,0)</f>
        <v>0</v>
      </c>
      <c r="BJ164" s="14" t="s">
        <v>83</v>
      </c>
      <c r="BK164" s="235">
        <f>ROUND(I164*H164,2)</f>
        <v>0</v>
      </c>
      <c r="BL164" s="14" t="s">
        <v>302</v>
      </c>
      <c r="BM164" s="234" t="s">
        <v>283</v>
      </c>
    </row>
    <row r="165" spans="1:65" s="2" customFormat="1" ht="24.15" customHeight="1">
      <c r="A165" s="35"/>
      <c r="B165" s="36"/>
      <c r="C165" s="223" t="s">
        <v>284</v>
      </c>
      <c r="D165" s="223" t="s">
        <v>167</v>
      </c>
      <c r="E165" s="224" t="s">
        <v>803</v>
      </c>
      <c r="F165" s="225" t="s">
        <v>804</v>
      </c>
      <c r="G165" s="226" t="s">
        <v>170</v>
      </c>
      <c r="H165" s="227">
        <v>20</v>
      </c>
      <c r="I165" s="228"/>
      <c r="J165" s="229">
        <f>ROUND(I165*H165,2)</f>
        <v>0</v>
      </c>
      <c r="K165" s="225" t="s">
        <v>1</v>
      </c>
      <c r="L165" s="41"/>
      <c r="M165" s="230" t="s">
        <v>1</v>
      </c>
      <c r="N165" s="231" t="s">
        <v>41</v>
      </c>
      <c r="O165" s="88"/>
      <c r="P165" s="232">
        <f>O165*H165</f>
        <v>0</v>
      </c>
      <c r="Q165" s="232">
        <v>0</v>
      </c>
      <c r="R165" s="232">
        <f>Q165*H165</f>
        <v>0</v>
      </c>
      <c r="S165" s="232">
        <v>0</v>
      </c>
      <c r="T165" s="233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34" t="s">
        <v>302</v>
      </c>
      <c r="AT165" s="234" t="s">
        <v>167</v>
      </c>
      <c r="AU165" s="234" t="s">
        <v>85</v>
      </c>
      <c r="AY165" s="14" t="s">
        <v>164</v>
      </c>
      <c r="BE165" s="235">
        <f>IF(N165="základní",J165,0)</f>
        <v>0</v>
      </c>
      <c r="BF165" s="235">
        <f>IF(N165="snížená",J165,0)</f>
        <v>0</v>
      </c>
      <c r="BG165" s="235">
        <f>IF(N165="zákl. přenesená",J165,0)</f>
        <v>0</v>
      </c>
      <c r="BH165" s="235">
        <f>IF(N165="sníž. přenesená",J165,0)</f>
        <v>0</v>
      </c>
      <c r="BI165" s="235">
        <f>IF(N165="nulová",J165,0)</f>
        <v>0</v>
      </c>
      <c r="BJ165" s="14" t="s">
        <v>83</v>
      </c>
      <c r="BK165" s="235">
        <f>ROUND(I165*H165,2)</f>
        <v>0</v>
      </c>
      <c r="BL165" s="14" t="s">
        <v>302</v>
      </c>
      <c r="BM165" s="234" t="s">
        <v>287</v>
      </c>
    </row>
    <row r="166" spans="1:65" s="2" customFormat="1" ht="24.15" customHeight="1">
      <c r="A166" s="35"/>
      <c r="B166" s="36"/>
      <c r="C166" s="241" t="s">
        <v>229</v>
      </c>
      <c r="D166" s="241" t="s">
        <v>181</v>
      </c>
      <c r="E166" s="242" t="s">
        <v>805</v>
      </c>
      <c r="F166" s="243" t="s">
        <v>806</v>
      </c>
      <c r="G166" s="244" t="s">
        <v>170</v>
      </c>
      <c r="H166" s="245">
        <v>20</v>
      </c>
      <c r="I166" s="246"/>
      <c r="J166" s="247">
        <f>ROUND(I166*H166,2)</f>
        <v>0</v>
      </c>
      <c r="K166" s="243" t="s">
        <v>1</v>
      </c>
      <c r="L166" s="248"/>
      <c r="M166" s="249" t="s">
        <v>1</v>
      </c>
      <c r="N166" s="250" t="s">
        <v>41</v>
      </c>
      <c r="O166" s="88"/>
      <c r="P166" s="232">
        <f>O166*H166</f>
        <v>0</v>
      </c>
      <c r="Q166" s="232">
        <v>0</v>
      </c>
      <c r="R166" s="232">
        <f>Q166*H166</f>
        <v>0</v>
      </c>
      <c r="S166" s="232">
        <v>0</v>
      </c>
      <c r="T166" s="233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34" t="s">
        <v>759</v>
      </c>
      <c r="AT166" s="234" t="s">
        <v>181</v>
      </c>
      <c r="AU166" s="234" t="s">
        <v>85</v>
      </c>
      <c r="AY166" s="14" t="s">
        <v>164</v>
      </c>
      <c r="BE166" s="235">
        <f>IF(N166="základní",J166,0)</f>
        <v>0</v>
      </c>
      <c r="BF166" s="235">
        <f>IF(N166="snížená",J166,0)</f>
        <v>0</v>
      </c>
      <c r="BG166" s="235">
        <f>IF(N166="zákl. přenesená",J166,0)</f>
        <v>0</v>
      </c>
      <c r="BH166" s="235">
        <f>IF(N166="sníž. přenesená",J166,0)</f>
        <v>0</v>
      </c>
      <c r="BI166" s="235">
        <f>IF(N166="nulová",J166,0)</f>
        <v>0</v>
      </c>
      <c r="BJ166" s="14" t="s">
        <v>83</v>
      </c>
      <c r="BK166" s="235">
        <f>ROUND(I166*H166,2)</f>
        <v>0</v>
      </c>
      <c r="BL166" s="14" t="s">
        <v>302</v>
      </c>
      <c r="BM166" s="234" t="s">
        <v>293</v>
      </c>
    </row>
    <row r="167" spans="1:65" s="2" customFormat="1" ht="16.5" customHeight="1">
      <c r="A167" s="35"/>
      <c r="B167" s="36"/>
      <c r="C167" s="241" t="s">
        <v>295</v>
      </c>
      <c r="D167" s="241" t="s">
        <v>181</v>
      </c>
      <c r="E167" s="242" t="s">
        <v>807</v>
      </c>
      <c r="F167" s="243" t="s">
        <v>808</v>
      </c>
      <c r="G167" s="244" t="s">
        <v>170</v>
      </c>
      <c r="H167" s="245">
        <v>20</v>
      </c>
      <c r="I167" s="246"/>
      <c r="J167" s="247">
        <f>ROUND(I167*H167,2)</f>
        <v>0</v>
      </c>
      <c r="K167" s="243" t="s">
        <v>1</v>
      </c>
      <c r="L167" s="248"/>
      <c r="M167" s="249" t="s">
        <v>1</v>
      </c>
      <c r="N167" s="250" t="s">
        <v>41</v>
      </c>
      <c r="O167" s="88"/>
      <c r="P167" s="232">
        <f>O167*H167</f>
        <v>0</v>
      </c>
      <c r="Q167" s="232">
        <v>0</v>
      </c>
      <c r="R167" s="232">
        <f>Q167*H167</f>
        <v>0</v>
      </c>
      <c r="S167" s="232">
        <v>0</v>
      </c>
      <c r="T167" s="233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34" t="s">
        <v>759</v>
      </c>
      <c r="AT167" s="234" t="s">
        <v>181</v>
      </c>
      <c r="AU167" s="234" t="s">
        <v>85</v>
      </c>
      <c r="AY167" s="14" t="s">
        <v>164</v>
      </c>
      <c r="BE167" s="235">
        <f>IF(N167="základní",J167,0)</f>
        <v>0</v>
      </c>
      <c r="BF167" s="235">
        <f>IF(N167="snížená",J167,0)</f>
        <v>0</v>
      </c>
      <c r="BG167" s="235">
        <f>IF(N167="zákl. přenesená",J167,0)</f>
        <v>0</v>
      </c>
      <c r="BH167" s="235">
        <f>IF(N167="sníž. přenesená",J167,0)</f>
        <v>0</v>
      </c>
      <c r="BI167" s="235">
        <f>IF(N167="nulová",J167,0)</f>
        <v>0</v>
      </c>
      <c r="BJ167" s="14" t="s">
        <v>83</v>
      </c>
      <c r="BK167" s="235">
        <f>ROUND(I167*H167,2)</f>
        <v>0</v>
      </c>
      <c r="BL167" s="14" t="s">
        <v>302</v>
      </c>
      <c r="BM167" s="234" t="s">
        <v>298</v>
      </c>
    </row>
    <row r="168" spans="1:65" s="2" customFormat="1" ht="24.15" customHeight="1">
      <c r="A168" s="35"/>
      <c r="B168" s="36"/>
      <c r="C168" s="223" t="s">
        <v>184</v>
      </c>
      <c r="D168" s="223" t="s">
        <v>167</v>
      </c>
      <c r="E168" s="224" t="s">
        <v>809</v>
      </c>
      <c r="F168" s="225" t="s">
        <v>810</v>
      </c>
      <c r="G168" s="226" t="s">
        <v>224</v>
      </c>
      <c r="H168" s="227">
        <v>36</v>
      </c>
      <c r="I168" s="228"/>
      <c r="J168" s="229">
        <f>ROUND(I168*H168,2)</f>
        <v>0</v>
      </c>
      <c r="K168" s="225" t="s">
        <v>1</v>
      </c>
      <c r="L168" s="41"/>
      <c r="M168" s="230" t="s">
        <v>1</v>
      </c>
      <c r="N168" s="231" t="s">
        <v>41</v>
      </c>
      <c r="O168" s="88"/>
      <c r="P168" s="232">
        <f>O168*H168</f>
        <v>0</v>
      </c>
      <c r="Q168" s="232">
        <v>0</v>
      </c>
      <c r="R168" s="232">
        <f>Q168*H168</f>
        <v>0</v>
      </c>
      <c r="S168" s="232">
        <v>0</v>
      </c>
      <c r="T168" s="233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34" t="s">
        <v>302</v>
      </c>
      <c r="AT168" s="234" t="s">
        <v>167</v>
      </c>
      <c r="AU168" s="234" t="s">
        <v>85</v>
      </c>
      <c r="AY168" s="14" t="s">
        <v>164</v>
      </c>
      <c r="BE168" s="235">
        <f>IF(N168="základní",J168,0)</f>
        <v>0</v>
      </c>
      <c r="BF168" s="235">
        <f>IF(N168="snížená",J168,0)</f>
        <v>0</v>
      </c>
      <c r="BG168" s="235">
        <f>IF(N168="zákl. přenesená",J168,0)</f>
        <v>0</v>
      </c>
      <c r="BH168" s="235">
        <f>IF(N168="sníž. přenesená",J168,0)</f>
        <v>0</v>
      </c>
      <c r="BI168" s="235">
        <f>IF(N168="nulová",J168,0)</f>
        <v>0</v>
      </c>
      <c r="BJ168" s="14" t="s">
        <v>83</v>
      </c>
      <c r="BK168" s="235">
        <f>ROUND(I168*H168,2)</f>
        <v>0</v>
      </c>
      <c r="BL168" s="14" t="s">
        <v>302</v>
      </c>
      <c r="BM168" s="234" t="s">
        <v>302</v>
      </c>
    </row>
    <row r="169" spans="1:65" s="2" customFormat="1" ht="24.15" customHeight="1">
      <c r="A169" s="35"/>
      <c r="B169" s="36"/>
      <c r="C169" s="223" t="s">
        <v>304</v>
      </c>
      <c r="D169" s="223" t="s">
        <v>167</v>
      </c>
      <c r="E169" s="224" t="s">
        <v>811</v>
      </c>
      <c r="F169" s="225" t="s">
        <v>812</v>
      </c>
      <c r="G169" s="226" t="s">
        <v>224</v>
      </c>
      <c r="H169" s="227">
        <v>4</v>
      </c>
      <c r="I169" s="228"/>
      <c r="J169" s="229">
        <f>ROUND(I169*H169,2)</f>
        <v>0</v>
      </c>
      <c r="K169" s="225" t="s">
        <v>1</v>
      </c>
      <c r="L169" s="41"/>
      <c r="M169" s="230" t="s">
        <v>1</v>
      </c>
      <c r="N169" s="231" t="s">
        <v>41</v>
      </c>
      <c r="O169" s="88"/>
      <c r="P169" s="232">
        <f>O169*H169</f>
        <v>0</v>
      </c>
      <c r="Q169" s="232">
        <v>0</v>
      </c>
      <c r="R169" s="232">
        <f>Q169*H169</f>
        <v>0</v>
      </c>
      <c r="S169" s="232">
        <v>0</v>
      </c>
      <c r="T169" s="233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34" t="s">
        <v>302</v>
      </c>
      <c r="AT169" s="234" t="s">
        <v>167</v>
      </c>
      <c r="AU169" s="234" t="s">
        <v>85</v>
      </c>
      <c r="AY169" s="14" t="s">
        <v>164</v>
      </c>
      <c r="BE169" s="235">
        <f>IF(N169="základní",J169,0)</f>
        <v>0</v>
      </c>
      <c r="BF169" s="235">
        <f>IF(N169="snížená",J169,0)</f>
        <v>0</v>
      </c>
      <c r="BG169" s="235">
        <f>IF(N169="zákl. přenesená",J169,0)</f>
        <v>0</v>
      </c>
      <c r="BH169" s="235">
        <f>IF(N169="sníž. přenesená",J169,0)</f>
        <v>0</v>
      </c>
      <c r="BI169" s="235">
        <f>IF(N169="nulová",J169,0)</f>
        <v>0</v>
      </c>
      <c r="BJ169" s="14" t="s">
        <v>83</v>
      </c>
      <c r="BK169" s="235">
        <f>ROUND(I169*H169,2)</f>
        <v>0</v>
      </c>
      <c r="BL169" s="14" t="s">
        <v>302</v>
      </c>
      <c r="BM169" s="234" t="s">
        <v>307</v>
      </c>
    </row>
    <row r="170" spans="1:47" s="2" customFormat="1" ht="12">
      <c r="A170" s="35"/>
      <c r="B170" s="36"/>
      <c r="C170" s="37"/>
      <c r="D170" s="251" t="s">
        <v>252</v>
      </c>
      <c r="E170" s="37"/>
      <c r="F170" s="252" t="s">
        <v>813</v>
      </c>
      <c r="G170" s="37"/>
      <c r="H170" s="37"/>
      <c r="I170" s="238"/>
      <c r="J170" s="37"/>
      <c r="K170" s="37"/>
      <c r="L170" s="41"/>
      <c r="M170" s="239"/>
      <c r="N170" s="240"/>
      <c r="O170" s="88"/>
      <c r="P170" s="88"/>
      <c r="Q170" s="88"/>
      <c r="R170" s="88"/>
      <c r="S170" s="88"/>
      <c r="T170" s="89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T170" s="14" t="s">
        <v>252</v>
      </c>
      <c r="AU170" s="14" t="s">
        <v>85</v>
      </c>
    </row>
    <row r="171" spans="1:65" s="2" customFormat="1" ht="16.5" customHeight="1">
      <c r="A171" s="35"/>
      <c r="B171" s="36"/>
      <c r="C171" s="241" t="s">
        <v>239</v>
      </c>
      <c r="D171" s="241" t="s">
        <v>181</v>
      </c>
      <c r="E171" s="242" t="s">
        <v>814</v>
      </c>
      <c r="F171" s="243" t="s">
        <v>815</v>
      </c>
      <c r="G171" s="244" t="s">
        <v>224</v>
      </c>
      <c r="H171" s="245">
        <v>4</v>
      </c>
      <c r="I171" s="246"/>
      <c r="J171" s="247">
        <f>ROUND(I171*H171,2)</f>
        <v>0</v>
      </c>
      <c r="K171" s="243" t="s">
        <v>1</v>
      </c>
      <c r="L171" s="248"/>
      <c r="M171" s="249" t="s">
        <v>1</v>
      </c>
      <c r="N171" s="250" t="s">
        <v>41</v>
      </c>
      <c r="O171" s="88"/>
      <c r="P171" s="232">
        <f>O171*H171</f>
        <v>0</v>
      </c>
      <c r="Q171" s="232">
        <v>0</v>
      </c>
      <c r="R171" s="232">
        <f>Q171*H171</f>
        <v>0</v>
      </c>
      <c r="S171" s="232">
        <v>0</v>
      </c>
      <c r="T171" s="233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34" t="s">
        <v>759</v>
      </c>
      <c r="AT171" s="234" t="s">
        <v>181</v>
      </c>
      <c r="AU171" s="234" t="s">
        <v>85</v>
      </c>
      <c r="AY171" s="14" t="s">
        <v>164</v>
      </c>
      <c r="BE171" s="235">
        <f>IF(N171="základní",J171,0)</f>
        <v>0</v>
      </c>
      <c r="BF171" s="235">
        <f>IF(N171="snížená",J171,0)</f>
        <v>0</v>
      </c>
      <c r="BG171" s="235">
        <f>IF(N171="zákl. přenesená",J171,0)</f>
        <v>0</v>
      </c>
      <c r="BH171" s="235">
        <f>IF(N171="sníž. přenesená",J171,0)</f>
        <v>0</v>
      </c>
      <c r="BI171" s="235">
        <f>IF(N171="nulová",J171,0)</f>
        <v>0</v>
      </c>
      <c r="BJ171" s="14" t="s">
        <v>83</v>
      </c>
      <c r="BK171" s="235">
        <f>ROUND(I171*H171,2)</f>
        <v>0</v>
      </c>
      <c r="BL171" s="14" t="s">
        <v>302</v>
      </c>
      <c r="BM171" s="234" t="s">
        <v>311</v>
      </c>
    </row>
    <row r="172" spans="1:65" s="2" customFormat="1" ht="24.15" customHeight="1">
      <c r="A172" s="35"/>
      <c r="B172" s="36"/>
      <c r="C172" s="223" t="s">
        <v>312</v>
      </c>
      <c r="D172" s="223" t="s">
        <v>167</v>
      </c>
      <c r="E172" s="224" t="s">
        <v>816</v>
      </c>
      <c r="F172" s="225" t="s">
        <v>817</v>
      </c>
      <c r="G172" s="226" t="s">
        <v>170</v>
      </c>
      <c r="H172" s="227">
        <v>30</v>
      </c>
      <c r="I172" s="228"/>
      <c r="J172" s="229">
        <f>ROUND(I172*H172,2)</f>
        <v>0</v>
      </c>
      <c r="K172" s="225" t="s">
        <v>1</v>
      </c>
      <c r="L172" s="41"/>
      <c r="M172" s="230" t="s">
        <v>1</v>
      </c>
      <c r="N172" s="231" t="s">
        <v>41</v>
      </c>
      <c r="O172" s="88"/>
      <c r="P172" s="232">
        <f>O172*H172</f>
        <v>0</v>
      </c>
      <c r="Q172" s="232">
        <v>0</v>
      </c>
      <c r="R172" s="232">
        <f>Q172*H172</f>
        <v>0</v>
      </c>
      <c r="S172" s="232">
        <v>0</v>
      </c>
      <c r="T172" s="233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34" t="s">
        <v>302</v>
      </c>
      <c r="AT172" s="234" t="s">
        <v>167</v>
      </c>
      <c r="AU172" s="234" t="s">
        <v>85</v>
      </c>
      <c r="AY172" s="14" t="s">
        <v>164</v>
      </c>
      <c r="BE172" s="235">
        <f>IF(N172="základní",J172,0)</f>
        <v>0</v>
      </c>
      <c r="BF172" s="235">
        <f>IF(N172="snížená",J172,0)</f>
        <v>0</v>
      </c>
      <c r="BG172" s="235">
        <f>IF(N172="zákl. přenesená",J172,0)</f>
        <v>0</v>
      </c>
      <c r="BH172" s="235">
        <f>IF(N172="sníž. přenesená",J172,0)</f>
        <v>0</v>
      </c>
      <c r="BI172" s="235">
        <f>IF(N172="nulová",J172,0)</f>
        <v>0</v>
      </c>
      <c r="BJ172" s="14" t="s">
        <v>83</v>
      </c>
      <c r="BK172" s="235">
        <f>ROUND(I172*H172,2)</f>
        <v>0</v>
      </c>
      <c r="BL172" s="14" t="s">
        <v>302</v>
      </c>
      <c r="BM172" s="234" t="s">
        <v>315</v>
      </c>
    </row>
    <row r="173" spans="1:65" s="2" customFormat="1" ht="16.5" customHeight="1">
      <c r="A173" s="35"/>
      <c r="B173" s="36"/>
      <c r="C173" s="241" t="s">
        <v>243</v>
      </c>
      <c r="D173" s="241" t="s">
        <v>181</v>
      </c>
      <c r="E173" s="242" t="s">
        <v>818</v>
      </c>
      <c r="F173" s="243" t="s">
        <v>819</v>
      </c>
      <c r="G173" s="244" t="s">
        <v>170</v>
      </c>
      <c r="H173" s="245">
        <v>14</v>
      </c>
      <c r="I173" s="246"/>
      <c r="J173" s="247">
        <f>ROUND(I173*H173,2)</f>
        <v>0</v>
      </c>
      <c r="K173" s="243" t="s">
        <v>1</v>
      </c>
      <c r="L173" s="248"/>
      <c r="M173" s="249" t="s">
        <v>1</v>
      </c>
      <c r="N173" s="250" t="s">
        <v>41</v>
      </c>
      <c r="O173" s="88"/>
      <c r="P173" s="232">
        <f>O173*H173</f>
        <v>0</v>
      </c>
      <c r="Q173" s="232">
        <v>0</v>
      </c>
      <c r="R173" s="232">
        <f>Q173*H173</f>
        <v>0</v>
      </c>
      <c r="S173" s="232">
        <v>0</v>
      </c>
      <c r="T173" s="233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34" t="s">
        <v>759</v>
      </c>
      <c r="AT173" s="234" t="s">
        <v>181</v>
      </c>
      <c r="AU173" s="234" t="s">
        <v>85</v>
      </c>
      <c r="AY173" s="14" t="s">
        <v>164</v>
      </c>
      <c r="BE173" s="235">
        <f>IF(N173="základní",J173,0)</f>
        <v>0</v>
      </c>
      <c r="BF173" s="235">
        <f>IF(N173="snížená",J173,0)</f>
        <v>0</v>
      </c>
      <c r="BG173" s="235">
        <f>IF(N173="zákl. přenesená",J173,0)</f>
        <v>0</v>
      </c>
      <c r="BH173" s="235">
        <f>IF(N173="sníž. přenesená",J173,0)</f>
        <v>0</v>
      </c>
      <c r="BI173" s="235">
        <f>IF(N173="nulová",J173,0)</f>
        <v>0</v>
      </c>
      <c r="BJ173" s="14" t="s">
        <v>83</v>
      </c>
      <c r="BK173" s="235">
        <f>ROUND(I173*H173,2)</f>
        <v>0</v>
      </c>
      <c r="BL173" s="14" t="s">
        <v>302</v>
      </c>
      <c r="BM173" s="234" t="s">
        <v>319</v>
      </c>
    </row>
    <row r="174" spans="1:65" s="2" customFormat="1" ht="16.5" customHeight="1">
      <c r="A174" s="35"/>
      <c r="B174" s="36"/>
      <c r="C174" s="241" t="s">
        <v>321</v>
      </c>
      <c r="D174" s="241" t="s">
        <v>181</v>
      </c>
      <c r="E174" s="242" t="s">
        <v>820</v>
      </c>
      <c r="F174" s="243" t="s">
        <v>821</v>
      </c>
      <c r="G174" s="244" t="s">
        <v>170</v>
      </c>
      <c r="H174" s="245">
        <v>16</v>
      </c>
      <c r="I174" s="246"/>
      <c r="J174" s="247">
        <f>ROUND(I174*H174,2)</f>
        <v>0</v>
      </c>
      <c r="K174" s="243" t="s">
        <v>1</v>
      </c>
      <c r="L174" s="248"/>
      <c r="M174" s="249" t="s">
        <v>1</v>
      </c>
      <c r="N174" s="250" t="s">
        <v>41</v>
      </c>
      <c r="O174" s="88"/>
      <c r="P174" s="232">
        <f>O174*H174</f>
        <v>0</v>
      </c>
      <c r="Q174" s="232">
        <v>0</v>
      </c>
      <c r="R174" s="232">
        <f>Q174*H174</f>
        <v>0</v>
      </c>
      <c r="S174" s="232">
        <v>0</v>
      </c>
      <c r="T174" s="233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34" t="s">
        <v>759</v>
      </c>
      <c r="AT174" s="234" t="s">
        <v>181</v>
      </c>
      <c r="AU174" s="234" t="s">
        <v>85</v>
      </c>
      <c r="AY174" s="14" t="s">
        <v>164</v>
      </c>
      <c r="BE174" s="235">
        <f>IF(N174="základní",J174,0)</f>
        <v>0</v>
      </c>
      <c r="BF174" s="235">
        <f>IF(N174="snížená",J174,0)</f>
        <v>0</v>
      </c>
      <c r="BG174" s="235">
        <f>IF(N174="zákl. přenesená",J174,0)</f>
        <v>0</v>
      </c>
      <c r="BH174" s="235">
        <f>IF(N174="sníž. přenesená",J174,0)</f>
        <v>0</v>
      </c>
      <c r="BI174" s="235">
        <f>IF(N174="nulová",J174,0)</f>
        <v>0</v>
      </c>
      <c r="BJ174" s="14" t="s">
        <v>83</v>
      </c>
      <c r="BK174" s="235">
        <f>ROUND(I174*H174,2)</f>
        <v>0</v>
      </c>
      <c r="BL174" s="14" t="s">
        <v>302</v>
      </c>
      <c r="BM174" s="234" t="s">
        <v>324</v>
      </c>
    </row>
    <row r="175" spans="1:65" s="2" customFormat="1" ht="33" customHeight="1">
      <c r="A175" s="35"/>
      <c r="B175" s="36"/>
      <c r="C175" s="223" t="s">
        <v>247</v>
      </c>
      <c r="D175" s="223" t="s">
        <v>167</v>
      </c>
      <c r="E175" s="224" t="s">
        <v>822</v>
      </c>
      <c r="F175" s="225" t="s">
        <v>823</v>
      </c>
      <c r="G175" s="226" t="s">
        <v>170</v>
      </c>
      <c r="H175" s="227">
        <v>15</v>
      </c>
      <c r="I175" s="228"/>
      <c r="J175" s="229">
        <f>ROUND(I175*H175,2)</f>
        <v>0</v>
      </c>
      <c r="K175" s="225" t="s">
        <v>1</v>
      </c>
      <c r="L175" s="41"/>
      <c r="M175" s="230" t="s">
        <v>1</v>
      </c>
      <c r="N175" s="231" t="s">
        <v>41</v>
      </c>
      <c r="O175" s="88"/>
      <c r="P175" s="232">
        <f>O175*H175</f>
        <v>0</v>
      </c>
      <c r="Q175" s="232">
        <v>0</v>
      </c>
      <c r="R175" s="232">
        <f>Q175*H175</f>
        <v>0</v>
      </c>
      <c r="S175" s="232">
        <v>0</v>
      </c>
      <c r="T175" s="233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34" t="s">
        <v>302</v>
      </c>
      <c r="AT175" s="234" t="s">
        <v>167</v>
      </c>
      <c r="AU175" s="234" t="s">
        <v>85</v>
      </c>
      <c r="AY175" s="14" t="s">
        <v>164</v>
      </c>
      <c r="BE175" s="235">
        <f>IF(N175="základní",J175,0)</f>
        <v>0</v>
      </c>
      <c r="BF175" s="235">
        <f>IF(N175="snížená",J175,0)</f>
        <v>0</v>
      </c>
      <c r="BG175" s="235">
        <f>IF(N175="zákl. přenesená",J175,0)</f>
        <v>0</v>
      </c>
      <c r="BH175" s="235">
        <f>IF(N175="sníž. přenesená",J175,0)</f>
        <v>0</v>
      </c>
      <c r="BI175" s="235">
        <f>IF(N175="nulová",J175,0)</f>
        <v>0</v>
      </c>
      <c r="BJ175" s="14" t="s">
        <v>83</v>
      </c>
      <c r="BK175" s="235">
        <f>ROUND(I175*H175,2)</f>
        <v>0</v>
      </c>
      <c r="BL175" s="14" t="s">
        <v>302</v>
      </c>
      <c r="BM175" s="234" t="s">
        <v>328</v>
      </c>
    </row>
    <row r="176" spans="1:65" s="2" customFormat="1" ht="16.5" customHeight="1">
      <c r="A176" s="35"/>
      <c r="B176" s="36"/>
      <c r="C176" s="241" t="s">
        <v>330</v>
      </c>
      <c r="D176" s="241" t="s">
        <v>181</v>
      </c>
      <c r="E176" s="242" t="s">
        <v>824</v>
      </c>
      <c r="F176" s="243" t="s">
        <v>825</v>
      </c>
      <c r="G176" s="244" t="s">
        <v>170</v>
      </c>
      <c r="H176" s="245">
        <v>15</v>
      </c>
      <c r="I176" s="246"/>
      <c r="J176" s="247">
        <f>ROUND(I176*H176,2)</f>
        <v>0</v>
      </c>
      <c r="K176" s="243" t="s">
        <v>1</v>
      </c>
      <c r="L176" s="248"/>
      <c r="M176" s="249" t="s">
        <v>1</v>
      </c>
      <c r="N176" s="250" t="s">
        <v>41</v>
      </c>
      <c r="O176" s="88"/>
      <c r="P176" s="232">
        <f>O176*H176</f>
        <v>0</v>
      </c>
      <c r="Q176" s="232">
        <v>0</v>
      </c>
      <c r="R176" s="232">
        <f>Q176*H176</f>
        <v>0</v>
      </c>
      <c r="S176" s="232">
        <v>0</v>
      </c>
      <c r="T176" s="233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34" t="s">
        <v>759</v>
      </c>
      <c r="AT176" s="234" t="s">
        <v>181</v>
      </c>
      <c r="AU176" s="234" t="s">
        <v>85</v>
      </c>
      <c r="AY176" s="14" t="s">
        <v>164</v>
      </c>
      <c r="BE176" s="235">
        <f>IF(N176="základní",J176,0)</f>
        <v>0</v>
      </c>
      <c r="BF176" s="235">
        <f>IF(N176="snížená",J176,0)</f>
        <v>0</v>
      </c>
      <c r="BG176" s="235">
        <f>IF(N176="zákl. přenesená",J176,0)</f>
        <v>0</v>
      </c>
      <c r="BH176" s="235">
        <f>IF(N176="sníž. přenesená",J176,0)</f>
        <v>0</v>
      </c>
      <c r="BI176" s="235">
        <f>IF(N176="nulová",J176,0)</f>
        <v>0</v>
      </c>
      <c r="BJ176" s="14" t="s">
        <v>83</v>
      </c>
      <c r="BK176" s="235">
        <f>ROUND(I176*H176,2)</f>
        <v>0</v>
      </c>
      <c r="BL176" s="14" t="s">
        <v>302</v>
      </c>
      <c r="BM176" s="234" t="s">
        <v>333</v>
      </c>
    </row>
    <row r="177" spans="1:65" s="2" customFormat="1" ht="33" customHeight="1">
      <c r="A177" s="35"/>
      <c r="B177" s="36"/>
      <c r="C177" s="223" t="s">
        <v>250</v>
      </c>
      <c r="D177" s="223" t="s">
        <v>167</v>
      </c>
      <c r="E177" s="224" t="s">
        <v>822</v>
      </c>
      <c r="F177" s="225" t="s">
        <v>823</v>
      </c>
      <c r="G177" s="226" t="s">
        <v>170</v>
      </c>
      <c r="H177" s="227">
        <v>15</v>
      </c>
      <c r="I177" s="228"/>
      <c r="J177" s="229">
        <f>ROUND(I177*H177,2)</f>
        <v>0</v>
      </c>
      <c r="K177" s="225" t="s">
        <v>1</v>
      </c>
      <c r="L177" s="41"/>
      <c r="M177" s="230" t="s">
        <v>1</v>
      </c>
      <c r="N177" s="231" t="s">
        <v>41</v>
      </c>
      <c r="O177" s="88"/>
      <c r="P177" s="232">
        <f>O177*H177</f>
        <v>0</v>
      </c>
      <c r="Q177" s="232">
        <v>0</v>
      </c>
      <c r="R177" s="232">
        <f>Q177*H177</f>
        <v>0</v>
      </c>
      <c r="S177" s="232">
        <v>0</v>
      </c>
      <c r="T177" s="233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34" t="s">
        <v>302</v>
      </c>
      <c r="AT177" s="234" t="s">
        <v>167</v>
      </c>
      <c r="AU177" s="234" t="s">
        <v>85</v>
      </c>
      <c r="AY177" s="14" t="s">
        <v>164</v>
      </c>
      <c r="BE177" s="235">
        <f>IF(N177="základní",J177,0)</f>
        <v>0</v>
      </c>
      <c r="BF177" s="235">
        <f>IF(N177="snížená",J177,0)</f>
        <v>0</v>
      </c>
      <c r="BG177" s="235">
        <f>IF(N177="zákl. přenesená",J177,0)</f>
        <v>0</v>
      </c>
      <c r="BH177" s="235">
        <f>IF(N177="sníž. přenesená",J177,0)</f>
        <v>0</v>
      </c>
      <c r="BI177" s="235">
        <f>IF(N177="nulová",J177,0)</f>
        <v>0</v>
      </c>
      <c r="BJ177" s="14" t="s">
        <v>83</v>
      </c>
      <c r="BK177" s="235">
        <f>ROUND(I177*H177,2)</f>
        <v>0</v>
      </c>
      <c r="BL177" s="14" t="s">
        <v>302</v>
      </c>
      <c r="BM177" s="234" t="s">
        <v>338</v>
      </c>
    </row>
    <row r="178" spans="1:65" s="2" customFormat="1" ht="16.5" customHeight="1">
      <c r="A178" s="35"/>
      <c r="B178" s="36"/>
      <c r="C178" s="241" t="s">
        <v>341</v>
      </c>
      <c r="D178" s="241" t="s">
        <v>181</v>
      </c>
      <c r="E178" s="242" t="s">
        <v>826</v>
      </c>
      <c r="F178" s="243" t="s">
        <v>827</v>
      </c>
      <c r="G178" s="244" t="s">
        <v>170</v>
      </c>
      <c r="H178" s="245">
        <v>15</v>
      </c>
      <c r="I178" s="246"/>
      <c r="J178" s="247">
        <f>ROUND(I178*H178,2)</f>
        <v>0</v>
      </c>
      <c r="K178" s="243" t="s">
        <v>1</v>
      </c>
      <c r="L178" s="248"/>
      <c r="M178" s="249" t="s">
        <v>1</v>
      </c>
      <c r="N178" s="250" t="s">
        <v>41</v>
      </c>
      <c r="O178" s="88"/>
      <c r="P178" s="232">
        <f>O178*H178</f>
        <v>0</v>
      </c>
      <c r="Q178" s="232">
        <v>0</v>
      </c>
      <c r="R178" s="232">
        <f>Q178*H178</f>
        <v>0</v>
      </c>
      <c r="S178" s="232">
        <v>0</v>
      </c>
      <c r="T178" s="233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34" t="s">
        <v>759</v>
      </c>
      <c r="AT178" s="234" t="s">
        <v>181</v>
      </c>
      <c r="AU178" s="234" t="s">
        <v>85</v>
      </c>
      <c r="AY178" s="14" t="s">
        <v>164</v>
      </c>
      <c r="BE178" s="235">
        <f>IF(N178="základní",J178,0)</f>
        <v>0</v>
      </c>
      <c r="BF178" s="235">
        <f>IF(N178="snížená",J178,0)</f>
        <v>0</v>
      </c>
      <c r="BG178" s="235">
        <f>IF(N178="zákl. přenesená",J178,0)</f>
        <v>0</v>
      </c>
      <c r="BH178" s="235">
        <f>IF(N178="sníž. přenesená",J178,0)</f>
        <v>0</v>
      </c>
      <c r="BI178" s="235">
        <f>IF(N178="nulová",J178,0)</f>
        <v>0</v>
      </c>
      <c r="BJ178" s="14" t="s">
        <v>83</v>
      </c>
      <c r="BK178" s="235">
        <f>ROUND(I178*H178,2)</f>
        <v>0</v>
      </c>
      <c r="BL178" s="14" t="s">
        <v>302</v>
      </c>
      <c r="BM178" s="234" t="s">
        <v>344</v>
      </c>
    </row>
    <row r="179" spans="1:65" s="2" customFormat="1" ht="33" customHeight="1">
      <c r="A179" s="35"/>
      <c r="B179" s="36"/>
      <c r="C179" s="223" t="s">
        <v>256</v>
      </c>
      <c r="D179" s="223" t="s">
        <v>167</v>
      </c>
      <c r="E179" s="224" t="s">
        <v>828</v>
      </c>
      <c r="F179" s="225" t="s">
        <v>829</v>
      </c>
      <c r="G179" s="226" t="s">
        <v>170</v>
      </c>
      <c r="H179" s="227">
        <v>230</v>
      </c>
      <c r="I179" s="228"/>
      <c r="J179" s="229">
        <f>ROUND(I179*H179,2)</f>
        <v>0</v>
      </c>
      <c r="K179" s="225" t="s">
        <v>1</v>
      </c>
      <c r="L179" s="41"/>
      <c r="M179" s="230" t="s">
        <v>1</v>
      </c>
      <c r="N179" s="231" t="s">
        <v>41</v>
      </c>
      <c r="O179" s="88"/>
      <c r="P179" s="232">
        <f>O179*H179</f>
        <v>0</v>
      </c>
      <c r="Q179" s="232">
        <v>0</v>
      </c>
      <c r="R179" s="232">
        <f>Q179*H179</f>
        <v>0</v>
      </c>
      <c r="S179" s="232">
        <v>0</v>
      </c>
      <c r="T179" s="233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34" t="s">
        <v>302</v>
      </c>
      <c r="AT179" s="234" t="s">
        <v>167</v>
      </c>
      <c r="AU179" s="234" t="s">
        <v>85</v>
      </c>
      <c r="AY179" s="14" t="s">
        <v>164</v>
      </c>
      <c r="BE179" s="235">
        <f>IF(N179="základní",J179,0)</f>
        <v>0</v>
      </c>
      <c r="BF179" s="235">
        <f>IF(N179="snížená",J179,0)</f>
        <v>0</v>
      </c>
      <c r="BG179" s="235">
        <f>IF(N179="zákl. přenesená",J179,0)</f>
        <v>0</v>
      </c>
      <c r="BH179" s="235">
        <f>IF(N179="sníž. přenesená",J179,0)</f>
        <v>0</v>
      </c>
      <c r="BI179" s="235">
        <f>IF(N179="nulová",J179,0)</f>
        <v>0</v>
      </c>
      <c r="BJ179" s="14" t="s">
        <v>83</v>
      </c>
      <c r="BK179" s="235">
        <f>ROUND(I179*H179,2)</f>
        <v>0</v>
      </c>
      <c r="BL179" s="14" t="s">
        <v>302</v>
      </c>
      <c r="BM179" s="234" t="s">
        <v>349</v>
      </c>
    </row>
    <row r="180" spans="1:65" s="2" customFormat="1" ht="16.5" customHeight="1">
      <c r="A180" s="35"/>
      <c r="B180" s="36"/>
      <c r="C180" s="241" t="s">
        <v>352</v>
      </c>
      <c r="D180" s="241" t="s">
        <v>181</v>
      </c>
      <c r="E180" s="242" t="s">
        <v>830</v>
      </c>
      <c r="F180" s="243" t="s">
        <v>831</v>
      </c>
      <c r="G180" s="244" t="s">
        <v>170</v>
      </c>
      <c r="H180" s="245">
        <v>230</v>
      </c>
      <c r="I180" s="246"/>
      <c r="J180" s="247">
        <f>ROUND(I180*H180,2)</f>
        <v>0</v>
      </c>
      <c r="K180" s="243" t="s">
        <v>1</v>
      </c>
      <c r="L180" s="248"/>
      <c r="M180" s="249" t="s">
        <v>1</v>
      </c>
      <c r="N180" s="250" t="s">
        <v>41</v>
      </c>
      <c r="O180" s="88"/>
      <c r="P180" s="232">
        <f>O180*H180</f>
        <v>0</v>
      </c>
      <c r="Q180" s="232">
        <v>0</v>
      </c>
      <c r="R180" s="232">
        <f>Q180*H180</f>
        <v>0</v>
      </c>
      <c r="S180" s="232">
        <v>0</v>
      </c>
      <c r="T180" s="233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34" t="s">
        <v>759</v>
      </c>
      <c r="AT180" s="234" t="s">
        <v>181</v>
      </c>
      <c r="AU180" s="234" t="s">
        <v>85</v>
      </c>
      <c r="AY180" s="14" t="s">
        <v>164</v>
      </c>
      <c r="BE180" s="235">
        <f>IF(N180="základní",J180,0)</f>
        <v>0</v>
      </c>
      <c r="BF180" s="235">
        <f>IF(N180="snížená",J180,0)</f>
        <v>0</v>
      </c>
      <c r="BG180" s="235">
        <f>IF(N180="zákl. přenesená",J180,0)</f>
        <v>0</v>
      </c>
      <c r="BH180" s="235">
        <f>IF(N180="sníž. přenesená",J180,0)</f>
        <v>0</v>
      </c>
      <c r="BI180" s="235">
        <f>IF(N180="nulová",J180,0)</f>
        <v>0</v>
      </c>
      <c r="BJ180" s="14" t="s">
        <v>83</v>
      </c>
      <c r="BK180" s="235">
        <f>ROUND(I180*H180,2)</f>
        <v>0</v>
      </c>
      <c r="BL180" s="14" t="s">
        <v>302</v>
      </c>
      <c r="BM180" s="234" t="s">
        <v>355</v>
      </c>
    </row>
    <row r="181" spans="1:65" s="2" customFormat="1" ht="33" customHeight="1">
      <c r="A181" s="35"/>
      <c r="B181" s="36"/>
      <c r="C181" s="223" t="s">
        <v>261</v>
      </c>
      <c r="D181" s="223" t="s">
        <v>167</v>
      </c>
      <c r="E181" s="224" t="s">
        <v>832</v>
      </c>
      <c r="F181" s="225" t="s">
        <v>833</v>
      </c>
      <c r="G181" s="226" t="s">
        <v>170</v>
      </c>
      <c r="H181" s="227">
        <v>115</v>
      </c>
      <c r="I181" s="228"/>
      <c r="J181" s="229">
        <f>ROUND(I181*H181,2)</f>
        <v>0</v>
      </c>
      <c r="K181" s="225" t="s">
        <v>1</v>
      </c>
      <c r="L181" s="41"/>
      <c r="M181" s="230" t="s">
        <v>1</v>
      </c>
      <c r="N181" s="231" t="s">
        <v>41</v>
      </c>
      <c r="O181" s="88"/>
      <c r="P181" s="232">
        <f>O181*H181</f>
        <v>0</v>
      </c>
      <c r="Q181" s="232">
        <v>0</v>
      </c>
      <c r="R181" s="232">
        <f>Q181*H181</f>
        <v>0</v>
      </c>
      <c r="S181" s="232">
        <v>0</v>
      </c>
      <c r="T181" s="233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34" t="s">
        <v>302</v>
      </c>
      <c r="AT181" s="234" t="s">
        <v>167</v>
      </c>
      <c r="AU181" s="234" t="s">
        <v>85</v>
      </c>
      <c r="AY181" s="14" t="s">
        <v>164</v>
      </c>
      <c r="BE181" s="235">
        <f>IF(N181="základní",J181,0)</f>
        <v>0</v>
      </c>
      <c r="BF181" s="235">
        <f>IF(N181="snížená",J181,0)</f>
        <v>0</v>
      </c>
      <c r="BG181" s="235">
        <f>IF(N181="zákl. přenesená",J181,0)</f>
        <v>0</v>
      </c>
      <c r="BH181" s="235">
        <f>IF(N181="sníž. přenesená",J181,0)</f>
        <v>0</v>
      </c>
      <c r="BI181" s="235">
        <f>IF(N181="nulová",J181,0)</f>
        <v>0</v>
      </c>
      <c r="BJ181" s="14" t="s">
        <v>83</v>
      </c>
      <c r="BK181" s="235">
        <f>ROUND(I181*H181,2)</f>
        <v>0</v>
      </c>
      <c r="BL181" s="14" t="s">
        <v>302</v>
      </c>
      <c r="BM181" s="234" t="s">
        <v>360</v>
      </c>
    </row>
    <row r="182" spans="1:65" s="2" customFormat="1" ht="16.5" customHeight="1">
      <c r="A182" s="35"/>
      <c r="B182" s="36"/>
      <c r="C182" s="241" t="s">
        <v>363</v>
      </c>
      <c r="D182" s="241" t="s">
        <v>181</v>
      </c>
      <c r="E182" s="242" t="s">
        <v>834</v>
      </c>
      <c r="F182" s="243" t="s">
        <v>835</v>
      </c>
      <c r="G182" s="244" t="s">
        <v>170</v>
      </c>
      <c r="H182" s="245">
        <v>115</v>
      </c>
      <c r="I182" s="246"/>
      <c r="J182" s="247">
        <f>ROUND(I182*H182,2)</f>
        <v>0</v>
      </c>
      <c r="K182" s="243" t="s">
        <v>1</v>
      </c>
      <c r="L182" s="248"/>
      <c r="M182" s="249" t="s">
        <v>1</v>
      </c>
      <c r="N182" s="250" t="s">
        <v>41</v>
      </c>
      <c r="O182" s="88"/>
      <c r="P182" s="232">
        <f>O182*H182</f>
        <v>0</v>
      </c>
      <c r="Q182" s="232">
        <v>0</v>
      </c>
      <c r="R182" s="232">
        <f>Q182*H182</f>
        <v>0</v>
      </c>
      <c r="S182" s="232">
        <v>0</v>
      </c>
      <c r="T182" s="233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34" t="s">
        <v>759</v>
      </c>
      <c r="AT182" s="234" t="s">
        <v>181</v>
      </c>
      <c r="AU182" s="234" t="s">
        <v>85</v>
      </c>
      <c r="AY182" s="14" t="s">
        <v>164</v>
      </c>
      <c r="BE182" s="235">
        <f>IF(N182="základní",J182,0)</f>
        <v>0</v>
      </c>
      <c r="BF182" s="235">
        <f>IF(N182="snížená",J182,0)</f>
        <v>0</v>
      </c>
      <c r="BG182" s="235">
        <f>IF(N182="zákl. přenesená",J182,0)</f>
        <v>0</v>
      </c>
      <c r="BH182" s="235">
        <f>IF(N182="sníž. přenesená",J182,0)</f>
        <v>0</v>
      </c>
      <c r="BI182" s="235">
        <f>IF(N182="nulová",J182,0)</f>
        <v>0</v>
      </c>
      <c r="BJ182" s="14" t="s">
        <v>83</v>
      </c>
      <c r="BK182" s="235">
        <f>ROUND(I182*H182,2)</f>
        <v>0</v>
      </c>
      <c r="BL182" s="14" t="s">
        <v>302</v>
      </c>
      <c r="BM182" s="234" t="s">
        <v>366</v>
      </c>
    </row>
    <row r="183" spans="1:65" s="2" customFormat="1" ht="24.15" customHeight="1">
      <c r="A183" s="35"/>
      <c r="B183" s="36"/>
      <c r="C183" s="223" t="s">
        <v>266</v>
      </c>
      <c r="D183" s="223" t="s">
        <v>167</v>
      </c>
      <c r="E183" s="224" t="s">
        <v>836</v>
      </c>
      <c r="F183" s="225" t="s">
        <v>837</v>
      </c>
      <c r="G183" s="226" t="s">
        <v>170</v>
      </c>
      <c r="H183" s="227">
        <v>15</v>
      </c>
      <c r="I183" s="228"/>
      <c r="J183" s="229">
        <f>ROUND(I183*H183,2)</f>
        <v>0</v>
      </c>
      <c r="K183" s="225" t="s">
        <v>1</v>
      </c>
      <c r="L183" s="41"/>
      <c r="M183" s="230" t="s">
        <v>1</v>
      </c>
      <c r="N183" s="231" t="s">
        <v>41</v>
      </c>
      <c r="O183" s="88"/>
      <c r="P183" s="232">
        <f>O183*H183</f>
        <v>0</v>
      </c>
      <c r="Q183" s="232">
        <v>0</v>
      </c>
      <c r="R183" s="232">
        <f>Q183*H183</f>
        <v>0</v>
      </c>
      <c r="S183" s="232">
        <v>0</v>
      </c>
      <c r="T183" s="233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34" t="s">
        <v>302</v>
      </c>
      <c r="AT183" s="234" t="s">
        <v>167</v>
      </c>
      <c r="AU183" s="234" t="s">
        <v>85</v>
      </c>
      <c r="AY183" s="14" t="s">
        <v>164</v>
      </c>
      <c r="BE183" s="235">
        <f>IF(N183="základní",J183,0)</f>
        <v>0</v>
      </c>
      <c r="BF183" s="235">
        <f>IF(N183="snížená",J183,0)</f>
        <v>0</v>
      </c>
      <c r="BG183" s="235">
        <f>IF(N183="zákl. přenesená",J183,0)</f>
        <v>0</v>
      </c>
      <c r="BH183" s="235">
        <f>IF(N183="sníž. přenesená",J183,0)</f>
        <v>0</v>
      </c>
      <c r="BI183" s="235">
        <f>IF(N183="nulová",J183,0)</f>
        <v>0</v>
      </c>
      <c r="BJ183" s="14" t="s">
        <v>83</v>
      </c>
      <c r="BK183" s="235">
        <f>ROUND(I183*H183,2)</f>
        <v>0</v>
      </c>
      <c r="BL183" s="14" t="s">
        <v>302</v>
      </c>
      <c r="BM183" s="234" t="s">
        <v>371</v>
      </c>
    </row>
    <row r="184" spans="1:65" s="2" customFormat="1" ht="21.75" customHeight="1">
      <c r="A184" s="35"/>
      <c r="B184" s="36"/>
      <c r="C184" s="241" t="s">
        <v>373</v>
      </c>
      <c r="D184" s="241" t="s">
        <v>181</v>
      </c>
      <c r="E184" s="242" t="s">
        <v>838</v>
      </c>
      <c r="F184" s="243" t="s">
        <v>839</v>
      </c>
      <c r="G184" s="244" t="s">
        <v>170</v>
      </c>
      <c r="H184" s="245">
        <v>15</v>
      </c>
      <c r="I184" s="246"/>
      <c r="J184" s="247">
        <f>ROUND(I184*H184,2)</f>
        <v>0</v>
      </c>
      <c r="K184" s="243" t="s">
        <v>1</v>
      </c>
      <c r="L184" s="248"/>
      <c r="M184" s="249" t="s">
        <v>1</v>
      </c>
      <c r="N184" s="250" t="s">
        <v>41</v>
      </c>
      <c r="O184" s="88"/>
      <c r="P184" s="232">
        <f>O184*H184</f>
        <v>0</v>
      </c>
      <c r="Q184" s="232">
        <v>0</v>
      </c>
      <c r="R184" s="232">
        <f>Q184*H184</f>
        <v>0</v>
      </c>
      <c r="S184" s="232">
        <v>0</v>
      </c>
      <c r="T184" s="233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34" t="s">
        <v>759</v>
      </c>
      <c r="AT184" s="234" t="s">
        <v>181</v>
      </c>
      <c r="AU184" s="234" t="s">
        <v>85</v>
      </c>
      <c r="AY184" s="14" t="s">
        <v>164</v>
      </c>
      <c r="BE184" s="235">
        <f>IF(N184="základní",J184,0)</f>
        <v>0</v>
      </c>
      <c r="BF184" s="235">
        <f>IF(N184="snížená",J184,0)</f>
        <v>0</v>
      </c>
      <c r="BG184" s="235">
        <f>IF(N184="zákl. přenesená",J184,0)</f>
        <v>0</v>
      </c>
      <c r="BH184" s="235">
        <f>IF(N184="sníž. přenesená",J184,0)</f>
        <v>0</v>
      </c>
      <c r="BI184" s="235">
        <f>IF(N184="nulová",J184,0)</f>
        <v>0</v>
      </c>
      <c r="BJ184" s="14" t="s">
        <v>83</v>
      </c>
      <c r="BK184" s="235">
        <f>ROUND(I184*H184,2)</f>
        <v>0</v>
      </c>
      <c r="BL184" s="14" t="s">
        <v>302</v>
      </c>
      <c r="BM184" s="234" t="s">
        <v>376</v>
      </c>
    </row>
    <row r="185" spans="1:65" s="2" customFormat="1" ht="24.15" customHeight="1">
      <c r="A185" s="35"/>
      <c r="B185" s="36"/>
      <c r="C185" s="223" t="s">
        <v>269</v>
      </c>
      <c r="D185" s="223" t="s">
        <v>167</v>
      </c>
      <c r="E185" s="224" t="s">
        <v>840</v>
      </c>
      <c r="F185" s="225" t="s">
        <v>841</v>
      </c>
      <c r="G185" s="226" t="s">
        <v>170</v>
      </c>
      <c r="H185" s="227">
        <v>15</v>
      </c>
      <c r="I185" s="228"/>
      <c r="J185" s="229">
        <f>ROUND(I185*H185,2)</f>
        <v>0</v>
      </c>
      <c r="K185" s="225" t="s">
        <v>1</v>
      </c>
      <c r="L185" s="41"/>
      <c r="M185" s="230" t="s">
        <v>1</v>
      </c>
      <c r="N185" s="231" t="s">
        <v>41</v>
      </c>
      <c r="O185" s="88"/>
      <c r="P185" s="232">
        <f>O185*H185</f>
        <v>0</v>
      </c>
      <c r="Q185" s="232">
        <v>0</v>
      </c>
      <c r="R185" s="232">
        <f>Q185*H185</f>
        <v>0</v>
      </c>
      <c r="S185" s="232">
        <v>0</v>
      </c>
      <c r="T185" s="233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34" t="s">
        <v>302</v>
      </c>
      <c r="AT185" s="234" t="s">
        <v>167</v>
      </c>
      <c r="AU185" s="234" t="s">
        <v>85</v>
      </c>
      <c r="AY185" s="14" t="s">
        <v>164</v>
      </c>
      <c r="BE185" s="235">
        <f>IF(N185="základní",J185,0)</f>
        <v>0</v>
      </c>
      <c r="BF185" s="235">
        <f>IF(N185="snížená",J185,0)</f>
        <v>0</v>
      </c>
      <c r="BG185" s="235">
        <f>IF(N185="zákl. přenesená",J185,0)</f>
        <v>0</v>
      </c>
      <c r="BH185" s="235">
        <f>IF(N185="sníž. přenesená",J185,0)</f>
        <v>0</v>
      </c>
      <c r="BI185" s="235">
        <f>IF(N185="nulová",J185,0)</f>
        <v>0</v>
      </c>
      <c r="BJ185" s="14" t="s">
        <v>83</v>
      </c>
      <c r="BK185" s="235">
        <f>ROUND(I185*H185,2)</f>
        <v>0</v>
      </c>
      <c r="BL185" s="14" t="s">
        <v>302</v>
      </c>
      <c r="BM185" s="234" t="s">
        <v>380</v>
      </c>
    </row>
    <row r="186" spans="1:65" s="2" customFormat="1" ht="21.75" customHeight="1">
      <c r="A186" s="35"/>
      <c r="B186" s="36"/>
      <c r="C186" s="241" t="s">
        <v>382</v>
      </c>
      <c r="D186" s="241" t="s">
        <v>181</v>
      </c>
      <c r="E186" s="242" t="s">
        <v>842</v>
      </c>
      <c r="F186" s="243" t="s">
        <v>843</v>
      </c>
      <c r="G186" s="244" t="s">
        <v>170</v>
      </c>
      <c r="H186" s="245">
        <v>15</v>
      </c>
      <c r="I186" s="246"/>
      <c r="J186" s="247">
        <f>ROUND(I186*H186,2)</f>
        <v>0</v>
      </c>
      <c r="K186" s="243" t="s">
        <v>1</v>
      </c>
      <c r="L186" s="248"/>
      <c r="M186" s="249" t="s">
        <v>1</v>
      </c>
      <c r="N186" s="250" t="s">
        <v>41</v>
      </c>
      <c r="O186" s="88"/>
      <c r="P186" s="232">
        <f>O186*H186</f>
        <v>0</v>
      </c>
      <c r="Q186" s="232">
        <v>0</v>
      </c>
      <c r="R186" s="232">
        <f>Q186*H186</f>
        <v>0</v>
      </c>
      <c r="S186" s="232">
        <v>0</v>
      </c>
      <c r="T186" s="233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34" t="s">
        <v>759</v>
      </c>
      <c r="AT186" s="234" t="s">
        <v>181</v>
      </c>
      <c r="AU186" s="234" t="s">
        <v>85</v>
      </c>
      <c r="AY186" s="14" t="s">
        <v>164</v>
      </c>
      <c r="BE186" s="235">
        <f>IF(N186="základní",J186,0)</f>
        <v>0</v>
      </c>
      <c r="BF186" s="235">
        <f>IF(N186="snížená",J186,0)</f>
        <v>0</v>
      </c>
      <c r="BG186" s="235">
        <f>IF(N186="zákl. přenesená",J186,0)</f>
        <v>0</v>
      </c>
      <c r="BH186" s="235">
        <f>IF(N186="sníž. přenesená",J186,0)</f>
        <v>0</v>
      </c>
      <c r="BI186" s="235">
        <f>IF(N186="nulová",J186,0)</f>
        <v>0</v>
      </c>
      <c r="BJ186" s="14" t="s">
        <v>83</v>
      </c>
      <c r="BK186" s="235">
        <f>ROUND(I186*H186,2)</f>
        <v>0</v>
      </c>
      <c r="BL186" s="14" t="s">
        <v>302</v>
      </c>
      <c r="BM186" s="234" t="s">
        <v>385</v>
      </c>
    </row>
    <row r="187" spans="1:65" s="2" customFormat="1" ht="16.5" customHeight="1">
      <c r="A187" s="35"/>
      <c r="B187" s="36"/>
      <c r="C187" s="223" t="s">
        <v>273</v>
      </c>
      <c r="D187" s="223" t="s">
        <v>167</v>
      </c>
      <c r="E187" s="224" t="s">
        <v>844</v>
      </c>
      <c r="F187" s="225" t="s">
        <v>845</v>
      </c>
      <c r="G187" s="226" t="s">
        <v>224</v>
      </c>
      <c r="H187" s="227">
        <v>1</v>
      </c>
      <c r="I187" s="228"/>
      <c r="J187" s="229">
        <f>ROUND(I187*H187,2)</f>
        <v>0</v>
      </c>
      <c r="K187" s="225" t="s">
        <v>1</v>
      </c>
      <c r="L187" s="41"/>
      <c r="M187" s="230" t="s">
        <v>1</v>
      </c>
      <c r="N187" s="231" t="s">
        <v>41</v>
      </c>
      <c r="O187" s="88"/>
      <c r="P187" s="232">
        <f>O187*H187</f>
        <v>0</v>
      </c>
      <c r="Q187" s="232">
        <v>0</v>
      </c>
      <c r="R187" s="232">
        <f>Q187*H187</f>
        <v>0</v>
      </c>
      <c r="S187" s="232">
        <v>0</v>
      </c>
      <c r="T187" s="233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34" t="s">
        <v>302</v>
      </c>
      <c r="AT187" s="234" t="s">
        <v>167</v>
      </c>
      <c r="AU187" s="234" t="s">
        <v>85</v>
      </c>
      <c r="AY187" s="14" t="s">
        <v>164</v>
      </c>
      <c r="BE187" s="235">
        <f>IF(N187="základní",J187,0)</f>
        <v>0</v>
      </c>
      <c r="BF187" s="235">
        <f>IF(N187="snížená",J187,0)</f>
        <v>0</v>
      </c>
      <c r="BG187" s="235">
        <f>IF(N187="zákl. přenesená",J187,0)</f>
        <v>0</v>
      </c>
      <c r="BH187" s="235">
        <f>IF(N187="sníž. přenesená",J187,0)</f>
        <v>0</v>
      </c>
      <c r="BI187" s="235">
        <f>IF(N187="nulová",J187,0)</f>
        <v>0</v>
      </c>
      <c r="BJ187" s="14" t="s">
        <v>83</v>
      </c>
      <c r="BK187" s="235">
        <f>ROUND(I187*H187,2)</f>
        <v>0</v>
      </c>
      <c r="BL187" s="14" t="s">
        <v>302</v>
      </c>
      <c r="BM187" s="234" t="s">
        <v>388</v>
      </c>
    </row>
    <row r="188" spans="1:47" s="2" customFormat="1" ht="12">
      <c r="A188" s="35"/>
      <c r="B188" s="36"/>
      <c r="C188" s="37"/>
      <c r="D188" s="251" t="s">
        <v>252</v>
      </c>
      <c r="E188" s="37"/>
      <c r="F188" s="252" t="s">
        <v>846</v>
      </c>
      <c r="G188" s="37"/>
      <c r="H188" s="37"/>
      <c r="I188" s="238"/>
      <c r="J188" s="37"/>
      <c r="K188" s="37"/>
      <c r="L188" s="41"/>
      <c r="M188" s="239"/>
      <c r="N188" s="240"/>
      <c r="O188" s="88"/>
      <c r="P188" s="88"/>
      <c r="Q188" s="88"/>
      <c r="R188" s="88"/>
      <c r="S188" s="88"/>
      <c r="T188" s="89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T188" s="14" t="s">
        <v>252</v>
      </c>
      <c r="AU188" s="14" t="s">
        <v>85</v>
      </c>
    </row>
    <row r="189" spans="1:65" s="2" customFormat="1" ht="33" customHeight="1">
      <c r="A189" s="35"/>
      <c r="B189" s="36"/>
      <c r="C189" s="223" t="s">
        <v>389</v>
      </c>
      <c r="D189" s="223" t="s">
        <v>167</v>
      </c>
      <c r="E189" s="224" t="s">
        <v>847</v>
      </c>
      <c r="F189" s="225" t="s">
        <v>848</v>
      </c>
      <c r="G189" s="226" t="s">
        <v>224</v>
      </c>
      <c r="H189" s="227">
        <v>1</v>
      </c>
      <c r="I189" s="228"/>
      <c r="J189" s="229">
        <f>ROUND(I189*H189,2)</f>
        <v>0</v>
      </c>
      <c r="K189" s="225" t="s">
        <v>1</v>
      </c>
      <c r="L189" s="41"/>
      <c r="M189" s="230" t="s">
        <v>1</v>
      </c>
      <c r="N189" s="231" t="s">
        <v>41</v>
      </c>
      <c r="O189" s="88"/>
      <c r="P189" s="232">
        <f>O189*H189</f>
        <v>0</v>
      </c>
      <c r="Q189" s="232">
        <v>0</v>
      </c>
      <c r="R189" s="232">
        <f>Q189*H189</f>
        <v>0</v>
      </c>
      <c r="S189" s="232">
        <v>0</v>
      </c>
      <c r="T189" s="233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34" t="s">
        <v>302</v>
      </c>
      <c r="AT189" s="234" t="s">
        <v>167</v>
      </c>
      <c r="AU189" s="234" t="s">
        <v>85</v>
      </c>
      <c r="AY189" s="14" t="s">
        <v>164</v>
      </c>
      <c r="BE189" s="235">
        <f>IF(N189="základní",J189,0)</f>
        <v>0</v>
      </c>
      <c r="BF189" s="235">
        <f>IF(N189="snížená",J189,0)</f>
        <v>0</v>
      </c>
      <c r="BG189" s="235">
        <f>IF(N189="zákl. přenesená",J189,0)</f>
        <v>0</v>
      </c>
      <c r="BH189" s="235">
        <f>IF(N189="sníž. přenesená",J189,0)</f>
        <v>0</v>
      </c>
      <c r="BI189" s="235">
        <f>IF(N189="nulová",J189,0)</f>
        <v>0</v>
      </c>
      <c r="BJ189" s="14" t="s">
        <v>83</v>
      </c>
      <c r="BK189" s="235">
        <f>ROUND(I189*H189,2)</f>
        <v>0</v>
      </c>
      <c r="BL189" s="14" t="s">
        <v>302</v>
      </c>
      <c r="BM189" s="234" t="s">
        <v>392</v>
      </c>
    </row>
    <row r="190" spans="1:65" s="2" customFormat="1" ht="24.15" customHeight="1">
      <c r="A190" s="35"/>
      <c r="B190" s="36"/>
      <c r="C190" s="223" t="s">
        <v>276</v>
      </c>
      <c r="D190" s="223" t="s">
        <v>167</v>
      </c>
      <c r="E190" s="224" t="s">
        <v>849</v>
      </c>
      <c r="F190" s="225" t="s">
        <v>850</v>
      </c>
      <c r="G190" s="226" t="s">
        <v>224</v>
      </c>
      <c r="H190" s="227">
        <v>6</v>
      </c>
      <c r="I190" s="228"/>
      <c r="J190" s="229">
        <f>ROUND(I190*H190,2)</f>
        <v>0</v>
      </c>
      <c r="K190" s="225" t="s">
        <v>1</v>
      </c>
      <c r="L190" s="41"/>
      <c r="M190" s="230" t="s">
        <v>1</v>
      </c>
      <c r="N190" s="231" t="s">
        <v>41</v>
      </c>
      <c r="O190" s="88"/>
      <c r="P190" s="232">
        <f>O190*H190</f>
        <v>0</v>
      </c>
      <c r="Q190" s="232">
        <v>0</v>
      </c>
      <c r="R190" s="232">
        <f>Q190*H190</f>
        <v>0</v>
      </c>
      <c r="S190" s="232">
        <v>0</v>
      </c>
      <c r="T190" s="233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34" t="s">
        <v>302</v>
      </c>
      <c r="AT190" s="234" t="s">
        <v>167</v>
      </c>
      <c r="AU190" s="234" t="s">
        <v>85</v>
      </c>
      <c r="AY190" s="14" t="s">
        <v>164</v>
      </c>
      <c r="BE190" s="235">
        <f>IF(N190="základní",J190,0)</f>
        <v>0</v>
      </c>
      <c r="BF190" s="235">
        <f>IF(N190="snížená",J190,0)</f>
        <v>0</v>
      </c>
      <c r="BG190" s="235">
        <f>IF(N190="zákl. přenesená",J190,0)</f>
        <v>0</v>
      </c>
      <c r="BH190" s="235">
        <f>IF(N190="sníž. přenesená",J190,0)</f>
        <v>0</v>
      </c>
      <c r="BI190" s="235">
        <f>IF(N190="nulová",J190,0)</f>
        <v>0</v>
      </c>
      <c r="BJ190" s="14" t="s">
        <v>83</v>
      </c>
      <c r="BK190" s="235">
        <f>ROUND(I190*H190,2)</f>
        <v>0</v>
      </c>
      <c r="BL190" s="14" t="s">
        <v>302</v>
      </c>
      <c r="BM190" s="234" t="s">
        <v>395</v>
      </c>
    </row>
    <row r="191" spans="1:63" s="12" customFormat="1" ht="22.8" customHeight="1">
      <c r="A191" s="12"/>
      <c r="B191" s="207"/>
      <c r="C191" s="208"/>
      <c r="D191" s="209" t="s">
        <v>75</v>
      </c>
      <c r="E191" s="221" t="s">
        <v>851</v>
      </c>
      <c r="F191" s="221" t="s">
        <v>852</v>
      </c>
      <c r="G191" s="208"/>
      <c r="H191" s="208"/>
      <c r="I191" s="211"/>
      <c r="J191" s="222">
        <f>BK191</f>
        <v>0</v>
      </c>
      <c r="K191" s="208"/>
      <c r="L191" s="213"/>
      <c r="M191" s="214"/>
      <c r="N191" s="215"/>
      <c r="O191" s="215"/>
      <c r="P191" s="216">
        <f>SUM(P192:P198)</f>
        <v>0</v>
      </c>
      <c r="Q191" s="215"/>
      <c r="R191" s="216">
        <f>SUM(R192:R198)</f>
        <v>0</v>
      </c>
      <c r="S191" s="215"/>
      <c r="T191" s="217">
        <f>SUM(T192:T198)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18" t="s">
        <v>83</v>
      </c>
      <c r="AT191" s="219" t="s">
        <v>75</v>
      </c>
      <c r="AU191" s="219" t="s">
        <v>83</v>
      </c>
      <c r="AY191" s="218" t="s">
        <v>164</v>
      </c>
      <c r="BK191" s="220">
        <f>SUM(BK192:BK198)</f>
        <v>0</v>
      </c>
    </row>
    <row r="192" spans="1:65" s="2" customFormat="1" ht="16.5" customHeight="1">
      <c r="A192" s="35"/>
      <c r="B192" s="36"/>
      <c r="C192" s="223" t="s">
        <v>396</v>
      </c>
      <c r="D192" s="223" t="s">
        <v>167</v>
      </c>
      <c r="E192" s="224" t="s">
        <v>853</v>
      </c>
      <c r="F192" s="225" t="s">
        <v>854</v>
      </c>
      <c r="G192" s="226" t="s">
        <v>855</v>
      </c>
      <c r="H192" s="227">
        <v>6</v>
      </c>
      <c r="I192" s="228"/>
      <c r="J192" s="229">
        <f>ROUND(I192*H192,2)</f>
        <v>0</v>
      </c>
      <c r="K192" s="225" t="s">
        <v>1</v>
      </c>
      <c r="L192" s="41"/>
      <c r="M192" s="230" t="s">
        <v>1</v>
      </c>
      <c r="N192" s="231" t="s">
        <v>41</v>
      </c>
      <c r="O192" s="88"/>
      <c r="P192" s="232">
        <f>O192*H192</f>
        <v>0</v>
      </c>
      <c r="Q192" s="232">
        <v>0</v>
      </c>
      <c r="R192" s="232">
        <f>Q192*H192</f>
        <v>0</v>
      </c>
      <c r="S192" s="232">
        <v>0</v>
      </c>
      <c r="T192" s="233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34" t="s">
        <v>179</v>
      </c>
      <c r="AT192" s="234" t="s">
        <v>167</v>
      </c>
      <c r="AU192" s="234" t="s">
        <v>85</v>
      </c>
      <c r="AY192" s="14" t="s">
        <v>164</v>
      </c>
      <c r="BE192" s="235">
        <f>IF(N192="základní",J192,0)</f>
        <v>0</v>
      </c>
      <c r="BF192" s="235">
        <f>IF(N192="snížená",J192,0)</f>
        <v>0</v>
      </c>
      <c r="BG192" s="235">
        <f>IF(N192="zákl. přenesená",J192,0)</f>
        <v>0</v>
      </c>
      <c r="BH192" s="235">
        <f>IF(N192="sníž. přenesená",J192,0)</f>
        <v>0</v>
      </c>
      <c r="BI192" s="235">
        <f>IF(N192="nulová",J192,0)</f>
        <v>0</v>
      </c>
      <c r="BJ192" s="14" t="s">
        <v>83</v>
      </c>
      <c r="BK192" s="235">
        <f>ROUND(I192*H192,2)</f>
        <v>0</v>
      </c>
      <c r="BL192" s="14" t="s">
        <v>179</v>
      </c>
      <c r="BM192" s="234" t="s">
        <v>399</v>
      </c>
    </row>
    <row r="193" spans="1:47" s="2" customFormat="1" ht="12">
      <c r="A193" s="35"/>
      <c r="B193" s="36"/>
      <c r="C193" s="37"/>
      <c r="D193" s="251" t="s">
        <v>252</v>
      </c>
      <c r="E193" s="37"/>
      <c r="F193" s="252" t="s">
        <v>856</v>
      </c>
      <c r="G193" s="37"/>
      <c r="H193" s="37"/>
      <c r="I193" s="238"/>
      <c r="J193" s="37"/>
      <c r="K193" s="37"/>
      <c r="L193" s="41"/>
      <c r="M193" s="239"/>
      <c r="N193" s="240"/>
      <c r="O193" s="88"/>
      <c r="P193" s="88"/>
      <c r="Q193" s="88"/>
      <c r="R193" s="88"/>
      <c r="S193" s="88"/>
      <c r="T193" s="89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T193" s="14" t="s">
        <v>252</v>
      </c>
      <c r="AU193" s="14" t="s">
        <v>85</v>
      </c>
    </row>
    <row r="194" spans="1:65" s="2" customFormat="1" ht="16.5" customHeight="1">
      <c r="A194" s="35"/>
      <c r="B194" s="36"/>
      <c r="C194" s="223" t="s">
        <v>280</v>
      </c>
      <c r="D194" s="223" t="s">
        <v>167</v>
      </c>
      <c r="E194" s="224" t="s">
        <v>857</v>
      </c>
      <c r="F194" s="225" t="s">
        <v>858</v>
      </c>
      <c r="G194" s="226" t="s">
        <v>855</v>
      </c>
      <c r="H194" s="227">
        <v>6</v>
      </c>
      <c r="I194" s="228"/>
      <c r="J194" s="229">
        <f>ROUND(I194*H194,2)</f>
        <v>0</v>
      </c>
      <c r="K194" s="225" t="s">
        <v>1</v>
      </c>
      <c r="L194" s="41"/>
      <c r="M194" s="230" t="s">
        <v>1</v>
      </c>
      <c r="N194" s="231" t="s">
        <v>41</v>
      </c>
      <c r="O194" s="88"/>
      <c r="P194" s="232">
        <f>O194*H194</f>
        <v>0</v>
      </c>
      <c r="Q194" s="232">
        <v>0</v>
      </c>
      <c r="R194" s="232">
        <f>Q194*H194</f>
        <v>0</v>
      </c>
      <c r="S194" s="232">
        <v>0</v>
      </c>
      <c r="T194" s="233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34" t="s">
        <v>179</v>
      </c>
      <c r="AT194" s="234" t="s">
        <v>167</v>
      </c>
      <c r="AU194" s="234" t="s">
        <v>85</v>
      </c>
      <c r="AY194" s="14" t="s">
        <v>164</v>
      </c>
      <c r="BE194" s="235">
        <f>IF(N194="základní",J194,0)</f>
        <v>0</v>
      </c>
      <c r="BF194" s="235">
        <f>IF(N194="snížená",J194,0)</f>
        <v>0</v>
      </c>
      <c r="BG194" s="235">
        <f>IF(N194="zákl. přenesená",J194,0)</f>
        <v>0</v>
      </c>
      <c r="BH194" s="235">
        <f>IF(N194="sníž. přenesená",J194,0)</f>
        <v>0</v>
      </c>
      <c r="BI194" s="235">
        <f>IF(N194="nulová",J194,0)</f>
        <v>0</v>
      </c>
      <c r="BJ194" s="14" t="s">
        <v>83</v>
      </c>
      <c r="BK194" s="235">
        <f>ROUND(I194*H194,2)</f>
        <v>0</v>
      </c>
      <c r="BL194" s="14" t="s">
        <v>179</v>
      </c>
      <c r="BM194" s="234" t="s">
        <v>402</v>
      </c>
    </row>
    <row r="195" spans="1:47" s="2" customFormat="1" ht="12">
      <c r="A195" s="35"/>
      <c r="B195" s="36"/>
      <c r="C195" s="37"/>
      <c r="D195" s="251" t="s">
        <v>252</v>
      </c>
      <c r="E195" s="37"/>
      <c r="F195" s="252" t="s">
        <v>859</v>
      </c>
      <c r="G195" s="37"/>
      <c r="H195" s="37"/>
      <c r="I195" s="238"/>
      <c r="J195" s="37"/>
      <c r="K195" s="37"/>
      <c r="L195" s="41"/>
      <c r="M195" s="239"/>
      <c r="N195" s="240"/>
      <c r="O195" s="88"/>
      <c r="P195" s="88"/>
      <c r="Q195" s="88"/>
      <c r="R195" s="88"/>
      <c r="S195" s="88"/>
      <c r="T195" s="89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T195" s="14" t="s">
        <v>252</v>
      </c>
      <c r="AU195" s="14" t="s">
        <v>85</v>
      </c>
    </row>
    <row r="196" spans="1:65" s="2" customFormat="1" ht="16.5" customHeight="1">
      <c r="A196" s="35"/>
      <c r="B196" s="36"/>
      <c r="C196" s="223" t="s">
        <v>403</v>
      </c>
      <c r="D196" s="223" t="s">
        <v>167</v>
      </c>
      <c r="E196" s="224" t="s">
        <v>860</v>
      </c>
      <c r="F196" s="225" t="s">
        <v>861</v>
      </c>
      <c r="G196" s="226" t="s">
        <v>855</v>
      </c>
      <c r="H196" s="227">
        <v>6</v>
      </c>
      <c r="I196" s="228"/>
      <c r="J196" s="229">
        <f>ROUND(I196*H196,2)</f>
        <v>0</v>
      </c>
      <c r="K196" s="225" t="s">
        <v>1</v>
      </c>
      <c r="L196" s="41"/>
      <c r="M196" s="230" t="s">
        <v>1</v>
      </c>
      <c r="N196" s="231" t="s">
        <v>41</v>
      </c>
      <c r="O196" s="88"/>
      <c r="P196" s="232">
        <f>O196*H196</f>
        <v>0</v>
      </c>
      <c r="Q196" s="232">
        <v>0</v>
      </c>
      <c r="R196" s="232">
        <f>Q196*H196</f>
        <v>0</v>
      </c>
      <c r="S196" s="232">
        <v>0</v>
      </c>
      <c r="T196" s="233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34" t="s">
        <v>179</v>
      </c>
      <c r="AT196" s="234" t="s">
        <v>167</v>
      </c>
      <c r="AU196" s="234" t="s">
        <v>85</v>
      </c>
      <c r="AY196" s="14" t="s">
        <v>164</v>
      </c>
      <c r="BE196" s="235">
        <f>IF(N196="základní",J196,0)</f>
        <v>0</v>
      </c>
      <c r="BF196" s="235">
        <f>IF(N196="snížená",J196,0)</f>
        <v>0</v>
      </c>
      <c r="BG196" s="235">
        <f>IF(N196="zákl. přenesená",J196,0)</f>
        <v>0</v>
      </c>
      <c r="BH196" s="235">
        <f>IF(N196="sníž. přenesená",J196,0)</f>
        <v>0</v>
      </c>
      <c r="BI196" s="235">
        <f>IF(N196="nulová",J196,0)</f>
        <v>0</v>
      </c>
      <c r="BJ196" s="14" t="s">
        <v>83</v>
      </c>
      <c r="BK196" s="235">
        <f>ROUND(I196*H196,2)</f>
        <v>0</v>
      </c>
      <c r="BL196" s="14" t="s">
        <v>179</v>
      </c>
      <c r="BM196" s="234" t="s">
        <v>406</v>
      </c>
    </row>
    <row r="197" spans="1:65" s="2" customFormat="1" ht="16.5" customHeight="1">
      <c r="A197" s="35"/>
      <c r="B197" s="36"/>
      <c r="C197" s="223" t="s">
        <v>283</v>
      </c>
      <c r="D197" s="223" t="s">
        <v>167</v>
      </c>
      <c r="E197" s="224" t="s">
        <v>862</v>
      </c>
      <c r="F197" s="225" t="s">
        <v>863</v>
      </c>
      <c r="G197" s="226" t="s">
        <v>855</v>
      </c>
      <c r="H197" s="227">
        <v>6</v>
      </c>
      <c r="I197" s="228"/>
      <c r="J197" s="229">
        <f>ROUND(I197*H197,2)</f>
        <v>0</v>
      </c>
      <c r="K197" s="225" t="s">
        <v>1</v>
      </c>
      <c r="L197" s="41"/>
      <c r="M197" s="230" t="s">
        <v>1</v>
      </c>
      <c r="N197" s="231" t="s">
        <v>41</v>
      </c>
      <c r="O197" s="88"/>
      <c r="P197" s="232">
        <f>O197*H197</f>
        <v>0</v>
      </c>
      <c r="Q197" s="232">
        <v>0</v>
      </c>
      <c r="R197" s="232">
        <f>Q197*H197</f>
        <v>0</v>
      </c>
      <c r="S197" s="232">
        <v>0</v>
      </c>
      <c r="T197" s="233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34" t="s">
        <v>179</v>
      </c>
      <c r="AT197" s="234" t="s">
        <v>167</v>
      </c>
      <c r="AU197" s="234" t="s">
        <v>85</v>
      </c>
      <c r="AY197" s="14" t="s">
        <v>164</v>
      </c>
      <c r="BE197" s="235">
        <f>IF(N197="základní",J197,0)</f>
        <v>0</v>
      </c>
      <c r="BF197" s="235">
        <f>IF(N197="snížená",J197,0)</f>
        <v>0</v>
      </c>
      <c r="BG197" s="235">
        <f>IF(N197="zákl. přenesená",J197,0)</f>
        <v>0</v>
      </c>
      <c r="BH197" s="235">
        <f>IF(N197="sníž. přenesená",J197,0)</f>
        <v>0</v>
      </c>
      <c r="BI197" s="235">
        <f>IF(N197="nulová",J197,0)</f>
        <v>0</v>
      </c>
      <c r="BJ197" s="14" t="s">
        <v>83</v>
      </c>
      <c r="BK197" s="235">
        <f>ROUND(I197*H197,2)</f>
        <v>0</v>
      </c>
      <c r="BL197" s="14" t="s">
        <v>179</v>
      </c>
      <c r="BM197" s="234" t="s">
        <v>409</v>
      </c>
    </row>
    <row r="198" spans="1:47" s="2" customFormat="1" ht="12">
      <c r="A198" s="35"/>
      <c r="B198" s="36"/>
      <c r="C198" s="37"/>
      <c r="D198" s="251" t="s">
        <v>252</v>
      </c>
      <c r="E198" s="37"/>
      <c r="F198" s="252" t="s">
        <v>864</v>
      </c>
      <c r="G198" s="37"/>
      <c r="H198" s="37"/>
      <c r="I198" s="238"/>
      <c r="J198" s="37"/>
      <c r="K198" s="37"/>
      <c r="L198" s="41"/>
      <c r="M198" s="239"/>
      <c r="N198" s="240"/>
      <c r="O198" s="88"/>
      <c r="P198" s="88"/>
      <c r="Q198" s="88"/>
      <c r="R198" s="88"/>
      <c r="S198" s="88"/>
      <c r="T198" s="89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T198" s="14" t="s">
        <v>252</v>
      </c>
      <c r="AU198" s="14" t="s">
        <v>85</v>
      </c>
    </row>
    <row r="199" spans="1:63" s="12" customFormat="1" ht="22.8" customHeight="1">
      <c r="A199" s="12"/>
      <c r="B199" s="207"/>
      <c r="C199" s="208"/>
      <c r="D199" s="209" t="s">
        <v>75</v>
      </c>
      <c r="E199" s="221" t="s">
        <v>865</v>
      </c>
      <c r="F199" s="221" t="s">
        <v>866</v>
      </c>
      <c r="G199" s="208"/>
      <c r="H199" s="208"/>
      <c r="I199" s="211"/>
      <c r="J199" s="222">
        <f>BK199</f>
        <v>0</v>
      </c>
      <c r="K199" s="208"/>
      <c r="L199" s="213"/>
      <c r="M199" s="214"/>
      <c r="N199" s="215"/>
      <c r="O199" s="215"/>
      <c r="P199" s="216">
        <f>SUM(P200:P207)</f>
        <v>0</v>
      </c>
      <c r="Q199" s="215"/>
      <c r="R199" s="216">
        <f>SUM(R200:R207)</f>
        <v>0</v>
      </c>
      <c r="S199" s="215"/>
      <c r="T199" s="217">
        <f>SUM(T200:T207)</f>
        <v>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218" t="s">
        <v>83</v>
      </c>
      <c r="AT199" s="219" t="s">
        <v>75</v>
      </c>
      <c r="AU199" s="219" t="s">
        <v>83</v>
      </c>
      <c r="AY199" s="218" t="s">
        <v>164</v>
      </c>
      <c r="BK199" s="220">
        <f>SUM(BK200:BK207)</f>
        <v>0</v>
      </c>
    </row>
    <row r="200" spans="1:65" s="2" customFormat="1" ht="21.75" customHeight="1">
      <c r="A200" s="35"/>
      <c r="B200" s="36"/>
      <c r="C200" s="223" t="s">
        <v>410</v>
      </c>
      <c r="D200" s="223" t="s">
        <v>167</v>
      </c>
      <c r="E200" s="224" t="s">
        <v>867</v>
      </c>
      <c r="F200" s="225" t="s">
        <v>868</v>
      </c>
      <c r="G200" s="226" t="s">
        <v>224</v>
      </c>
      <c r="H200" s="227">
        <v>3</v>
      </c>
      <c r="I200" s="228"/>
      <c r="J200" s="229">
        <f>ROUND(I200*H200,2)</f>
        <v>0</v>
      </c>
      <c r="K200" s="225" t="s">
        <v>1</v>
      </c>
      <c r="L200" s="41"/>
      <c r="M200" s="230" t="s">
        <v>1</v>
      </c>
      <c r="N200" s="231" t="s">
        <v>41</v>
      </c>
      <c r="O200" s="88"/>
      <c r="P200" s="232">
        <f>O200*H200</f>
        <v>0</v>
      </c>
      <c r="Q200" s="232">
        <v>0</v>
      </c>
      <c r="R200" s="232">
        <f>Q200*H200</f>
        <v>0</v>
      </c>
      <c r="S200" s="232">
        <v>0</v>
      </c>
      <c r="T200" s="233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34" t="s">
        <v>179</v>
      </c>
      <c r="AT200" s="234" t="s">
        <v>167</v>
      </c>
      <c r="AU200" s="234" t="s">
        <v>85</v>
      </c>
      <c r="AY200" s="14" t="s">
        <v>164</v>
      </c>
      <c r="BE200" s="235">
        <f>IF(N200="základní",J200,0)</f>
        <v>0</v>
      </c>
      <c r="BF200" s="235">
        <f>IF(N200="snížená",J200,0)</f>
        <v>0</v>
      </c>
      <c r="BG200" s="235">
        <f>IF(N200="zákl. přenesená",J200,0)</f>
        <v>0</v>
      </c>
      <c r="BH200" s="235">
        <f>IF(N200="sníž. přenesená",J200,0)</f>
        <v>0</v>
      </c>
      <c r="BI200" s="235">
        <f>IF(N200="nulová",J200,0)</f>
        <v>0</v>
      </c>
      <c r="BJ200" s="14" t="s">
        <v>83</v>
      </c>
      <c r="BK200" s="235">
        <f>ROUND(I200*H200,2)</f>
        <v>0</v>
      </c>
      <c r="BL200" s="14" t="s">
        <v>179</v>
      </c>
      <c r="BM200" s="234" t="s">
        <v>413</v>
      </c>
    </row>
    <row r="201" spans="1:47" s="2" customFormat="1" ht="12">
      <c r="A201" s="35"/>
      <c r="B201" s="36"/>
      <c r="C201" s="37"/>
      <c r="D201" s="251" t="s">
        <v>252</v>
      </c>
      <c r="E201" s="37"/>
      <c r="F201" s="252" t="s">
        <v>869</v>
      </c>
      <c r="G201" s="37"/>
      <c r="H201" s="37"/>
      <c r="I201" s="238"/>
      <c r="J201" s="37"/>
      <c r="K201" s="37"/>
      <c r="L201" s="41"/>
      <c r="M201" s="239"/>
      <c r="N201" s="240"/>
      <c r="O201" s="88"/>
      <c r="P201" s="88"/>
      <c r="Q201" s="88"/>
      <c r="R201" s="88"/>
      <c r="S201" s="88"/>
      <c r="T201" s="89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T201" s="14" t="s">
        <v>252</v>
      </c>
      <c r="AU201" s="14" t="s">
        <v>85</v>
      </c>
    </row>
    <row r="202" spans="1:65" s="2" customFormat="1" ht="24.15" customHeight="1">
      <c r="A202" s="35"/>
      <c r="B202" s="36"/>
      <c r="C202" s="241" t="s">
        <v>287</v>
      </c>
      <c r="D202" s="241" t="s">
        <v>181</v>
      </c>
      <c r="E202" s="242" t="s">
        <v>870</v>
      </c>
      <c r="F202" s="243" t="s">
        <v>871</v>
      </c>
      <c r="G202" s="244" t="s">
        <v>224</v>
      </c>
      <c r="H202" s="245">
        <v>1</v>
      </c>
      <c r="I202" s="246"/>
      <c r="J202" s="247">
        <f>ROUND(I202*H202,2)</f>
        <v>0</v>
      </c>
      <c r="K202" s="243" t="s">
        <v>1</v>
      </c>
      <c r="L202" s="248"/>
      <c r="M202" s="249" t="s">
        <v>1</v>
      </c>
      <c r="N202" s="250" t="s">
        <v>41</v>
      </c>
      <c r="O202" s="88"/>
      <c r="P202" s="232">
        <f>O202*H202</f>
        <v>0</v>
      </c>
      <c r="Q202" s="232">
        <v>0</v>
      </c>
      <c r="R202" s="232">
        <f>Q202*H202</f>
        <v>0</v>
      </c>
      <c r="S202" s="232">
        <v>0</v>
      </c>
      <c r="T202" s="233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34" t="s">
        <v>188</v>
      </c>
      <c r="AT202" s="234" t="s">
        <v>181</v>
      </c>
      <c r="AU202" s="234" t="s">
        <v>85</v>
      </c>
      <c r="AY202" s="14" t="s">
        <v>164</v>
      </c>
      <c r="BE202" s="235">
        <f>IF(N202="základní",J202,0)</f>
        <v>0</v>
      </c>
      <c r="BF202" s="235">
        <f>IF(N202="snížená",J202,0)</f>
        <v>0</v>
      </c>
      <c r="BG202" s="235">
        <f>IF(N202="zákl. přenesená",J202,0)</f>
        <v>0</v>
      </c>
      <c r="BH202" s="235">
        <f>IF(N202="sníž. přenesená",J202,0)</f>
        <v>0</v>
      </c>
      <c r="BI202" s="235">
        <f>IF(N202="nulová",J202,0)</f>
        <v>0</v>
      </c>
      <c r="BJ202" s="14" t="s">
        <v>83</v>
      </c>
      <c r="BK202" s="235">
        <f>ROUND(I202*H202,2)</f>
        <v>0</v>
      </c>
      <c r="BL202" s="14" t="s">
        <v>179</v>
      </c>
      <c r="BM202" s="234" t="s">
        <v>416</v>
      </c>
    </row>
    <row r="203" spans="1:47" s="2" customFormat="1" ht="12">
      <c r="A203" s="35"/>
      <c r="B203" s="36"/>
      <c r="C203" s="37"/>
      <c r="D203" s="251" t="s">
        <v>252</v>
      </c>
      <c r="E203" s="37"/>
      <c r="F203" s="252" t="s">
        <v>872</v>
      </c>
      <c r="G203" s="37"/>
      <c r="H203" s="37"/>
      <c r="I203" s="238"/>
      <c r="J203" s="37"/>
      <c r="K203" s="37"/>
      <c r="L203" s="41"/>
      <c r="M203" s="239"/>
      <c r="N203" s="240"/>
      <c r="O203" s="88"/>
      <c r="P203" s="88"/>
      <c r="Q203" s="88"/>
      <c r="R203" s="88"/>
      <c r="S203" s="88"/>
      <c r="T203" s="89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T203" s="14" t="s">
        <v>252</v>
      </c>
      <c r="AU203" s="14" t="s">
        <v>85</v>
      </c>
    </row>
    <row r="204" spans="1:65" s="2" customFormat="1" ht="24.15" customHeight="1">
      <c r="A204" s="35"/>
      <c r="B204" s="36"/>
      <c r="C204" s="241" t="s">
        <v>420</v>
      </c>
      <c r="D204" s="241" t="s">
        <v>181</v>
      </c>
      <c r="E204" s="242" t="s">
        <v>873</v>
      </c>
      <c r="F204" s="243" t="s">
        <v>874</v>
      </c>
      <c r="G204" s="244" t="s">
        <v>224</v>
      </c>
      <c r="H204" s="245">
        <v>1</v>
      </c>
      <c r="I204" s="246"/>
      <c r="J204" s="247">
        <f>ROUND(I204*H204,2)</f>
        <v>0</v>
      </c>
      <c r="K204" s="243" t="s">
        <v>1</v>
      </c>
      <c r="L204" s="248"/>
      <c r="M204" s="249" t="s">
        <v>1</v>
      </c>
      <c r="N204" s="250" t="s">
        <v>41</v>
      </c>
      <c r="O204" s="88"/>
      <c r="P204" s="232">
        <f>O204*H204</f>
        <v>0</v>
      </c>
      <c r="Q204" s="232">
        <v>0</v>
      </c>
      <c r="R204" s="232">
        <f>Q204*H204</f>
        <v>0</v>
      </c>
      <c r="S204" s="232">
        <v>0</v>
      </c>
      <c r="T204" s="233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34" t="s">
        <v>188</v>
      </c>
      <c r="AT204" s="234" t="s">
        <v>181</v>
      </c>
      <c r="AU204" s="234" t="s">
        <v>85</v>
      </c>
      <c r="AY204" s="14" t="s">
        <v>164</v>
      </c>
      <c r="BE204" s="235">
        <f>IF(N204="základní",J204,0)</f>
        <v>0</v>
      </c>
      <c r="BF204" s="235">
        <f>IF(N204="snížená",J204,0)</f>
        <v>0</v>
      </c>
      <c r="BG204" s="235">
        <f>IF(N204="zákl. přenesená",J204,0)</f>
        <v>0</v>
      </c>
      <c r="BH204" s="235">
        <f>IF(N204="sníž. přenesená",J204,0)</f>
        <v>0</v>
      </c>
      <c r="BI204" s="235">
        <f>IF(N204="nulová",J204,0)</f>
        <v>0</v>
      </c>
      <c r="BJ204" s="14" t="s">
        <v>83</v>
      </c>
      <c r="BK204" s="235">
        <f>ROUND(I204*H204,2)</f>
        <v>0</v>
      </c>
      <c r="BL204" s="14" t="s">
        <v>179</v>
      </c>
      <c r="BM204" s="234" t="s">
        <v>423</v>
      </c>
    </row>
    <row r="205" spans="1:47" s="2" customFormat="1" ht="12">
      <c r="A205" s="35"/>
      <c r="B205" s="36"/>
      <c r="C205" s="37"/>
      <c r="D205" s="251" t="s">
        <v>252</v>
      </c>
      <c r="E205" s="37"/>
      <c r="F205" s="252" t="s">
        <v>875</v>
      </c>
      <c r="G205" s="37"/>
      <c r="H205" s="37"/>
      <c r="I205" s="238"/>
      <c r="J205" s="37"/>
      <c r="K205" s="37"/>
      <c r="L205" s="41"/>
      <c r="M205" s="239"/>
      <c r="N205" s="240"/>
      <c r="O205" s="88"/>
      <c r="P205" s="88"/>
      <c r="Q205" s="88"/>
      <c r="R205" s="88"/>
      <c r="S205" s="88"/>
      <c r="T205" s="89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T205" s="14" t="s">
        <v>252</v>
      </c>
      <c r="AU205" s="14" t="s">
        <v>85</v>
      </c>
    </row>
    <row r="206" spans="1:65" s="2" customFormat="1" ht="24.15" customHeight="1">
      <c r="A206" s="35"/>
      <c r="B206" s="36"/>
      <c r="C206" s="241" t="s">
        <v>293</v>
      </c>
      <c r="D206" s="241" t="s">
        <v>181</v>
      </c>
      <c r="E206" s="242" t="s">
        <v>876</v>
      </c>
      <c r="F206" s="243" t="s">
        <v>877</v>
      </c>
      <c r="G206" s="244" t="s">
        <v>224</v>
      </c>
      <c r="H206" s="245">
        <v>1</v>
      </c>
      <c r="I206" s="246"/>
      <c r="J206" s="247">
        <f>ROUND(I206*H206,2)</f>
        <v>0</v>
      </c>
      <c r="K206" s="243" t="s">
        <v>1</v>
      </c>
      <c r="L206" s="248"/>
      <c r="M206" s="249" t="s">
        <v>1</v>
      </c>
      <c r="N206" s="250" t="s">
        <v>41</v>
      </c>
      <c r="O206" s="88"/>
      <c r="P206" s="232">
        <f>O206*H206</f>
        <v>0</v>
      </c>
      <c r="Q206" s="232">
        <v>0</v>
      </c>
      <c r="R206" s="232">
        <f>Q206*H206</f>
        <v>0</v>
      </c>
      <c r="S206" s="232">
        <v>0</v>
      </c>
      <c r="T206" s="233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34" t="s">
        <v>188</v>
      </c>
      <c r="AT206" s="234" t="s">
        <v>181</v>
      </c>
      <c r="AU206" s="234" t="s">
        <v>85</v>
      </c>
      <c r="AY206" s="14" t="s">
        <v>164</v>
      </c>
      <c r="BE206" s="235">
        <f>IF(N206="základní",J206,0)</f>
        <v>0</v>
      </c>
      <c r="BF206" s="235">
        <f>IF(N206="snížená",J206,0)</f>
        <v>0</v>
      </c>
      <c r="BG206" s="235">
        <f>IF(N206="zákl. přenesená",J206,0)</f>
        <v>0</v>
      </c>
      <c r="BH206" s="235">
        <f>IF(N206="sníž. přenesená",J206,0)</f>
        <v>0</v>
      </c>
      <c r="BI206" s="235">
        <f>IF(N206="nulová",J206,0)</f>
        <v>0</v>
      </c>
      <c r="BJ206" s="14" t="s">
        <v>83</v>
      </c>
      <c r="BK206" s="235">
        <f>ROUND(I206*H206,2)</f>
        <v>0</v>
      </c>
      <c r="BL206" s="14" t="s">
        <v>179</v>
      </c>
      <c r="BM206" s="234" t="s">
        <v>427</v>
      </c>
    </row>
    <row r="207" spans="1:47" s="2" customFormat="1" ht="12">
      <c r="A207" s="35"/>
      <c r="B207" s="36"/>
      <c r="C207" s="37"/>
      <c r="D207" s="251" t="s">
        <v>252</v>
      </c>
      <c r="E207" s="37"/>
      <c r="F207" s="252" t="s">
        <v>878</v>
      </c>
      <c r="G207" s="37"/>
      <c r="H207" s="37"/>
      <c r="I207" s="238"/>
      <c r="J207" s="37"/>
      <c r="K207" s="37"/>
      <c r="L207" s="41"/>
      <c r="M207" s="239"/>
      <c r="N207" s="240"/>
      <c r="O207" s="88"/>
      <c r="P207" s="88"/>
      <c r="Q207" s="88"/>
      <c r="R207" s="88"/>
      <c r="S207" s="88"/>
      <c r="T207" s="89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T207" s="14" t="s">
        <v>252</v>
      </c>
      <c r="AU207" s="14" t="s">
        <v>85</v>
      </c>
    </row>
    <row r="208" spans="1:63" s="12" customFormat="1" ht="25.9" customHeight="1">
      <c r="A208" s="12"/>
      <c r="B208" s="207"/>
      <c r="C208" s="208"/>
      <c r="D208" s="209" t="s">
        <v>75</v>
      </c>
      <c r="E208" s="210" t="s">
        <v>879</v>
      </c>
      <c r="F208" s="210" t="s">
        <v>880</v>
      </c>
      <c r="G208" s="208"/>
      <c r="H208" s="208"/>
      <c r="I208" s="211"/>
      <c r="J208" s="212">
        <f>BK208</f>
        <v>0</v>
      </c>
      <c r="K208" s="208"/>
      <c r="L208" s="213"/>
      <c r="M208" s="214"/>
      <c r="N208" s="215"/>
      <c r="O208" s="215"/>
      <c r="P208" s="216">
        <f>P209</f>
        <v>0</v>
      </c>
      <c r="Q208" s="215"/>
      <c r="R208" s="216">
        <f>R209</f>
        <v>0</v>
      </c>
      <c r="S208" s="215"/>
      <c r="T208" s="217">
        <f>T209</f>
        <v>0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218" t="s">
        <v>179</v>
      </c>
      <c r="AT208" s="219" t="s">
        <v>75</v>
      </c>
      <c r="AU208" s="219" t="s">
        <v>76</v>
      </c>
      <c r="AY208" s="218" t="s">
        <v>164</v>
      </c>
      <c r="BK208" s="220">
        <f>BK209</f>
        <v>0</v>
      </c>
    </row>
    <row r="209" spans="1:63" s="12" customFormat="1" ht="22.8" customHeight="1">
      <c r="A209" s="12"/>
      <c r="B209" s="207"/>
      <c r="C209" s="208"/>
      <c r="D209" s="209" t="s">
        <v>75</v>
      </c>
      <c r="E209" s="221" t="s">
        <v>881</v>
      </c>
      <c r="F209" s="221" t="s">
        <v>882</v>
      </c>
      <c r="G209" s="208"/>
      <c r="H209" s="208"/>
      <c r="I209" s="211"/>
      <c r="J209" s="222">
        <f>BK209</f>
        <v>0</v>
      </c>
      <c r="K209" s="208"/>
      <c r="L209" s="213"/>
      <c r="M209" s="214"/>
      <c r="N209" s="215"/>
      <c r="O209" s="215"/>
      <c r="P209" s="216">
        <f>SUM(P210:P216)</f>
        <v>0</v>
      </c>
      <c r="Q209" s="215"/>
      <c r="R209" s="216">
        <f>SUM(R210:R216)</f>
        <v>0</v>
      </c>
      <c r="S209" s="215"/>
      <c r="T209" s="217">
        <f>SUM(T210:T216)</f>
        <v>0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R209" s="218" t="s">
        <v>179</v>
      </c>
      <c r="AT209" s="219" t="s">
        <v>75</v>
      </c>
      <c r="AU209" s="219" t="s">
        <v>83</v>
      </c>
      <c r="AY209" s="218" t="s">
        <v>164</v>
      </c>
      <c r="BK209" s="220">
        <f>SUM(BK210:BK216)</f>
        <v>0</v>
      </c>
    </row>
    <row r="210" spans="1:65" s="2" customFormat="1" ht="16.5" customHeight="1">
      <c r="A210" s="35"/>
      <c r="B210" s="36"/>
      <c r="C210" s="223" t="s">
        <v>429</v>
      </c>
      <c r="D210" s="223" t="s">
        <v>167</v>
      </c>
      <c r="E210" s="224" t="s">
        <v>883</v>
      </c>
      <c r="F210" s="225" t="s">
        <v>884</v>
      </c>
      <c r="G210" s="226" t="s">
        <v>885</v>
      </c>
      <c r="H210" s="227">
        <v>8</v>
      </c>
      <c r="I210" s="228"/>
      <c r="J210" s="229">
        <f>ROUND(I210*H210,2)</f>
        <v>0</v>
      </c>
      <c r="K210" s="225" t="s">
        <v>1</v>
      </c>
      <c r="L210" s="41"/>
      <c r="M210" s="230" t="s">
        <v>1</v>
      </c>
      <c r="N210" s="231" t="s">
        <v>41</v>
      </c>
      <c r="O210" s="88"/>
      <c r="P210" s="232">
        <f>O210*H210</f>
        <v>0</v>
      </c>
      <c r="Q210" s="232">
        <v>0</v>
      </c>
      <c r="R210" s="232">
        <f>Q210*H210</f>
        <v>0</v>
      </c>
      <c r="S210" s="232">
        <v>0</v>
      </c>
      <c r="T210" s="233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34" t="s">
        <v>886</v>
      </c>
      <c r="AT210" s="234" t="s">
        <v>167</v>
      </c>
      <c r="AU210" s="234" t="s">
        <v>85</v>
      </c>
      <c r="AY210" s="14" t="s">
        <v>164</v>
      </c>
      <c r="BE210" s="235">
        <f>IF(N210="základní",J210,0)</f>
        <v>0</v>
      </c>
      <c r="BF210" s="235">
        <f>IF(N210="snížená",J210,0)</f>
        <v>0</v>
      </c>
      <c r="BG210" s="235">
        <f>IF(N210="zákl. přenesená",J210,0)</f>
        <v>0</v>
      </c>
      <c r="BH210" s="235">
        <f>IF(N210="sníž. přenesená",J210,0)</f>
        <v>0</v>
      </c>
      <c r="BI210" s="235">
        <f>IF(N210="nulová",J210,0)</f>
        <v>0</v>
      </c>
      <c r="BJ210" s="14" t="s">
        <v>83</v>
      </c>
      <c r="BK210" s="235">
        <f>ROUND(I210*H210,2)</f>
        <v>0</v>
      </c>
      <c r="BL210" s="14" t="s">
        <v>886</v>
      </c>
      <c r="BM210" s="234" t="s">
        <v>432</v>
      </c>
    </row>
    <row r="211" spans="1:65" s="2" customFormat="1" ht="16.5" customHeight="1">
      <c r="A211" s="35"/>
      <c r="B211" s="36"/>
      <c r="C211" s="223" t="s">
        <v>298</v>
      </c>
      <c r="D211" s="223" t="s">
        <v>167</v>
      </c>
      <c r="E211" s="224" t="s">
        <v>887</v>
      </c>
      <c r="F211" s="225" t="s">
        <v>888</v>
      </c>
      <c r="G211" s="226" t="s">
        <v>889</v>
      </c>
      <c r="H211" s="227">
        <v>1</v>
      </c>
      <c r="I211" s="228"/>
      <c r="J211" s="229">
        <f>ROUND(I211*H211,2)</f>
        <v>0</v>
      </c>
      <c r="K211" s="225" t="s">
        <v>1</v>
      </c>
      <c r="L211" s="41"/>
      <c r="M211" s="230" t="s">
        <v>1</v>
      </c>
      <c r="N211" s="231" t="s">
        <v>41</v>
      </c>
      <c r="O211" s="88"/>
      <c r="P211" s="232">
        <f>O211*H211</f>
        <v>0</v>
      </c>
      <c r="Q211" s="232">
        <v>0</v>
      </c>
      <c r="R211" s="232">
        <f>Q211*H211</f>
        <v>0</v>
      </c>
      <c r="S211" s="232">
        <v>0</v>
      </c>
      <c r="T211" s="233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34" t="s">
        <v>886</v>
      </c>
      <c r="AT211" s="234" t="s">
        <v>167</v>
      </c>
      <c r="AU211" s="234" t="s">
        <v>85</v>
      </c>
      <c r="AY211" s="14" t="s">
        <v>164</v>
      </c>
      <c r="BE211" s="235">
        <f>IF(N211="základní",J211,0)</f>
        <v>0</v>
      </c>
      <c r="BF211" s="235">
        <f>IF(N211="snížená",J211,0)</f>
        <v>0</v>
      </c>
      <c r="BG211" s="235">
        <f>IF(N211="zákl. přenesená",J211,0)</f>
        <v>0</v>
      </c>
      <c r="BH211" s="235">
        <f>IF(N211="sníž. přenesená",J211,0)</f>
        <v>0</v>
      </c>
      <c r="BI211" s="235">
        <f>IF(N211="nulová",J211,0)</f>
        <v>0</v>
      </c>
      <c r="BJ211" s="14" t="s">
        <v>83</v>
      </c>
      <c r="BK211" s="235">
        <f>ROUND(I211*H211,2)</f>
        <v>0</v>
      </c>
      <c r="BL211" s="14" t="s">
        <v>886</v>
      </c>
      <c r="BM211" s="234" t="s">
        <v>435</v>
      </c>
    </row>
    <row r="212" spans="1:65" s="2" customFormat="1" ht="21.75" customHeight="1">
      <c r="A212" s="35"/>
      <c r="B212" s="36"/>
      <c r="C212" s="223" t="s">
        <v>437</v>
      </c>
      <c r="D212" s="223" t="s">
        <v>167</v>
      </c>
      <c r="E212" s="224" t="s">
        <v>890</v>
      </c>
      <c r="F212" s="225" t="s">
        <v>891</v>
      </c>
      <c r="G212" s="226" t="s">
        <v>885</v>
      </c>
      <c r="H212" s="227">
        <v>4</v>
      </c>
      <c r="I212" s="228"/>
      <c r="J212" s="229">
        <f>ROUND(I212*H212,2)</f>
        <v>0</v>
      </c>
      <c r="K212" s="225" t="s">
        <v>1</v>
      </c>
      <c r="L212" s="41"/>
      <c r="M212" s="230" t="s">
        <v>1</v>
      </c>
      <c r="N212" s="231" t="s">
        <v>41</v>
      </c>
      <c r="O212" s="88"/>
      <c r="P212" s="232">
        <f>O212*H212</f>
        <v>0</v>
      </c>
      <c r="Q212" s="232">
        <v>0</v>
      </c>
      <c r="R212" s="232">
        <f>Q212*H212</f>
        <v>0</v>
      </c>
      <c r="S212" s="232">
        <v>0</v>
      </c>
      <c r="T212" s="233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34" t="s">
        <v>886</v>
      </c>
      <c r="AT212" s="234" t="s">
        <v>167</v>
      </c>
      <c r="AU212" s="234" t="s">
        <v>85</v>
      </c>
      <c r="AY212" s="14" t="s">
        <v>164</v>
      </c>
      <c r="BE212" s="235">
        <f>IF(N212="základní",J212,0)</f>
        <v>0</v>
      </c>
      <c r="BF212" s="235">
        <f>IF(N212="snížená",J212,0)</f>
        <v>0</v>
      </c>
      <c r="BG212" s="235">
        <f>IF(N212="zákl. přenesená",J212,0)</f>
        <v>0</v>
      </c>
      <c r="BH212" s="235">
        <f>IF(N212="sníž. přenesená",J212,0)</f>
        <v>0</v>
      </c>
      <c r="BI212" s="235">
        <f>IF(N212="nulová",J212,0)</f>
        <v>0</v>
      </c>
      <c r="BJ212" s="14" t="s">
        <v>83</v>
      </c>
      <c r="BK212" s="235">
        <f>ROUND(I212*H212,2)</f>
        <v>0</v>
      </c>
      <c r="BL212" s="14" t="s">
        <v>886</v>
      </c>
      <c r="BM212" s="234" t="s">
        <v>440</v>
      </c>
    </row>
    <row r="213" spans="1:47" s="2" customFormat="1" ht="12">
      <c r="A213" s="35"/>
      <c r="B213" s="36"/>
      <c r="C213" s="37"/>
      <c r="D213" s="251" t="s">
        <v>252</v>
      </c>
      <c r="E213" s="37"/>
      <c r="F213" s="252" t="s">
        <v>892</v>
      </c>
      <c r="G213" s="37"/>
      <c r="H213" s="37"/>
      <c r="I213" s="238"/>
      <c r="J213" s="37"/>
      <c r="K213" s="37"/>
      <c r="L213" s="41"/>
      <c r="M213" s="239"/>
      <c r="N213" s="240"/>
      <c r="O213" s="88"/>
      <c r="P213" s="88"/>
      <c r="Q213" s="88"/>
      <c r="R213" s="88"/>
      <c r="S213" s="88"/>
      <c r="T213" s="89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T213" s="14" t="s">
        <v>252</v>
      </c>
      <c r="AU213" s="14" t="s">
        <v>85</v>
      </c>
    </row>
    <row r="214" spans="1:65" s="2" customFormat="1" ht="24.15" customHeight="1">
      <c r="A214" s="35"/>
      <c r="B214" s="36"/>
      <c r="C214" s="223" t="s">
        <v>302</v>
      </c>
      <c r="D214" s="223" t="s">
        <v>167</v>
      </c>
      <c r="E214" s="224" t="s">
        <v>893</v>
      </c>
      <c r="F214" s="225" t="s">
        <v>894</v>
      </c>
      <c r="G214" s="226" t="s">
        <v>885</v>
      </c>
      <c r="H214" s="227">
        <v>16</v>
      </c>
      <c r="I214" s="228"/>
      <c r="J214" s="229">
        <f>ROUND(I214*H214,2)</f>
        <v>0</v>
      </c>
      <c r="K214" s="225" t="s">
        <v>1</v>
      </c>
      <c r="L214" s="41"/>
      <c r="M214" s="230" t="s">
        <v>1</v>
      </c>
      <c r="N214" s="231" t="s">
        <v>41</v>
      </c>
      <c r="O214" s="88"/>
      <c r="P214" s="232">
        <f>O214*H214</f>
        <v>0</v>
      </c>
      <c r="Q214" s="232">
        <v>0</v>
      </c>
      <c r="R214" s="232">
        <f>Q214*H214</f>
        <v>0</v>
      </c>
      <c r="S214" s="232">
        <v>0</v>
      </c>
      <c r="T214" s="233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34" t="s">
        <v>886</v>
      </c>
      <c r="AT214" s="234" t="s">
        <v>167</v>
      </c>
      <c r="AU214" s="234" t="s">
        <v>85</v>
      </c>
      <c r="AY214" s="14" t="s">
        <v>164</v>
      </c>
      <c r="BE214" s="235">
        <f>IF(N214="základní",J214,0)</f>
        <v>0</v>
      </c>
      <c r="BF214" s="235">
        <f>IF(N214="snížená",J214,0)</f>
        <v>0</v>
      </c>
      <c r="BG214" s="235">
        <f>IF(N214="zákl. přenesená",J214,0)</f>
        <v>0</v>
      </c>
      <c r="BH214" s="235">
        <f>IF(N214="sníž. přenesená",J214,0)</f>
        <v>0</v>
      </c>
      <c r="BI214" s="235">
        <f>IF(N214="nulová",J214,0)</f>
        <v>0</v>
      </c>
      <c r="BJ214" s="14" t="s">
        <v>83</v>
      </c>
      <c r="BK214" s="235">
        <f>ROUND(I214*H214,2)</f>
        <v>0</v>
      </c>
      <c r="BL214" s="14" t="s">
        <v>886</v>
      </c>
      <c r="BM214" s="234" t="s">
        <v>443</v>
      </c>
    </row>
    <row r="215" spans="1:47" s="2" customFormat="1" ht="12">
      <c r="A215" s="35"/>
      <c r="B215" s="36"/>
      <c r="C215" s="37"/>
      <c r="D215" s="251" t="s">
        <v>252</v>
      </c>
      <c r="E215" s="37"/>
      <c r="F215" s="252" t="s">
        <v>895</v>
      </c>
      <c r="G215" s="37"/>
      <c r="H215" s="37"/>
      <c r="I215" s="238"/>
      <c r="J215" s="37"/>
      <c r="K215" s="37"/>
      <c r="L215" s="41"/>
      <c r="M215" s="239"/>
      <c r="N215" s="240"/>
      <c r="O215" s="88"/>
      <c r="P215" s="88"/>
      <c r="Q215" s="88"/>
      <c r="R215" s="88"/>
      <c r="S215" s="88"/>
      <c r="T215" s="89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T215" s="14" t="s">
        <v>252</v>
      </c>
      <c r="AU215" s="14" t="s">
        <v>85</v>
      </c>
    </row>
    <row r="216" spans="1:65" s="2" customFormat="1" ht="24.15" customHeight="1">
      <c r="A216" s="35"/>
      <c r="B216" s="36"/>
      <c r="C216" s="223" t="s">
        <v>445</v>
      </c>
      <c r="D216" s="223" t="s">
        <v>167</v>
      </c>
      <c r="E216" s="224" t="s">
        <v>896</v>
      </c>
      <c r="F216" s="225" t="s">
        <v>897</v>
      </c>
      <c r="G216" s="226" t="s">
        <v>885</v>
      </c>
      <c r="H216" s="227">
        <v>4</v>
      </c>
      <c r="I216" s="228"/>
      <c r="J216" s="229">
        <f>ROUND(I216*H216,2)</f>
        <v>0</v>
      </c>
      <c r="K216" s="225" t="s">
        <v>1</v>
      </c>
      <c r="L216" s="41"/>
      <c r="M216" s="257" t="s">
        <v>1</v>
      </c>
      <c r="N216" s="258" t="s">
        <v>41</v>
      </c>
      <c r="O216" s="255"/>
      <c r="P216" s="259">
        <f>O216*H216</f>
        <v>0</v>
      </c>
      <c r="Q216" s="259">
        <v>0</v>
      </c>
      <c r="R216" s="259">
        <f>Q216*H216</f>
        <v>0</v>
      </c>
      <c r="S216" s="259">
        <v>0</v>
      </c>
      <c r="T216" s="260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34" t="s">
        <v>886</v>
      </c>
      <c r="AT216" s="234" t="s">
        <v>167</v>
      </c>
      <c r="AU216" s="234" t="s">
        <v>85</v>
      </c>
      <c r="AY216" s="14" t="s">
        <v>164</v>
      </c>
      <c r="BE216" s="235">
        <f>IF(N216="základní",J216,0)</f>
        <v>0</v>
      </c>
      <c r="BF216" s="235">
        <f>IF(N216="snížená",J216,0)</f>
        <v>0</v>
      </c>
      <c r="BG216" s="235">
        <f>IF(N216="zákl. přenesená",J216,0)</f>
        <v>0</v>
      </c>
      <c r="BH216" s="235">
        <f>IF(N216="sníž. přenesená",J216,0)</f>
        <v>0</v>
      </c>
      <c r="BI216" s="235">
        <f>IF(N216="nulová",J216,0)</f>
        <v>0</v>
      </c>
      <c r="BJ216" s="14" t="s">
        <v>83</v>
      </c>
      <c r="BK216" s="235">
        <f>ROUND(I216*H216,2)</f>
        <v>0</v>
      </c>
      <c r="BL216" s="14" t="s">
        <v>886</v>
      </c>
      <c r="BM216" s="234" t="s">
        <v>448</v>
      </c>
    </row>
    <row r="217" spans="1:31" s="2" customFormat="1" ht="6.95" customHeight="1">
      <c r="A217" s="35"/>
      <c r="B217" s="63"/>
      <c r="C217" s="64"/>
      <c r="D217" s="64"/>
      <c r="E217" s="64"/>
      <c r="F217" s="64"/>
      <c r="G217" s="64"/>
      <c r="H217" s="64"/>
      <c r="I217" s="64"/>
      <c r="J217" s="64"/>
      <c r="K217" s="64"/>
      <c r="L217" s="41"/>
      <c r="M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</row>
  </sheetData>
  <sheetProtection password="CC35" sheet="1" objects="1" scenarios="1" formatColumns="0" formatRows="0" autoFilter="0"/>
  <autoFilter ref="C129:K216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8:H118"/>
    <mergeCell ref="E120:H120"/>
    <mergeCell ref="E122:H12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DESKTOP-3KDAKDV\Jitka</dc:creator>
  <cp:keywords/>
  <dc:description/>
  <cp:lastModifiedBy>DESKTOP-3KDAKDV\Jitka</cp:lastModifiedBy>
  <dcterms:created xsi:type="dcterms:W3CDTF">2024-03-12T08:38:15Z</dcterms:created>
  <dcterms:modified xsi:type="dcterms:W3CDTF">2024-03-12T08:38:42Z</dcterms:modified>
  <cp:category/>
  <cp:version/>
  <cp:contentType/>
  <cp:contentStatus/>
</cp:coreProperties>
</file>